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11490" windowHeight="6705" firstSheet="5" activeTab="5"/>
  </bookViews>
  <sheets>
    <sheet name="Rekapitulace stavby" sheetId="1" r:id="rId1"/>
    <sheet name="SO 00 - Všeobecné práce" sheetId="2" r:id="rId2"/>
    <sheet name="SO 01 - Bourání povrchů" sheetId="3" r:id="rId3"/>
    <sheet name="SO 02 - Terénní úpravy" sheetId="4" r:id="rId4"/>
    <sheet name="SO 03 - Komunikace, zpevn..." sheetId="5" r:id="rId5"/>
    <sheet name="SO 04.1 - Příprava území,..." sheetId="6" r:id="rId6"/>
    <sheet name="SO 04.2 - Úprava přepadu ..." sheetId="7" r:id="rId7"/>
    <sheet name="SO 04.3 - Výstavba mokřad..." sheetId="8" r:id="rId8"/>
    <sheet name="SO 04.4 - Konečné úpravy,..." sheetId="9" r:id="rId9"/>
    <sheet name="SO 05 - Veřejné osvětlení" sheetId="10" r:id="rId10"/>
    <sheet name="SO 08 - Vegetační úpravy" sheetId="11" r:id="rId11"/>
    <sheet name="Pokyny pro vyplnění" sheetId="12" r:id="rId12"/>
  </sheets>
  <definedNames>
    <definedName name="_xlnm._FilterDatabase" localSheetId="1" hidden="1">'SO 00 - Všeobecné práce'!$C$80:$K$93</definedName>
    <definedName name="_xlnm._FilterDatabase" localSheetId="2" hidden="1">'SO 01 - Bourání povrchů'!$C$77:$K$94</definedName>
    <definedName name="_xlnm._FilterDatabase" localSheetId="3" hidden="1">'SO 02 - Terénní úpravy'!$C$78:$K$118</definedName>
    <definedName name="_xlnm._FilterDatabase" localSheetId="4" hidden="1">'SO 03 - Komunikace, zpevn...'!$C$82:$K$132</definedName>
    <definedName name="_xlnm._FilterDatabase" localSheetId="5" hidden="1">'SO 04.1 - Příprava území,...'!$C$81:$K$130</definedName>
    <definedName name="_xlnm._FilterDatabase" localSheetId="6" hidden="1">'SO 04.2 - Úprava přepadu ...'!$C$84:$K$133</definedName>
    <definedName name="_xlnm._FilterDatabase" localSheetId="7" hidden="1">'SO 04.3 - Výstavba mokřad...'!$C$83:$K$125</definedName>
    <definedName name="_xlnm._FilterDatabase" localSheetId="8" hidden="1">'SO 04.4 - Konečné úpravy,...'!$C$78:$K$98</definedName>
    <definedName name="_xlnm._FilterDatabase" localSheetId="9" hidden="1">'SO 05 - Veřejné osvětlení'!$C$80:$K$178</definedName>
    <definedName name="_xlnm._FilterDatabase" localSheetId="10" hidden="1">'SO 08 - Vegetační úpravy'!$C$219:$K$1519</definedName>
    <definedName name="_xlnm.Print_Titles" localSheetId="0">'Rekapitulace stavby'!$49:$49</definedName>
    <definedName name="_xlnm.Print_Titles" localSheetId="1">'SO 00 - Všeobecné práce'!$80:$80</definedName>
    <definedName name="_xlnm.Print_Titles" localSheetId="2">'SO 01 - Bourání povrchů'!$77:$77</definedName>
    <definedName name="_xlnm.Print_Titles" localSheetId="3">'SO 02 - Terénní úpravy'!$78:$78</definedName>
    <definedName name="_xlnm.Print_Titles" localSheetId="4">'SO 03 - Komunikace, zpevn...'!$82:$82</definedName>
    <definedName name="_xlnm.Print_Titles" localSheetId="5">'SO 04.1 - Příprava území,...'!$81:$81</definedName>
    <definedName name="_xlnm.Print_Titles" localSheetId="6">'SO 04.2 - Úprava přepadu ...'!$84:$84</definedName>
    <definedName name="_xlnm.Print_Titles" localSheetId="7">'SO 04.3 - Výstavba mokřad...'!$83:$83</definedName>
    <definedName name="_xlnm.Print_Titles" localSheetId="8">'SO 04.4 - Konečné úpravy,...'!$78:$78</definedName>
    <definedName name="_xlnm.Print_Titles" localSheetId="9">'SO 05 - Veřejné osvětlení'!$80:$80</definedName>
    <definedName name="_xlnm.Print_Titles" localSheetId="10">'SO 08 - Vegetační úpravy'!$219:$219</definedName>
    <definedName name="_xlnm.Print_Area" localSheetId="11">'Pokyny pro vyplnění'!$B$2:$K$69,'Pokyny pro vyplnění'!$B$72:$K$116,'Pokyny pro vyplnění'!$B$119:$K$188,'Pokyny pro vyplnění'!$B$196:$K$216</definedName>
    <definedName name="_xlnm.Print_Area" localSheetId="0">'Rekapitulace stavby'!$D$4:$AO$33,'Rekapitulace stavby'!$C$39:$AQ$62</definedName>
    <definedName name="_xlnm.Print_Area" localSheetId="1">'SO 00 - Všeobecné práce'!$C$4:$J$36,'SO 00 - Všeobecné práce'!$C$42:$J$62,'SO 00 - Všeobecné práce'!$C$68:$K$93</definedName>
    <definedName name="_xlnm.Print_Area" localSheetId="2">'SO 01 - Bourání povrchů'!$C$4:$J$36,'SO 01 - Bourání povrchů'!$C$42:$J$59,'SO 01 - Bourání povrchů'!$C$65:$K$94</definedName>
    <definedName name="_xlnm.Print_Area" localSheetId="3">'SO 02 - Terénní úpravy'!$C$4:$J$36,'SO 02 - Terénní úpravy'!$C$42:$J$60,'SO 02 - Terénní úpravy'!$C$66:$K$118</definedName>
    <definedName name="_xlnm.Print_Area" localSheetId="4">'SO 03 - Komunikace, zpevn...'!$C$4:$J$36,'SO 03 - Komunikace, zpevn...'!$C$42:$J$64,'SO 03 - Komunikace, zpevn...'!$C$70:$K$132</definedName>
    <definedName name="_xlnm.Print_Area" localSheetId="5">'SO 04.1 - Příprava území,...'!$C$4:$J$36,'SO 04.1 - Příprava území,...'!$C$42:$J$63,'SO 04.1 - Příprava území,...'!$C$69:$K$130</definedName>
    <definedName name="_xlnm.Print_Area" localSheetId="6">'SO 04.2 - Úprava přepadu ...'!$C$4:$J$36,'SO 04.2 - Úprava přepadu ...'!$C$42:$J$66,'SO 04.2 - Úprava přepadu ...'!$C$72:$K$133</definedName>
    <definedName name="_xlnm.Print_Area" localSheetId="7">'SO 04.3 - Výstavba mokřad...'!$C$4:$J$36,'SO 04.3 - Výstavba mokřad...'!$C$42:$J$65,'SO 04.3 - Výstavba mokřad...'!$C$71:$K$125</definedName>
    <definedName name="_xlnm.Print_Area" localSheetId="8">'SO 04.4 - Konečné úpravy,...'!$C$4:$J$36,'SO 04.4 - Konečné úpravy,...'!$C$42:$J$60,'SO 04.4 - Konečné úpravy,...'!$C$66:$K$98</definedName>
    <definedName name="_xlnm.Print_Area" localSheetId="9">'SO 05 - Veřejné osvětlení'!$C$4:$J$36,'SO 05 - Veřejné osvětlení'!$C$42:$J$62,'SO 05 - Veřejné osvětlení'!$C$68:$K$178</definedName>
    <definedName name="_xlnm.Print_Area" localSheetId="10">'SO 08 - Vegetační úpravy'!$C$4:$J$36,'SO 08 - Vegetační úpravy'!$C$42:$J$201,'SO 08 - Vegetační úpravy'!$C$207:$K$1519</definedName>
  </definedNames>
  <calcPr calcId="145621"/>
</workbook>
</file>

<file path=xl/calcChain.xml><?xml version="1.0" encoding="utf-8"?>
<calcChain xmlns="http://schemas.openxmlformats.org/spreadsheetml/2006/main">
  <c r="BK82" i="9" l="1"/>
  <c r="BK98" i="9"/>
  <c r="J106" i="9"/>
  <c r="J82" i="9"/>
  <c r="J122" i="9"/>
  <c r="J120" i="9"/>
  <c r="J118" i="9"/>
  <c r="J116" i="9"/>
  <c r="J114" i="9"/>
  <c r="J112" i="9"/>
  <c r="J110" i="9"/>
  <c r="J108" i="9"/>
  <c r="J104" i="9"/>
  <c r="J102" i="9"/>
  <c r="J101" i="9" s="1"/>
  <c r="AY61" i="1"/>
  <c r="AX61" i="1"/>
  <c r="BI1519" i="11"/>
  <c r="BH1519" i="11"/>
  <c r="BG1519" i="11"/>
  <c r="BF1519" i="11"/>
  <c r="BE1519" i="11"/>
  <c r="T1519" i="11"/>
  <c r="R1519" i="11"/>
  <c r="P1519" i="11"/>
  <c r="BK1519" i="11"/>
  <c r="J1519" i="11"/>
  <c r="BI1517" i="11"/>
  <c r="BH1517" i="11"/>
  <c r="BG1517" i="11"/>
  <c r="BF1517" i="11"/>
  <c r="T1517" i="11"/>
  <c r="R1517" i="11"/>
  <c r="P1517" i="11"/>
  <c r="BK1517" i="11"/>
  <c r="J1517" i="11"/>
  <c r="BE1517" i="11" s="1"/>
  <c r="BI1516" i="11"/>
  <c r="BH1516" i="11"/>
  <c r="BG1516" i="11"/>
  <c r="BF1516" i="11"/>
  <c r="T1516" i="11"/>
  <c r="R1516" i="11"/>
  <c r="P1516" i="11"/>
  <c r="BK1516" i="11"/>
  <c r="J1516" i="11"/>
  <c r="BE1516" i="11"/>
  <c r="BI1515" i="11"/>
  <c r="BH1515" i="11"/>
  <c r="BG1515" i="11"/>
  <c r="BF1515" i="11"/>
  <c r="T1515" i="11"/>
  <c r="R1515" i="11"/>
  <c r="P1515" i="11"/>
  <c r="BK1515" i="11"/>
  <c r="J1515" i="11"/>
  <c r="BE1515" i="11" s="1"/>
  <c r="BI1513" i="11"/>
  <c r="BH1513" i="11"/>
  <c r="BG1513" i="11"/>
  <c r="BF1513" i="11"/>
  <c r="T1513" i="11"/>
  <c r="R1513" i="11"/>
  <c r="P1513" i="11"/>
  <c r="BK1513" i="11"/>
  <c r="J1513" i="11"/>
  <c r="BE1513" i="11"/>
  <c r="BI1511" i="11"/>
  <c r="BH1511" i="11"/>
  <c r="BG1511" i="11"/>
  <c r="BF1511" i="11"/>
  <c r="T1511" i="11"/>
  <c r="R1511" i="11"/>
  <c r="P1511" i="11"/>
  <c r="BK1511" i="11"/>
  <c r="J1511" i="11"/>
  <c r="BE1511" i="11" s="1"/>
  <c r="BI1509" i="11"/>
  <c r="BH1509" i="11"/>
  <c r="BG1509" i="11"/>
  <c r="BF1509" i="11"/>
  <c r="BE1509" i="11"/>
  <c r="T1509" i="11"/>
  <c r="R1509" i="11"/>
  <c r="P1509" i="11"/>
  <c r="BK1509" i="11"/>
  <c r="J1509" i="11"/>
  <c r="BI1507" i="11"/>
  <c r="BH1507" i="11"/>
  <c r="BG1507" i="11"/>
  <c r="BF1507" i="11"/>
  <c r="BE1507" i="11"/>
  <c r="T1507" i="11"/>
  <c r="R1507" i="11"/>
  <c r="P1507" i="11"/>
  <c r="BK1507" i="11"/>
  <c r="J1507" i="11"/>
  <c r="BI1506" i="11"/>
  <c r="BH1506" i="11"/>
  <c r="BG1506" i="11"/>
  <c r="BF1506" i="11"/>
  <c r="BE1506" i="11"/>
  <c r="T1506" i="11"/>
  <c r="R1506" i="11"/>
  <c r="P1506" i="11"/>
  <c r="BK1506" i="11"/>
  <c r="J1506" i="11"/>
  <c r="BI1505" i="11"/>
  <c r="BH1505" i="11"/>
  <c r="BG1505" i="11"/>
  <c r="BF1505" i="11"/>
  <c r="J1505" i="11"/>
  <c r="BE1505" i="11" s="1"/>
  <c r="T1505" i="11"/>
  <c r="R1505" i="11"/>
  <c r="P1505" i="11"/>
  <c r="BK1505" i="11"/>
  <c r="BI1503" i="11"/>
  <c r="BH1503" i="11"/>
  <c r="BG1503" i="11"/>
  <c r="BF1503" i="11"/>
  <c r="BE1503" i="11"/>
  <c r="T1503" i="11"/>
  <c r="T1502" i="11"/>
  <c r="R1503" i="11"/>
  <c r="P1503" i="11"/>
  <c r="P1502" i="11" s="1"/>
  <c r="BK1503" i="11"/>
  <c r="J1503" i="11"/>
  <c r="BI1501" i="11"/>
  <c r="BH1501" i="11"/>
  <c r="BG1501" i="11"/>
  <c r="BF1501" i="11"/>
  <c r="T1501" i="11"/>
  <c r="R1501" i="11"/>
  <c r="P1501" i="11"/>
  <c r="BK1501" i="11"/>
  <c r="J1501" i="11"/>
  <c r="BE1501" i="11" s="1"/>
  <c r="BI1500" i="11"/>
  <c r="BH1500" i="11"/>
  <c r="BG1500" i="11"/>
  <c r="BF1500" i="11"/>
  <c r="T1500" i="11"/>
  <c r="R1500" i="11"/>
  <c r="P1500" i="11"/>
  <c r="BK1500" i="11"/>
  <c r="J1500" i="11"/>
  <c r="BE1500" i="11" s="1"/>
  <c r="BI1499" i="11"/>
  <c r="BH1499" i="11"/>
  <c r="BG1499" i="11"/>
  <c r="BF1499" i="11"/>
  <c r="T1499" i="11"/>
  <c r="R1499" i="11"/>
  <c r="P1499" i="11"/>
  <c r="BK1499" i="11"/>
  <c r="J1499" i="11"/>
  <c r="BE1499" i="11" s="1"/>
  <c r="BI1497" i="11"/>
  <c r="BH1497" i="11"/>
  <c r="BG1497" i="11"/>
  <c r="BF1497" i="11"/>
  <c r="T1497" i="11"/>
  <c r="R1497" i="11"/>
  <c r="P1497" i="11"/>
  <c r="BK1497" i="11"/>
  <c r="J1497" i="11"/>
  <c r="BE1497" i="11" s="1"/>
  <c r="BI1496" i="11"/>
  <c r="BH1496" i="11"/>
  <c r="BG1496" i="11"/>
  <c r="BF1496" i="11"/>
  <c r="T1496" i="11"/>
  <c r="R1496" i="11"/>
  <c r="P1496" i="11"/>
  <c r="BK1496" i="11"/>
  <c r="J1496" i="11"/>
  <c r="BE1496" i="11"/>
  <c r="BI1494" i="11"/>
  <c r="BH1494" i="11"/>
  <c r="BG1494" i="11"/>
  <c r="BF1494" i="11"/>
  <c r="T1494" i="11"/>
  <c r="R1494" i="11"/>
  <c r="R1493" i="11"/>
  <c r="P1494" i="11"/>
  <c r="P1493" i="11"/>
  <c r="BK1494" i="11"/>
  <c r="BK1493" i="11"/>
  <c r="J1493" i="11" s="1"/>
  <c r="J199" i="11" s="1"/>
  <c r="J1494" i="11"/>
  <c r="BE1494" i="11"/>
  <c r="BI1492" i="11"/>
  <c r="BH1492" i="11"/>
  <c r="BG1492" i="11"/>
  <c r="BF1492" i="11"/>
  <c r="T1492" i="11"/>
  <c r="R1492" i="11"/>
  <c r="P1492" i="11"/>
  <c r="BK1492" i="11"/>
  <c r="J1492" i="11"/>
  <c r="BE1492" i="11"/>
  <c r="BI1491" i="11"/>
  <c r="BH1491" i="11"/>
  <c r="BG1491" i="11"/>
  <c r="BF1491" i="11"/>
  <c r="T1491" i="11"/>
  <c r="R1491" i="11"/>
  <c r="P1491" i="11"/>
  <c r="BK1491" i="11"/>
  <c r="J1491" i="11"/>
  <c r="BE1491" i="11" s="1"/>
  <c r="BI1490" i="11"/>
  <c r="BH1490" i="11"/>
  <c r="BG1490" i="11"/>
  <c r="BF1490" i="11"/>
  <c r="T1490" i="11"/>
  <c r="R1490" i="11"/>
  <c r="P1490" i="11"/>
  <c r="BK1490" i="11"/>
  <c r="J1490" i="11"/>
  <c r="BE1490" i="11" s="1"/>
  <c r="BI1489" i="11"/>
  <c r="BH1489" i="11"/>
  <c r="BG1489" i="11"/>
  <c r="BF1489" i="11"/>
  <c r="T1489" i="11"/>
  <c r="R1489" i="11"/>
  <c r="P1489" i="11"/>
  <c r="BK1489" i="11"/>
  <c r="J1489" i="11"/>
  <c r="BE1489" i="11" s="1"/>
  <c r="BI1488" i="11"/>
  <c r="BH1488" i="11"/>
  <c r="BG1488" i="11"/>
  <c r="BF1488" i="11"/>
  <c r="T1488" i="11"/>
  <c r="R1488" i="11"/>
  <c r="P1488" i="11"/>
  <c r="BK1488" i="11"/>
  <c r="J1488" i="11"/>
  <c r="BE1488" i="11" s="1"/>
  <c r="BI1486" i="11"/>
  <c r="BH1486" i="11"/>
  <c r="BG1486" i="11"/>
  <c r="BF1486" i="11"/>
  <c r="BE1486" i="11"/>
  <c r="T1486" i="11"/>
  <c r="R1486" i="11"/>
  <c r="P1486" i="11"/>
  <c r="BK1486" i="11"/>
  <c r="J1486" i="11"/>
  <c r="BI1485" i="11"/>
  <c r="BH1485" i="11"/>
  <c r="BG1485" i="11"/>
  <c r="BF1485" i="11"/>
  <c r="T1485" i="11"/>
  <c r="R1485" i="11"/>
  <c r="P1485" i="11"/>
  <c r="BK1485" i="11"/>
  <c r="J1485" i="11"/>
  <c r="BE1485" i="11" s="1"/>
  <c r="BI1484" i="11"/>
  <c r="BH1484" i="11"/>
  <c r="BG1484" i="11"/>
  <c r="BF1484" i="11"/>
  <c r="BE1484" i="11"/>
  <c r="T1484" i="11"/>
  <c r="R1484" i="11"/>
  <c r="P1484" i="11"/>
  <c r="BK1484" i="11"/>
  <c r="J1484" i="11"/>
  <c r="BI1483" i="11"/>
  <c r="BH1483" i="11"/>
  <c r="BG1483" i="11"/>
  <c r="BF1483" i="11"/>
  <c r="T1483" i="11"/>
  <c r="R1483" i="11"/>
  <c r="P1483" i="11"/>
  <c r="BK1483" i="11"/>
  <c r="J1483" i="11"/>
  <c r="BE1483" i="11" s="1"/>
  <c r="BI1482" i="11"/>
  <c r="BH1482" i="11"/>
  <c r="BG1482" i="11"/>
  <c r="BF1482" i="11"/>
  <c r="BE1482" i="11"/>
  <c r="T1482" i="11"/>
  <c r="R1482" i="11"/>
  <c r="P1482" i="11"/>
  <c r="BK1482" i="11"/>
  <c r="J1482" i="11"/>
  <c r="BI1481" i="11"/>
  <c r="BH1481" i="11"/>
  <c r="BG1481" i="11"/>
  <c r="BF1481" i="11"/>
  <c r="BE1481" i="11"/>
  <c r="T1481" i="11"/>
  <c r="R1481" i="11"/>
  <c r="P1481" i="11"/>
  <c r="BK1481" i="11"/>
  <c r="J1481" i="11"/>
  <c r="BI1479" i="11"/>
  <c r="BH1479" i="11"/>
  <c r="BG1479" i="11"/>
  <c r="BF1479" i="11"/>
  <c r="BE1479" i="11"/>
  <c r="T1479" i="11"/>
  <c r="R1479" i="11"/>
  <c r="P1479" i="11"/>
  <c r="BK1479" i="11"/>
  <c r="J1479" i="11"/>
  <c r="BI1478" i="11"/>
  <c r="BH1478" i="11"/>
  <c r="BG1478" i="11"/>
  <c r="BF1478" i="11"/>
  <c r="BE1478" i="11"/>
  <c r="T1478" i="11"/>
  <c r="R1478" i="11"/>
  <c r="P1478" i="11"/>
  <c r="BK1478" i="11"/>
  <c r="J1478" i="11"/>
  <c r="BI1477" i="11"/>
  <c r="BH1477" i="11"/>
  <c r="BG1477" i="11"/>
  <c r="BF1477" i="11"/>
  <c r="BE1477" i="11"/>
  <c r="T1477" i="11"/>
  <c r="R1477" i="11"/>
  <c r="P1477" i="11"/>
  <c r="BK1477" i="11"/>
  <c r="J1477" i="11"/>
  <c r="BI1476" i="11"/>
  <c r="BH1476" i="11"/>
  <c r="BG1476" i="11"/>
  <c r="BF1476" i="11"/>
  <c r="BE1476" i="11"/>
  <c r="T1476" i="11"/>
  <c r="R1476" i="11"/>
  <c r="P1476" i="11"/>
  <c r="BK1476" i="11"/>
  <c r="J1476" i="11"/>
  <c r="BI1475" i="11"/>
  <c r="BH1475" i="11"/>
  <c r="BG1475" i="11"/>
  <c r="BF1475" i="11"/>
  <c r="BE1475" i="11"/>
  <c r="T1475" i="11"/>
  <c r="R1475" i="11"/>
  <c r="P1475" i="11"/>
  <c r="BK1475" i="11"/>
  <c r="J1475" i="11"/>
  <c r="BI1474" i="11"/>
  <c r="BH1474" i="11"/>
  <c r="BG1474" i="11"/>
  <c r="BF1474" i="11"/>
  <c r="BE1474" i="11"/>
  <c r="T1474" i="11"/>
  <c r="R1474" i="11"/>
  <c r="P1474" i="11"/>
  <c r="BK1474" i="11"/>
  <c r="J1474" i="11"/>
  <c r="BI1473" i="11"/>
  <c r="BH1473" i="11"/>
  <c r="BG1473" i="11"/>
  <c r="BF1473" i="11"/>
  <c r="BE1473" i="11"/>
  <c r="T1473" i="11"/>
  <c r="R1473" i="11"/>
  <c r="P1473" i="11"/>
  <c r="BK1473" i="11"/>
  <c r="J1473" i="11"/>
  <c r="BI1472" i="11"/>
  <c r="BH1472" i="11"/>
  <c r="BG1472" i="11"/>
  <c r="BF1472" i="11"/>
  <c r="BE1472" i="11"/>
  <c r="T1472" i="11"/>
  <c r="R1472" i="11"/>
  <c r="P1472" i="11"/>
  <c r="BK1472" i="11"/>
  <c r="J1472" i="11"/>
  <c r="BI1470" i="11"/>
  <c r="BH1470" i="11"/>
  <c r="BG1470" i="11"/>
  <c r="BF1470" i="11"/>
  <c r="BE1470" i="11"/>
  <c r="T1470" i="11"/>
  <c r="R1470" i="11"/>
  <c r="P1470" i="11"/>
  <c r="BK1470" i="11"/>
  <c r="J1470" i="11"/>
  <c r="BI1469" i="11"/>
  <c r="BH1469" i="11"/>
  <c r="BG1469" i="11"/>
  <c r="BF1469" i="11"/>
  <c r="BE1469" i="11"/>
  <c r="T1469" i="11"/>
  <c r="R1469" i="11"/>
  <c r="P1469" i="11"/>
  <c r="BK1469" i="11"/>
  <c r="J1469" i="11"/>
  <c r="BI1467" i="11"/>
  <c r="BH1467" i="11"/>
  <c r="BG1467" i="11"/>
  <c r="BF1467" i="11"/>
  <c r="T1467" i="11"/>
  <c r="R1467" i="11"/>
  <c r="R1466" i="11"/>
  <c r="P1467" i="11"/>
  <c r="BK1467" i="11"/>
  <c r="J1467" i="11"/>
  <c r="BE1467" i="11"/>
  <c r="BI1464" i="11"/>
  <c r="BH1464" i="11"/>
  <c r="BG1464" i="11"/>
  <c r="BF1464" i="11"/>
  <c r="T1464" i="11"/>
  <c r="R1464" i="11"/>
  <c r="P1464" i="11"/>
  <c r="BK1464" i="11"/>
  <c r="J1464" i="11"/>
  <c r="BE1464" i="11"/>
  <c r="BI1462" i="11"/>
  <c r="BH1462" i="11"/>
  <c r="BG1462" i="11"/>
  <c r="BF1462" i="11"/>
  <c r="T1462" i="11"/>
  <c r="R1462" i="11"/>
  <c r="P1462" i="11"/>
  <c r="BK1462" i="11"/>
  <c r="J1462" i="11"/>
  <c r="BE1462" i="11"/>
  <c r="BI1461" i="11"/>
  <c r="BH1461" i="11"/>
  <c r="BG1461" i="11"/>
  <c r="BF1461" i="11"/>
  <c r="T1461" i="11"/>
  <c r="R1461" i="11"/>
  <c r="P1461" i="11"/>
  <c r="BK1461" i="11"/>
  <c r="J1461" i="11"/>
  <c r="BE1461" i="11"/>
  <c r="BI1460" i="11"/>
  <c r="BH1460" i="11"/>
  <c r="BG1460" i="11"/>
  <c r="BF1460" i="11"/>
  <c r="T1460" i="11"/>
  <c r="R1460" i="11"/>
  <c r="P1460" i="11"/>
  <c r="BK1460" i="11"/>
  <c r="J1460" i="11"/>
  <c r="BE1460" i="11"/>
  <c r="BI1458" i="11"/>
  <c r="BH1458" i="11"/>
  <c r="BG1458" i="11"/>
  <c r="BF1458" i="11"/>
  <c r="T1458" i="11"/>
  <c r="R1458" i="11"/>
  <c r="P1458" i="11"/>
  <c r="BK1458" i="11"/>
  <c r="J1458" i="11"/>
  <c r="BE1458" i="11"/>
  <c r="BI1456" i="11"/>
  <c r="BH1456" i="11"/>
  <c r="BG1456" i="11"/>
  <c r="BF1456" i="11"/>
  <c r="T1456" i="11"/>
  <c r="R1456" i="11"/>
  <c r="P1456" i="11"/>
  <c r="BK1456" i="11"/>
  <c r="J1456" i="11"/>
  <c r="BE1456" i="11"/>
  <c r="BI1454" i="11"/>
  <c r="BH1454" i="11"/>
  <c r="BG1454" i="11"/>
  <c r="BF1454" i="11"/>
  <c r="T1454" i="11"/>
  <c r="R1454" i="11"/>
  <c r="P1454" i="11"/>
  <c r="BK1454" i="11"/>
  <c r="J1454" i="11"/>
  <c r="BE1454" i="11"/>
  <c r="BI1452" i="11"/>
  <c r="BH1452" i="11"/>
  <c r="BG1452" i="11"/>
  <c r="BF1452" i="11"/>
  <c r="T1452" i="11"/>
  <c r="R1452" i="11"/>
  <c r="P1452" i="11"/>
  <c r="BK1452" i="11"/>
  <c r="J1452" i="11"/>
  <c r="BE1452" i="11"/>
  <c r="BI1451" i="11"/>
  <c r="BH1451" i="11"/>
  <c r="BG1451" i="11"/>
  <c r="BF1451" i="11"/>
  <c r="T1451" i="11"/>
  <c r="R1451" i="11"/>
  <c r="P1451" i="11"/>
  <c r="BK1451" i="11"/>
  <c r="J1451" i="11"/>
  <c r="BE1451" i="11"/>
  <c r="BI1450" i="11"/>
  <c r="BH1450" i="11"/>
  <c r="BG1450" i="11"/>
  <c r="BF1450" i="11"/>
  <c r="T1450" i="11"/>
  <c r="R1450" i="11"/>
  <c r="P1450" i="11"/>
  <c r="BK1450" i="11"/>
  <c r="J1450" i="11"/>
  <c r="BE1450" i="11"/>
  <c r="BI1448" i="11"/>
  <c r="BH1448" i="11"/>
  <c r="BG1448" i="11"/>
  <c r="BF1448" i="11"/>
  <c r="T1448" i="11"/>
  <c r="T1447" i="11"/>
  <c r="R1448" i="11"/>
  <c r="R1447" i="11"/>
  <c r="P1448" i="11"/>
  <c r="P1447" i="11"/>
  <c r="BK1448" i="11"/>
  <c r="J1448" i="11"/>
  <c r="BE1448" i="11" s="1"/>
  <c r="BI1446" i="11"/>
  <c r="BH1446" i="11"/>
  <c r="BG1446" i="11"/>
  <c r="BF1446" i="11"/>
  <c r="T1446" i="11"/>
  <c r="R1446" i="11"/>
  <c r="P1446" i="11"/>
  <c r="BK1446" i="11"/>
  <c r="J1446" i="11"/>
  <c r="BE1446" i="11" s="1"/>
  <c r="BI1445" i="11"/>
  <c r="BH1445" i="11"/>
  <c r="BG1445" i="11"/>
  <c r="BF1445" i="11"/>
  <c r="T1445" i="11"/>
  <c r="R1445" i="11"/>
  <c r="P1445" i="11"/>
  <c r="BK1445" i="11"/>
  <c r="J1445" i="11"/>
  <c r="BE1445" i="11" s="1"/>
  <c r="BI1444" i="11"/>
  <c r="BH1444" i="11"/>
  <c r="BG1444" i="11"/>
  <c r="BF1444" i="11"/>
  <c r="T1444" i="11"/>
  <c r="R1444" i="11"/>
  <c r="P1444" i="11"/>
  <c r="BK1444" i="11"/>
  <c r="J1444" i="11"/>
  <c r="BE1444" i="11" s="1"/>
  <c r="BI1442" i="11"/>
  <c r="BH1442" i="11"/>
  <c r="BG1442" i="11"/>
  <c r="BF1442" i="11"/>
  <c r="T1442" i="11"/>
  <c r="R1442" i="11"/>
  <c r="P1442" i="11"/>
  <c r="BK1442" i="11"/>
  <c r="J1442" i="11"/>
  <c r="BE1442" i="11" s="1"/>
  <c r="BI1441" i="11"/>
  <c r="BH1441" i="11"/>
  <c r="BG1441" i="11"/>
  <c r="BF1441" i="11"/>
  <c r="T1441" i="11"/>
  <c r="R1441" i="11"/>
  <c r="P1441" i="11"/>
  <c r="BK1441" i="11"/>
  <c r="J1441" i="11"/>
  <c r="BE1441" i="11" s="1"/>
  <c r="BI1439" i="11"/>
  <c r="BH1439" i="11"/>
  <c r="BG1439" i="11"/>
  <c r="BF1439" i="11"/>
  <c r="T1439" i="11"/>
  <c r="T1438" i="11" s="1"/>
  <c r="R1439" i="11"/>
  <c r="R1438" i="11" s="1"/>
  <c r="P1439" i="11"/>
  <c r="BK1439" i="11"/>
  <c r="BK1438" i="11"/>
  <c r="J1438" i="11" s="1"/>
  <c r="J195" i="11" s="1"/>
  <c r="J1439" i="11"/>
  <c r="BE1439" i="11"/>
  <c r="BI1437" i="11"/>
  <c r="BH1437" i="11"/>
  <c r="BG1437" i="11"/>
  <c r="BF1437" i="11"/>
  <c r="T1437" i="11"/>
  <c r="R1437" i="11"/>
  <c r="P1437" i="11"/>
  <c r="BK1437" i="11"/>
  <c r="J1437" i="11"/>
  <c r="BE1437" i="11"/>
  <c r="BI1436" i="11"/>
  <c r="BH1436" i="11"/>
  <c r="BG1436" i="11"/>
  <c r="BF1436" i="11"/>
  <c r="T1436" i="11"/>
  <c r="R1436" i="11"/>
  <c r="P1436" i="11"/>
  <c r="BK1436" i="11"/>
  <c r="J1436" i="11"/>
  <c r="BE1436" i="11"/>
  <c r="BI1434" i="11"/>
  <c r="BH1434" i="11"/>
  <c r="BG1434" i="11"/>
  <c r="BF1434" i="11"/>
  <c r="T1434" i="11"/>
  <c r="R1434" i="11"/>
  <c r="P1434" i="11"/>
  <c r="BK1434" i="11"/>
  <c r="J1434" i="11"/>
  <c r="BE1434" i="11"/>
  <c r="BI1433" i="11"/>
  <c r="BH1433" i="11"/>
  <c r="BG1433" i="11"/>
  <c r="BF1433" i="11"/>
  <c r="T1433" i="11"/>
  <c r="R1433" i="11"/>
  <c r="P1433" i="11"/>
  <c r="BK1433" i="11"/>
  <c r="J1433" i="11"/>
  <c r="BE1433" i="11"/>
  <c r="BI1432" i="11"/>
  <c r="BH1432" i="11"/>
  <c r="BG1432" i="11"/>
  <c r="BF1432" i="11"/>
  <c r="T1432" i="11"/>
  <c r="R1432" i="11"/>
  <c r="P1432" i="11"/>
  <c r="BK1432" i="11"/>
  <c r="J1432" i="11"/>
  <c r="BE1432" i="11"/>
  <c r="BI1430" i="11"/>
  <c r="BH1430" i="11"/>
  <c r="BG1430" i="11"/>
  <c r="BF1430" i="11"/>
  <c r="T1430" i="11"/>
  <c r="R1430" i="11"/>
  <c r="P1430" i="11"/>
  <c r="BK1430" i="11"/>
  <c r="J1430" i="11"/>
  <c r="BE1430" i="11"/>
  <c r="BI1429" i="11"/>
  <c r="BH1429" i="11"/>
  <c r="BG1429" i="11"/>
  <c r="BF1429" i="11"/>
  <c r="T1429" i="11"/>
  <c r="R1429" i="11"/>
  <c r="P1429" i="11"/>
  <c r="BK1429" i="11"/>
  <c r="J1429" i="11"/>
  <c r="BE1429" i="11"/>
  <c r="BI1428" i="11"/>
  <c r="BH1428" i="11"/>
  <c r="BG1428" i="11"/>
  <c r="BF1428" i="11"/>
  <c r="T1428" i="11"/>
  <c r="R1428" i="11"/>
  <c r="P1428" i="11"/>
  <c r="BK1428" i="11"/>
  <c r="J1428" i="11"/>
  <c r="BE1428" i="11"/>
  <c r="BI1427" i="11"/>
  <c r="BH1427" i="11"/>
  <c r="BG1427" i="11"/>
  <c r="BF1427" i="11"/>
  <c r="T1427" i="11"/>
  <c r="R1427" i="11"/>
  <c r="P1427" i="11"/>
  <c r="BK1427" i="11"/>
  <c r="J1427" i="11"/>
  <c r="BE1427" i="11"/>
  <c r="BI1426" i="11"/>
  <c r="BH1426" i="11"/>
  <c r="BG1426" i="11"/>
  <c r="BF1426" i="11"/>
  <c r="T1426" i="11"/>
  <c r="R1426" i="11"/>
  <c r="P1426" i="11"/>
  <c r="BK1426" i="11"/>
  <c r="J1426" i="11"/>
  <c r="BE1426" i="11"/>
  <c r="BI1425" i="11"/>
  <c r="BH1425" i="11"/>
  <c r="BG1425" i="11"/>
  <c r="BF1425" i="11"/>
  <c r="T1425" i="11"/>
  <c r="R1425" i="11"/>
  <c r="P1425" i="11"/>
  <c r="BK1425" i="11"/>
  <c r="J1425" i="11"/>
  <c r="BE1425" i="11"/>
  <c r="BI1423" i="11"/>
  <c r="BH1423" i="11"/>
  <c r="BG1423" i="11"/>
  <c r="BF1423" i="11"/>
  <c r="T1423" i="11"/>
  <c r="R1423" i="11"/>
  <c r="P1423" i="11"/>
  <c r="BK1423" i="11"/>
  <c r="J1423" i="11"/>
  <c r="BE1423" i="11"/>
  <c r="BI1422" i="11"/>
  <c r="BH1422" i="11"/>
  <c r="BG1422" i="11"/>
  <c r="BF1422" i="11"/>
  <c r="T1422" i="11"/>
  <c r="R1422" i="11"/>
  <c r="P1422" i="11"/>
  <c r="BK1422" i="11"/>
  <c r="J1422" i="11"/>
  <c r="BE1422" i="11"/>
  <c r="BI1421" i="11"/>
  <c r="BH1421" i="11"/>
  <c r="BG1421" i="11"/>
  <c r="BF1421" i="11"/>
  <c r="T1421" i="11"/>
  <c r="R1421" i="11"/>
  <c r="P1421" i="11"/>
  <c r="BK1421" i="11"/>
  <c r="J1421" i="11"/>
  <c r="BE1421" i="11"/>
  <c r="BI1420" i="11"/>
  <c r="BH1420" i="11"/>
  <c r="BG1420" i="11"/>
  <c r="BF1420" i="11"/>
  <c r="T1420" i="11"/>
  <c r="R1420" i="11"/>
  <c r="P1420" i="11"/>
  <c r="BK1420" i="11"/>
  <c r="J1420" i="11"/>
  <c r="BE1420" i="11" s="1"/>
  <c r="BI1419" i="11"/>
  <c r="BH1419" i="11"/>
  <c r="BG1419" i="11"/>
  <c r="BF1419" i="11"/>
  <c r="T1419" i="11"/>
  <c r="R1419" i="11"/>
  <c r="P1419" i="11"/>
  <c r="BK1419" i="11"/>
  <c r="J1419" i="11"/>
  <c r="BE1419" i="11" s="1"/>
  <c r="BI1417" i="11"/>
  <c r="BH1417" i="11"/>
  <c r="BG1417" i="11"/>
  <c r="BF1417" i="11"/>
  <c r="T1417" i="11"/>
  <c r="R1417" i="11"/>
  <c r="P1417" i="11"/>
  <c r="BK1417" i="11"/>
  <c r="J1417" i="11"/>
  <c r="BE1417" i="11" s="1"/>
  <c r="BI1416" i="11"/>
  <c r="BH1416" i="11"/>
  <c r="BG1416" i="11"/>
  <c r="BF1416" i="11"/>
  <c r="T1416" i="11"/>
  <c r="R1416" i="11"/>
  <c r="P1416" i="11"/>
  <c r="BK1416" i="11"/>
  <c r="J1416" i="11"/>
  <c r="BE1416" i="11" s="1"/>
  <c r="BI1414" i="11"/>
  <c r="BH1414" i="11"/>
  <c r="BG1414" i="11"/>
  <c r="BF1414" i="11"/>
  <c r="T1414" i="11"/>
  <c r="R1414" i="11"/>
  <c r="P1414" i="11"/>
  <c r="BK1414" i="11"/>
  <c r="J1414" i="11"/>
  <c r="BE1414" i="11"/>
  <c r="BI1412" i="11"/>
  <c r="BH1412" i="11"/>
  <c r="BG1412" i="11"/>
  <c r="BF1412" i="11"/>
  <c r="T1412" i="11"/>
  <c r="R1412" i="11"/>
  <c r="P1412" i="11"/>
  <c r="BK1412" i="11"/>
  <c r="J1412" i="11"/>
  <c r="BE1412" i="11"/>
  <c r="BI1411" i="11"/>
  <c r="BH1411" i="11"/>
  <c r="BG1411" i="11"/>
  <c r="BF1411" i="11"/>
  <c r="T1411" i="11"/>
  <c r="R1411" i="11"/>
  <c r="P1411" i="11"/>
  <c r="BK1411" i="11"/>
  <c r="J1411" i="11"/>
  <c r="BE1411" i="11"/>
  <c r="BI1410" i="11"/>
  <c r="BH1410" i="11"/>
  <c r="BG1410" i="11"/>
  <c r="BF1410" i="11"/>
  <c r="T1410" i="11"/>
  <c r="R1410" i="11"/>
  <c r="P1410" i="11"/>
  <c r="BK1410" i="11"/>
  <c r="J1410" i="11"/>
  <c r="BE1410" i="11"/>
  <c r="BI1409" i="11"/>
  <c r="BH1409" i="11"/>
  <c r="BG1409" i="11"/>
  <c r="BF1409" i="11"/>
  <c r="T1409" i="11"/>
  <c r="R1409" i="11"/>
  <c r="P1409" i="11"/>
  <c r="BK1409" i="11"/>
  <c r="J1409" i="11"/>
  <c r="BE1409" i="11"/>
  <c r="BI1408" i="11"/>
  <c r="BH1408" i="11"/>
  <c r="BG1408" i="11"/>
  <c r="BF1408" i="11"/>
  <c r="T1408" i="11"/>
  <c r="R1408" i="11"/>
  <c r="R1407" i="11" s="1"/>
  <c r="P1408" i="11"/>
  <c r="BK1408" i="11"/>
  <c r="BK1407" i="11"/>
  <c r="J1408" i="11"/>
  <c r="BE1408" i="11"/>
  <c r="BI1405" i="11"/>
  <c r="BH1405" i="11"/>
  <c r="BG1405" i="11"/>
  <c r="BF1405" i="11"/>
  <c r="T1405" i="11"/>
  <c r="R1405" i="11"/>
  <c r="P1405" i="11"/>
  <c r="BK1405" i="11"/>
  <c r="J1405" i="11"/>
  <c r="BE1405" i="11"/>
  <c r="BI1403" i="11"/>
  <c r="BH1403" i="11"/>
  <c r="BG1403" i="11"/>
  <c r="BF1403" i="11"/>
  <c r="T1403" i="11"/>
  <c r="R1403" i="11"/>
  <c r="P1403" i="11"/>
  <c r="BK1403" i="11"/>
  <c r="J1403" i="11"/>
  <c r="BE1403" i="11"/>
  <c r="BI1402" i="11"/>
  <c r="BH1402" i="11"/>
  <c r="BG1402" i="11"/>
  <c r="BF1402" i="11"/>
  <c r="T1402" i="11"/>
  <c r="R1402" i="11"/>
  <c r="P1402" i="11"/>
  <c r="BK1402" i="11"/>
  <c r="J1402" i="11"/>
  <c r="BE1402" i="11"/>
  <c r="BI1401" i="11"/>
  <c r="BH1401" i="11"/>
  <c r="BG1401" i="11"/>
  <c r="BF1401" i="11"/>
  <c r="T1401" i="11"/>
  <c r="R1401" i="11"/>
  <c r="P1401" i="11"/>
  <c r="BK1401" i="11"/>
  <c r="J1401" i="11"/>
  <c r="BE1401" i="11"/>
  <c r="BI1399" i="11"/>
  <c r="BH1399" i="11"/>
  <c r="BG1399" i="11"/>
  <c r="BF1399" i="11"/>
  <c r="T1399" i="11"/>
  <c r="R1399" i="11"/>
  <c r="P1399" i="11"/>
  <c r="BK1399" i="11"/>
  <c r="J1399" i="11"/>
  <c r="BE1399" i="11"/>
  <c r="BI1397" i="11"/>
  <c r="BH1397" i="11"/>
  <c r="BG1397" i="11"/>
  <c r="BF1397" i="11"/>
  <c r="T1397" i="11"/>
  <c r="R1397" i="11"/>
  <c r="P1397" i="11"/>
  <c r="BK1397" i="11"/>
  <c r="J1397" i="11"/>
  <c r="BE1397" i="11"/>
  <c r="BI1395" i="11"/>
  <c r="BH1395" i="11"/>
  <c r="BG1395" i="11"/>
  <c r="BF1395" i="11"/>
  <c r="T1395" i="11"/>
  <c r="R1395" i="11"/>
  <c r="P1395" i="11"/>
  <c r="BK1395" i="11"/>
  <c r="J1395" i="11"/>
  <c r="BE1395" i="11"/>
  <c r="BI1393" i="11"/>
  <c r="BH1393" i="11"/>
  <c r="BG1393" i="11"/>
  <c r="BF1393" i="11"/>
  <c r="T1393" i="11"/>
  <c r="R1393" i="11"/>
  <c r="P1393" i="11"/>
  <c r="BK1393" i="11"/>
  <c r="J1393" i="11"/>
  <c r="BE1393" i="11"/>
  <c r="BI1392" i="11"/>
  <c r="BH1392" i="11"/>
  <c r="BG1392" i="11"/>
  <c r="BF1392" i="11"/>
  <c r="T1392" i="11"/>
  <c r="R1392" i="11"/>
  <c r="P1392" i="11"/>
  <c r="BK1392" i="11"/>
  <c r="J1392" i="11"/>
  <c r="BE1392" i="11"/>
  <c r="BI1391" i="11"/>
  <c r="BH1391" i="11"/>
  <c r="BG1391" i="11"/>
  <c r="BF1391" i="11"/>
  <c r="T1391" i="11"/>
  <c r="R1391" i="11"/>
  <c r="P1391" i="11"/>
  <c r="BK1391" i="11"/>
  <c r="J1391" i="11"/>
  <c r="BE1391" i="11"/>
  <c r="BI1389" i="11"/>
  <c r="BH1389" i="11"/>
  <c r="BG1389" i="11"/>
  <c r="BF1389" i="11"/>
  <c r="T1389" i="11"/>
  <c r="R1389" i="11"/>
  <c r="R1388" i="11" s="1"/>
  <c r="P1389" i="11"/>
  <c r="BK1389" i="11"/>
  <c r="BK1388" i="11"/>
  <c r="J1388" i="11" s="1"/>
  <c r="J191" i="11" s="1"/>
  <c r="J1389" i="11"/>
  <c r="BE1389" i="11"/>
  <c r="BI1387" i="11"/>
  <c r="BH1387" i="11"/>
  <c r="BG1387" i="11"/>
  <c r="BF1387" i="11"/>
  <c r="T1387" i="11"/>
  <c r="R1387" i="11"/>
  <c r="P1387" i="11"/>
  <c r="BK1387" i="11"/>
  <c r="J1387" i="11"/>
  <c r="BE1387" i="11"/>
  <c r="BI1386" i="11"/>
  <c r="BH1386" i="11"/>
  <c r="BG1386" i="11"/>
  <c r="BF1386" i="11"/>
  <c r="T1386" i="11"/>
  <c r="R1386" i="11"/>
  <c r="P1386" i="11"/>
  <c r="BK1386" i="11"/>
  <c r="J1386" i="11"/>
  <c r="BE1386" i="11"/>
  <c r="BI1385" i="11"/>
  <c r="BH1385" i="11"/>
  <c r="BG1385" i="11"/>
  <c r="BF1385" i="11"/>
  <c r="T1385" i="11"/>
  <c r="R1385" i="11"/>
  <c r="P1385" i="11"/>
  <c r="BK1385" i="11"/>
  <c r="J1385" i="11"/>
  <c r="BE1385" i="11"/>
  <c r="BI1383" i="11"/>
  <c r="BH1383" i="11"/>
  <c r="BG1383" i="11"/>
  <c r="BF1383" i="11"/>
  <c r="T1383" i="11"/>
  <c r="R1383" i="11"/>
  <c r="P1383" i="11"/>
  <c r="BK1383" i="11"/>
  <c r="J1383" i="11"/>
  <c r="BE1383" i="11"/>
  <c r="BI1382" i="11"/>
  <c r="BH1382" i="11"/>
  <c r="BG1382" i="11"/>
  <c r="BF1382" i="11"/>
  <c r="T1382" i="11"/>
  <c r="R1382" i="11"/>
  <c r="P1382" i="11"/>
  <c r="BK1382" i="11"/>
  <c r="J1382" i="11"/>
  <c r="BE1382" i="11"/>
  <c r="BI1380" i="11"/>
  <c r="BH1380" i="11"/>
  <c r="BG1380" i="11"/>
  <c r="BF1380" i="11"/>
  <c r="T1380" i="11"/>
  <c r="R1380" i="11"/>
  <c r="R1379" i="11" s="1"/>
  <c r="P1380" i="11"/>
  <c r="BK1380" i="11"/>
  <c r="J1380" i="11"/>
  <c r="BE1380" i="11" s="1"/>
  <c r="BI1378" i="11"/>
  <c r="BH1378" i="11"/>
  <c r="BG1378" i="11"/>
  <c r="BF1378" i="11"/>
  <c r="T1378" i="11"/>
  <c r="R1378" i="11"/>
  <c r="P1378" i="11"/>
  <c r="BK1378" i="11"/>
  <c r="J1378" i="11"/>
  <c r="BE1378" i="11" s="1"/>
  <c r="BI1377" i="11"/>
  <c r="BH1377" i="11"/>
  <c r="BG1377" i="11"/>
  <c r="BF1377" i="11"/>
  <c r="T1377" i="11"/>
  <c r="R1377" i="11"/>
  <c r="P1377" i="11"/>
  <c r="BK1377" i="11"/>
  <c r="J1377" i="11"/>
  <c r="BE1377" i="11" s="1"/>
  <c r="BI1376" i="11"/>
  <c r="BH1376" i="11"/>
  <c r="BG1376" i="11"/>
  <c r="BF1376" i="11"/>
  <c r="T1376" i="11"/>
  <c r="R1376" i="11"/>
  <c r="P1376" i="11"/>
  <c r="BK1376" i="11"/>
  <c r="J1376" i="11"/>
  <c r="BE1376" i="11" s="1"/>
  <c r="BI1375" i="11"/>
  <c r="BH1375" i="11"/>
  <c r="BG1375" i="11"/>
  <c r="BF1375" i="11"/>
  <c r="T1375" i="11"/>
  <c r="R1375" i="11"/>
  <c r="P1375" i="11"/>
  <c r="BK1375" i="11"/>
  <c r="J1375" i="11"/>
  <c r="BE1375" i="11" s="1"/>
  <c r="BI1374" i="11"/>
  <c r="BH1374" i="11"/>
  <c r="BG1374" i="11"/>
  <c r="BF1374" i="11"/>
  <c r="T1374" i="11"/>
  <c r="R1374" i="11"/>
  <c r="P1374" i="11"/>
  <c r="BK1374" i="11"/>
  <c r="J1374" i="11"/>
  <c r="BE1374" i="11" s="1"/>
  <c r="BI1372" i="11"/>
  <c r="BH1372" i="11"/>
  <c r="BG1372" i="11"/>
  <c r="BF1372" i="11"/>
  <c r="T1372" i="11"/>
  <c r="R1372" i="11"/>
  <c r="P1372" i="11"/>
  <c r="BK1372" i="11"/>
  <c r="J1372" i="11"/>
  <c r="BE1372" i="11" s="1"/>
  <c r="BI1371" i="11"/>
  <c r="BH1371" i="11"/>
  <c r="BG1371" i="11"/>
  <c r="BF1371" i="11"/>
  <c r="T1371" i="11"/>
  <c r="R1371" i="11"/>
  <c r="P1371" i="11"/>
  <c r="BK1371" i="11"/>
  <c r="J1371" i="11"/>
  <c r="BE1371" i="11" s="1"/>
  <c r="BI1370" i="11"/>
  <c r="BH1370" i="11"/>
  <c r="BG1370" i="11"/>
  <c r="BF1370" i="11"/>
  <c r="T1370" i="11"/>
  <c r="R1370" i="11"/>
  <c r="P1370" i="11"/>
  <c r="BK1370" i="11"/>
  <c r="J1370" i="11"/>
  <c r="BE1370" i="11" s="1"/>
  <c r="BI1369" i="11"/>
  <c r="BH1369" i="11"/>
  <c r="BG1369" i="11"/>
  <c r="BF1369" i="11"/>
  <c r="T1369" i="11"/>
  <c r="R1369" i="11"/>
  <c r="P1369" i="11"/>
  <c r="BK1369" i="11"/>
  <c r="J1369" i="11"/>
  <c r="BE1369" i="11" s="1"/>
  <c r="BI1368" i="11"/>
  <c r="BH1368" i="11"/>
  <c r="BG1368" i="11"/>
  <c r="BF1368" i="11"/>
  <c r="BE1368" i="11"/>
  <c r="T1368" i="11"/>
  <c r="R1368" i="11"/>
  <c r="P1368" i="11"/>
  <c r="BK1368" i="11"/>
  <c r="J1368" i="11"/>
  <c r="BI1367" i="11"/>
  <c r="BH1367" i="11"/>
  <c r="BG1367" i="11"/>
  <c r="BF1367" i="11"/>
  <c r="T1367" i="11"/>
  <c r="R1367" i="11"/>
  <c r="P1367" i="11"/>
  <c r="BK1367" i="11"/>
  <c r="J1367" i="11"/>
  <c r="BE1367" i="11" s="1"/>
  <c r="BI1365" i="11"/>
  <c r="BH1365" i="11"/>
  <c r="BG1365" i="11"/>
  <c r="BF1365" i="11"/>
  <c r="BE1365" i="11"/>
  <c r="T1365" i="11"/>
  <c r="R1365" i="11"/>
  <c r="P1365" i="11"/>
  <c r="BK1365" i="11"/>
  <c r="J1365" i="11"/>
  <c r="BI1364" i="11"/>
  <c r="BH1364" i="11"/>
  <c r="BG1364" i="11"/>
  <c r="BF1364" i="11"/>
  <c r="T1364" i="11"/>
  <c r="R1364" i="11"/>
  <c r="P1364" i="11"/>
  <c r="BK1364" i="11"/>
  <c r="J1364" i="11"/>
  <c r="BE1364" i="11" s="1"/>
  <c r="BI1362" i="11"/>
  <c r="BH1362" i="11"/>
  <c r="BG1362" i="11"/>
  <c r="BF1362" i="11"/>
  <c r="BE1362" i="11"/>
  <c r="T1362" i="11"/>
  <c r="R1362" i="11"/>
  <c r="P1362" i="11"/>
  <c r="BK1362" i="11"/>
  <c r="J1362" i="11"/>
  <c r="BI1361" i="11"/>
  <c r="BH1361" i="11"/>
  <c r="BG1361" i="11"/>
  <c r="BF1361" i="11"/>
  <c r="T1361" i="11"/>
  <c r="R1361" i="11"/>
  <c r="P1361" i="11"/>
  <c r="BK1361" i="11"/>
  <c r="J1361" i="11"/>
  <c r="BE1361" i="11" s="1"/>
  <c r="BI1359" i="11"/>
  <c r="BH1359" i="11"/>
  <c r="BG1359" i="11"/>
  <c r="BF1359" i="11"/>
  <c r="T1359" i="11"/>
  <c r="R1359" i="11"/>
  <c r="P1359" i="11"/>
  <c r="BK1359" i="11"/>
  <c r="J1359" i="11"/>
  <c r="BE1359" i="11"/>
  <c r="BI1356" i="11"/>
  <c r="BH1356" i="11"/>
  <c r="BG1356" i="11"/>
  <c r="BF1356" i="11"/>
  <c r="T1356" i="11"/>
  <c r="R1356" i="11"/>
  <c r="P1356" i="11"/>
  <c r="BK1356" i="11"/>
  <c r="J1356" i="11"/>
  <c r="BE1356" i="11"/>
  <c r="BI1355" i="11"/>
  <c r="BH1355" i="11"/>
  <c r="BG1355" i="11"/>
  <c r="BF1355" i="11"/>
  <c r="T1355" i="11"/>
  <c r="R1355" i="11"/>
  <c r="R1354" i="11"/>
  <c r="P1355" i="11"/>
  <c r="P1354" i="11"/>
  <c r="BK1355" i="11"/>
  <c r="J1355" i="11"/>
  <c r="BE1355" i="11" s="1"/>
  <c r="BI1353" i="11"/>
  <c r="BH1353" i="11"/>
  <c r="BG1353" i="11"/>
  <c r="BF1353" i="11"/>
  <c r="T1353" i="11"/>
  <c r="R1353" i="11"/>
  <c r="P1353" i="11"/>
  <c r="BK1353" i="11"/>
  <c r="J1353" i="11"/>
  <c r="BE1353" i="11"/>
  <c r="BI1352" i="11"/>
  <c r="BH1352" i="11"/>
  <c r="BG1352" i="11"/>
  <c r="BF1352" i="11"/>
  <c r="T1352" i="11"/>
  <c r="R1352" i="11"/>
  <c r="P1352" i="11"/>
  <c r="BK1352" i="11"/>
  <c r="J1352" i="11"/>
  <c r="BE1352" i="11"/>
  <c r="BI1351" i="11"/>
  <c r="BH1351" i="11"/>
  <c r="BG1351" i="11"/>
  <c r="BF1351" i="11"/>
  <c r="T1351" i="11"/>
  <c r="R1351" i="11"/>
  <c r="P1351" i="11"/>
  <c r="BK1351" i="11"/>
  <c r="J1351" i="11"/>
  <c r="BE1351" i="11"/>
  <c r="BI1350" i="11"/>
  <c r="BH1350" i="11"/>
  <c r="BG1350" i="11"/>
  <c r="BF1350" i="11"/>
  <c r="T1350" i="11"/>
  <c r="R1350" i="11"/>
  <c r="P1350" i="11"/>
  <c r="BK1350" i="11"/>
  <c r="J1350" i="11"/>
  <c r="BE1350" i="11"/>
  <c r="BI1349" i="11"/>
  <c r="BH1349" i="11"/>
  <c r="BG1349" i="11"/>
  <c r="BF1349" i="11"/>
  <c r="T1349" i="11"/>
  <c r="R1349" i="11"/>
  <c r="P1349" i="11"/>
  <c r="P1348" i="11" s="1"/>
  <c r="BK1349" i="11"/>
  <c r="J1349" i="11"/>
  <c r="BE1349" i="11"/>
  <c r="BI1345" i="11"/>
  <c r="BH1345" i="11"/>
  <c r="BG1345" i="11"/>
  <c r="BF1345" i="11"/>
  <c r="T1345" i="11"/>
  <c r="R1345" i="11"/>
  <c r="P1345" i="11"/>
  <c r="BK1345" i="11"/>
  <c r="J1345" i="11"/>
  <c r="BE1345" i="11"/>
  <c r="BI1344" i="11"/>
  <c r="BH1344" i="11"/>
  <c r="BG1344" i="11"/>
  <c r="BF1344" i="11"/>
  <c r="T1344" i="11"/>
  <c r="T1343" i="11" s="1"/>
  <c r="R1344" i="11"/>
  <c r="R1343" i="11" s="1"/>
  <c r="P1344" i="11"/>
  <c r="BK1344" i="11"/>
  <c r="J1344" i="11"/>
  <c r="BE1344" i="11"/>
  <c r="BI1342" i="11"/>
  <c r="BH1342" i="11"/>
  <c r="BG1342" i="11"/>
  <c r="BF1342" i="11"/>
  <c r="T1342" i="11"/>
  <c r="R1342" i="11"/>
  <c r="P1342" i="11"/>
  <c r="BK1342" i="11"/>
  <c r="J1342" i="11"/>
  <c r="BE1342" i="11"/>
  <c r="BI1341" i="11"/>
  <c r="BH1341" i="11"/>
  <c r="BG1341" i="11"/>
  <c r="BF1341" i="11"/>
  <c r="T1341" i="11"/>
  <c r="R1341" i="11"/>
  <c r="P1341" i="11"/>
  <c r="BK1341" i="11"/>
  <c r="J1341" i="11"/>
  <c r="BE1341" i="11"/>
  <c r="BI1340" i="11"/>
  <c r="BH1340" i="11"/>
  <c r="BG1340" i="11"/>
  <c r="BF1340" i="11"/>
  <c r="T1340" i="11"/>
  <c r="R1340" i="11"/>
  <c r="P1340" i="11"/>
  <c r="BK1340" i="11"/>
  <c r="J1340" i="11"/>
  <c r="BE1340" i="11"/>
  <c r="BI1339" i="11"/>
  <c r="BH1339" i="11"/>
  <c r="BG1339" i="11"/>
  <c r="BF1339" i="11"/>
  <c r="T1339" i="11"/>
  <c r="R1339" i="11"/>
  <c r="P1339" i="11"/>
  <c r="BK1339" i="11"/>
  <c r="BK1338" i="11" s="1"/>
  <c r="J1339" i="11"/>
  <c r="BE1339" i="11"/>
  <c r="BI1336" i="11"/>
  <c r="BH1336" i="11"/>
  <c r="BG1336" i="11"/>
  <c r="BF1336" i="11"/>
  <c r="T1336" i="11"/>
  <c r="R1336" i="11"/>
  <c r="P1336" i="11"/>
  <c r="BK1336" i="11"/>
  <c r="J1336" i="11"/>
  <c r="BE1336" i="11"/>
  <c r="BI1334" i="11"/>
  <c r="BH1334" i="11"/>
  <c r="BG1334" i="11"/>
  <c r="BF1334" i="11"/>
  <c r="T1334" i="11"/>
  <c r="R1334" i="11"/>
  <c r="P1334" i="11"/>
  <c r="BK1334" i="11"/>
  <c r="J1334" i="11"/>
  <c r="BE1334" i="11"/>
  <c r="BI1333" i="11"/>
  <c r="BH1333" i="11"/>
  <c r="BG1333" i="11"/>
  <c r="BF1333" i="11"/>
  <c r="T1333" i="11"/>
  <c r="R1333" i="11"/>
  <c r="P1333" i="11"/>
  <c r="BK1333" i="11"/>
  <c r="J1333" i="11"/>
  <c r="BE1333" i="11"/>
  <c r="BI1332" i="11"/>
  <c r="BH1332" i="11"/>
  <c r="BG1332" i="11"/>
  <c r="BF1332" i="11"/>
  <c r="T1332" i="11"/>
  <c r="R1332" i="11"/>
  <c r="P1332" i="11"/>
  <c r="BK1332" i="11"/>
  <c r="J1332" i="11"/>
  <c r="BE1332" i="11"/>
  <c r="BI1330" i="11"/>
  <c r="BH1330" i="11"/>
  <c r="BG1330" i="11"/>
  <c r="BF1330" i="11"/>
  <c r="T1330" i="11"/>
  <c r="R1330" i="11"/>
  <c r="P1330" i="11"/>
  <c r="BK1330" i="11"/>
  <c r="J1330" i="11"/>
  <c r="BE1330" i="11"/>
  <c r="BI1328" i="11"/>
  <c r="BH1328" i="11"/>
  <c r="BG1328" i="11"/>
  <c r="BF1328" i="11"/>
  <c r="T1328" i="11"/>
  <c r="R1328" i="11"/>
  <c r="P1328" i="11"/>
  <c r="BK1328" i="11"/>
  <c r="J1328" i="11"/>
  <c r="BE1328" i="11"/>
  <c r="BI1326" i="11"/>
  <c r="BH1326" i="11"/>
  <c r="BG1326" i="11"/>
  <c r="BF1326" i="11"/>
  <c r="T1326" i="11"/>
  <c r="R1326" i="11"/>
  <c r="P1326" i="11"/>
  <c r="BK1326" i="11"/>
  <c r="J1326" i="11"/>
  <c r="BE1326" i="11"/>
  <c r="BI1324" i="11"/>
  <c r="BH1324" i="11"/>
  <c r="BG1324" i="11"/>
  <c r="BF1324" i="11"/>
  <c r="T1324" i="11"/>
  <c r="R1324" i="11"/>
  <c r="P1324" i="11"/>
  <c r="BK1324" i="11"/>
  <c r="J1324" i="11"/>
  <c r="BE1324" i="11"/>
  <c r="BI1323" i="11"/>
  <c r="BH1323" i="11"/>
  <c r="BG1323" i="11"/>
  <c r="BF1323" i="11"/>
  <c r="T1323" i="11"/>
  <c r="R1323" i="11"/>
  <c r="P1323" i="11"/>
  <c r="BK1323" i="11"/>
  <c r="J1323" i="11"/>
  <c r="BE1323" i="11"/>
  <c r="BI1322" i="11"/>
  <c r="BH1322" i="11"/>
  <c r="BG1322" i="11"/>
  <c r="BF1322" i="11"/>
  <c r="T1322" i="11"/>
  <c r="R1322" i="11"/>
  <c r="P1322" i="11"/>
  <c r="BK1322" i="11"/>
  <c r="J1322" i="11"/>
  <c r="BE1322" i="11"/>
  <c r="BI1320" i="11"/>
  <c r="BH1320" i="11"/>
  <c r="BG1320" i="11"/>
  <c r="BF1320" i="11"/>
  <c r="T1320" i="11"/>
  <c r="R1320" i="11"/>
  <c r="P1320" i="11"/>
  <c r="BK1320" i="11"/>
  <c r="BK1319" i="11" s="1"/>
  <c r="J1319" i="11" s="1"/>
  <c r="J182" i="11" s="1"/>
  <c r="J1320" i="11"/>
  <c r="BE1320" i="11" s="1"/>
  <c r="BI1318" i="11"/>
  <c r="BH1318" i="11"/>
  <c r="BG1318" i="11"/>
  <c r="BF1318" i="11"/>
  <c r="T1318" i="11"/>
  <c r="R1318" i="11"/>
  <c r="P1318" i="11"/>
  <c r="BK1318" i="11"/>
  <c r="J1318" i="11"/>
  <c r="BE1318" i="11"/>
  <c r="BI1317" i="11"/>
  <c r="BH1317" i="11"/>
  <c r="BG1317" i="11"/>
  <c r="BF1317" i="11"/>
  <c r="T1317" i="11"/>
  <c r="R1317" i="11"/>
  <c r="P1317" i="11"/>
  <c r="BK1317" i="11"/>
  <c r="J1317" i="11"/>
  <c r="BE1317" i="11"/>
  <c r="BI1316" i="11"/>
  <c r="BH1316" i="11"/>
  <c r="BG1316" i="11"/>
  <c r="BF1316" i="11"/>
  <c r="T1316" i="11"/>
  <c r="R1316" i="11"/>
  <c r="P1316" i="11"/>
  <c r="BK1316" i="11"/>
  <c r="J1316" i="11"/>
  <c r="BE1316" i="11"/>
  <c r="BI1314" i="11"/>
  <c r="BH1314" i="11"/>
  <c r="BG1314" i="11"/>
  <c r="BF1314" i="11"/>
  <c r="T1314" i="11"/>
  <c r="R1314" i="11"/>
  <c r="P1314" i="11"/>
  <c r="BK1314" i="11"/>
  <c r="J1314" i="11"/>
  <c r="BE1314" i="11"/>
  <c r="BI1313" i="11"/>
  <c r="BH1313" i="11"/>
  <c r="BG1313" i="11"/>
  <c r="BF1313" i="11"/>
  <c r="T1313" i="11"/>
  <c r="R1313" i="11"/>
  <c r="P1313" i="11"/>
  <c r="BK1313" i="11"/>
  <c r="J1313" i="11"/>
  <c r="BE1313" i="11"/>
  <c r="BI1311" i="11"/>
  <c r="BH1311" i="11"/>
  <c r="BG1311" i="11"/>
  <c r="BF1311" i="11"/>
  <c r="T1311" i="11"/>
  <c r="R1311" i="11"/>
  <c r="P1311" i="11"/>
  <c r="BK1311" i="11"/>
  <c r="BK1310" i="11" s="1"/>
  <c r="J1310" i="11" s="1"/>
  <c r="J181" i="11" s="1"/>
  <c r="J1311" i="11"/>
  <c r="BE1311" i="11" s="1"/>
  <c r="BI1309" i="11"/>
  <c r="BH1309" i="11"/>
  <c r="BG1309" i="11"/>
  <c r="BF1309" i="11"/>
  <c r="T1309" i="11"/>
  <c r="R1309" i="11"/>
  <c r="P1309" i="11"/>
  <c r="BK1309" i="11"/>
  <c r="J1309" i="11"/>
  <c r="BE1309" i="11" s="1"/>
  <c r="BI1308" i="11"/>
  <c r="BH1308" i="11"/>
  <c r="BG1308" i="11"/>
  <c r="BF1308" i="11"/>
  <c r="T1308" i="11"/>
  <c r="R1308" i="11"/>
  <c r="P1308" i="11"/>
  <c r="BK1308" i="11"/>
  <c r="J1308" i="11"/>
  <c r="BE1308" i="11"/>
  <c r="BI1307" i="11"/>
  <c r="BH1307" i="11"/>
  <c r="BG1307" i="11"/>
  <c r="BF1307" i="11"/>
  <c r="T1307" i="11"/>
  <c r="R1307" i="11"/>
  <c r="P1307" i="11"/>
  <c r="BK1307" i="11"/>
  <c r="J1307" i="11"/>
  <c r="BE1307" i="11" s="1"/>
  <c r="BI1306" i="11"/>
  <c r="BH1306" i="11"/>
  <c r="BG1306" i="11"/>
  <c r="BF1306" i="11"/>
  <c r="T1306" i="11"/>
  <c r="R1306" i="11"/>
  <c r="P1306" i="11"/>
  <c r="BK1306" i="11"/>
  <c r="J1306" i="11"/>
  <c r="BE1306" i="11"/>
  <c r="BI1305" i="11"/>
  <c r="BH1305" i="11"/>
  <c r="BG1305" i="11"/>
  <c r="BF1305" i="11"/>
  <c r="T1305" i="11"/>
  <c r="R1305" i="11"/>
  <c r="P1305" i="11"/>
  <c r="BK1305" i="11"/>
  <c r="J1305" i="11"/>
  <c r="BE1305" i="11"/>
  <c r="BI1303" i="11"/>
  <c r="BH1303" i="11"/>
  <c r="BG1303" i="11"/>
  <c r="BF1303" i="11"/>
  <c r="T1303" i="11"/>
  <c r="R1303" i="11"/>
  <c r="P1303" i="11"/>
  <c r="BK1303" i="11"/>
  <c r="J1303" i="11"/>
  <c r="BE1303" i="11"/>
  <c r="BI1302" i="11"/>
  <c r="BH1302" i="11"/>
  <c r="BG1302" i="11"/>
  <c r="BF1302" i="11"/>
  <c r="T1302" i="11"/>
  <c r="R1302" i="11"/>
  <c r="P1302" i="11"/>
  <c r="BK1302" i="11"/>
  <c r="J1302" i="11"/>
  <c r="BE1302" i="11"/>
  <c r="BI1301" i="11"/>
  <c r="BH1301" i="11"/>
  <c r="BG1301" i="11"/>
  <c r="BF1301" i="11"/>
  <c r="T1301" i="11"/>
  <c r="R1301" i="11"/>
  <c r="P1301" i="11"/>
  <c r="BK1301" i="11"/>
  <c r="J1301" i="11"/>
  <c r="BE1301" i="11"/>
  <c r="BI1300" i="11"/>
  <c r="BH1300" i="11"/>
  <c r="BG1300" i="11"/>
  <c r="BF1300" i="11"/>
  <c r="T1300" i="11"/>
  <c r="R1300" i="11"/>
  <c r="P1300" i="11"/>
  <c r="BK1300" i="11"/>
  <c r="J1300" i="11"/>
  <c r="BE1300" i="11"/>
  <c r="BI1299" i="11"/>
  <c r="BH1299" i="11"/>
  <c r="BG1299" i="11"/>
  <c r="BF1299" i="11"/>
  <c r="T1299" i="11"/>
  <c r="R1299" i="11"/>
  <c r="P1299" i="11"/>
  <c r="BK1299" i="11"/>
  <c r="J1299" i="11"/>
  <c r="BE1299" i="11"/>
  <c r="BI1298" i="11"/>
  <c r="BH1298" i="11"/>
  <c r="BG1298" i="11"/>
  <c r="BF1298" i="11"/>
  <c r="T1298" i="11"/>
  <c r="R1298" i="11"/>
  <c r="P1298" i="11"/>
  <c r="BK1298" i="11"/>
  <c r="J1298" i="11"/>
  <c r="BE1298" i="11"/>
  <c r="BI1296" i="11"/>
  <c r="BH1296" i="11"/>
  <c r="BG1296" i="11"/>
  <c r="BF1296" i="11"/>
  <c r="T1296" i="11"/>
  <c r="R1296" i="11"/>
  <c r="P1296" i="11"/>
  <c r="BK1296" i="11"/>
  <c r="J1296" i="11"/>
  <c r="BE1296" i="11"/>
  <c r="BI1295" i="11"/>
  <c r="BH1295" i="11"/>
  <c r="BG1295" i="11"/>
  <c r="BF1295" i="11"/>
  <c r="T1295" i="11"/>
  <c r="R1295" i="11"/>
  <c r="P1295" i="11"/>
  <c r="BK1295" i="11"/>
  <c r="J1295" i="11"/>
  <c r="BE1295" i="11"/>
  <c r="BI1293" i="11"/>
  <c r="BH1293" i="11"/>
  <c r="BG1293" i="11"/>
  <c r="BF1293" i="11"/>
  <c r="T1293" i="11"/>
  <c r="R1293" i="11"/>
  <c r="P1293" i="11"/>
  <c r="BK1293" i="11"/>
  <c r="J1293" i="11"/>
  <c r="BE1293" i="11"/>
  <c r="BI1292" i="11"/>
  <c r="BH1292" i="11"/>
  <c r="BG1292" i="11"/>
  <c r="BF1292" i="11"/>
  <c r="T1292" i="11"/>
  <c r="R1292" i="11"/>
  <c r="P1292" i="11"/>
  <c r="BK1292" i="11"/>
  <c r="J1292" i="11"/>
  <c r="BE1292" i="11"/>
  <c r="BI1290" i="11"/>
  <c r="BH1290" i="11"/>
  <c r="BG1290" i="11"/>
  <c r="BF1290" i="11"/>
  <c r="T1290" i="11"/>
  <c r="R1290" i="11"/>
  <c r="P1290" i="11"/>
  <c r="BK1290" i="11"/>
  <c r="J1290" i="11"/>
  <c r="BE1290" i="11"/>
  <c r="BI1288" i="11"/>
  <c r="BH1288" i="11"/>
  <c r="BG1288" i="11"/>
  <c r="BF1288" i="11"/>
  <c r="T1288" i="11"/>
  <c r="R1288" i="11"/>
  <c r="P1288" i="11"/>
  <c r="BK1288" i="11"/>
  <c r="J1288" i="11"/>
  <c r="BE1288" i="11" s="1"/>
  <c r="BI1287" i="11"/>
  <c r="BH1287" i="11"/>
  <c r="BG1287" i="11"/>
  <c r="BF1287" i="11"/>
  <c r="T1287" i="11"/>
  <c r="R1287" i="11"/>
  <c r="P1287" i="11"/>
  <c r="BK1287" i="11"/>
  <c r="J1287" i="11"/>
  <c r="BE1287" i="11"/>
  <c r="BI1286" i="11"/>
  <c r="BH1286" i="11"/>
  <c r="BG1286" i="11"/>
  <c r="BF1286" i="11"/>
  <c r="BE1286" i="11"/>
  <c r="T1286" i="11"/>
  <c r="R1286" i="11"/>
  <c r="P1286" i="11"/>
  <c r="BK1286" i="11"/>
  <c r="J1286" i="11"/>
  <c r="BI1285" i="11"/>
  <c r="BH1285" i="11"/>
  <c r="BG1285" i="11"/>
  <c r="BF1285" i="11"/>
  <c r="T1285" i="11"/>
  <c r="R1285" i="11"/>
  <c r="P1285" i="11"/>
  <c r="BK1285" i="11"/>
  <c r="J1285" i="11"/>
  <c r="BE1285" i="11"/>
  <c r="BI1284" i="11"/>
  <c r="BH1284" i="11"/>
  <c r="BG1284" i="11"/>
  <c r="BF1284" i="11"/>
  <c r="T1284" i="11"/>
  <c r="R1284" i="11"/>
  <c r="P1284" i="11"/>
  <c r="P1283" i="11"/>
  <c r="BK1284" i="11"/>
  <c r="BK1283" i="11"/>
  <c r="J1284" i="11"/>
  <c r="BE1284" i="11" s="1"/>
  <c r="BI1281" i="11"/>
  <c r="BH1281" i="11"/>
  <c r="BG1281" i="11"/>
  <c r="BF1281" i="11"/>
  <c r="BE1281" i="11"/>
  <c r="T1281" i="11"/>
  <c r="R1281" i="11"/>
  <c r="P1281" i="11"/>
  <c r="BK1281" i="11"/>
  <c r="J1281" i="11"/>
  <c r="BI1279" i="11"/>
  <c r="BH1279" i="11"/>
  <c r="BG1279" i="11"/>
  <c r="BF1279" i="11"/>
  <c r="T1279" i="11"/>
  <c r="R1279" i="11"/>
  <c r="P1279" i="11"/>
  <c r="BK1279" i="11"/>
  <c r="J1279" i="11"/>
  <c r="BE1279" i="11"/>
  <c r="BI1278" i="11"/>
  <c r="BH1278" i="11"/>
  <c r="BG1278" i="11"/>
  <c r="BF1278" i="11"/>
  <c r="BE1278" i="11"/>
  <c r="T1278" i="11"/>
  <c r="R1278" i="11"/>
  <c r="P1278" i="11"/>
  <c r="BK1278" i="11"/>
  <c r="J1278" i="11"/>
  <c r="BI1277" i="11"/>
  <c r="BH1277" i="11"/>
  <c r="BG1277" i="11"/>
  <c r="BF1277" i="11"/>
  <c r="T1277" i="11"/>
  <c r="R1277" i="11"/>
  <c r="P1277" i="11"/>
  <c r="BK1277" i="11"/>
  <c r="J1277" i="11"/>
  <c r="BE1277" i="11"/>
  <c r="BI1275" i="11"/>
  <c r="BH1275" i="11"/>
  <c r="BG1275" i="11"/>
  <c r="BF1275" i="11"/>
  <c r="BE1275" i="11"/>
  <c r="T1275" i="11"/>
  <c r="R1275" i="11"/>
  <c r="P1275" i="11"/>
  <c r="BK1275" i="11"/>
  <c r="J1275" i="11"/>
  <c r="BI1273" i="11"/>
  <c r="BH1273" i="11"/>
  <c r="BG1273" i="11"/>
  <c r="BF1273" i="11"/>
  <c r="T1273" i="11"/>
  <c r="R1273" i="11"/>
  <c r="P1273" i="11"/>
  <c r="BK1273" i="11"/>
  <c r="J1273" i="11"/>
  <c r="BE1273" i="11"/>
  <c r="BI1271" i="11"/>
  <c r="BH1271" i="11"/>
  <c r="BG1271" i="11"/>
  <c r="BF1271" i="11"/>
  <c r="BE1271" i="11"/>
  <c r="T1271" i="11"/>
  <c r="R1271" i="11"/>
  <c r="P1271" i="11"/>
  <c r="BK1271" i="11"/>
  <c r="J1271" i="11"/>
  <c r="BI1269" i="11"/>
  <c r="BH1269" i="11"/>
  <c r="BG1269" i="11"/>
  <c r="BF1269" i="11"/>
  <c r="T1269" i="11"/>
  <c r="R1269" i="11"/>
  <c r="P1269" i="11"/>
  <c r="BK1269" i="11"/>
  <c r="J1269" i="11"/>
  <c r="BE1269" i="11"/>
  <c r="BI1268" i="11"/>
  <c r="BH1268" i="11"/>
  <c r="BG1268" i="11"/>
  <c r="BF1268" i="11"/>
  <c r="BE1268" i="11"/>
  <c r="T1268" i="11"/>
  <c r="R1268" i="11"/>
  <c r="P1268" i="11"/>
  <c r="BK1268" i="11"/>
  <c r="BK1267" i="11"/>
  <c r="J1268" i="11"/>
  <c r="BI1267" i="11"/>
  <c r="BH1267" i="11"/>
  <c r="BG1267" i="11"/>
  <c r="BF1267" i="11"/>
  <c r="T1267" i="11"/>
  <c r="R1267" i="11"/>
  <c r="P1267" i="11"/>
  <c r="J1267" i="11"/>
  <c r="BE1267" i="11"/>
  <c r="BI1265" i="11"/>
  <c r="BH1265" i="11"/>
  <c r="BG1265" i="11"/>
  <c r="BF1265" i="11"/>
  <c r="BE1265" i="11"/>
  <c r="T1265" i="11"/>
  <c r="R1265" i="11"/>
  <c r="P1265" i="11"/>
  <c r="P1264" i="11" s="1"/>
  <c r="BK1265" i="11"/>
  <c r="BK1264" i="11" s="1"/>
  <c r="J1264" i="11" s="1"/>
  <c r="J177" i="11" s="1"/>
  <c r="J1265" i="11"/>
  <c r="BI1262" i="11"/>
  <c r="BH1262" i="11"/>
  <c r="BG1262" i="11"/>
  <c r="BF1262" i="11"/>
  <c r="T1262" i="11"/>
  <c r="R1262" i="11"/>
  <c r="P1262" i="11"/>
  <c r="BK1262" i="11"/>
  <c r="J1262" i="11"/>
  <c r="BE1262" i="11" s="1"/>
  <c r="BI1261" i="11"/>
  <c r="BH1261" i="11"/>
  <c r="BG1261" i="11"/>
  <c r="BF1261" i="11"/>
  <c r="T1261" i="11"/>
  <c r="T1259" i="11"/>
  <c r="R1261" i="11"/>
  <c r="P1261" i="11"/>
  <c r="BK1261" i="11"/>
  <c r="J1261" i="11"/>
  <c r="BE1261" i="11" s="1"/>
  <c r="BI1260" i="11"/>
  <c r="BH1260" i="11"/>
  <c r="BG1260" i="11"/>
  <c r="BF1260" i="11"/>
  <c r="T1260" i="11"/>
  <c r="R1260" i="11"/>
  <c r="P1260" i="11"/>
  <c r="BK1260" i="11"/>
  <c r="BK1259" i="11" s="1"/>
  <c r="J1259" i="11" s="1"/>
  <c r="J176" i="11" s="1"/>
  <c r="J1260" i="11"/>
  <c r="BE1260" i="11" s="1"/>
  <c r="BI1258" i="11"/>
  <c r="BH1258" i="11"/>
  <c r="BG1258" i="11"/>
  <c r="BF1258" i="11"/>
  <c r="T1258" i="11"/>
  <c r="R1258" i="11"/>
  <c r="P1258" i="11"/>
  <c r="BK1258" i="11"/>
  <c r="J1258" i="11"/>
  <c r="BE1258" i="11" s="1"/>
  <c r="BI1257" i="11"/>
  <c r="BH1257" i="11"/>
  <c r="BG1257" i="11"/>
  <c r="BF1257" i="11"/>
  <c r="T1257" i="11"/>
  <c r="R1257" i="11"/>
  <c r="P1257" i="11"/>
  <c r="BK1257" i="11"/>
  <c r="J1257" i="11"/>
  <c r="BE1257" i="11"/>
  <c r="BI1256" i="11"/>
  <c r="BH1256" i="11"/>
  <c r="BG1256" i="11"/>
  <c r="BF1256" i="11"/>
  <c r="T1256" i="11"/>
  <c r="R1256" i="11"/>
  <c r="P1256" i="11"/>
  <c r="BK1256" i="11"/>
  <c r="J1256" i="11"/>
  <c r="BE1256" i="11" s="1"/>
  <c r="BI1255" i="11"/>
  <c r="BH1255" i="11"/>
  <c r="BG1255" i="11"/>
  <c r="BF1255" i="11"/>
  <c r="T1255" i="11"/>
  <c r="R1255" i="11"/>
  <c r="P1255" i="11"/>
  <c r="P1254" i="11" s="1"/>
  <c r="BK1255" i="11"/>
  <c r="BK1254" i="11"/>
  <c r="J1255" i="11"/>
  <c r="BE1255" i="11" s="1"/>
  <c r="BI1252" i="11"/>
  <c r="BH1252" i="11"/>
  <c r="BG1252" i="11"/>
  <c r="BF1252" i="11"/>
  <c r="T1252" i="11"/>
  <c r="R1252" i="11"/>
  <c r="P1252" i="11"/>
  <c r="BK1252" i="11"/>
  <c r="J1252" i="11"/>
  <c r="BE1252" i="11"/>
  <c r="BI1251" i="11"/>
  <c r="BH1251" i="11"/>
  <c r="BG1251" i="11"/>
  <c r="BF1251" i="11"/>
  <c r="T1251" i="11"/>
  <c r="R1251" i="11"/>
  <c r="P1251" i="11"/>
  <c r="BK1251" i="11"/>
  <c r="J1251" i="11"/>
  <c r="BE1251" i="11" s="1"/>
  <c r="BI1250" i="11"/>
  <c r="BH1250" i="11"/>
  <c r="BG1250" i="11"/>
  <c r="BF1250" i="11"/>
  <c r="T1250" i="11"/>
  <c r="R1250" i="11"/>
  <c r="P1250" i="11"/>
  <c r="BK1250" i="11"/>
  <c r="J1250" i="11"/>
  <c r="BE1250" i="11"/>
  <c r="BI1248" i="11"/>
  <c r="BH1248" i="11"/>
  <c r="BG1248" i="11"/>
  <c r="BF1248" i="11"/>
  <c r="T1248" i="11"/>
  <c r="R1248" i="11"/>
  <c r="P1248" i="11"/>
  <c r="BK1248" i="11"/>
  <c r="J1248" i="11"/>
  <c r="BE1248" i="11" s="1"/>
  <c r="BI1247" i="11"/>
  <c r="BH1247" i="11"/>
  <c r="BG1247" i="11"/>
  <c r="BF1247" i="11"/>
  <c r="T1247" i="11"/>
  <c r="R1247" i="11"/>
  <c r="P1247" i="11"/>
  <c r="BK1247" i="11"/>
  <c r="J1247" i="11"/>
  <c r="BE1247" i="11"/>
  <c r="BI1245" i="11"/>
  <c r="BH1245" i="11"/>
  <c r="BG1245" i="11"/>
  <c r="BF1245" i="11"/>
  <c r="T1245" i="11"/>
  <c r="T1244" i="11" s="1"/>
  <c r="T1223" i="11" s="1"/>
  <c r="R1245" i="11"/>
  <c r="R1244" i="11"/>
  <c r="P1245" i="11"/>
  <c r="BK1245" i="11"/>
  <c r="J1245" i="11"/>
  <c r="BE1245" i="11"/>
  <c r="BI1243" i="11"/>
  <c r="BH1243" i="11"/>
  <c r="BG1243" i="11"/>
  <c r="BF1243" i="11"/>
  <c r="T1243" i="11"/>
  <c r="R1243" i="11"/>
  <c r="P1243" i="11"/>
  <c r="BK1243" i="11"/>
  <c r="J1243" i="11"/>
  <c r="BE1243" i="11" s="1"/>
  <c r="BI1242" i="11"/>
  <c r="BH1242" i="11"/>
  <c r="BG1242" i="11"/>
  <c r="BF1242" i="11"/>
  <c r="T1242" i="11"/>
  <c r="R1242" i="11"/>
  <c r="P1242" i="11"/>
  <c r="BK1242" i="11"/>
  <c r="J1242" i="11"/>
  <c r="BE1242" i="11"/>
  <c r="BI1241" i="11"/>
  <c r="BH1241" i="11"/>
  <c r="BG1241" i="11"/>
  <c r="BF1241" i="11"/>
  <c r="T1241" i="11"/>
  <c r="R1241" i="11"/>
  <c r="P1241" i="11"/>
  <c r="BK1241" i="11"/>
  <c r="J1241" i="11"/>
  <c r="BE1241" i="11" s="1"/>
  <c r="BI1240" i="11"/>
  <c r="BH1240" i="11"/>
  <c r="BG1240" i="11"/>
  <c r="BF1240" i="11"/>
  <c r="T1240" i="11"/>
  <c r="R1240" i="11"/>
  <c r="P1240" i="11"/>
  <c r="BK1240" i="11"/>
  <c r="J1240" i="11"/>
  <c r="BE1240" i="11"/>
  <c r="BI1239" i="11"/>
  <c r="BH1239" i="11"/>
  <c r="BG1239" i="11"/>
  <c r="BF1239" i="11"/>
  <c r="T1239" i="11"/>
  <c r="R1239" i="11"/>
  <c r="P1239" i="11"/>
  <c r="BK1239" i="11"/>
  <c r="J1239" i="11"/>
  <c r="BE1239" i="11" s="1"/>
  <c r="BI1237" i="11"/>
  <c r="BH1237" i="11"/>
  <c r="BG1237" i="11"/>
  <c r="BF1237" i="11"/>
  <c r="T1237" i="11"/>
  <c r="R1237" i="11"/>
  <c r="P1237" i="11"/>
  <c r="BK1237" i="11"/>
  <c r="J1237" i="11"/>
  <c r="BE1237" i="11"/>
  <c r="BI1236" i="11"/>
  <c r="BH1236" i="11"/>
  <c r="BG1236" i="11"/>
  <c r="BF1236" i="11"/>
  <c r="T1236" i="11"/>
  <c r="R1236" i="11"/>
  <c r="P1236" i="11"/>
  <c r="BK1236" i="11"/>
  <c r="J1236" i="11"/>
  <c r="BE1236" i="11" s="1"/>
  <c r="BI1235" i="11"/>
  <c r="BH1235" i="11"/>
  <c r="BG1235" i="11"/>
  <c r="BF1235" i="11"/>
  <c r="T1235" i="11"/>
  <c r="R1235" i="11"/>
  <c r="P1235" i="11"/>
  <c r="BK1235" i="11"/>
  <c r="J1235" i="11"/>
  <c r="BE1235" i="11"/>
  <c r="BI1234" i="11"/>
  <c r="BH1234" i="11"/>
  <c r="BG1234" i="11"/>
  <c r="BF1234" i="11"/>
  <c r="T1234" i="11"/>
  <c r="R1234" i="11"/>
  <c r="P1234" i="11"/>
  <c r="BK1234" i="11"/>
  <c r="J1234" i="11"/>
  <c r="BE1234" i="11" s="1"/>
  <c r="BI1233" i="11"/>
  <c r="BH1233" i="11"/>
  <c r="BG1233" i="11"/>
  <c r="BF1233" i="11"/>
  <c r="T1233" i="11"/>
  <c r="R1233" i="11"/>
  <c r="P1233" i="11"/>
  <c r="BK1233" i="11"/>
  <c r="J1233" i="11"/>
  <c r="BE1233" i="11"/>
  <c r="BI1232" i="11"/>
  <c r="BH1232" i="11"/>
  <c r="BG1232" i="11"/>
  <c r="BF1232" i="11"/>
  <c r="T1232" i="11"/>
  <c r="R1232" i="11"/>
  <c r="P1232" i="11"/>
  <c r="BK1232" i="11"/>
  <c r="J1232" i="11"/>
  <c r="BE1232" i="11" s="1"/>
  <c r="BI1230" i="11"/>
  <c r="BH1230" i="11"/>
  <c r="BG1230" i="11"/>
  <c r="BF1230" i="11"/>
  <c r="T1230" i="11"/>
  <c r="R1230" i="11"/>
  <c r="P1230" i="11"/>
  <c r="BK1230" i="11"/>
  <c r="J1230" i="11"/>
  <c r="BE1230" i="11"/>
  <c r="BI1229" i="11"/>
  <c r="BH1229" i="11"/>
  <c r="BG1229" i="11"/>
  <c r="BF1229" i="11"/>
  <c r="T1229" i="11"/>
  <c r="R1229" i="11"/>
  <c r="P1229" i="11"/>
  <c r="BK1229" i="11"/>
  <c r="J1229" i="11"/>
  <c r="BE1229" i="11"/>
  <c r="BI1227" i="11"/>
  <c r="BH1227" i="11"/>
  <c r="BG1227" i="11"/>
  <c r="BF1227" i="11"/>
  <c r="T1227" i="11"/>
  <c r="R1227" i="11"/>
  <c r="P1227" i="11"/>
  <c r="BK1227" i="11"/>
  <c r="J1227" i="11"/>
  <c r="BE1227" i="11"/>
  <c r="BI1226" i="11"/>
  <c r="BH1226" i="11"/>
  <c r="BG1226" i="11"/>
  <c r="BF1226" i="11"/>
  <c r="T1226" i="11"/>
  <c r="R1226" i="11"/>
  <c r="P1226" i="11"/>
  <c r="BK1226" i="11"/>
  <c r="J1226" i="11"/>
  <c r="BE1226" i="11"/>
  <c r="BI1224" i="11"/>
  <c r="BH1224" i="11"/>
  <c r="BG1224" i="11"/>
  <c r="BF1224" i="11"/>
  <c r="T1224" i="11"/>
  <c r="R1224" i="11"/>
  <c r="P1224" i="11"/>
  <c r="BK1224" i="11"/>
  <c r="J1224" i="11"/>
  <c r="BE1224" i="11" s="1"/>
  <c r="BI1222" i="11"/>
  <c r="BH1222" i="11"/>
  <c r="BG1222" i="11"/>
  <c r="BF1222" i="11"/>
  <c r="T1222" i="11"/>
  <c r="R1222" i="11"/>
  <c r="P1222" i="11"/>
  <c r="BK1222" i="11"/>
  <c r="J1222" i="11"/>
  <c r="BE1222" i="11" s="1"/>
  <c r="BI1221" i="11"/>
  <c r="BH1221" i="11"/>
  <c r="BG1221" i="11"/>
  <c r="BF1221" i="11"/>
  <c r="BE1221" i="11"/>
  <c r="T1221" i="11"/>
  <c r="R1221" i="11"/>
  <c r="P1221" i="11"/>
  <c r="BK1221" i="11"/>
  <c r="J1221" i="11"/>
  <c r="BI1220" i="11"/>
  <c r="BH1220" i="11"/>
  <c r="BG1220" i="11"/>
  <c r="BF1220" i="11"/>
  <c r="T1220" i="11"/>
  <c r="R1220" i="11"/>
  <c r="P1220" i="11"/>
  <c r="BK1220" i="11"/>
  <c r="J1220" i="11"/>
  <c r="BE1220" i="11" s="1"/>
  <c r="BI1219" i="11"/>
  <c r="BH1219" i="11"/>
  <c r="BG1219" i="11"/>
  <c r="BF1219" i="11"/>
  <c r="BE1219" i="11"/>
  <c r="T1219" i="11"/>
  <c r="R1219" i="11"/>
  <c r="P1219" i="11"/>
  <c r="BK1219" i="11"/>
  <c r="J1219" i="11"/>
  <c r="BI1218" i="11"/>
  <c r="BH1218" i="11"/>
  <c r="BG1218" i="11"/>
  <c r="BF1218" i="11"/>
  <c r="T1218" i="11"/>
  <c r="T1217" i="11" s="1"/>
  <c r="T1216" i="11" s="1"/>
  <c r="R1218" i="11"/>
  <c r="R1217" i="11" s="1"/>
  <c r="P1218" i="11"/>
  <c r="BK1218" i="11"/>
  <c r="J1218" i="11"/>
  <c r="BE1218" i="11" s="1"/>
  <c r="BI1214" i="11"/>
  <c r="BH1214" i="11"/>
  <c r="BG1214" i="11"/>
  <c r="BF1214" i="11"/>
  <c r="T1214" i="11"/>
  <c r="R1214" i="11"/>
  <c r="P1214" i="11"/>
  <c r="BK1214" i="11"/>
  <c r="J1214" i="11"/>
  <c r="BE1214" i="11"/>
  <c r="BI1213" i="11"/>
  <c r="BH1213" i="11"/>
  <c r="BG1213" i="11"/>
  <c r="BF1213" i="11"/>
  <c r="T1213" i="11"/>
  <c r="R1213" i="11"/>
  <c r="P1213" i="11"/>
  <c r="BK1213" i="11"/>
  <c r="J1213" i="11"/>
  <c r="BE1213" i="11" s="1"/>
  <c r="BI1211" i="11"/>
  <c r="BH1211" i="11"/>
  <c r="BG1211" i="11"/>
  <c r="BF1211" i="11"/>
  <c r="T1211" i="11"/>
  <c r="T1210" i="11"/>
  <c r="R1211" i="11"/>
  <c r="R1210" i="11" s="1"/>
  <c r="P1211" i="11"/>
  <c r="BK1211" i="11"/>
  <c r="J1211" i="11"/>
  <c r="BE1211" i="11"/>
  <c r="BI1209" i="11"/>
  <c r="BH1209" i="11"/>
  <c r="BG1209" i="11"/>
  <c r="BF1209" i="11"/>
  <c r="T1209" i="11"/>
  <c r="R1209" i="11"/>
  <c r="P1209" i="11"/>
  <c r="BK1209" i="11"/>
  <c r="J1209" i="11"/>
  <c r="BE1209" i="11"/>
  <c r="BI1208" i="11"/>
  <c r="BH1208" i="11"/>
  <c r="BG1208" i="11"/>
  <c r="BF1208" i="11"/>
  <c r="T1208" i="11"/>
  <c r="R1208" i="11"/>
  <c r="P1208" i="11"/>
  <c r="BK1208" i="11"/>
  <c r="J1208" i="11"/>
  <c r="BE1208" i="11"/>
  <c r="BI1207" i="11"/>
  <c r="BH1207" i="11"/>
  <c r="BG1207" i="11"/>
  <c r="BF1207" i="11"/>
  <c r="T1207" i="11"/>
  <c r="R1207" i="11"/>
  <c r="P1207" i="11"/>
  <c r="BK1207" i="11"/>
  <c r="J1207" i="11"/>
  <c r="BE1207" i="11"/>
  <c r="BI1206" i="11"/>
  <c r="BH1206" i="11"/>
  <c r="BG1206" i="11"/>
  <c r="BF1206" i="11"/>
  <c r="T1206" i="11"/>
  <c r="R1206" i="11"/>
  <c r="P1206" i="11"/>
  <c r="BK1206" i="11"/>
  <c r="J1206" i="11"/>
  <c r="BE1206" i="11"/>
  <c r="BI1205" i="11"/>
  <c r="BH1205" i="11"/>
  <c r="BG1205" i="11"/>
  <c r="BF1205" i="11"/>
  <c r="T1205" i="11"/>
  <c r="R1205" i="11"/>
  <c r="P1205" i="11"/>
  <c r="BK1205" i="11"/>
  <c r="J1205" i="11"/>
  <c r="BE1205" i="11"/>
  <c r="BI1204" i="11"/>
  <c r="BH1204" i="11"/>
  <c r="BG1204" i="11"/>
  <c r="BF1204" i="11"/>
  <c r="T1204" i="11"/>
  <c r="R1204" i="11"/>
  <c r="P1204" i="11"/>
  <c r="BK1204" i="11"/>
  <c r="J1204" i="11"/>
  <c r="BE1204" i="11"/>
  <c r="BI1203" i="11"/>
  <c r="BH1203" i="11"/>
  <c r="BG1203" i="11"/>
  <c r="BF1203" i="11"/>
  <c r="T1203" i="11"/>
  <c r="R1203" i="11"/>
  <c r="P1203" i="11"/>
  <c r="BK1203" i="11"/>
  <c r="J1203" i="11"/>
  <c r="BE1203" i="11"/>
  <c r="BI1201" i="11"/>
  <c r="BH1201" i="11"/>
  <c r="BG1201" i="11"/>
  <c r="BF1201" i="11"/>
  <c r="T1201" i="11"/>
  <c r="R1201" i="11"/>
  <c r="P1201" i="11"/>
  <c r="BK1201" i="11"/>
  <c r="J1201" i="11"/>
  <c r="BE1201" i="11"/>
  <c r="BI1200" i="11"/>
  <c r="BH1200" i="11"/>
  <c r="BG1200" i="11"/>
  <c r="BF1200" i="11"/>
  <c r="T1200" i="11"/>
  <c r="R1200" i="11"/>
  <c r="P1200" i="11"/>
  <c r="BK1200" i="11"/>
  <c r="J1200" i="11"/>
  <c r="BE1200" i="11"/>
  <c r="BI1198" i="11"/>
  <c r="BH1198" i="11"/>
  <c r="BG1198" i="11"/>
  <c r="BF1198" i="11"/>
  <c r="T1198" i="11"/>
  <c r="R1198" i="11"/>
  <c r="P1198" i="11"/>
  <c r="BK1198" i="11"/>
  <c r="J1198" i="11"/>
  <c r="BE1198" i="11"/>
  <c r="BI1197" i="11"/>
  <c r="BH1197" i="11"/>
  <c r="BG1197" i="11"/>
  <c r="BF1197" i="11"/>
  <c r="T1197" i="11"/>
  <c r="R1197" i="11"/>
  <c r="P1197" i="11"/>
  <c r="BK1197" i="11"/>
  <c r="J1197" i="11"/>
  <c r="BE1197" i="11"/>
  <c r="BI1195" i="11"/>
  <c r="BH1195" i="11"/>
  <c r="BG1195" i="11"/>
  <c r="BF1195" i="11"/>
  <c r="T1195" i="11"/>
  <c r="R1195" i="11"/>
  <c r="P1195" i="11"/>
  <c r="BK1195" i="11"/>
  <c r="J1195" i="11"/>
  <c r="BE1195" i="11"/>
  <c r="BI1193" i="11"/>
  <c r="BH1193" i="11"/>
  <c r="BG1193" i="11"/>
  <c r="BF1193" i="11"/>
  <c r="T1193" i="11"/>
  <c r="R1193" i="11"/>
  <c r="R1192" i="11" s="1"/>
  <c r="P1193" i="11"/>
  <c r="BK1193" i="11"/>
  <c r="J1193" i="11"/>
  <c r="BE1193" i="11" s="1"/>
  <c r="BI1190" i="11"/>
  <c r="BH1190" i="11"/>
  <c r="BG1190" i="11"/>
  <c r="BF1190" i="11"/>
  <c r="BE1190" i="11"/>
  <c r="T1190" i="11"/>
  <c r="R1190" i="11"/>
  <c r="P1190" i="11"/>
  <c r="BK1190" i="11"/>
  <c r="J1190" i="11"/>
  <c r="BI1189" i="11"/>
  <c r="BH1189" i="11"/>
  <c r="BG1189" i="11"/>
  <c r="BF1189" i="11"/>
  <c r="T1189" i="11"/>
  <c r="T1188" i="11" s="1"/>
  <c r="R1189" i="11"/>
  <c r="R1188" i="11" s="1"/>
  <c r="P1189" i="11"/>
  <c r="BK1189" i="11"/>
  <c r="J1189" i="11"/>
  <c r="BE1189" i="11" s="1"/>
  <c r="BI1187" i="11"/>
  <c r="BH1187" i="11"/>
  <c r="BG1187" i="11"/>
  <c r="BF1187" i="11"/>
  <c r="BE1187" i="11"/>
  <c r="T1187" i="11"/>
  <c r="R1187" i="11"/>
  <c r="P1187" i="11"/>
  <c r="BK1187" i="11"/>
  <c r="J1187" i="11"/>
  <c r="BI1186" i="11"/>
  <c r="BH1186" i="11"/>
  <c r="BG1186" i="11"/>
  <c r="BF1186" i="11"/>
  <c r="BE1186" i="11"/>
  <c r="T1186" i="11"/>
  <c r="R1186" i="11"/>
  <c r="P1186" i="11"/>
  <c r="BK1186" i="11"/>
  <c r="J1186" i="11"/>
  <c r="BI1185" i="11"/>
  <c r="BH1185" i="11"/>
  <c r="BG1185" i="11"/>
  <c r="BF1185" i="11"/>
  <c r="BE1185" i="11"/>
  <c r="T1185" i="11"/>
  <c r="R1185" i="11"/>
  <c r="P1185" i="11"/>
  <c r="BK1185" i="11"/>
  <c r="J1185" i="11"/>
  <c r="BI1184" i="11"/>
  <c r="BH1184" i="11"/>
  <c r="BG1184" i="11"/>
  <c r="BF1184" i="11"/>
  <c r="BE1184" i="11"/>
  <c r="T1184" i="11"/>
  <c r="T1183" i="11"/>
  <c r="R1184" i="11"/>
  <c r="P1184" i="11"/>
  <c r="BK1184" i="11"/>
  <c r="BK1183" i="11"/>
  <c r="J1184" i="11"/>
  <c r="BI1181" i="11"/>
  <c r="BH1181" i="11"/>
  <c r="BG1181" i="11"/>
  <c r="BF1181" i="11"/>
  <c r="BE1181" i="11"/>
  <c r="T1181" i="11"/>
  <c r="R1181" i="11"/>
  <c r="P1181" i="11"/>
  <c r="BK1181" i="11"/>
  <c r="J1181" i="11"/>
  <c r="BI1179" i="11"/>
  <c r="BH1179" i="11"/>
  <c r="BG1179" i="11"/>
  <c r="BF1179" i="11"/>
  <c r="BE1179" i="11"/>
  <c r="T1179" i="11"/>
  <c r="R1179" i="11"/>
  <c r="P1179" i="11"/>
  <c r="BK1179" i="11"/>
  <c r="J1179" i="11"/>
  <c r="BI1178" i="11"/>
  <c r="BH1178" i="11"/>
  <c r="BG1178" i="11"/>
  <c r="BF1178" i="11"/>
  <c r="BE1178" i="11"/>
  <c r="T1178" i="11"/>
  <c r="R1178" i="11"/>
  <c r="P1178" i="11"/>
  <c r="BK1178" i="11"/>
  <c r="J1178" i="11"/>
  <c r="BI1177" i="11"/>
  <c r="BH1177" i="11"/>
  <c r="BG1177" i="11"/>
  <c r="BF1177" i="11"/>
  <c r="BE1177" i="11"/>
  <c r="T1177" i="11"/>
  <c r="R1177" i="11"/>
  <c r="P1177" i="11"/>
  <c r="BK1177" i="11"/>
  <c r="J1177" i="11"/>
  <c r="BI1175" i="11"/>
  <c r="BH1175" i="11"/>
  <c r="BG1175" i="11"/>
  <c r="BF1175" i="11"/>
  <c r="BE1175" i="11"/>
  <c r="T1175" i="11"/>
  <c r="R1175" i="11"/>
  <c r="P1175" i="11"/>
  <c r="BK1175" i="11"/>
  <c r="J1175" i="11"/>
  <c r="BI1173" i="11"/>
  <c r="BH1173" i="11"/>
  <c r="BG1173" i="11"/>
  <c r="BF1173" i="11"/>
  <c r="BE1173" i="11"/>
  <c r="T1173" i="11"/>
  <c r="R1173" i="11"/>
  <c r="P1173" i="11"/>
  <c r="BK1173" i="11"/>
  <c r="J1173" i="11"/>
  <c r="BI1171" i="11"/>
  <c r="BH1171" i="11"/>
  <c r="BG1171" i="11"/>
  <c r="BF1171" i="11"/>
  <c r="BE1171" i="11"/>
  <c r="T1171" i="11"/>
  <c r="R1171" i="11"/>
  <c r="P1171" i="11"/>
  <c r="BK1171" i="11"/>
  <c r="J1171" i="11"/>
  <c r="BI1169" i="11"/>
  <c r="BH1169" i="11"/>
  <c r="BG1169" i="11"/>
  <c r="BF1169" i="11"/>
  <c r="BE1169" i="11"/>
  <c r="T1169" i="11"/>
  <c r="R1169" i="11"/>
  <c r="P1169" i="11"/>
  <c r="BK1169" i="11"/>
  <c r="J1169" i="11"/>
  <c r="BI1168" i="11"/>
  <c r="BH1168" i="11"/>
  <c r="BG1168" i="11"/>
  <c r="BF1168" i="11"/>
  <c r="BE1168" i="11"/>
  <c r="T1168" i="11"/>
  <c r="R1168" i="11"/>
  <c r="P1168" i="11"/>
  <c r="BK1168" i="11"/>
  <c r="J1168" i="11"/>
  <c r="BI1167" i="11"/>
  <c r="BH1167" i="11"/>
  <c r="BG1167" i="11"/>
  <c r="BF1167" i="11"/>
  <c r="J1167" i="11"/>
  <c r="BE1167" i="11" s="1"/>
  <c r="T1167" i="11"/>
  <c r="R1167" i="11"/>
  <c r="P1167" i="11"/>
  <c r="BK1167" i="11"/>
  <c r="BI1165" i="11"/>
  <c r="BH1165" i="11"/>
  <c r="BG1165" i="11"/>
  <c r="BF1165" i="11"/>
  <c r="BE1165" i="11"/>
  <c r="T1165" i="11"/>
  <c r="T1164" i="11"/>
  <c r="R1165" i="11"/>
  <c r="P1165" i="11"/>
  <c r="BK1165" i="11"/>
  <c r="BK1164" i="11"/>
  <c r="J1164" i="11" s="1"/>
  <c r="J164" i="11" s="1"/>
  <c r="J1165" i="11"/>
  <c r="BI1163" i="11"/>
  <c r="BH1163" i="11"/>
  <c r="BG1163" i="11"/>
  <c r="BF1163" i="11"/>
  <c r="T1163" i="11"/>
  <c r="R1163" i="11"/>
  <c r="P1163" i="11"/>
  <c r="BK1163" i="11"/>
  <c r="J1163" i="11"/>
  <c r="BE1163" i="11" s="1"/>
  <c r="BI1162" i="11"/>
  <c r="BH1162" i="11"/>
  <c r="BG1162" i="11"/>
  <c r="BF1162" i="11"/>
  <c r="BE1162" i="11"/>
  <c r="T1162" i="11"/>
  <c r="R1162" i="11"/>
  <c r="P1162" i="11"/>
  <c r="BK1162" i="11"/>
  <c r="J1162" i="11"/>
  <c r="BI1160" i="11"/>
  <c r="BH1160" i="11"/>
  <c r="BG1160" i="11"/>
  <c r="BF1160" i="11"/>
  <c r="T1160" i="11"/>
  <c r="R1160" i="11"/>
  <c r="P1160" i="11"/>
  <c r="BK1160" i="11"/>
  <c r="J1160" i="11"/>
  <c r="BE1160" i="11" s="1"/>
  <c r="BI1159" i="11"/>
  <c r="BH1159" i="11"/>
  <c r="BG1159" i="11"/>
  <c r="BF1159" i="11"/>
  <c r="BE1159" i="11"/>
  <c r="T1159" i="11"/>
  <c r="R1159" i="11"/>
  <c r="P1159" i="11"/>
  <c r="BK1159" i="11"/>
  <c r="J1159" i="11"/>
  <c r="BI1158" i="11"/>
  <c r="BH1158" i="11"/>
  <c r="BG1158" i="11"/>
  <c r="BF1158" i="11"/>
  <c r="T1158" i="11"/>
  <c r="R1158" i="11"/>
  <c r="P1158" i="11"/>
  <c r="BK1158" i="11"/>
  <c r="J1158" i="11"/>
  <c r="BE1158" i="11" s="1"/>
  <c r="BI1157" i="11"/>
  <c r="BH1157" i="11"/>
  <c r="BG1157" i="11"/>
  <c r="BF1157" i="11"/>
  <c r="BE1157" i="11"/>
  <c r="T1157" i="11"/>
  <c r="R1157" i="11"/>
  <c r="P1157" i="11"/>
  <c r="BK1157" i="11"/>
  <c r="J1157" i="11"/>
  <c r="BI1156" i="11"/>
  <c r="BH1156" i="11"/>
  <c r="BG1156" i="11"/>
  <c r="BF1156" i="11"/>
  <c r="T1156" i="11"/>
  <c r="R1156" i="11"/>
  <c r="P1156" i="11"/>
  <c r="BK1156" i="11"/>
  <c r="J1156" i="11"/>
  <c r="BE1156" i="11" s="1"/>
  <c r="BI1155" i="11"/>
  <c r="BH1155" i="11"/>
  <c r="BG1155" i="11"/>
  <c r="BF1155" i="11"/>
  <c r="BE1155" i="11"/>
  <c r="T1155" i="11"/>
  <c r="R1155" i="11"/>
  <c r="P1155" i="11"/>
  <c r="BK1155" i="11"/>
  <c r="J1155" i="11"/>
  <c r="BI1154" i="11"/>
  <c r="BH1154" i="11"/>
  <c r="BG1154" i="11"/>
  <c r="BF1154" i="11"/>
  <c r="T1154" i="11"/>
  <c r="R1154" i="11"/>
  <c r="P1154" i="11"/>
  <c r="BK1154" i="11"/>
  <c r="J1154" i="11"/>
  <c r="BE1154" i="11" s="1"/>
  <c r="BI1152" i="11"/>
  <c r="BH1152" i="11"/>
  <c r="BG1152" i="11"/>
  <c r="BF1152" i="11"/>
  <c r="BE1152" i="11"/>
  <c r="T1152" i="11"/>
  <c r="R1152" i="11"/>
  <c r="P1152" i="11"/>
  <c r="BK1152" i="11"/>
  <c r="J1152" i="11"/>
  <c r="BI1151" i="11"/>
  <c r="BH1151" i="11"/>
  <c r="BG1151" i="11"/>
  <c r="BF1151" i="11"/>
  <c r="T1151" i="11"/>
  <c r="R1151" i="11"/>
  <c r="P1151" i="11"/>
  <c r="BK1151" i="11"/>
  <c r="J1151" i="11"/>
  <c r="BE1151" i="11" s="1"/>
  <c r="BI1149" i="11"/>
  <c r="BH1149" i="11"/>
  <c r="BG1149" i="11"/>
  <c r="BF1149" i="11"/>
  <c r="BE1149" i="11"/>
  <c r="T1149" i="11"/>
  <c r="R1149" i="11"/>
  <c r="P1149" i="11"/>
  <c r="BK1149" i="11"/>
  <c r="J1149" i="11"/>
  <c r="BI1147" i="11"/>
  <c r="BH1147" i="11"/>
  <c r="BG1147" i="11"/>
  <c r="BF1147" i="11"/>
  <c r="T1147" i="11"/>
  <c r="R1147" i="11"/>
  <c r="P1147" i="11"/>
  <c r="BK1147" i="11"/>
  <c r="J1147" i="11"/>
  <c r="BE1147" i="11" s="1"/>
  <c r="BI1146" i="11"/>
  <c r="BH1146" i="11"/>
  <c r="BG1146" i="11"/>
  <c r="BF1146" i="11"/>
  <c r="BE1146" i="11"/>
  <c r="T1146" i="11"/>
  <c r="R1146" i="11"/>
  <c r="P1146" i="11"/>
  <c r="BK1146" i="11"/>
  <c r="J1146" i="11"/>
  <c r="BI1144" i="11"/>
  <c r="BH1144" i="11"/>
  <c r="BG1144" i="11"/>
  <c r="BF1144" i="11"/>
  <c r="T1144" i="11"/>
  <c r="R1144" i="11"/>
  <c r="P1144" i="11"/>
  <c r="BK1144" i="11"/>
  <c r="J1144" i="11"/>
  <c r="BE1144" i="11" s="1"/>
  <c r="BI1143" i="11"/>
  <c r="BH1143" i="11"/>
  <c r="BG1143" i="11"/>
  <c r="BF1143" i="11"/>
  <c r="BE1143" i="11"/>
  <c r="T1143" i="11"/>
  <c r="R1143" i="11"/>
  <c r="P1143" i="11"/>
  <c r="BK1143" i="11"/>
  <c r="J1143" i="11"/>
  <c r="BI1141" i="11"/>
  <c r="BH1141" i="11"/>
  <c r="BG1141" i="11"/>
  <c r="BF1141" i="11"/>
  <c r="T1141" i="11"/>
  <c r="R1141" i="11"/>
  <c r="P1141" i="11"/>
  <c r="BK1141" i="11"/>
  <c r="J1141" i="11"/>
  <c r="BE1141" i="11" s="1"/>
  <c r="BI1140" i="11"/>
  <c r="BH1140" i="11"/>
  <c r="BG1140" i="11"/>
  <c r="BF1140" i="11"/>
  <c r="BE1140" i="11"/>
  <c r="T1140" i="11"/>
  <c r="R1140" i="11"/>
  <c r="P1140" i="11"/>
  <c r="BK1140" i="11"/>
  <c r="J1140" i="11"/>
  <c r="BI1138" i="11"/>
  <c r="BH1138" i="11"/>
  <c r="BG1138" i="11"/>
  <c r="BF1138" i="11"/>
  <c r="T1138" i="11"/>
  <c r="T1137" i="11" s="1"/>
  <c r="R1138" i="11"/>
  <c r="R1137" i="11" s="1"/>
  <c r="P1138" i="11"/>
  <c r="BK1138" i="11"/>
  <c r="J1138" i="11"/>
  <c r="BE1138" i="11" s="1"/>
  <c r="BI1136" i="11"/>
  <c r="BH1136" i="11"/>
  <c r="BG1136" i="11"/>
  <c r="BF1136" i="11"/>
  <c r="T1136" i="11"/>
  <c r="T1135" i="11" s="1"/>
  <c r="R1136" i="11"/>
  <c r="R1135" i="11" s="1"/>
  <c r="P1136" i="11"/>
  <c r="P1135" i="11" s="1"/>
  <c r="BK1136" i="11"/>
  <c r="BK1135" i="11" s="1"/>
  <c r="J1135" i="11" s="1"/>
  <c r="J162" i="11" s="1"/>
  <c r="J1136" i="11"/>
  <c r="BE1136" i="11" s="1"/>
  <c r="BI1134" i="11"/>
  <c r="BH1134" i="11"/>
  <c r="BG1134" i="11"/>
  <c r="BF1134" i="11"/>
  <c r="BE1134" i="11"/>
  <c r="T1134" i="11"/>
  <c r="R1134" i="11"/>
  <c r="P1134" i="11"/>
  <c r="BK1134" i="11"/>
  <c r="J1134" i="11"/>
  <c r="BI1133" i="11"/>
  <c r="BH1133" i="11"/>
  <c r="BG1133" i="11"/>
  <c r="BF1133" i="11"/>
  <c r="T1133" i="11"/>
  <c r="R1133" i="11"/>
  <c r="P1133" i="11"/>
  <c r="BK1133" i="11"/>
  <c r="J1133" i="11"/>
  <c r="BE1133" i="11" s="1"/>
  <c r="BI1132" i="11"/>
  <c r="BH1132" i="11"/>
  <c r="BG1132" i="11"/>
  <c r="BF1132" i="11"/>
  <c r="BE1132" i="11"/>
  <c r="T1132" i="11"/>
  <c r="R1132" i="11"/>
  <c r="P1132" i="11"/>
  <c r="BK1132" i="11"/>
  <c r="J1132" i="11"/>
  <c r="BI1131" i="11"/>
  <c r="BH1131" i="11"/>
  <c r="BG1131" i="11"/>
  <c r="BF1131" i="11"/>
  <c r="T1131" i="11"/>
  <c r="R1131" i="11"/>
  <c r="P1131" i="11"/>
  <c r="BK1131" i="11"/>
  <c r="J1131" i="11"/>
  <c r="BE1131" i="11" s="1"/>
  <c r="BI1130" i="11"/>
  <c r="BH1130" i="11"/>
  <c r="BG1130" i="11"/>
  <c r="BF1130" i="11"/>
  <c r="BE1130" i="11"/>
  <c r="T1130" i="11"/>
  <c r="R1130" i="11"/>
  <c r="P1130" i="11"/>
  <c r="BK1130" i="11"/>
  <c r="J1130" i="11"/>
  <c r="BI1129" i="11"/>
  <c r="BH1129" i="11"/>
  <c r="BG1129" i="11"/>
  <c r="BF1129" i="11"/>
  <c r="T1129" i="11"/>
  <c r="T1128" i="11" s="1"/>
  <c r="R1129" i="11"/>
  <c r="R1128" i="11"/>
  <c r="P1129" i="11"/>
  <c r="BK1129" i="11"/>
  <c r="J1129" i="11"/>
  <c r="BE1129" i="11"/>
  <c r="BI1126" i="11"/>
  <c r="BH1126" i="11"/>
  <c r="BG1126" i="11"/>
  <c r="BF1126" i="11"/>
  <c r="T1126" i="11"/>
  <c r="R1126" i="11"/>
  <c r="P1126" i="11"/>
  <c r="BK1126" i="11"/>
  <c r="J1126" i="11"/>
  <c r="BE1126" i="11"/>
  <c r="BI1124" i="11"/>
  <c r="BH1124" i="11"/>
  <c r="BG1124" i="11"/>
  <c r="BF1124" i="11"/>
  <c r="T1124" i="11"/>
  <c r="R1124" i="11"/>
  <c r="P1124" i="11"/>
  <c r="BK1124" i="11"/>
  <c r="J1124" i="11"/>
  <c r="BE1124" i="11"/>
  <c r="BI1123" i="11"/>
  <c r="BH1123" i="11"/>
  <c r="BG1123" i="11"/>
  <c r="BF1123" i="11"/>
  <c r="T1123" i="11"/>
  <c r="R1123" i="11"/>
  <c r="P1123" i="11"/>
  <c r="BK1123" i="11"/>
  <c r="J1123" i="11"/>
  <c r="BE1123" i="11"/>
  <c r="BI1122" i="11"/>
  <c r="BH1122" i="11"/>
  <c r="BG1122" i="11"/>
  <c r="BF1122" i="11"/>
  <c r="T1122" i="11"/>
  <c r="R1122" i="11"/>
  <c r="P1122" i="11"/>
  <c r="BK1122" i="11"/>
  <c r="J1122" i="11"/>
  <c r="BE1122" i="11"/>
  <c r="BI1120" i="11"/>
  <c r="BH1120" i="11"/>
  <c r="BG1120" i="11"/>
  <c r="BF1120" i="11"/>
  <c r="T1120" i="11"/>
  <c r="R1120" i="11"/>
  <c r="P1120" i="11"/>
  <c r="BK1120" i="11"/>
  <c r="J1120" i="11"/>
  <c r="BE1120" i="11"/>
  <c r="BI1118" i="11"/>
  <c r="BH1118" i="11"/>
  <c r="BG1118" i="11"/>
  <c r="BF1118" i="11"/>
  <c r="T1118" i="11"/>
  <c r="R1118" i="11"/>
  <c r="P1118" i="11"/>
  <c r="BK1118" i="11"/>
  <c r="J1118" i="11"/>
  <c r="BE1118" i="11"/>
  <c r="BI1116" i="11"/>
  <c r="BH1116" i="11"/>
  <c r="BG1116" i="11"/>
  <c r="BF1116" i="11"/>
  <c r="T1116" i="11"/>
  <c r="R1116" i="11"/>
  <c r="P1116" i="11"/>
  <c r="BK1116" i="11"/>
  <c r="J1116" i="11"/>
  <c r="BE1116" i="11"/>
  <c r="BI1114" i="11"/>
  <c r="BH1114" i="11"/>
  <c r="BG1114" i="11"/>
  <c r="BF1114" i="11"/>
  <c r="T1114" i="11"/>
  <c r="R1114" i="11"/>
  <c r="P1114" i="11"/>
  <c r="BK1114" i="11"/>
  <c r="J1114" i="11"/>
  <c r="BE1114" i="11"/>
  <c r="BI1113" i="11"/>
  <c r="BH1113" i="11"/>
  <c r="BG1113" i="11"/>
  <c r="BF1113" i="11"/>
  <c r="T1113" i="11"/>
  <c r="R1113" i="11"/>
  <c r="R1109" i="11" s="1"/>
  <c r="P1113" i="11"/>
  <c r="BK1113" i="11"/>
  <c r="J1113" i="11"/>
  <c r="BE1113" i="11"/>
  <c r="BI1112" i="11"/>
  <c r="BH1112" i="11"/>
  <c r="BG1112" i="11"/>
  <c r="BF1112" i="11"/>
  <c r="T1112" i="11"/>
  <c r="R1112" i="11"/>
  <c r="P1112" i="11"/>
  <c r="BK1112" i="11"/>
  <c r="J1112" i="11"/>
  <c r="BE1112" i="11"/>
  <c r="BI1110" i="11"/>
  <c r="BH1110" i="11"/>
  <c r="BG1110" i="11"/>
  <c r="BF1110" i="11"/>
  <c r="T1110" i="11"/>
  <c r="T1109" i="11"/>
  <c r="R1110" i="11"/>
  <c r="P1110" i="11"/>
  <c r="BK1110" i="11"/>
  <c r="J1110" i="11"/>
  <c r="BE1110" i="11"/>
  <c r="BI1107" i="11"/>
  <c r="BH1107" i="11"/>
  <c r="BG1107" i="11"/>
  <c r="BF1107" i="11"/>
  <c r="T1107" i="11"/>
  <c r="R1107" i="11"/>
  <c r="P1107" i="11"/>
  <c r="BK1107" i="11"/>
  <c r="J1107" i="11"/>
  <c r="BE1107" i="11"/>
  <c r="BI1106" i="11"/>
  <c r="BH1106" i="11"/>
  <c r="BG1106" i="11"/>
  <c r="BF1106" i="11"/>
  <c r="T1106" i="11"/>
  <c r="T1105" i="11"/>
  <c r="R1106" i="11"/>
  <c r="P1106" i="11"/>
  <c r="BK1106" i="11"/>
  <c r="BK1105" i="11"/>
  <c r="J1105" i="11" s="1"/>
  <c r="J158" i="11" s="1"/>
  <c r="J1106" i="11"/>
  <c r="BE1106" i="11"/>
  <c r="BI1104" i="11"/>
  <c r="BH1104" i="11"/>
  <c r="BG1104" i="11"/>
  <c r="BF1104" i="11"/>
  <c r="T1104" i="11"/>
  <c r="R1104" i="11"/>
  <c r="P1104" i="11"/>
  <c r="BK1104" i="11"/>
  <c r="J1104" i="11"/>
  <c r="BE1104" i="11"/>
  <c r="BI1103" i="11"/>
  <c r="BH1103" i="11"/>
  <c r="BG1103" i="11"/>
  <c r="BF1103" i="11"/>
  <c r="T1103" i="11"/>
  <c r="R1103" i="11"/>
  <c r="P1103" i="11"/>
  <c r="BK1103" i="11"/>
  <c r="BK1100" i="11" s="1"/>
  <c r="J1103" i="11"/>
  <c r="BE1103" i="11"/>
  <c r="BI1102" i="11"/>
  <c r="BH1102" i="11"/>
  <c r="BG1102" i="11"/>
  <c r="BF1102" i="11"/>
  <c r="T1102" i="11"/>
  <c r="R1102" i="11"/>
  <c r="P1102" i="11"/>
  <c r="BK1102" i="11"/>
  <c r="J1102" i="11"/>
  <c r="BE1102" i="11"/>
  <c r="BI1101" i="11"/>
  <c r="BH1101" i="11"/>
  <c r="BG1101" i="11"/>
  <c r="BF1101" i="11"/>
  <c r="T1101" i="11"/>
  <c r="R1101" i="11"/>
  <c r="P1101" i="11"/>
  <c r="P1100" i="11"/>
  <c r="BK1101" i="11"/>
  <c r="J1101" i="11"/>
  <c r="BE1101" i="11"/>
  <c r="BI1098" i="11"/>
  <c r="BH1098" i="11"/>
  <c r="BG1098" i="11"/>
  <c r="BF1098" i="11"/>
  <c r="T1098" i="11"/>
  <c r="R1098" i="11"/>
  <c r="P1098" i="11"/>
  <c r="BK1098" i="11"/>
  <c r="J1098" i="11"/>
  <c r="BE1098" i="11" s="1"/>
  <c r="BI1096" i="11"/>
  <c r="BH1096" i="11"/>
  <c r="BG1096" i="11"/>
  <c r="BF1096" i="11"/>
  <c r="T1096" i="11"/>
  <c r="R1096" i="11"/>
  <c r="P1096" i="11"/>
  <c r="BK1096" i="11"/>
  <c r="J1096" i="11"/>
  <c r="BE1096" i="11"/>
  <c r="BI1095" i="11"/>
  <c r="BH1095" i="11"/>
  <c r="BG1095" i="11"/>
  <c r="BF1095" i="11"/>
  <c r="T1095" i="11"/>
  <c r="R1095" i="11"/>
  <c r="P1095" i="11"/>
  <c r="BK1095" i="11"/>
  <c r="J1095" i="11"/>
  <c r="BE1095" i="11" s="1"/>
  <c r="BI1094" i="11"/>
  <c r="BH1094" i="11"/>
  <c r="BG1094" i="11"/>
  <c r="BF1094" i="11"/>
  <c r="T1094" i="11"/>
  <c r="R1094" i="11"/>
  <c r="P1094" i="11"/>
  <c r="BK1094" i="11"/>
  <c r="J1094" i="11"/>
  <c r="BE1094" i="11"/>
  <c r="BI1092" i="11"/>
  <c r="BH1092" i="11"/>
  <c r="BG1092" i="11"/>
  <c r="BF1092" i="11"/>
  <c r="T1092" i="11"/>
  <c r="R1092" i="11"/>
  <c r="P1092" i="11"/>
  <c r="BK1092" i="11"/>
  <c r="J1092" i="11"/>
  <c r="BE1092" i="11" s="1"/>
  <c r="BI1090" i="11"/>
  <c r="BH1090" i="11"/>
  <c r="BG1090" i="11"/>
  <c r="BF1090" i="11"/>
  <c r="T1090" i="11"/>
  <c r="R1090" i="11"/>
  <c r="P1090" i="11"/>
  <c r="BK1090" i="11"/>
  <c r="J1090" i="11"/>
  <c r="BE1090" i="11"/>
  <c r="BI1088" i="11"/>
  <c r="BH1088" i="11"/>
  <c r="BG1088" i="11"/>
  <c r="BF1088" i="11"/>
  <c r="BE1088" i="11"/>
  <c r="T1088" i="11"/>
  <c r="R1088" i="11"/>
  <c r="P1088" i="11"/>
  <c r="BK1088" i="11"/>
  <c r="J1088" i="11"/>
  <c r="BI1086" i="11"/>
  <c r="BH1086" i="11"/>
  <c r="BG1086" i="11"/>
  <c r="BF1086" i="11"/>
  <c r="T1086" i="11"/>
  <c r="R1086" i="11"/>
  <c r="P1086" i="11"/>
  <c r="BK1086" i="11"/>
  <c r="J1086" i="11"/>
  <c r="BE1086" i="11"/>
  <c r="BI1085" i="11"/>
  <c r="BH1085" i="11"/>
  <c r="BG1085" i="11"/>
  <c r="BF1085" i="11"/>
  <c r="BE1085" i="11"/>
  <c r="T1085" i="11"/>
  <c r="R1085" i="11"/>
  <c r="P1085" i="11"/>
  <c r="BK1085" i="11"/>
  <c r="J1085" i="11"/>
  <c r="BI1084" i="11"/>
  <c r="BH1084" i="11"/>
  <c r="BG1084" i="11"/>
  <c r="BF1084" i="11"/>
  <c r="T1084" i="11"/>
  <c r="R1084" i="11"/>
  <c r="P1084" i="11"/>
  <c r="BK1084" i="11"/>
  <c r="J1084" i="11"/>
  <c r="BE1084" i="11"/>
  <c r="BI1082" i="11"/>
  <c r="BH1082" i="11"/>
  <c r="BG1082" i="11"/>
  <c r="BF1082" i="11"/>
  <c r="BE1082" i="11"/>
  <c r="T1082" i="11"/>
  <c r="R1082" i="11"/>
  <c r="P1082" i="11"/>
  <c r="P1081" i="11" s="1"/>
  <c r="BK1082" i="11"/>
  <c r="BK1081" i="11" s="1"/>
  <c r="J1081" i="11" s="1"/>
  <c r="J155" i="11" s="1"/>
  <c r="J1082" i="11"/>
  <c r="BI1080" i="11"/>
  <c r="BH1080" i="11"/>
  <c r="BG1080" i="11"/>
  <c r="BF1080" i="11"/>
  <c r="T1080" i="11"/>
  <c r="R1080" i="11"/>
  <c r="P1080" i="11"/>
  <c r="BK1080" i="11"/>
  <c r="J1080" i="11"/>
  <c r="BE1080" i="11"/>
  <c r="BI1079" i="11"/>
  <c r="BH1079" i="11"/>
  <c r="BG1079" i="11"/>
  <c r="BF1079" i="11"/>
  <c r="T1079" i="11"/>
  <c r="R1079" i="11"/>
  <c r="P1079" i="11"/>
  <c r="BK1079" i="11"/>
  <c r="J1079" i="11"/>
  <c r="BE1079" i="11" s="1"/>
  <c r="BI1078" i="11"/>
  <c r="BH1078" i="11"/>
  <c r="BG1078" i="11"/>
  <c r="BF1078" i="11"/>
  <c r="T1078" i="11"/>
  <c r="R1078" i="11"/>
  <c r="P1078" i="11"/>
  <c r="BK1078" i="11"/>
  <c r="J1078" i="11"/>
  <c r="BE1078" i="11"/>
  <c r="BI1077" i="11"/>
  <c r="BH1077" i="11"/>
  <c r="BG1077" i="11"/>
  <c r="BF1077" i="11"/>
  <c r="T1077" i="11"/>
  <c r="R1077" i="11"/>
  <c r="P1077" i="11"/>
  <c r="BK1077" i="11"/>
  <c r="J1077" i="11"/>
  <c r="BE1077" i="11" s="1"/>
  <c r="BI1076" i="11"/>
  <c r="BH1076" i="11"/>
  <c r="BG1076" i="11"/>
  <c r="BF1076" i="11"/>
  <c r="T1076" i="11"/>
  <c r="R1076" i="11"/>
  <c r="R1074" i="11" s="1"/>
  <c r="P1076" i="11"/>
  <c r="BK1076" i="11"/>
  <c r="J1076" i="11"/>
  <c r="BE1076" i="11" s="1"/>
  <c r="BI1075" i="11"/>
  <c r="BH1075" i="11"/>
  <c r="BG1075" i="11"/>
  <c r="BF1075" i="11"/>
  <c r="T1075" i="11"/>
  <c r="R1075" i="11"/>
  <c r="P1075" i="11"/>
  <c r="P1074" i="11" s="1"/>
  <c r="P1073" i="11" s="1"/>
  <c r="BK1075" i="11"/>
  <c r="J1075" i="11"/>
  <c r="BE1075" i="11" s="1"/>
  <c r="BI1072" i="11"/>
  <c r="BH1072" i="11"/>
  <c r="BG1072" i="11"/>
  <c r="BF1072" i="11"/>
  <c r="T1072" i="11"/>
  <c r="R1072" i="11"/>
  <c r="P1072" i="11"/>
  <c r="BK1072" i="11"/>
  <c r="J1072" i="11"/>
  <c r="BE1072" i="11"/>
  <c r="BI1070" i="11"/>
  <c r="BH1070" i="11"/>
  <c r="BG1070" i="11"/>
  <c r="BF1070" i="11"/>
  <c r="T1070" i="11"/>
  <c r="R1070" i="11"/>
  <c r="P1070" i="11"/>
  <c r="BK1070" i="11"/>
  <c r="J1070" i="11"/>
  <c r="BE1070" i="11" s="1"/>
  <c r="BI1069" i="11"/>
  <c r="BH1069" i="11"/>
  <c r="BG1069" i="11"/>
  <c r="BF1069" i="11"/>
  <c r="T1069" i="11"/>
  <c r="R1069" i="11"/>
  <c r="P1069" i="11"/>
  <c r="BK1069" i="11"/>
  <c r="J1069" i="11"/>
  <c r="BE1069" i="11"/>
  <c r="BI1068" i="11"/>
  <c r="BH1068" i="11"/>
  <c r="BG1068" i="11"/>
  <c r="BF1068" i="11"/>
  <c r="T1068" i="11"/>
  <c r="R1068" i="11"/>
  <c r="P1068" i="11"/>
  <c r="BK1068" i="11"/>
  <c r="J1068" i="11"/>
  <c r="BE1068" i="11" s="1"/>
  <c r="BI1066" i="11"/>
  <c r="BH1066" i="11"/>
  <c r="BG1066" i="11"/>
  <c r="BF1066" i="11"/>
  <c r="T1066" i="11"/>
  <c r="R1066" i="11"/>
  <c r="P1066" i="11"/>
  <c r="BK1066" i="11"/>
  <c r="J1066" i="11"/>
  <c r="BE1066" i="11"/>
  <c r="BI1064" i="11"/>
  <c r="BH1064" i="11"/>
  <c r="BG1064" i="11"/>
  <c r="BF1064" i="11"/>
  <c r="T1064" i="11"/>
  <c r="R1064" i="11"/>
  <c r="P1064" i="11"/>
  <c r="BK1064" i="11"/>
  <c r="J1064" i="11"/>
  <c r="BE1064" i="11" s="1"/>
  <c r="BI1062" i="11"/>
  <c r="BH1062" i="11"/>
  <c r="BG1062" i="11"/>
  <c r="BF1062" i="11"/>
  <c r="T1062" i="11"/>
  <c r="R1062" i="11"/>
  <c r="P1062" i="11"/>
  <c r="BK1062" i="11"/>
  <c r="J1062" i="11"/>
  <c r="BE1062" i="11"/>
  <c r="BI1060" i="11"/>
  <c r="BH1060" i="11"/>
  <c r="BG1060" i="11"/>
  <c r="BF1060" i="11"/>
  <c r="T1060" i="11"/>
  <c r="R1060" i="11"/>
  <c r="P1060" i="11"/>
  <c r="BK1060" i="11"/>
  <c r="J1060" i="11"/>
  <c r="BE1060" i="11" s="1"/>
  <c r="BI1059" i="11"/>
  <c r="BH1059" i="11"/>
  <c r="BG1059" i="11"/>
  <c r="BF1059" i="11"/>
  <c r="T1059" i="11"/>
  <c r="R1059" i="11"/>
  <c r="P1059" i="11"/>
  <c r="P1055" i="11" s="1"/>
  <c r="BK1059" i="11"/>
  <c r="J1059" i="11"/>
  <c r="BE1059" i="11"/>
  <c r="BI1058" i="11"/>
  <c r="BH1058" i="11"/>
  <c r="BG1058" i="11"/>
  <c r="BF1058" i="11"/>
  <c r="T1058" i="11"/>
  <c r="T1055" i="11" s="1"/>
  <c r="R1058" i="11"/>
  <c r="P1058" i="11"/>
  <c r="BK1058" i="11"/>
  <c r="J1058" i="11"/>
  <c r="BE1058" i="11" s="1"/>
  <c r="BI1056" i="11"/>
  <c r="BH1056" i="11"/>
  <c r="BG1056" i="11"/>
  <c r="BF1056" i="11"/>
  <c r="T1056" i="11"/>
  <c r="R1056" i="11"/>
  <c r="R1055" i="11" s="1"/>
  <c r="P1056" i="11"/>
  <c r="BK1056" i="11"/>
  <c r="BK1055" i="11" s="1"/>
  <c r="J1055" i="11" s="1"/>
  <c r="J152" i="11" s="1"/>
  <c r="J1056" i="11"/>
  <c r="BE1056" i="11" s="1"/>
  <c r="BI1054" i="11"/>
  <c r="BH1054" i="11"/>
  <c r="BG1054" i="11"/>
  <c r="BF1054" i="11"/>
  <c r="T1054" i="11"/>
  <c r="R1054" i="11"/>
  <c r="P1054" i="11"/>
  <c r="BK1054" i="11"/>
  <c r="J1054" i="11"/>
  <c r="BE1054" i="11"/>
  <c r="BI1053" i="11"/>
  <c r="BH1053" i="11"/>
  <c r="BG1053" i="11"/>
  <c r="BF1053" i="11"/>
  <c r="T1053" i="11"/>
  <c r="R1053" i="11"/>
  <c r="P1053" i="11"/>
  <c r="BK1053" i="11"/>
  <c r="J1053" i="11"/>
  <c r="BE1053" i="11" s="1"/>
  <c r="BI1052" i="11"/>
  <c r="BH1052" i="11"/>
  <c r="BG1052" i="11"/>
  <c r="BF1052" i="11"/>
  <c r="T1052" i="11"/>
  <c r="R1052" i="11"/>
  <c r="P1052" i="11"/>
  <c r="BK1052" i="11"/>
  <c r="J1052" i="11"/>
  <c r="BE1052" i="11"/>
  <c r="BI1050" i="11"/>
  <c r="BH1050" i="11"/>
  <c r="BG1050" i="11"/>
  <c r="BF1050" i="11"/>
  <c r="T1050" i="11"/>
  <c r="R1050" i="11"/>
  <c r="P1050" i="11"/>
  <c r="BK1050" i="11"/>
  <c r="J1050" i="11"/>
  <c r="BE1050" i="11" s="1"/>
  <c r="BI1049" i="11"/>
  <c r="BH1049" i="11"/>
  <c r="BG1049" i="11"/>
  <c r="BF1049" i="11"/>
  <c r="T1049" i="11"/>
  <c r="R1049" i="11"/>
  <c r="P1049" i="11"/>
  <c r="BK1049" i="11"/>
  <c r="BK1046" i="11" s="1"/>
  <c r="J1046" i="11" s="1"/>
  <c r="J151" i="11" s="1"/>
  <c r="J1049" i="11"/>
  <c r="BE1049" i="11"/>
  <c r="BI1047" i="11"/>
  <c r="BH1047" i="11"/>
  <c r="BG1047" i="11"/>
  <c r="BF1047" i="11"/>
  <c r="T1047" i="11"/>
  <c r="T1046" i="11" s="1"/>
  <c r="T1025" i="11" s="1"/>
  <c r="R1047" i="11"/>
  <c r="R1046" i="11"/>
  <c r="P1047" i="11"/>
  <c r="P1046" i="11" s="1"/>
  <c r="P1025" i="11" s="1"/>
  <c r="BK1047" i="11"/>
  <c r="J1047" i="11"/>
  <c r="BE1047" i="11"/>
  <c r="BI1045" i="11"/>
  <c r="BH1045" i="11"/>
  <c r="BG1045" i="11"/>
  <c r="BF1045" i="11"/>
  <c r="T1045" i="11"/>
  <c r="R1045" i="11"/>
  <c r="P1045" i="11"/>
  <c r="BK1045" i="11"/>
  <c r="J1045" i="11"/>
  <c r="BE1045" i="11"/>
  <c r="BI1044" i="11"/>
  <c r="BH1044" i="11"/>
  <c r="BG1044" i="11"/>
  <c r="BF1044" i="11"/>
  <c r="T1044" i="11"/>
  <c r="R1044" i="11"/>
  <c r="P1044" i="11"/>
  <c r="BK1044" i="11"/>
  <c r="J1044" i="11"/>
  <c r="BE1044" i="11"/>
  <c r="BI1043" i="11"/>
  <c r="BH1043" i="11"/>
  <c r="BG1043" i="11"/>
  <c r="BF1043" i="11"/>
  <c r="T1043" i="11"/>
  <c r="R1043" i="11"/>
  <c r="P1043" i="11"/>
  <c r="BK1043" i="11"/>
  <c r="J1043" i="11"/>
  <c r="BE1043" i="11"/>
  <c r="BI1042" i="11"/>
  <c r="BH1042" i="11"/>
  <c r="BG1042" i="11"/>
  <c r="BF1042" i="11"/>
  <c r="T1042" i="11"/>
  <c r="R1042" i="11"/>
  <c r="P1042" i="11"/>
  <c r="BK1042" i="11"/>
  <c r="J1042" i="11"/>
  <c r="BE1042" i="11"/>
  <c r="BI1041" i="11"/>
  <c r="BH1041" i="11"/>
  <c r="BG1041" i="11"/>
  <c r="BF1041" i="11"/>
  <c r="T1041" i="11"/>
  <c r="R1041" i="11"/>
  <c r="P1041" i="11"/>
  <c r="BK1041" i="11"/>
  <c r="J1041" i="11"/>
  <c r="BE1041" i="11"/>
  <c r="BI1039" i="11"/>
  <c r="BH1039" i="11"/>
  <c r="BG1039" i="11"/>
  <c r="BF1039" i="11"/>
  <c r="T1039" i="11"/>
  <c r="R1039" i="11"/>
  <c r="P1039" i="11"/>
  <c r="BK1039" i="11"/>
  <c r="J1039" i="11"/>
  <c r="BE1039" i="11"/>
  <c r="BI1038" i="11"/>
  <c r="BH1038" i="11"/>
  <c r="BG1038" i="11"/>
  <c r="BF1038" i="11"/>
  <c r="T1038" i="11"/>
  <c r="R1038" i="11"/>
  <c r="P1038" i="11"/>
  <c r="BK1038" i="11"/>
  <c r="J1038" i="11"/>
  <c r="BE1038" i="11"/>
  <c r="BI1037" i="11"/>
  <c r="BH1037" i="11"/>
  <c r="BG1037" i="11"/>
  <c r="BF1037" i="11"/>
  <c r="T1037" i="11"/>
  <c r="R1037" i="11"/>
  <c r="P1037" i="11"/>
  <c r="BK1037" i="11"/>
  <c r="J1037" i="11"/>
  <c r="BE1037" i="11"/>
  <c r="BI1036" i="11"/>
  <c r="BH1036" i="11"/>
  <c r="BG1036" i="11"/>
  <c r="BF1036" i="11"/>
  <c r="T1036" i="11"/>
  <c r="R1036" i="11"/>
  <c r="P1036" i="11"/>
  <c r="BK1036" i="11"/>
  <c r="J1036" i="11"/>
  <c r="BE1036" i="11" s="1"/>
  <c r="BI1035" i="11"/>
  <c r="BH1035" i="11"/>
  <c r="BG1035" i="11"/>
  <c r="BF1035" i="11"/>
  <c r="T1035" i="11"/>
  <c r="R1035" i="11"/>
  <c r="P1035" i="11"/>
  <c r="BK1035" i="11"/>
  <c r="J1035" i="11"/>
  <c r="BE1035" i="11" s="1"/>
  <c r="BI1034" i="11"/>
  <c r="BH1034" i="11"/>
  <c r="BG1034" i="11"/>
  <c r="BF1034" i="11"/>
  <c r="J1034" i="11"/>
  <c r="BE1034" i="11"/>
  <c r="T1034" i="11"/>
  <c r="R1034" i="11"/>
  <c r="P1034" i="11"/>
  <c r="BK1034" i="11"/>
  <c r="BI1032" i="11"/>
  <c r="BH1032" i="11"/>
  <c r="BG1032" i="11"/>
  <c r="BF1032" i="11"/>
  <c r="T1032" i="11"/>
  <c r="R1032" i="11"/>
  <c r="P1032" i="11"/>
  <c r="BK1032" i="11"/>
  <c r="J1032" i="11"/>
  <c r="BE1032" i="11" s="1"/>
  <c r="BI1031" i="11"/>
  <c r="BH1031" i="11"/>
  <c r="BG1031" i="11"/>
  <c r="BF1031" i="11"/>
  <c r="BE1031" i="11"/>
  <c r="T1031" i="11"/>
  <c r="R1031" i="11"/>
  <c r="P1031" i="11"/>
  <c r="BK1031" i="11"/>
  <c r="J1031" i="11"/>
  <c r="BI1029" i="11"/>
  <c r="BH1029" i="11"/>
  <c r="BG1029" i="11"/>
  <c r="BF1029" i="11"/>
  <c r="T1029" i="11"/>
  <c r="R1029" i="11"/>
  <c r="P1029" i="11"/>
  <c r="BK1029" i="11"/>
  <c r="J1029" i="11"/>
  <c r="BE1029" i="11" s="1"/>
  <c r="BI1028" i="11"/>
  <c r="BH1028" i="11"/>
  <c r="BG1028" i="11"/>
  <c r="BF1028" i="11"/>
  <c r="BE1028" i="11"/>
  <c r="T1028" i="11"/>
  <c r="R1028" i="11"/>
  <c r="P1028" i="11"/>
  <c r="BK1028" i="11"/>
  <c r="J1028" i="11"/>
  <c r="BI1026" i="11"/>
  <c r="BH1026" i="11"/>
  <c r="BG1026" i="11"/>
  <c r="BF1026" i="11"/>
  <c r="T1026" i="11"/>
  <c r="R1026" i="11"/>
  <c r="R1025" i="11" s="1"/>
  <c r="P1026" i="11"/>
  <c r="BK1026" i="11"/>
  <c r="J1026" i="11"/>
  <c r="BE1026" i="11" s="1"/>
  <c r="BI1024" i="11"/>
  <c r="BH1024" i="11"/>
  <c r="BG1024" i="11"/>
  <c r="BF1024" i="11"/>
  <c r="T1024" i="11"/>
  <c r="R1024" i="11"/>
  <c r="P1024" i="11"/>
  <c r="BK1024" i="11"/>
  <c r="J1024" i="11"/>
  <c r="BE1024" i="11"/>
  <c r="BI1023" i="11"/>
  <c r="BH1023" i="11"/>
  <c r="BG1023" i="11"/>
  <c r="BF1023" i="11"/>
  <c r="T1023" i="11"/>
  <c r="T1021" i="11" s="1"/>
  <c r="R1023" i="11"/>
  <c r="P1023" i="11"/>
  <c r="BK1023" i="11"/>
  <c r="J1023" i="11"/>
  <c r="BE1023" i="11" s="1"/>
  <c r="BI1022" i="11"/>
  <c r="BH1022" i="11"/>
  <c r="BG1022" i="11"/>
  <c r="BF1022" i="11"/>
  <c r="T1022" i="11"/>
  <c r="R1022" i="11"/>
  <c r="R1021" i="11" s="1"/>
  <c r="P1022" i="11"/>
  <c r="BK1022" i="11"/>
  <c r="BK1021" i="11" s="1"/>
  <c r="J1022" i="11"/>
  <c r="BE1022" i="11"/>
  <c r="BI1019" i="11"/>
  <c r="BH1019" i="11"/>
  <c r="BG1019" i="11"/>
  <c r="BF1019" i="11"/>
  <c r="T1019" i="11"/>
  <c r="R1019" i="11"/>
  <c r="P1019" i="11"/>
  <c r="BK1019" i="11"/>
  <c r="J1019" i="11"/>
  <c r="BE1019" i="11" s="1"/>
  <c r="BI1017" i="11"/>
  <c r="BH1017" i="11"/>
  <c r="BG1017" i="11"/>
  <c r="BF1017" i="11"/>
  <c r="T1017" i="11"/>
  <c r="R1017" i="11"/>
  <c r="P1017" i="11"/>
  <c r="BK1017" i="11"/>
  <c r="J1017" i="11"/>
  <c r="BE1017" i="11"/>
  <c r="BI1016" i="11"/>
  <c r="BH1016" i="11"/>
  <c r="BG1016" i="11"/>
  <c r="BF1016" i="11"/>
  <c r="T1016" i="11"/>
  <c r="R1016" i="11"/>
  <c r="P1016" i="11"/>
  <c r="BK1016" i="11"/>
  <c r="J1016" i="11"/>
  <c r="BE1016" i="11" s="1"/>
  <c r="BI1015" i="11"/>
  <c r="BH1015" i="11"/>
  <c r="BG1015" i="11"/>
  <c r="BF1015" i="11"/>
  <c r="T1015" i="11"/>
  <c r="R1015" i="11"/>
  <c r="P1015" i="11"/>
  <c r="BK1015" i="11"/>
  <c r="J1015" i="11"/>
  <c r="BE1015" i="11"/>
  <c r="BI1013" i="11"/>
  <c r="BH1013" i="11"/>
  <c r="BG1013" i="11"/>
  <c r="BF1013" i="11"/>
  <c r="T1013" i="11"/>
  <c r="R1013" i="11"/>
  <c r="P1013" i="11"/>
  <c r="BK1013" i="11"/>
  <c r="J1013" i="11"/>
  <c r="BE1013" i="11" s="1"/>
  <c r="BI1011" i="11"/>
  <c r="BH1011" i="11"/>
  <c r="BG1011" i="11"/>
  <c r="BF1011" i="11"/>
  <c r="T1011" i="11"/>
  <c r="R1011" i="11"/>
  <c r="P1011" i="11"/>
  <c r="BK1011" i="11"/>
  <c r="J1011" i="11"/>
  <c r="BE1011" i="11"/>
  <c r="BI1009" i="11"/>
  <c r="BH1009" i="11"/>
  <c r="BG1009" i="11"/>
  <c r="BF1009" i="11"/>
  <c r="T1009" i="11"/>
  <c r="R1009" i="11"/>
  <c r="P1009" i="11"/>
  <c r="BK1009" i="11"/>
  <c r="J1009" i="11"/>
  <c r="BE1009" i="11"/>
  <c r="BI1007" i="11"/>
  <c r="BH1007" i="11"/>
  <c r="BG1007" i="11"/>
  <c r="BF1007" i="11"/>
  <c r="T1007" i="11"/>
  <c r="R1007" i="11"/>
  <c r="P1007" i="11"/>
  <c r="BK1007" i="11"/>
  <c r="J1007" i="11"/>
  <c r="BE1007" i="11"/>
  <c r="BI1006" i="11"/>
  <c r="BH1006" i="11"/>
  <c r="BG1006" i="11"/>
  <c r="BF1006" i="11"/>
  <c r="T1006" i="11"/>
  <c r="R1006" i="11"/>
  <c r="P1006" i="11"/>
  <c r="BK1006" i="11"/>
  <c r="J1006" i="11"/>
  <c r="BE1006" i="11"/>
  <c r="BI1005" i="11"/>
  <c r="BH1005" i="11"/>
  <c r="BG1005" i="11"/>
  <c r="BF1005" i="11"/>
  <c r="T1005" i="11"/>
  <c r="R1005" i="11"/>
  <c r="P1005" i="11"/>
  <c r="BK1005" i="11"/>
  <c r="BK1002" i="11" s="1"/>
  <c r="J1002" i="11" s="1"/>
  <c r="J147" i="11" s="1"/>
  <c r="J1005" i="11"/>
  <c r="BE1005" i="11"/>
  <c r="BI1003" i="11"/>
  <c r="BH1003" i="11"/>
  <c r="BG1003" i="11"/>
  <c r="BF1003" i="11"/>
  <c r="T1003" i="11"/>
  <c r="T1002" i="11"/>
  <c r="R1003" i="11"/>
  <c r="R1002" i="11"/>
  <c r="P1003" i="11"/>
  <c r="P1002" i="11"/>
  <c r="BK1003" i="11"/>
  <c r="J1003" i="11"/>
  <c r="BE1003" i="11"/>
  <c r="BI1000" i="11"/>
  <c r="BH1000" i="11"/>
  <c r="BG1000" i="11"/>
  <c r="BF1000" i="11"/>
  <c r="T1000" i="11"/>
  <c r="T999" i="11"/>
  <c r="R1000" i="11"/>
  <c r="R999" i="11"/>
  <c r="P1000" i="11"/>
  <c r="P999" i="11"/>
  <c r="BK1000" i="11"/>
  <c r="BK999" i="11"/>
  <c r="J999" i="11"/>
  <c r="J146" i="11"/>
  <c r="J1000" i="11"/>
  <c r="BE1000" i="11"/>
  <c r="BI998" i="11"/>
  <c r="BH998" i="11"/>
  <c r="BG998" i="11"/>
  <c r="BF998" i="11"/>
  <c r="T998" i="11"/>
  <c r="R998" i="11"/>
  <c r="P998" i="11"/>
  <c r="BK998" i="11"/>
  <c r="J998" i="11"/>
  <c r="BE998" i="11"/>
  <c r="BI997" i="11"/>
  <c r="BH997" i="11"/>
  <c r="BG997" i="11"/>
  <c r="BF997" i="11"/>
  <c r="T997" i="11"/>
  <c r="R997" i="11"/>
  <c r="P997" i="11"/>
  <c r="BK997" i="11"/>
  <c r="J997" i="11"/>
  <c r="BE997" i="11" s="1"/>
  <c r="BI996" i="11"/>
  <c r="BH996" i="11"/>
  <c r="BG996" i="11"/>
  <c r="BF996" i="11"/>
  <c r="T996" i="11"/>
  <c r="R996" i="11"/>
  <c r="P996" i="11"/>
  <c r="BK996" i="11"/>
  <c r="J996" i="11"/>
  <c r="BE996" i="11" s="1"/>
  <c r="BI995" i="11"/>
  <c r="BH995" i="11"/>
  <c r="BG995" i="11"/>
  <c r="BF995" i="11"/>
  <c r="T995" i="11"/>
  <c r="R995" i="11"/>
  <c r="P995" i="11"/>
  <c r="BK995" i="11"/>
  <c r="J995" i="11"/>
  <c r="BE995" i="11" s="1"/>
  <c r="BI994" i="11"/>
  <c r="BH994" i="11"/>
  <c r="BG994" i="11"/>
  <c r="BF994" i="11"/>
  <c r="T994" i="11"/>
  <c r="R994" i="11"/>
  <c r="P994" i="11"/>
  <c r="BK994" i="11"/>
  <c r="J994" i="11"/>
  <c r="BE994" i="11" s="1"/>
  <c r="BI993" i="11"/>
  <c r="BH993" i="11"/>
  <c r="BG993" i="11"/>
  <c r="BF993" i="11"/>
  <c r="T993" i="11"/>
  <c r="R993" i="11"/>
  <c r="P993" i="11"/>
  <c r="BK993" i="11"/>
  <c r="J993" i="11"/>
  <c r="BE993" i="11" s="1"/>
  <c r="BI992" i="11"/>
  <c r="BH992" i="11"/>
  <c r="BG992" i="11"/>
  <c r="BF992" i="11"/>
  <c r="T992" i="11"/>
  <c r="T991" i="11" s="1"/>
  <c r="T990" i="11" s="1"/>
  <c r="R992" i="11"/>
  <c r="R991" i="11"/>
  <c r="P992" i="11"/>
  <c r="P991" i="11" s="1"/>
  <c r="P990" i="11" s="1"/>
  <c r="BK992" i="11"/>
  <c r="BK991" i="11" s="1"/>
  <c r="J992" i="11"/>
  <c r="BE992" i="11"/>
  <c r="BI989" i="11"/>
  <c r="BH989" i="11"/>
  <c r="BG989" i="11"/>
  <c r="BF989" i="11"/>
  <c r="T989" i="11"/>
  <c r="R989" i="11"/>
  <c r="P989" i="11"/>
  <c r="BK989" i="11"/>
  <c r="J989" i="11"/>
  <c r="BE989" i="11" s="1"/>
  <c r="BI987" i="11"/>
  <c r="BH987" i="11"/>
  <c r="BG987" i="11"/>
  <c r="BF987" i="11"/>
  <c r="T987" i="11"/>
  <c r="R987" i="11"/>
  <c r="P987" i="11"/>
  <c r="BK987" i="11"/>
  <c r="J987" i="11"/>
  <c r="BE987" i="11"/>
  <c r="BI986" i="11"/>
  <c r="BH986" i="11"/>
  <c r="BG986" i="11"/>
  <c r="BF986" i="11"/>
  <c r="T986" i="11"/>
  <c r="R986" i="11"/>
  <c r="P986" i="11"/>
  <c r="BK986" i="11"/>
  <c r="J986" i="11"/>
  <c r="BE986" i="11"/>
  <c r="BI985" i="11"/>
  <c r="BH985" i="11"/>
  <c r="BG985" i="11"/>
  <c r="BF985" i="11"/>
  <c r="T985" i="11"/>
  <c r="R985" i="11"/>
  <c r="P985" i="11"/>
  <c r="BK985" i="11"/>
  <c r="J985" i="11"/>
  <c r="BE985" i="11"/>
  <c r="BI983" i="11"/>
  <c r="BH983" i="11"/>
  <c r="BG983" i="11"/>
  <c r="BF983" i="11"/>
  <c r="T983" i="11"/>
  <c r="R983" i="11"/>
  <c r="P983" i="11"/>
  <c r="BK983" i="11"/>
  <c r="J983" i="11"/>
  <c r="BE983" i="11"/>
  <c r="BI981" i="11"/>
  <c r="BH981" i="11"/>
  <c r="BG981" i="11"/>
  <c r="BF981" i="11"/>
  <c r="T981" i="11"/>
  <c r="R981" i="11"/>
  <c r="P981" i="11"/>
  <c r="BK981" i="11"/>
  <c r="J981" i="11"/>
  <c r="BE981" i="11"/>
  <c r="BI979" i="11"/>
  <c r="BH979" i="11"/>
  <c r="BG979" i="11"/>
  <c r="BF979" i="11"/>
  <c r="T979" i="11"/>
  <c r="R979" i="11"/>
  <c r="P979" i="11"/>
  <c r="BK979" i="11"/>
  <c r="J979" i="11"/>
  <c r="BE979" i="11"/>
  <c r="BI977" i="11"/>
  <c r="BH977" i="11"/>
  <c r="BG977" i="11"/>
  <c r="BF977" i="11"/>
  <c r="T977" i="11"/>
  <c r="R977" i="11"/>
  <c r="P977" i="11"/>
  <c r="BK977" i="11"/>
  <c r="J977" i="11"/>
  <c r="BE977" i="11"/>
  <c r="BI976" i="11"/>
  <c r="BH976" i="11"/>
  <c r="BG976" i="11"/>
  <c r="BF976" i="11"/>
  <c r="T976" i="11"/>
  <c r="R976" i="11"/>
  <c r="P976" i="11"/>
  <c r="BK976" i="11"/>
  <c r="J976" i="11"/>
  <c r="BE976" i="11"/>
  <c r="BI975" i="11"/>
  <c r="BH975" i="11"/>
  <c r="BG975" i="11"/>
  <c r="BF975" i="11"/>
  <c r="T975" i="11"/>
  <c r="R975" i="11"/>
  <c r="P975" i="11"/>
  <c r="BK975" i="11"/>
  <c r="BK972" i="11" s="1"/>
  <c r="J972" i="11" s="1"/>
  <c r="J143" i="11" s="1"/>
  <c r="J975" i="11"/>
  <c r="BE975" i="11"/>
  <c r="BI973" i="11"/>
  <c r="BH973" i="11"/>
  <c r="BG973" i="11"/>
  <c r="BF973" i="11"/>
  <c r="T973" i="11"/>
  <c r="T972" i="11"/>
  <c r="R973" i="11"/>
  <c r="R972" i="11"/>
  <c r="P973" i="11"/>
  <c r="P972" i="11"/>
  <c r="BK973" i="11"/>
  <c r="J973" i="11"/>
  <c r="BE973" i="11"/>
  <c r="BI971" i="11"/>
  <c r="BH971" i="11"/>
  <c r="BG971" i="11"/>
  <c r="BF971" i="11"/>
  <c r="T971" i="11"/>
  <c r="T970" i="11"/>
  <c r="R971" i="11"/>
  <c r="R970" i="11"/>
  <c r="P971" i="11"/>
  <c r="P970" i="11"/>
  <c r="BK971" i="11"/>
  <c r="BK970" i="11"/>
  <c r="J970" i="11" s="1"/>
  <c r="J142" i="11" s="1"/>
  <c r="J971" i="11"/>
  <c r="BE971" i="11"/>
  <c r="BI969" i="11"/>
  <c r="BH969" i="11"/>
  <c r="BG969" i="11"/>
  <c r="BF969" i="11"/>
  <c r="T969" i="11"/>
  <c r="R969" i="11"/>
  <c r="P969" i="11"/>
  <c r="BK969" i="11"/>
  <c r="J969" i="11"/>
  <c r="BE969" i="11" s="1"/>
  <c r="BI968" i="11"/>
  <c r="BH968" i="11"/>
  <c r="BG968" i="11"/>
  <c r="BF968" i="11"/>
  <c r="T968" i="11"/>
  <c r="R968" i="11"/>
  <c r="P968" i="11"/>
  <c r="BK968" i="11"/>
  <c r="J968" i="11"/>
  <c r="BE968" i="11" s="1"/>
  <c r="BI967" i="11"/>
  <c r="BH967" i="11"/>
  <c r="BG967" i="11"/>
  <c r="BF967" i="11"/>
  <c r="T967" i="11"/>
  <c r="R967" i="11"/>
  <c r="P967" i="11"/>
  <c r="BK967" i="11"/>
  <c r="J967" i="11"/>
  <c r="BE967" i="11" s="1"/>
  <c r="BI966" i="11"/>
  <c r="BH966" i="11"/>
  <c r="BG966" i="11"/>
  <c r="BF966" i="11"/>
  <c r="T966" i="11"/>
  <c r="R966" i="11"/>
  <c r="P966" i="11"/>
  <c r="BK966" i="11"/>
  <c r="J966" i="11"/>
  <c r="BE966" i="11" s="1"/>
  <c r="BI965" i="11"/>
  <c r="BH965" i="11"/>
  <c r="BG965" i="11"/>
  <c r="BF965" i="11"/>
  <c r="T965" i="11"/>
  <c r="R965" i="11"/>
  <c r="P965" i="11"/>
  <c r="BK965" i="11"/>
  <c r="J965" i="11"/>
  <c r="BE965" i="11" s="1"/>
  <c r="BI964" i="11"/>
  <c r="BH964" i="11"/>
  <c r="BG964" i="11"/>
  <c r="BF964" i="11"/>
  <c r="T964" i="11"/>
  <c r="R964" i="11"/>
  <c r="P964" i="11"/>
  <c r="P962" i="11" s="1"/>
  <c r="BK964" i="11"/>
  <c r="J964" i="11"/>
  <c r="BE964" i="11" s="1"/>
  <c r="BI963" i="11"/>
  <c r="BH963" i="11"/>
  <c r="BG963" i="11"/>
  <c r="BF963" i="11"/>
  <c r="T963" i="11"/>
  <c r="T962" i="11"/>
  <c r="T961" i="11" s="1"/>
  <c r="R963" i="11"/>
  <c r="R962" i="11"/>
  <c r="R961" i="11" s="1"/>
  <c r="P963" i="11"/>
  <c r="BK963" i="11"/>
  <c r="BK962" i="11" s="1"/>
  <c r="J963" i="11"/>
  <c r="BE963" i="11"/>
  <c r="BI959" i="11"/>
  <c r="BH959" i="11"/>
  <c r="BG959" i="11"/>
  <c r="BF959" i="11"/>
  <c r="T959" i="11"/>
  <c r="R959" i="11"/>
  <c r="P959" i="11"/>
  <c r="BK959" i="11"/>
  <c r="J959" i="11"/>
  <c r="BE959" i="11"/>
  <c r="BI958" i="11"/>
  <c r="BH958" i="11"/>
  <c r="BG958" i="11"/>
  <c r="BF958" i="11"/>
  <c r="T958" i="11"/>
  <c r="R958" i="11"/>
  <c r="P958" i="11"/>
  <c r="BK958" i="11"/>
  <c r="J958" i="11"/>
  <c r="BE958" i="11"/>
  <c r="BI956" i="11"/>
  <c r="BH956" i="11"/>
  <c r="BG956" i="11"/>
  <c r="BF956" i="11"/>
  <c r="T956" i="11"/>
  <c r="T955" i="11"/>
  <c r="R956" i="11"/>
  <c r="R955" i="11"/>
  <c r="P956" i="11"/>
  <c r="P955" i="11" s="1"/>
  <c r="BK956" i="11"/>
  <c r="BK955" i="11"/>
  <c r="J955" i="11" s="1"/>
  <c r="J139" i="11" s="1"/>
  <c r="J956" i="11"/>
  <c r="BE956" i="11"/>
  <c r="BI954" i="11"/>
  <c r="BH954" i="11"/>
  <c r="BG954" i="11"/>
  <c r="BF954" i="11"/>
  <c r="T954" i="11"/>
  <c r="R954" i="11"/>
  <c r="P954" i="11"/>
  <c r="BK954" i="11"/>
  <c r="J954" i="11"/>
  <c r="BE954" i="11" s="1"/>
  <c r="BI953" i="11"/>
  <c r="BH953" i="11"/>
  <c r="BG953" i="11"/>
  <c r="BF953" i="11"/>
  <c r="T953" i="11"/>
  <c r="R953" i="11"/>
  <c r="P953" i="11"/>
  <c r="BK953" i="11"/>
  <c r="J953" i="11"/>
  <c r="BE953" i="11"/>
  <c r="BI952" i="11"/>
  <c r="BH952" i="11"/>
  <c r="BG952" i="11"/>
  <c r="BF952" i="11"/>
  <c r="T952" i="11"/>
  <c r="R952" i="11"/>
  <c r="P952" i="11"/>
  <c r="BK952" i="11"/>
  <c r="J952" i="11"/>
  <c r="BE952" i="11" s="1"/>
  <c r="BI951" i="11"/>
  <c r="BH951" i="11"/>
  <c r="BG951" i="11"/>
  <c r="BF951" i="11"/>
  <c r="T951" i="11"/>
  <c r="R951" i="11"/>
  <c r="P951" i="11"/>
  <c r="BK951" i="11"/>
  <c r="J951" i="11"/>
  <c r="BE951" i="11"/>
  <c r="BI950" i="11"/>
  <c r="BH950" i="11"/>
  <c r="BG950" i="11"/>
  <c r="BF950" i="11"/>
  <c r="T950" i="11"/>
  <c r="R950" i="11"/>
  <c r="P950" i="11"/>
  <c r="BK950" i="11"/>
  <c r="J950" i="11"/>
  <c r="BE950" i="11" s="1"/>
  <c r="BI949" i="11"/>
  <c r="BH949" i="11"/>
  <c r="BG949" i="11"/>
  <c r="BF949" i="11"/>
  <c r="T949" i="11"/>
  <c r="R949" i="11"/>
  <c r="P949" i="11"/>
  <c r="BK949" i="11"/>
  <c r="J949" i="11"/>
  <c r="BE949" i="11"/>
  <c r="BI948" i="11"/>
  <c r="BH948" i="11"/>
  <c r="BG948" i="11"/>
  <c r="BF948" i="11"/>
  <c r="T948" i="11"/>
  <c r="R948" i="11"/>
  <c r="P948" i="11"/>
  <c r="BK948" i="11"/>
  <c r="J948" i="11"/>
  <c r="BE948" i="11" s="1"/>
  <c r="BI946" i="11"/>
  <c r="BH946" i="11"/>
  <c r="BG946" i="11"/>
  <c r="BF946" i="11"/>
  <c r="T946" i="11"/>
  <c r="R946" i="11"/>
  <c r="P946" i="11"/>
  <c r="BK946" i="11"/>
  <c r="J946" i="11"/>
  <c r="BE946" i="11"/>
  <c r="BI945" i="11"/>
  <c r="BH945" i="11"/>
  <c r="BG945" i="11"/>
  <c r="BF945" i="11"/>
  <c r="T945" i="11"/>
  <c r="R945" i="11"/>
  <c r="P945" i="11"/>
  <c r="BK945" i="11"/>
  <c r="J945" i="11"/>
  <c r="BE945" i="11" s="1"/>
  <c r="BI943" i="11"/>
  <c r="BH943" i="11"/>
  <c r="BG943" i="11"/>
  <c r="BF943" i="11"/>
  <c r="T943" i="11"/>
  <c r="R943" i="11"/>
  <c r="P943" i="11"/>
  <c r="BK943" i="11"/>
  <c r="J943" i="11"/>
  <c r="BE943" i="11"/>
  <c r="BI942" i="11"/>
  <c r="BH942" i="11"/>
  <c r="BG942" i="11"/>
  <c r="BF942" i="11"/>
  <c r="T942" i="11"/>
  <c r="R942" i="11"/>
  <c r="P942" i="11"/>
  <c r="BK942" i="11"/>
  <c r="J942" i="11"/>
  <c r="BE942" i="11" s="1"/>
  <c r="BI940" i="11"/>
  <c r="BH940" i="11"/>
  <c r="BG940" i="11"/>
  <c r="BF940" i="11"/>
  <c r="T940" i="11"/>
  <c r="R940" i="11"/>
  <c r="P940" i="11"/>
  <c r="BK940" i="11"/>
  <c r="J940" i="11"/>
  <c r="BE940" i="11"/>
  <c r="BI938" i="11"/>
  <c r="BH938" i="11"/>
  <c r="BG938" i="11"/>
  <c r="BF938" i="11"/>
  <c r="T938" i="11"/>
  <c r="T937" i="11" s="1"/>
  <c r="R938" i="11"/>
  <c r="P938" i="11"/>
  <c r="BK938" i="11"/>
  <c r="BK937" i="11" s="1"/>
  <c r="J937" i="11" s="1"/>
  <c r="J138" i="11" s="1"/>
  <c r="J938" i="11"/>
  <c r="BE938" i="11" s="1"/>
  <c r="BI936" i="11"/>
  <c r="BH936" i="11"/>
  <c r="BG936" i="11"/>
  <c r="BF936" i="11"/>
  <c r="T936" i="11"/>
  <c r="R936" i="11"/>
  <c r="P936" i="11"/>
  <c r="BK936" i="11"/>
  <c r="J936" i="11"/>
  <c r="BE936" i="11" s="1"/>
  <c r="BI935" i="11"/>
  <c r="BH935" i="11"/>
  <c r="BG935" i="11"/>
  <c r="BF935" i="11"/>
  <c r="BE935" i="11"/>
  <c r="T935" i="11"/>
  <c r="R935" i="11"/>
  <c r="P935" i="11"/>
  <c r="BK935" i="11"/>
  <c r="J935" i="11"/>
  <c r="BI934" i="11"/>
  <c r="BH934" i="11"/>
  <c r="BG934" i="11"/>
  <c r="BF934" i="11"/>
  <c r="T934" i="11"/>
  <c r="R934" i="11"/>
  <c r="R931" i="11" s="1"/>
  <c r="P934" i="11"/>
  <c r="BK934" i="11"/>
  <c r="J934" i="11"/>
  <c r="BE934" i="11" s="1"/>
  <c r="BI933" i="11"/>
  <c r="BH933" i="11"/>
  <c r="BG933" i="11"/>
  <c r="BF933" i="11"/>
  <c r="BE933" i="11"/>
  <c r="T933" i="11"/>
  <c r="R933" i="11"/>
  <c r="P933" i="11"/>
  <c r="BK933" i="11"/>
  <c r="BK931" i="11" s="1"/>
  <c r="J933" i="11"/>
  <c r="BI932" i="11"/>
  <c r="BH932" i="11"/>
  <c r="BG932" i="11"/>
  <c r="BF932" i="11"/>
  <c r="T932" i="11"/>
  <c r="T931" i="11"/>
  <c r="T930" i="11"/>
  <c r="R932" i="11"/>
  <c r="P932" i="11"/>
  <c r="P931" i="11" s="1"/>
  <c r="BK932" i="11"/>
  <c r="J932" i="11"/>
  <c r="BE932" i="11" s="1"/>
  <c r="BI929" i="11"/>
  <c r="BH929" i="11"/>
  <c r="BG929" i="11"/>
  <c r="BF929" i="11"/>
  <c r="BE929" i="11"/>
  <c r="T929" i="11"/>
  <c r="T928" i="11"/>
  <c r="R929" i="11"/>
  <c r="R928" i="11"/>
  <c r="P929" i="11"/>
  <c r="P928" i="11"/>
  <c r="BK929" i="11"/>
  <c r="BK928" i="11"/>
  <c r="J928" i="11" s="1"/>
  <c r="J135" i="11" s="1"/>
  <c r="J929" i="11"/>
  <c r="BI927" i="11"/>
  <c r="BH927" i="11"/>
  <c r="BG927" i="11"/>
  <c r="BF927" i="11"/>
  <c r="T927" i="11"/>
  <c r="R927" i="11"/>
  <c r="P927" i="11"/>
  <c r="BK927" i="11"/>
  <c r="J927" i="11"/>
  <c r="BE927" i="11" s="1"/>
  <c r="BI926" i="11"/>
  <c r="BH926" i="11"/>
  <c r="BG926" i="11"/>
  <c r="BF926" i="11"/>
  <c r="T926" i="11"/>
  <c r="R926" i="11"/>
  <c r="P926" i="11"/>
  <c r="BK926" i="11"/>
  <c r="J926" i="11"/>
  <c r="BE926" i="11"/>
  <c r="BI925" i="11"/>
  <c r="BH925" i="11"/>
  <c r="BG925" i="11"/>
  <c r="BF925" i="11"/>
  <c r="T925" i="11"/>
  <c r="R925" i="11"/>
  <c r="P925" i="11"/>
  <c r="BK925" i="11"/>
  <c r="J925" i="11"/>
  <c r="BE925" i="11" s="1"/>
  <c r="BI924" i="11"/>
  <c r="BH924" i="11"/>
  <c r="BG924" i="11"/>
  <c r="BF924" i="11"/>
  <c r="T924" i="11"/>
  <c r="R924" i="11"/>
  <c r="P924" i="11"/>
  <c r="BK924" i="11"/>
  <c r="J924" i="11"/>
  <c r="BE924" i="11" s="1"/>
  <c r="BI923" i="11"/>
  <c r="BH923" i="11"/>
  <c r="BG923" i="11"/>
  <c r="BF923" i="11"/>
  <c r="T923" i="11"/>
  <c r="R923" i="11"/>
  <c r="R922" i="11" s="1"/>
  <c r="R921" i="11" s="1"/>
  <c r="P923" i="11"/>
  <c r="P922" i="11" s="1"/>
  <c r="P921" i="11" s="1"/>
  <c r="BK923" i="11"/>
  <c r="BK922" i="11"/>
  <c r="J923" i="11"/>
  <c r="BE923" i="11"/>
  <c r="BI920" i="11"/>
  <c r="BH920" i="11"/>
  <c r="BG920" i="11"/>
  <c r="BF920" i="11"/>
  <c r="T920" i="11"/>
  <c r="R920" i="11"/>
  <c r="P920" i="11"/>
  <c r="BK920" i="11"/>
  <c r="J920" i="11"/>
  <c r="BE920" i="11"/>
  <c r="BI918" i="11"/>
  <c r="BH918" i="11"/>
  <c r="BG918" i="11"/>
  <c r="BF918" i="11"/>
  <c r="T918" i="11"/>
  <c r="R918" i="11"/>
  <c r="P918" i="11"/>
  <c r="BK918" i="11"/>
  <c r="J918" i="11"/>
  <c r="BE918" i="11"/>
  <c r="BI917" i="11"/>
  <c r="BH917" i="11"/>
  <c r="BG917" i="11"/>
  <c r="BF917" i="11"/>
  <c r="T917" i="11"/>
  <c r="R917" i="11"/>
  <c r="P917" i="11"/>
  <c r="BK917" i="11"/>
  <c r="J917" i="11"/>
  <c r="BE917" i="11"/>
  <c r="BI916" i="11"/>
  <c r="BH916" i="11"/>
  <c r="BG916" i="11"/>
  <c r="BF916" i="11"/>
  <c r="T916" i="11"/>
  <c r="R916" i="11"/>
  <c r="P916" i="11"/>
  <c r="BK916" i="11"/>
  <c r="J916" i="11"/>
  <c r="BE916" i="11"/>
  <c r="BI914" i="11"/>
  <c r="BH914" i="11"/>
  <c r="BG914" i="11"/>
  <c r="BF914" i="11"/>
  <c r="T914" i="11"/>
  <c r="R914" i="11"/>
  <c r="P914" i="11"/>
  <c r="BK914" i="11"/>
  <c r="J914" i="11"/>
  <c r="BE914" i="11"/>
  <c r="BI912" i="11"/>
  <c r="BH912" i="11"/>
  <c r="BG912" i="11"/>
  <c r="BF912" i="11"/>
  <c r="T912" i="11"/>
  <c r="R912" i="11"/>
  <c r="P912" i="11"/>
  <c r="BK912" i="11"/>
  <c r="J912" i="11"/>
  <c r="BE912" i="11"/>
  <c r="BI910" i="11"/>
  <c r="BH910" i="11"/>
  <c r="BG910" i="11"/>
  <c r="BF910" i="11"/>
  <c r="T910" i="11"/>
  <c r="R910" i="11"/>
  <c r="P910" i="11"/>
  <c r="BK910" i="11"/>
  <c r="J910" i="11"/>
  <c r="BE910" i="11"/>
  <c r="BI908" i="11"/>
  <c r="BH908" i="11"/>
  <c r="BG908" i="11"/>
  <c r="BF908" i="11"/>
  <c r="T908" i="11"/>
  <c r="R908" i="11"/>
  <c r="P908" i="11"/>
  <c r="BK908" i="11"/>
  <c r="J908" i="11"/>
  <c r="BE908" i="11"/>
  <c r="BI907" i="11"/>
  <c r="BH907" i="11"/>
  <c r="BG907" i="11"/>
  <c r="BF907" i="11"/>
  <c r="T907" i="11"/>
  <c r="R907" i="11"/>
  <c r="P907" i="11"/>
  <c r="BK907" i="11"/>
  <c r="J907" i="11"/>
  <c r="BE907" i="11"/>
  <c r="BI906" i="11"/>
  <c r="BH906" i="11"/>
  <c r="BG906" i="11"/>
  <c r="BF906" i="11"/>
  <c r="T906" i="11"/>
  <c r="R906" i="11"/>
  <c r="P906" i="11"/>
  <c r="BK906" i="11"/>
  <c r="J906" i="11"/>
  <c r="BE906" i="11"/>
  <c r="BI904" i="11"/>
  <c r="BH904" i="11"/>
  <c r="BG904" i="11"/>
  <c r="BF904" i="11"/>
  <c r="T904" i="11"/>
  <c r="T903" i="11"/>
  <c r="R904" i="11"/>
  <c r="R903" i="11"/>
  <c r="P904" i="11"/>
  <c r="P903" i="11"/>
  <c r="BK904" i="11"/>
  <c r="BK903" i="11"/>
  <c r="J903" i="11" s="1"/>
  <c r="J132" i="11" s="1"/>
  <c r="J904" i="11"/>
  <c r="BE904" i="11"/>
  <c r="BI902" i="11"/>
  <c r="BH902" i="11"/>
  <c r="BG902" i="11"/>
  <c r="BF902" i="11"/>
  <c r="T902" i="11"/>
  <c r="T901" i="11"/>
  <c r="T900" i="11" s="1"/>
  <c r="R902" i="11"/>
  <c r="R901" i="11" s="1"/>
  <c r="P902" i="11"/>
  <c r="P901" i="11" s="1"/>
  <c r="P900" i="11" s="1"/>
  <c r="BK902" i="11"/>
  <c r="BK901" i="11"/>
  <c r="J901" i="11" s="1"/>
  <c r="J131" i="11" s="1"/>
  <c r="J902" i="11"/>
  <c r="BE902" i="11"/>
  <c r="BI899" i="11"/>
  <c r="BH899" i="11"/>
  <c r="BG899" i="11"/>
  <c r="BF899" i="11"/>
  <c r="T899" i="11"/>
  <c r="R899" i="11"/>
  <c r="P899" i="11"/>
  <c r="BK899" i="11"/>
  <c r="J899" i="11"/>
  <c r="BE899" i="11"/>
  <c r="BI897" i="11"/>
  <c r="BH897" i="11"/>
  <c r="BG897" i="11"/>
  <c r="BF897" i="11"/>
  <c r="T897" i="11"/>
  <c r="R897" i="11"/>
  <c r="P897" i="11"/>
  <c r="BK897" i="11"/>
  <c r="J897" i="11"/>
  <c r="BE897" i="11"/>
  <c r="BI896" i="11"/>
  <c r="BH896" i="11"/>
  <c r="BG896" i="11"/>
  <c r="BF896" i="11"/>
  <c r="T896" i="11"/>
  <c r="R896" i="11"/>
  <c r="P896" i="11"/>
  <c r="BK896" i="11"/>
  <c r="J896" i="11"/>
  <c r="BE896" i="11"/>
  <c r="BI895" i="11"/>
  <c r="BH895" i="11"/>
  <c r="BG895" i="11"/>
  <c r="BF895" i="11"/>
  <c r="T895" i="11"/>
  <c r="R895" i="11"/>
  <c r="P895" i="11"/>
  <c r="BK895" i="11"/>
  <c r="J895" i="11"/>
  <c r="BE895" i="11"/>
  <c r="BI893" i="11"/>
  <c r="BH893" i="11"/>
  <c r="BG893" i="11"/>
  <c r="BF893" i="11"/>
  <c r="T893" i="11"/>
  <c r="R893" i="11"/>
  <c r="P893" i="11"/>
  <c r="BK893" i="11"/>
  <c r="J893" i="11"/>
  <c r="BE893" i="11"/>
  <c r="BI891" i="11"/>
  <c r="BH891" i="11"/>
  <c r="BG891" i="11"/>
  <c r="BF891" i="11"/>
  <c r="T891" i="11"/>
  <c r="R891" i="11"/>
  <c r="P891" i="11"/>
  <c r="BK891" i="11"/>
  <c r="J891" i="11"/>
  <c r="BE891" i="11"/>
  <c r="BI889" i="11"/>
  <c r="BH889" i="11"/>
  <c r="BG889" i="11"/>
  <c r="BF889" i="11"/>
  <c r="T889" i="11"/>
  <c r="R889" i="11"/>
  <c r="P889" i="11"/>
  <c r="BK889" i="11"/>
  <c r="J889" i="11"/>
  <c r="BE889" i="11"/>
  <c r="BI887" i="11"/>
  <c r="BH887" i="11"/>
  <c r="BG887" i="11"/>
  <c r="BF887" i="11"/>
  <c r="T887" i="11"/>
  <c r="R887" i="11"/>
  <c r="P887" i="11"/>
  <c r="BK887" i="11"/>
  <c r="J887" i="11"/>
  <c r="BE887" i="11"/>
  <c r="BI886" i="11"/>
  <c r="BH886" i="11"/>
  <c r="BG886" i="11"/>
  <c r="BF886" i="11"/>
  <c r="T886" i="11"/>
  <c r="R886" i="11"/>
  <c r="R882" i="11" s="1"/>
  <c r="P886" i="11"/>
  <c r="BK886" i="11"/>
  <c r="J886" i="11"/>
  <c r="BE886" i="11"/>
  <c r="BI885" i="11"/>
  <c r="BH885" i="11"/>
  <c r="BG885" i="11"/>
  <c r="BF885" i="11"/>
  <c r="T885" i="11"/>
  <c r="R885" i="11"/>
  <c r="P885" i="11"/>
  <c r="BK885" i="11"/>
  <c r="BK882" i="11" s="1"/>
  <c r="J882" i="11" s="1"/>
  <c r="J129" i="11" s="1"/>
  <c r="J885" i="11"/>
  <c r="BE885" i="11"/>
  <c r="BI883" i="11"/>
  <c r="BH883" i="11"/>
  <c r="BG883" i="11"/>
  <c r="BF883" i="11"/>
  <c r="T883" i="11"/>
  <c r="T882" i="11"/>
  <c r="R883" i="11"/>
  <c r="P883" i="11"/>
  <c r="P882" i="11"/>
  <c r="BK883" i="11"/>
  <c r="J883" i="11"/>
  <c r="BE883" i="11"/>
  <c r="BI880" i="11"/>
  <c r="BH880" i="11"/>
  <c r="BG880" i="11"/>
  <c r="BF880" i="11"/>
  <c r="T880" i="11"/>
  <c r="R880" i="11"/>
  <c r="R876" i="11" s="1"/>
  <c r="P880" i="11"/>
  <c r="BK880" i="11"/>
  <c r="J880" i="11"/>
  <c r="BE880" i="11"/>
  <c r="BI879" i="11"/>
  <c r="BH879" i="11"/>
  <c r="BG879" i="11"/>
  <c r="BF879" i="11"/>
  <c r="T879" i="11"/>
  <c r="R879" i="11"/>
  <c r="P879" i="11"/>
  <c r="BK879" i="11"/>
  <c r="BK876" i="11" s="1"/>
  <c r="J876" i="11" s="1"/>
  <c r="J128" i="11" s="1"/>
  <c r="J879" i="11"/>
  <c r="BE879" i="11"/>
  <c r="BI877" i="11"/>
  <c r="BH877" i="11"/>
  <c r="BG877" i="11"/>
  <c r="BF877" i="11"/>
  <c r="T877" i="11"/>
  <c r="T876" i="11"/>
  <c r="R877" i="11"/>
  <c r="P877" i="11"/>
  <c r="P876" i="11"/>
  <c r="BK877" i="11"/>
  <c r="J877" i="11"/>
  <c r="BE877" i="11"/>
  <c r="BI875" i="11"/>
  <c r="BH875" i="11"/>
  <c r="BG875" i="11"/>
  <c r="BF875" i="11"/>
  <c r="T875" i="11"/>
  <c r="R875" i="11"/>
  <c r="P875" i="11"/>
  <c r="BK875" i="11"/>
  <c r="J875" i="11"/>
  <c r="BE875" i="11"/>
  <c r="BI874" i="11"/>
  <c r="BH874" i="11"/>
  <c r="BG874" i="11"/>
  <c r="BF874" i="11"/>
  <c r="T874" i="11"/>
  <c r="R874" i="11"/>
  <c r="P874" i="11"/>
  <c r="BK874" i="11"/>
  <c r="J874" i="11"/>
  <c r="BE874" i="11"/>
  <c r="BI873" i="11"/>
  <c r="BH873" i="11"/>
  <c r="BG873" i="11"/>
  <c r="BF873" i="11"/>
  <c r="T873" i="11"/>
  <c r="R873" i="11"/>
  <c r="P873" i="11"/>
  <c r="BK873" i="11"/>
  <c r="J873" i="11"/>
  <c r="BE873" i="11"/>
  <c r="BI872" i="11"/>
  <c r="BH872" i="11"/>
  <c r="BG872" i="11"/>
  <c r="BF872" i="11"/>
  <c r="T872" i="11"/>
  <c r="R872" i="11"/>
  <c r="P872" i="11"/>
  <c r="BK872" i="11"/>
  <c r="J872" i="11"/>
  <c r="BE872" i="11"/>
  <c r="BI871" i="11"/>
  <c r="BH871" i="11"/>
  <c r="BG871" i="11"/>
  <c r="BF871" i="11"/>
  <c r="T871" i="11"/>
  <c r="R871" i="11"/>
  <c r="P871" i="11"/>
  <c r="BK871" i="11"/>
  <c r="J871" i="11"/>
  <c r="BE871" i="11"/>
  <c r="BI870" i="11"/>
  <c r="BH870" i="11"/>
  <c r="BG870" i="11"/>
  <c r="BF870" i="11"/>
  <c r="T870" i="11"/>
  <c r="R870" i="11"/>
  <c r="P870" i="11"/>
  <c r="BK870" i="11"/>
  <c r="J870" i="11"/>
  <c r="BE870" i="11"/>
  <c r="BI869" i="11"/>
  <c r="BH869" i="11"/>
  <c r="BG869" i="11"/>
  <c r="BF869" i="11"/>
  <c r="T869" i="11"/>
  <c r="R869" i="11"/>
  <c r="P869" i="11"/>
  <c r="BK869" i="11"/>
  <c r="J869" i="11"/>
  <c r="BE869" i="11"/>
  <c r="BI867" i="11"/>
  <c r="BH867" i="11"/>
  <c r="BG867" i="11"/>
  <c r="BF867" i="11"/>
  <c r="T867" i="11"/>
  <c r="R867" i="11"/>
  <c r="P867" i="11"/>
  <c r="BK867" i="11"/>
  <c r="J867" i="11"/>
  <c r="BE867" i="11"/>
  <c r="BI866" i="11"/>
  <c r="BH866" i="11"/>
  <c r="BG866" i="11"/>
  <c r="BF866" i="11"/>
  <c r="T866" i="11"/>
  <c r="R866" i="11"/>
  <c r="P866" i="11"/>
  <c r="BK866" i="11"/>
  <c r="J866" i="11"/>
  <c r="BE866" i="11"/>
  <c r="BI864" i="11"/>
  <c r="BH864" i="11"/>
  <c r="BG864" i="11"/>
  <c r="BF864" i="11"/>
  <c r="T864" i="11"/>
  <c r="R864" i="11"/>
  <c r="P864" i="11"/>
  <c r="BK864" i="11"/>
  <c r="J864" i="11"/>
  <c r="BE864" i="11"/>
  <c r="BI863" i="11"/>
  <c r="BH863" i="11"/>
  <c r="BG863" i="11"/>
  <c r="BF863" i="11"/>
  <c r="T863" i="11"/>
  <c r="R863" i="11"/>
  <c r="P863" i="11"/>
  <c r="BK863" i="11"/>
  <c r="J863" i="11"/>
  <c r="BE863" i="11" s="1"/>
  <c r="BI861" i="11"/>
  <c r="BH861" i="11"/>
  <c r="BG861" i="11"/>
  <c r="BF861" i="11"/>
  <c r="T861" i="11"/>
  <c r="R861" i="11"/>
  <c r="P861" i="11"/>
  <c r="BK861" i="11"/>
  <c r="J861" i="11"/>
  <c r="BE861" i="11" s="1"/>
  <c r="BI859" i="11"/>
  <c r="BH859" i="11"/>
  <c r="BG859" i="11"/>
  <c r="BF859" i="11"/>
  <c r="T859" i="11"/>
  <c r="T858" i="11" s="1"/>
  <c r="R859" i="11"/>
  <c r="P859" i="11"/>
  <c r="P858" i="11" s="1"/>
  <c r="BK859" i="11"/>
  <c r="BK858" i="11" s="1"/>
  <c r="J858" i="11" s="1"/>
  <c r="J127" i="11" s="1"/>
  <c r="J859" i="11"/>
  <c r="BE859" i="11" s="1"/>
  <c r="BI857" i="11"/>
  <c r="BH857" i="11"/>
  <c r="BG857" i="11"/>
  <c r="BF857" i="11"/>
  <c r="T857" i="11"/>
  <c r="R857" i="11"/>
  <c r="P857" i="11"/>
  <c r="BK857" i="11"/>
  <c r="J857" i="11"/>
  <c r="BE857" i="11"/>
  <c r="BI856" i="11"/>
  <c r="BH856" i="11"/>
  <c r="BG856" i="11"/>
  <c r="BF856" i="11"/>
  <c r="T856" i="11"/>
  <c r="R856" i="11"/>
  <c r="P856" i="11"/>
  <c r="BK856" i="11"/>
  <c r="J856" i="11"/>
  <c r="BE856" i="11"/>
  <c r="BI855" i="11"/>
  <c r="BH855" i="11"/>
  <c r="BG855" i="11"/>
  <c r="BF855" i="11"/>
  <c r="T855" i="11"/>
  <c r="T854" i="11"/>
  <c r="R855" i="11"/>
  <c r="R854" i="11" s="1"/>
  <c r="P855" i="11"/>
  <c r="P854" i="11" s="1"/>
  <c r="P853" i="11" s="1"/>
  <c r="BK855" i="11"/>
  <c r="BK854" i="11"/>
  <c r="J855" i="11"/>
  <c r="BE855" i="11"/>
  <c r="BI852" i="11"/>
  <c r="BH852" i="11"/>
  <c r="BG852" i="11"/>
  <c r="BF852" i="11"/>
  <c r="T852" i="11"/>
  <c r="R852" i="11"/>
  <c r="P852" i="11"/>
  <c r="BK852" i="11"/>
  <c r="J852" i="11"/>
  <c r="BE852" i="11"/>
  <c r="BI850" i="11"/>
  <c r="BH850" i="11"/>
  <c r="BG850" i="11"/>
  <c r="BF850" i="11"/>
  <c r="T850" i="11"/>
  <c r="R850" i="11"/>
  <c r="P850" i="11"/>
  <c r="BK850" i="11"/>
  <c r="J850" i="11"/>
  <c r="BE850" i="11"/>
  <c r="BI849" i="11"/>
  <c r="BH849" i="11"/>
  <c r="BG849" i="11"/>
  <c r="BF849" i="11"/>
  <c r="T849" i="11"/>
  <c r="R849" i="11"/>
  <c r="P849" i="11"/>
  <c r="BK849" i="11"/>
  <c r="J849" i="11"/>
  <c r="BE849" i="11"/>
  <c r="BI848" i="11"/>
  <c r="BH848" i="11"/>
  <c r="BG848" i="11"/>
  <c r="BF848" i="11"/>
  <c r="T848" i="11"/>
  <c r="R848" i="11"/>
  <c r="P848" i="11"/>
  <c r="BK848" i="11"/>
  <c r="J848" i="11"/>
  <c r="BE848" i="11"/>
  <c r="BI846" i="11"/>
  <c r="BH846" i="11"/>
  <c r="BG846" i="11"/>
  <c r="BF846" i="11"/>
  <c r="T846" i="11"/>
  <c r="R846" i="11"/>
  <c r="P846" i="11"/>
  <c r="BK846" i="11"/>
  <c r="J846" i="11"/>
  <c r="BE846" i="11"/>
  <c r="BI844" i="11"/>
  <c r="BH844" i="11"/>
  <c r="BG844" i="11"/>
  <c r="BF844" i="11"/>
  <c r="T844" i="11"/>
  <c r="R844" i="11"/>
  <c r="P844" i="11"/>
  <c r="BK844" i="11"/>
  <c r="J844" i="11"/>
  <c r="BE844" i="11"/>
  <c r="BI842" i="11"/>
  <c r="BH842" i="11"/>
  <c r="BG842" i="11"/>
  <c r="BF842" i="11"/>
  <c r="T842" i="11"/>
  <c r="R842" i="11"/>
  <c r="P842" i="11"/>
  <c r="BK842" i="11"/>
  <c r="J842" i="11"/>
  <c r="BE842" i="11"/>
  <c r="BI840" i="11"/>
  <c r="BH840" i="11"/>
  <c r="BG840" i="11"/>
  <c r="BF840" i="11"/>
  <c r="T840" i="11"/>
  <c r="R840" i="11"/>
  <c r="P840" i="11"/>
  <c r="BK840" i="11"/>
  <c r="J840" i="11"/>
  <c r="BE840" i="11"/>
  <c r="BI839" i="11"/>
  <c r="BH839" i="11"/>
  <c r="BG839" i="11"/>
  <c r="BF839" i="11"/>
  <c r="T839" i="11"/>
  <c r="R839" i="11"/>
  <c r="P839" i="11"/>
  <c r="BK839" i="11"/>
  <c r="J839" i="11"/>
  <c r="BE839" i="11"/>
  <c r="BI838" i="11"/>
  <c r="BH838" i="11"/>
  <c r="BG838" i="11"/>
  <c r="BF838" i="11"/>
  <c r="T838" i="11"/>
  <c r="R838" i="11"/>
  <c r="P838" i="11"/>
  <c r="BK838" i="11"/>
  <c r="BK835" i="11" s="1"/>
  <c r="J835" i="11" s="1"/>
  <c r="J124" i="11" s="1"/>
  <c r="J838" i="11"/>
  <c r="BE838" i="11"/>
  <c r="BI836" i="11"/>
  <c r="BH836" i="11"/>
  <c r="BG836" i="11"/>
  <c r="BF836" i="11"/>
  <c r="T836" i="11"/>
  <c r="T835" i="11"/>
  <c r="R836" i="11"/>
  <c r="R835" i="11"/>
  <c r="P836" i="11"/>
  <c r="P835" i="11"/>
  <c r="BK836" i="11"/>
  <c r="J836" i="11"/>
  <c r="BE836" i="11"/>
  <c r="BI834" i="11"/>
  <c r="BH834" i="11"/>
  <c r="BG834" i="11"/>
  <c r="BF834" i="11"/>
  <c r="T834" i="11"/>
  <c r="R834" i="11"/>
  <c r="P834" i="11"/>
  <c r="BK834" i="11"/>
  <c r="J834" i="11"/>
  <c r="BE834" i="11"/>
  <c r="BI833" i="11"/>
  <c r="BH833" i="11"/>
  <c r="BG833" i="11"/>
  <c r="BF833" i="11"/>
  <c r="T833" i="11"/>
  <c r="R833" i="11"/>
  <c r="P833" i="11"/>
  <c r="BK833" i="11"/>
  <c r="J833" i="11"/>
  <c r="BE833" i="11"/>
  <c r="BI832" i="11"/>
  <c r="BH832" i="11"/>
  <c r="BG832" i="11"/>
  <c r="BF832" i="11"/>
  <c r="T832" i="11"/>
  <c r="R832" i="11"/>
  <c r="P832" i="11"/>
  <c r="BK832" i="11"/>
  <c r="J832" i="11"/>
  <c r="BE832" i="11" s="1"/>
  <c r="BI831" i="11"/>
  <c r="BH831" i="11"/>
  <c r="BG831" i="11"/>
  <c r="BF831" i="11"/>
  <c r="T831" i="11"/>
  <c r="R831" i="11"/>
  <c r="P831" i="11"/>
  <c r="BK831" i="11"/>
  <c r="J831" i="11"/>
  <c r="BE831" i="11" s="1"/>
  <c r="BI830" i="11"/>
  <c r="BH830" i="11"/>
  <c r="BG830" i="11"/>
  <c r="BF830" i="11"/>
  <c r="T830" i="11"/>
  <c r="T829" i="11"/>
  <c r="R830" i="11"/>
  <c r="R829" i="11"/>
  <c r="R828" i="11" s="1"/>
  <c r="P830" i="11"/>
  <c r="P829" i="11" s="1"/>
  <c r="P828" i="11" s="1"/>
  <c r="BK830" i="11"/>
  <c r="BK829" i="11"/>
  <c r="J830" i="11"/>
  <c r="BE830" i="11"/>
  <c r="BI827" i="11"/>
  <c r="BH827" i="11"/>
  <c r="BG827" i="11"/>
  <c r="BF827" i="11"/>
  <c r="T827" i="11"/>
  <c r="R827" i="11"/>
  <c r="P827" i="11"/>
  <c r="BK827" i="11"/>
  <c r="J827" i="11"/>
  <c r="BE827" i="11"/>
  <c r="BI825" i="11"/>
  <c r="BH825" i="11"/>
  <c r="BG825" i="11"/>
  <c r="BF825" i="11"/>
  <c r="T825" i="11"/>
  <c r="R825" i="11"/>
  <c r="P825" i="11"/>
  <c r="BK825" i="11"/>
  <c r="J825" i="11"/>
  <c r="BE825" i="11"/>
  <c r="BI824" i="11"/>
  <c r="BH824" i="11"/>
  <c r="BG824" i="11"/>
  <c r="BF824" i="11"/>
  <c r="T824" i="11"/>
  <c r="R824" i="11"/>
  <c r="P824" i="11"/>
  <c r="BK824" i="11"/>
  <c r="J824" i="11"/>
  <c r="BE824" i="11"/>
  <c r="BI823" i="11"/>
  <c r="BH823" i="11"/>
  <c r="BG823" i="11"/>
  <c r="BF823" i="11"/>
  <c r="T823" i="11"/>
  <c r="R823" i="11"/>
  <c r="P823" i="11"/>
  <c r="BK823" i="11"/>
  <c r="J823" i="11"/>
  <c r="BE823" i="11"/>
  <c r="BI821" i="11"/>
  <c r="BH821" i="11"/>
  <c r="BG821" i="11"/>
  <c r="BF821" i="11"/>
  <c r="T821" i="11"/>
  <c r="R821" i="11"/>
  <c r="P821" i="11"/>
  <c r="BK821" i="11"/>
  <c r="J821" i="11"/>
  <c r="BE821" i="11"/>
  <c r="BI819" i="11"/>
  <c r="BH819" i="11"/>
  <c r="BG819" i="11"/>
  <c r="BF819" i="11"/>
  <c r="T819" i="11"/>
  <c r="R819" i="11"/>
  <c r="P819" i="11"/>
  <c r="BK819" i="11"/>
  <c r="J819" i="11"/>
  <c r="BE819" i="11" s="1"/>
  <c r="BI817" i="11"/>
  <c r="BH817" i="11"/>
  <c r="BG817" i="11"/>
  <c r="BF817" i="11"/>
  <c r="T817" i="11"/>
  <c r="R817" i="11"/>
  <c r="P817" i="11"/>
  <c r="BK817" i="11"/>
  <c r="J817" i="11"/>
  <c r="BE817" i="11" s="1"/>
  <c r="BI815" i="11"/>
  <c r="BH815" i="11"/>
  <c r="BG815" i="11"/>
  <c r="BF815" i="11"/>
  <c r="T815" i="11"/>
  <c r="R815" i="11"/>
  <c r="P815" i="11"/>
  <c r="BK815" i="11"/>
  <c r="J815" i="11"/>
  <c r="BE815" i="11" s="1"/>
  <c r="BI814" i="11"/>
  <c r="BH814" i="11"/>
  <c r="BG814" i="11"/>
  <c r="BF814" i="11"/>
  <c r="T814" i="11"/>
  <c r="R814" i="11"/>
  <c r="P814" i="11"/>
  <c r="BK814" i="11"/>
  <c r="J814" i="11"/>
  <c r="BE814" i="11" s="1"/>
  <c r="BI813" i="11"/>
  <c r="BH813" i="11"/>
  <c r="BG813" i="11"/>
  <c r="BF813" i="11"/>
  <c r="J813" i="11"/>
  <c r="BE813" i="11"/>
  <c r="T813" i="11"/>
  <c r="R813" i="11"/>
  <c r="P813" i="11"/>
  <c r="BK813" i="11"/>
  <c r="BI811" i="11"/>
  <c r="BH811" i="11"/>
  <c r="BG811" i="11"/>
  <c r="BF811" i="11"/>
  <c r="T811" i="11"/>
  <c r="T810" i="11" s="1"/>
  <c r="R811" i="11"/>
  <c r="R810" i="11" s="1"/>
  <c r="P811" i="11"/>
  <c r="P810" i="11" s="1"/>
  <c r="BK811" i="11"/>
  <c r="BK810" i="11" s="1"/>
  <c r="J810" i="11" s="1"/>
  <c r="J121" i="11" s="1"/>
  <c r="J811" i="11"/>
  <c r="BE811" i="11" s="1"/>
  <c r="BI809" i="11"/>
  <c r="BH809" i="11"/>
  <c r="BG809" i="11"/>
  <c r="BF809" i="11"/>
  <c r="T809" i="11"/>
  <c r="R809" i="11"/>
  <c r="P809" i="11"/>
  <c r="BK809" i="11"/>
  <c r="J809" i="11"/>
  <c r="BE809" i="11"/>
  <c r="BI808" i="11"/>
  <c r="BH808" i="11"/>
  <c r="BG808" i="11"/>
  <c r="BF808" i="11"/>
  <c r="T808" i="11"/>
  <c r="R808" i="11"/>
  <c r="P808" i="11"/>
  <c r="BK808" i="11"/>
  <c r="J808" i="11"/>
  <c r="BE808" i="11"/>
  <c r="BI807" i="11"/>
  <c r="BH807" i="11"/>
  <c r="BG807" i="11"/>
  <c r="BF807" i="11"/>
  <c r="T807" i="11"/>
  <c r="R807" i="11"/>
  <c r="P807" i="11"/>
  <c r="BK807" i="11"/>
  <c r="J807" i="11"/>
  <c r="BE807" i="11"/>
  <c r="BI806" i="11"/>
  <c r="BH806" i="11"/>
  <c r="BG806" i="11"/>
  <c r="BF806" i="11"/>
  <c r="T806" i="11"/>
  <c r="R806" i="11"/>
  <c r="P806" i="11"/>
  <c r="BK806" i="11"/>
  <c r="J806" i="11"/>
  <c r="BE806" i="11"/>
  <c r="BI805" i="11"/>
  <c r="BH805" i="11"/>
  <c r="BG805" i="11"/>
  <c r="BF805" i="11"/>
  <c r="T805" i="11"/>
  <c r="T804" i="11"/>
  <c r="T803" i="11" s="1"/>
  <c r="R805" i="11"/>
  <c r="R804" i="11" s="1"/>
  <c r="R803" i="11" s="1"/>
  <c r="P805" i="11"/>
  <c r="P804" i="11"/>
  <c r="BK805" i="11"/>
  <c r="BK804" i="11" s="1"/>
  <c r="J805" i="11"/>
  <c r="BE805" i="11" s="1"/>
  <c r="BI802" i="11"/>
  <c r="BH802" i="11"/>
  <c r="BG802" i="11"/>
  <c r="BF802" i="11"/>
  <c r="T802" i="11"/>
  <c r="R802" i="11"/>
  <c r="P802" i="11"/>
  <c r="BK802" i="11"/>
  <c r="J802" i="11"/>
  <c r="BE802" i="11" s="1"/>
  <c r="BI800" i="11"/>
  <c r="BH800" i="11"/>
  <c r="BG800" i="11"/>
  <c r="BF800" i="11"/>
  <c r="T800" i="11"/>
  <c r="R800" i="11"/>
  <c r="P800" i="11"/>
  <c r="BK800" i="11"/>
  <c r="J800" i="11"/>
  <c r="BE800" i="11" s="1"/>
  <c r="BI799" i="11"/>
  <c r="BH799" i="11"/>
  <c r="BG799" i="11"/>
  <c r="BF799" i="11"/>
  <c r="T799" i="11"/>
  <c r="R799" i="11"/>
  <c r="P799" i="11"/>
  <c r="BK799" i="11"/>
  <c r="J799" i="11"/>
  <c r="BE799" i="11" s="1"/>
  <c r="BI798" i="11"/>
  <c r="BH798" i="11"/>
  <c r="BG798" i="11"/>
  <c r="BF798" i="11"/>
  <c r="T798" i="11"/>
  <c r="R798" i="11"/>
  <c r="P798" i="11"/>
  <c r="BK798" i="11"/>
  <c r="J798" i="11"/>
  <c r="BE798" i="11" s="1"/>
  <c r="BI796" i="11"/>
  <c r="BH796" i="11"/>
  <c r="BG796" i="11"/>
  <c r="BF796" i="11"/>
  <c r="T796" i="11"/>
  <c r="R796" i="11"/>
  <c r="P796" i="11"/>
  <c r="BK796" i="11"/>
  <c r="J796" i="11"/>
  <c r="BE796" i="11" s="1"/>
  <c r="BI794" i="11"/>
  <c r="BH794" i="11"/>
  <c r="BG794" i="11"/>
  <c r="BF794" i="11"/>
  <c r="T794" i="11"/>
  <c r="R794" i="11"/>
  <c r="P794" i="11"/>
  <c r="BK794" i="11"/>
  <c r="J794" i="11"/>
  <c r="BE794" i="11" s="1"/>
  <c r="BI792" i="11"/>
  <c r="BH792" i="11"/>
  <c r="BG792" i="11"/>
  <c r="BF792" i="11"/>
  <c r="T792" i="11"/>
  <c r="R792" i="11"/>
  <c r="P792" i="11"/>
  <c r="BK792" i="11"/>
  <c r="J792" i="11"/>
  <c r="BE792" i="11" s="1"/>
  <c r="BI790" i="11"/>
  <c r="BH790" i="11"/>
  <c r="BG790" i="11"/>
  <c r="BF790" i="11"/>
  <c r="T790" i="11"/>
  <c r="R790" i="11"/>
  <c r="P790" i="11"/>
  <c r="BK790" i="11"/>
  <c r="J790" i="11"/>
  <c r="BE790" i="11" s="1"/>
  <c r="BI789" i="11"/>
  <c r="BH789" i="11"/>
  <c r="BG789" i="11"/>
  <c r="BF789" i="11"/>
  <c r="T789" i="11"/>
  <c r="R789" i="11"/>
  <c r="P789" i="11"/>
  <c r="BK789" i="11"/>
  <c r="J789" i="11"/>
  <c r="BE789" i="11" s="1"/>
  <c r="BI788" i="11"/>
  <c r="BH788" i="11"/>
  <c r="BG788" i="11"/>
  <c r="BF788" i="11"/>
  <c r="T788" i="11"/>
  <c r="R788" i="11"/>
  <c r="P788" i="11"/>
  <c r="BK788" i="11"/>
  <c r="J788" i="11"/>
  <c r="BE788" i="11" s="1"/>
  <c r="BI786" i="11"/>
  <c r="BH786" i="11"/>
  <c r="BG786" i="11"/>
  <c r="BF786" i="11"/>
  <c r="T786" i="11"/>
  <c r="T785" i="11" s="1"/>
  <c r="R786" i="11"/>
  <c r="R785" i="11" s="1"/>
  <c r="P786" i="11"/>
  <c r="P785" i="11" s="1"/>
  <c r="BK786" i="11"/>
  <c r="BK785" i="11" s="1"/>
  <c r="J785" i="11" s="1"/>
  <c r="J118" i="11" s="1"/>
  <c r="J786" i="11"/>
  <c r="BE786" i="11" s="1"/>
  <c r="BI784" i="11"/>
  <c r="BH784" i="11"/>
  <c r="BG784" i="11"/>
  <c r="BF784" i="11"/>
  <c r="T784" i="11"/>
  <c r="R784" i="11"/>
  <c r="P784" i="11"/>
  <c r="BK784" i="11"/>
  <c r="J784" i="11"/>
  <c r="BE784" i="11" s="1"/>
  <c r="BI783" i="11"/>
  <c r="BH783" i="11"/>
  <c r="BG783" i="11"/>
  <c r="BF783" i="11"/>
  <c r="T783" i="11"/>
  <c r="R783" i="11"/>
  <c r="P783" i="11"/>
  <c r="BK783" i="11"/>
  <c r="J783" i="11"/>
  <c r="BE783" i="11" s="1"/>
  <c r="BI782" i="11"/>
  <c r="BH782" i="11"/>
  <c r="BG782" i="11"/>
  <c r="BF782" i="11"/>
  <c r="T782" i="11"/>
  <c r="R782" i="11"/>
  <c r="P782" i="11"/>
  <c r="BK782" i="11"/>
  <c r="J782" i="11"/>
  <c r="BE782" i="11" s="1"/>
  <c r="BI780" i="11"/>
  <c r="BH780" i="11"/>
  <c r="BG780" i="11"/>
  <c r="BF780" i="11"/>
  <c r="T780" i="11"/>
  <c r="R780" i="11"/>
  <c r="P780" i="11"/>
  <c r="BK780" i="11"/>
  <c r="J780" i="11"/>
  <c r="BE780" i="11" s="1"/>
  <c r="BI779" i="11"/>
  <c r="BH779" i="11"/>
  <c r="BG779" i="11"/>
  <c r="BF779" i="11"/>
  <c r="T779" i="11"/>
  <c r="R779" i="11"/>
  <c r="P779" i="11"/>
  <c r="BK779" i="11"/>
  <c r="J779" i="11"/>
  <c r="BE779" i="11" s="1"/>
  <c r="BI777" i="11"/>
  <c r="BH777" i="11"/>
  <c r="BG777" i="11"/>
  <c r="BF777" i="11"/>
  <c r="T777" i="11"/>
  <c r="T776" i="11" s="1"/>
  <c r="R777" i="11"/>
  <c r="R776" i="11"/>
  <c r="P777" i="11"/>
  <c r="P776" i="11" s="1"/>
  <c r="BK777" i="11"/>
  <c r="BK776" i="11"/>
  <c r="J777" i="11"/>
  <c r="BE777" i="11"/>
  <c r="BI775" i="11"/>
  <c r="BH775" i="11"/>
  <c r="BG775" i="11"/>
  <c r="BF775" i="11"/>
  <c r="T775" i="11"/>
  <c r="R775" i="11"/>
  <c r="P775" i="11"/>
  <c r="BK775" i="11"/>
  <c r="J775" i="11"/>
  <c r="BE775" i="11"/>
  <c r="BI774" i="11"/>
  <c r="BH774" i="11"/>
  <c r="BG774" i="11"/>
  <c r="BF774" i="11"/>
  <c r="T774" i="11"/>
  <c r="R774" i="11"/>
  <c r="P774" i="11"/>
  <c r="BK774" i="11"/>
  <c r="J774" i="11"/>
  <c r="BE774" i="11"/>
  <c r="BI773" i="11"/>
  <c r="BH773" i="11"/>
  <c r="BG773" i="11"/>
  <c r="BF773" i="11"/>
  <c r="T773" i="11"/>
  <c r="R773" i="11"/>
  <c r="P773" i="11"/>
  <c r="BK773" i="11"/>
  <c r="J773" i="11"/>
  <c r="BE773" i="11"/>
  <c r="BI772" i="11"/>
  <c r="BH772" i="11"/>
  <c r="BG772" i="11"/>
  <c r="BF772" i="11"/>
  <c r="T772" i="11"/>
  <c r="R772" i="11"/>
  <c r="P772" i="11"/>
  <c r="BK772" i="11"/>
  <c r="J772" i="11"/>
  <c r="BE772" i="11"/>
  <c r="BI771" i="11"/>
  <c r="BH771" i="11"/>
  <c r="BG771" i="11"/>
  <c r="BF771" i="11"/>
  <c r="T771" i="11"/>
  <c r="R771" i="11"/>
  <c r="P771" i="11"/>
  <c r="BK771" i="11"/>
  <c r="J771" i="11"/>
  <c r="BE771" i="11"/>
  <c r="BI769" i="11"/>
  <c r="BH769" i="11"/>
  <c r="BG769" i="11"/>
  <c r="BF769" i="11"/>
  <c r="T769" i="11"/>
  <c r="R769" i="11"/>
  <c r="P769" i="11"/>
  <c r="BK769" i="11"/>
  <c r="J769" i="11"/>
  <c r="BE769" i="11"/>
  <c r="BI768" i="11"/>
  <c r="BH768" i="11"/>
  <c r="BG768" i="11"/>
  <c r="BF768" i="11"/>
  <c r="T768" i="11"/>
  <c r="R768" i="11"/>
  <c r="P768" i="11"/>
  <c r="BK768" i="11"/>
  <c r="J768" i="11"/>
  <c r="BE768" i="11"/>
  <c r="BI767" i="11"/>
  <c r="BH767" i="11"/>
  <c r="BG767" i="11"/>
  <c r="BF767" i="11"/>
  <c r="T767" i="11"/>
  <c r="R767" i="11"/>
  <c r="P767" i="11"/>
  <c r="BK767" i="11"/>
  <c r="J767" i="11"/>
  <c r="BE767" i="11"/>
  <c r="BI766" i="11"/>
  <c r="BH766" i="11"/>
  <c r="BG766" i="11"/>
  <c r="BF766" i="11"/>
  <c r="T766" i="11"/>
  <c r="R766" i="11"/>
  <c r="P766" i="11"/>
  <c r="BK766" i="11"/>
  <c r="J766" i="11"/>
  <c r="BE766" i="11"/>
  <c r="BI765" i="11"/>
  <c r="BH765" i="11"/>
  <c r="BG765" i="11"/>
  <c r="BF765" i="11"/>
  <c r="T765" i="11"/>
  <c r="R765" i="11"/>
  <c r="P765" i="11"/>
  <c r="BK765" i="11"/>
  <c r="J765" i="11"/>
  <c r="BE765" i="11" s="1"/>
  <c r="BI764" i="11"/>
  <c r="BH764" i="11"/>
  <c r="BG764" i="11"/>
  <c r="BF764" i="11"/>
  <c r="T764" i="11"/>
  <c r="R764" i="11"/>
  <c r="P764" i="11"/>
  <c r="BK764" i="11"/>
  <c r="J764" i="11"/>
  <c r="BE764" i="11" s="1"/>
  <c r="BI762" i="11"/>
  <c r="BH762" i="11"/>
  <c r="BG762" i="11"/>
  <c r="BF762" i="11"/>
  <c r="T762" i="11"/>
  <c r="R762" i="11"/>
  <c r="P762" i="11"/>
  <c r="BK762" i="11"/>
  <c r="J762" i="11"/>
  <c r="BE762" i="11" s="1"/>
  <c r="BI761" i="11"/>
  <c r="BH761" i="11"/>
  <c r="BG761" i="11"/>
  <c r="BF761" i="11"/>
  <c r="T761" i="11"/>
  <c r="R761" i="11"/>
  <c r="P761" i="11"/>
  <c r="BK761" i="11"/>
  <c r="J761" i="11"/>
  <c r="BE761" i="11" s="1"/>
  <c r="BI759" i="11"/>
  <c r="BH759" i="11"/>
  <c r="BG759" i="11"/>
  <c r="BF759" i="11"/>
  <c r="T759" i="11"/>
  <c r="R759" i="11"/>
  <c r="P759" i="11"/>
  <c r="BK759" i="11"/>
  <c r="J759" i="11"/>
  <c r="BE759" i="11" s="1"/>
  <c r="BI758" i="11"/>
  <c r="BH758" i="11"/>
  <c r="BG758" i="11"/>
  <c r="BF758" i="11"/>
  <c r="T758" i="11"/>
  <c r="R758" i="11"/>
  <c r="P758" i="11"/>
  <c r="BK758" i="11"/>
  <c r="J758" i="11"/>
  <c r="BE758" i="11" s="1"/>
  <c r="BI756" i="11"/>
  <c r="BH756" i="11"/>
  <c r="BG756" i="11"/>
  <c r="BF756" i="11"/>
  <c r="T756" i="11"/>
  <c r="T755" i="11" s="1"/>
  <c r="R756" i="11"/>
  <c r="R755" i="11" s="1"/>
  <c r="P756" i="11"/>
  <c r="P755" i="11" s="1"/>
  <c r="BK756" i="11"/>
  <c r="J756" i="11"/>
  <c r="BE756" i="11" s="1"/>
  <c r="BI754" i="11"/>
  <c r="BH754" i="11"/>
  <c r="BG754" i="11"/>
  <c r="BF754" i="11"/>
  <c r="T754" i="11"/>
  <c r="T753" i="11"/>
  <c r="R754" i="11"/>
  <c r="R753" i="11"/>
  <c r="P754" i="11"/>
  <c r="P753" i="11"/>
  <c r="BK754" i="11"/>
  <c r="BK753" i="11"/>
  <c r="J753" i="11" s="1"/>
  <c r="J115" i="11" s="1"/>
  <c r="J754" i="11"/>
  <c r="BE754" i="11"/>
  <c r="BI752" i="11"/>
  <c r="BH752" i="11"/>
  <c r="BG752" i="11"/>
  <c r="BF752" i="11"/>
  <c r="T752" i="11"/>
  <c r="R752" i="11"/>
  <c r="P752" i="11"/>
  <c r="BK752" i="11"/>
  <c r="J752" i="11"/>
  <c r="BE752" i="11" s="1"/>
  <c r="BI751" i="11"/>
  <c r="BH751" i="11"/>
  <c r="BG751" i="11"/>
  <c r="BF751" i="11"/>
  <c r="T751" i="11"/>
  <c r="R751" i="11"/>
  <c r="P751" i="11"/>
  <c r="BK751" i="11"/>
  <c r="J751" i="11"/>
  <c r="BE751" i="11" s="1"/>
  <c r="BI750" i="11"/>
  <c r="BH750" i="11"/>
  <c r="BG750" i="11"/>
  <c r="BF750" i="11"/>
  <c r="T750" i="11"/>
  <c r="R750" i="11"/>
  <c r="P750" i="11"/>
  <c r="BK750" i="11"/>
  <c r="J750" i="11"/>
  <c r="BE750" i="11" s="1"/>
  <c r="BI749" i="11"/>
  <c r="BH749" i="11"/>
  <c r="BG749" i="11"/>
  <c r="BF749" i="11"/>
  <c r="T749" i="11"/>
  <c r="R749" i="11"/>
  <c r="P749" i="11"/>
  <c r="BK749" i="11"/>
  <c r="J749" i="11"/>
  <c r="BE749" i="11" s="1"/>
  <c r="BI748" i="11"/>
  <c r="BH748" i="11"/>
  <c r="BG748" i="11"/>
  <c r="BF748" i="11"/>
  <c r="T748" i="11"/>
  <c r="R748" i="11"/>
  <c r="P748" i="11"/>
  <c r="BK748" i="11"/>
  <c r="J748" i="11"/>
  <c r="BE748" i="11" s="1"/>
  <c r="BI747" i="11"/>
  <c r="BH747" i="11"/>
  <c r="BG747" i="11"/>
  <c r="BF747" i="11"/>
  <c r="T747" i="11"/>
  <c r="T745" i="11" s="1"/>
  <c r="T744" i="11" s="1"/>
  <c r="R747" i="11"/>
  <c r="P747" i="11"/>
  <c r="BK747" i="11"/>
  <c r="J747" i="11"/>
  <c r="BE747" i="11" s="1"/>
  <c r="BI746" i="11"/>
  <c r="BH746" i="11"/>
  <c r="BG746" i="11"/>
  <c r="BF746" i="11"/>
  <c r="T746" i="11"/>
  <c r="R746" i="11"/>
  <c r="R745" i="11" s="1"/>
  <c r="R744" i="11" s="1"/>
  <c r="P746" i="11"/>
  <c r="P745" i="11"/>
  <c r="BK746" i="11"/>
  <c r="BK745" i="11"/>
  <c r="J746" i="11"/>
  <c r="BE746" i="11"/>
  <c r="BI743" i="11"/>
  <c r="BH743" i="11"/>
  <c r="BG743" i="11"/>
  <c r="BF743" i="11"/>
  <c r="T743" i="11"/>
  <c r="R743" i="11"/>
  <c r="P743" i="11"/>
  <c r="BK743" i="11"/>
  <c r="J743" i="11"/>
  <c r="BE743" i="11"/>
  <c r="BI741" i="11"/>
  <c r="BH741" i="11"/>
  <c r="BG741" i="11"/>
  <c r="BF741" i="11"/>
  <c r="T741" i="11"/>
  <c r="R741" i="11"/>
  <c r="P741" i="11"/>
  <c r="BK741" i="11"/>
  <c r="J741" i="11"/>
  <c r="BE741" i="11"/>
  <c r="BI740" i="11"/>
  <c r="BH740" i="11"/>
  <c r="BG740" i="11"/>
  <c r="BF740" i="11"/>
  <c r="T740" i="11"/>
  <c r="R740" i="11"/>
  <c r="P740" i="11"/>
  <c r="BK740" i="11"/>
  <c r="J740" i="11"/>
  <c r="BE740" i="11"/>
  <c r="BI739" i="11"/>
  <c r="BH739" i="11"/>
  <c r="BG739" i="11"/>
  <c r="BF739" i="11"/>
  <c r="T739" i="11"/>
  <c r="R739" i="11"/>
  <c r="P739" i="11"/>
  <c r="BK739" i="11"/>
  <c r="J739" i="11"/>
  <c r="BE739" i="11"/>
  <c r="BI737" i="11"/>
  <c r="BH737" i="11"/>
  <c r="BG737" i="11"/>
  <c r="BF737" i="11"/>
  <c r="T737" i="11"/>
  <c r="R737" i="11"/>
  <c r="P737" i="11"/>
  <c r="BK737" i="11"/>
  <c r="J737" i="11"/>
  <c r="BE737" i="11"/>
  <c r="BI735" i="11"/>
  <c r="BH735" i="11"/>
  <c r="BG735" i="11"/>
  <c r="BF735" i="11"/>
  <c r="T735" i="11"/>
  <c r="R735" i="11"/>
  <c r="P735" i="11"/>
  <c r="BK735" i="11"/>
  <c r="J735" i="11"/>
  <c r="BE735" i="11"/>
  <c r="BI733" i="11"/>
  <c r="BH733" i="11"/>
  <c r="BG733" i="11"/>
  <c r="BF733" i="11"/>
  <c r="T733" i="11"/>
  <c r="R733" i="11"/>
  <c r="P733" i="11"/>
  <c r="BK733" i="11"/>
  <c r="J733" i="11"/>
  <c r="BE733" i="11"/>
  <c r="BI731" i="11"/>
  <c r="BH731" i="11"/>
  <c r="BG731" i="11"/>
  <c r="BF731" i="11"/>
  <c r="T731" i="11"/>
  <c r="R731" i="11"/>
  <c r="P731" i="11"/>
  <c r="BK731" i="11"/>
  <c r="J731" i="11"/>
  <c r="BE731" i="11"/>
  <c r="BI730" i="11"/>
  <c r="BH730" i="11"/>
  <c r="BG730" i="11"/>
  <c r="BF730" i="11"/>
  <c r="T730" i="11"/>
  <c r="R730" i="11"/>
  <c r="P730" i="11"/>
  <c r="BK730" i="11"/>
  <c r="J730" i="11"/>
  <c r="BE730" i="11"/>
  <c r="BI729" i="11"/>
  <c r="BH729" i="11"/>
  <c r="BG729" i="11"/>
  <c r="BF729" i="11"/>
  <c r="T729" i="11"/>
  <c r="R729" i="11"/>
  <c r="P729" i="11"/>
  <c r="BK729" i="11"/>
  <c r="J729" i="11"/>
  <c r="BE729" i="11"/>
  <c r="BI727" i="11"/>
  <c r="BH727" i="11"/>
  <c r="BG727" i="11"/>
  <c r="BF727" i="11"/>
  <c r="T727" i="11"/>
  <c r="T726" i="11"/>
  <c r="R727" i="11"/>
  <c r="R726" i="11"/>
  <c r="P727" i="11"/>
  <c r="P726" i="11"/>
  <c r="BK727" i="11"/>
  <c r="BK726" i="11"/>
  <c r="J726" i="11" s="1"/>
  <c r="J112" i="11" s="1"/>
  <c r="J727" i="11"/>
  <c r="BE727" i="11"/>
  <c r="BI725" i="11"/>
  <c r="BH725" i="11"/>
  <c r="BG725" i="11"/>
  <c r="BF725" i="11"/>
  <c r="T725" i="11"/>
  <c r="T724" i="11"/>
  <c r="R725" i="11"/>
  <c r="R724" i="11"/>
  <c r="P725" i="11"/>
  <c r="P724" i="11"/>
  <c r="BK725" i="11"/>
  <c r="BK724" i="11"/>
  <c r="J724" i="11" s="1"/>
  <c r="J111" i="11" s="1"/>
  <c r="J725" i="11"/>
  <c r="BE725" i="11"/>
  <c r="BI723" i="11"/>
  <c r="BH723" i="11"/>
  <c r="BG723" i="11"/>
  <c r="BF723" i="11"/>
  <c r="T723" i="11"/>
  <c r="R723" i="11"/>
  <c r="P723" i="11"/>
  <c r="BK723" i="11"/>
  <c r="J723" i="11"/>
  <c r="BE723" i="11"/>
  <c r="BI722" i="11"/>
  <c r="BH722" i="11"/>
  <c r="BG722" i="11"/>
  <c r="BF722" i="11"/>
  <c r="T722" i="11"/>
  <c r="R722" i="11"/>
  <c r="P722" i="11"/>
  <c r="BK722" i="11"/>
  <c r="J722" i="11"/>
  <c r="BE722" i="11"/>
  <c r="BI721" i="11"/>
  <c r="BH721" i="11"/>
  <c r="BG721" i="11"/>
  <c r="BF721" i="11"/>
  <c r="T721" i="11"/>
  <c r="R721" i="11"/>
  <c r="P721" i="11"/>
  <c r="BK721" i="11"/>
  <c r="J721" i="11"/>
  <c r="BE721" i="11"/>
  <c r="BI720" i="11"/>
  <c r="BH720" i="11"/>
  <c r="BG720" i="11"/>
  <c r="BF720" i="11"/>
  <c r="T720" i="11"/>
  <c r="R720" i="11"/>
  <c r="P720" i="11"/>
  <c r="BK720" i="11"/>
  <c r="J720" i="11"/>
  <c r="BE720" i="11"/>
  <c r="BI719" i="11"/>
  <c r="BH719" i="11"/>
  <c r="BG719" i="11"/>
  <c r="BF719" i="11"/>
  <c r="T719" i="11"/>
  <c r="R719" i="11"/>
  <c r="P719" i="11"/>
  <c r="BK719" i="11"/>
  <c r="J719" i="11"/>
  <c r="BE719" i="11"/>
  <c r="BI718" i="11"/>
  <c r="BH718" i="11"/>
  <c r="BG718" i="11"/>
  <c r="BF718" i="11"/>
  <c r="T718" i="11"/>
  <c r="R718" i="11"/>
  <c r="P718" i="11"/>
  <c r="BK718" i="11"/>
  <c r="J718" i="11"/>
  <c r="BE718" i="11"/>
  <c r="BI717" i="11"/>
  <c r="BH717" i="11"/>
  <c r="BG717" i="11"/>
  <c r="BF717" i="11"/>
  <c r="T717" i="11"/>
  <c r="T716" i="11"/>
  <c r="T715" i="11" s="1"/>
  <c r="R717" i="11"/>
  <c r="R716" i="11" s="1"/>
  <c r="R715" i="11" s="1"/>
  <c r="P717" i="11"/>
  <c r="P716" i="11"/>
  <c r="BK717" i="11"/>
  <c r="BK716" i="11"/>
  <c r="J717" i="11"/>
  <c r="BE717" i="11"/>
  <c r="BI714" i="11"/>
  <c r="BH714" i="11"/>
  <c r="BG714" i="11"/>
  <c r="BF714" i="11"/>
  <c r="T714" i="11"/>
  <c r="R714" i="11"/>
  <c r="P714" i="11"/>
  <c r="BK714" i="11"/>
  <c r="J714" i="11"/>
  <c r="BE714" i="11"/>
  <c r="BI712" i="11"/>
  <c r="BH712" i="11"/>
  <c r="BG712" i="11"/>
  <c r="BF712" i="11"/>
  <c r="T712" i="11"/>
  <c r="R712" i="11"/>
  <c r="P712" i="11"/>
  <c r="BK712" i="11"/>
  <c r="J712" i="11"/>
  <c r="BE712" i="11"/>
  <c r="BI711" i="11"/>
  <c r="BH711" i="11"/>
  <c r="BG711" i="11"/>
  <c r="BF711" i="11"/>
  <c r="T711" i="11"/>
  <c r="R711" i="11"/>
  <c r="P711" i="11"/>
  <c r="BK711" i="11"/>
  <c r="J711" i="11"/>
  <c r="BE711" i="11"/>
  <c r="BI710" i="11"/>
  <c r="BH710" i="11"/>
  <c r="BG710" i="11"/>
  <c r="BF710" i="11"/>
  <c r="T710" i="11"/>
  <c r="R710" i="11"/>
  <c r="P710" i="11"/>
  <c r="BK710" i="11"/>
  <c r="J710" i="11"/>
  <c r="BE710" i="11"/>
  <c r="BI708" i="11"/>
  <c r="BH708" i="11"/>
  <c r="BG708" i="11"/>
  <c r="BF708" i="11"/>
  <c r="T708" i="11"/>
  <c r="R708" i="11"/>
  <c r="P708" i="11"/>
  <c r="BK708" i="11"/>
  <c r="J708" i="11"/>
  <c r="BE708" i="11"/>
  <c r="BI706" i="11"/>
  <c r="BH706" i="11"/>
  <c r="BG706" i="11"/>
  <c r="BF706" i="11"/>
  <c r="T706" i="11"/>
  <c r="R706" i="11"/>
  <c r="P706" i="11"/>
  <c r="BK706" i="11"/>
  <c r="J706" i="11"/>
  <c r="BE706" i="11"/>
  <c r="BI704" i="11"/>
  <c r="BH704" i="11"/>
  <c r="BG704" i="11"/>
  <c r="BF704" i="11"/>
  <c r="T704" i="11"/>
  <c r="R704" i="11"/>
  <c r="P704" i="11"/>
  <c r="BK704" i="11"/>
  <c r="J704" i="11"/>
  <c r="BE704" i="11"/>
  <c r="BI702" i="11"/>
  <c r="BH702" i="11"/>
  <c r="BG702" i="11"/>
  <c r="BF702" i="11"/>
  <c r="T702" i="11"/>
  <c r="R702" i="11"/>
  <c r="P702" i="11"/>
  <c r="BK702" i="11"/>
  <c r="J702" i="11"/>
  <c r="BE702" i="11" s="1"/>
  <c r="BI701" i="11"/>
  <c r="BH701" i="11"/>
  <c r="BG701" i="11"/>
  <c r="BF701" i="11"/>
  <c r="T701" i="11"/>
  <c r="R701" i="11"/>
  <c r="P701" i="11"/>
  <c r="BK701" i="11"/>
  <c r="J701" i="11"/>
  <c r="BE701" i="11" s="1"/>
  <c r="BI700" i="11"/>
  <c r="BH700" i="11"/>
  <c r="BG700" i="11"/>
  <c r="BF700" i="11"/>
  <c r="J700" i="11"/>
  <c r="BE700" i="11"/>
  <c r="T700" i="11"/>
  <c r="R700" i="11"/>
  <c r="P700" i="11"/>
  <c r="BK700" i="11"/>
  <c r="BI698" i="11"/>
  <c r="BH698" i="11"/>
  <c r="BG698" i="11"/>
  <c r="BF698" i="11"/>
  <c r="T698" i="11"/>
  <c r="T697" i="11" s="1"/>
  <c r="R698" i="11"/>
  <c r="R697" i="11" s="1"/>
  <c r="P698" i="11"/>
  <c r="P697" i="11" s="1"/>
  <c r="BK698" i="11"/>
  <c r="BK697" i="11" s="1"/>
  <c r="J697" i="11" s="1"/>
  <c r="J108" i="11" s="1"/>
  <c r="J698" i="11"/>
  <c r="BE698" i="11" s="1"/>
  <c r="BI695" i="11"/>
  <c r="BH695" i="11"/>
  <c r="BG695" i="11"/>
  <c r="BF695" i="11"/>
  <c r="T695" i="11"/>
  <c r="R695" i="11"/>
  <c r="P695" i="11"/>
  <c r="BK695" i="11"/>
  <c r="J695" i="11"/>
  <c r="BE695" i="11"/>
  <c r="BI694" i="11"/>
  <c r="BH694" i="11"/>
  <c r="BG694" i="11"/>
  <c r="BF694" i="11"/>
  <c r="T694" i="11"/>
  <c r="R694" i="11"/>
  <c r="P694" i="11"/>
  <c r="BK694" i="11"/>
  <c r="J694" i="11"/>
  <c r="BE694" i="11"/>
  <c r="BI692" i="11"/>
  <c r="BH692" i="11"/>
  <c r="BG692" i="11"/>
  <c r="BF692" i="11"/>
  <c r="T692" i="11"/>
  <c r="T691" i="11"/>
  <c r="R692" i="11"/>
  <c r="R691" i="11"/>
  <c r="P692" i="11"/>
  <c r="P691" i="11"/>
  <c r="BK692" i="11"/>
  <c r="BK691" i="11"/>
  <c r="J691" i="11" s="1"/>
  <c r="J107" i="11" s="1"/>
  <c r="J692" i="11"/>
  <c r="BE692" i="11"/>
  <c r="BI690" i="11"/>
  <c r="BH690" i="11"/>
  <c r="BG690" i="11"/>
  <c r="BF690" i="11"/>
  <c r="T690" i="11"/>
  <c r="R690" i="11"/>
  <c r="P690" i="11"/>
  <c r="BK690" i="11"/>
  <c r="J690" i="11"/>
  <c r="BE690" i="11" s="1"/>
  <c r="BI689" i="11"/>
  <c r="BH689" i="11"/>
  <c r="BG689" i="11"/>
  <c r="BF689" i="11"/>
  <c r="T689" i="11"/>
  <c r="R689" i="11"/>
  <c r="P689" i="11"/>
  <c r="BK689" i="11"/>
  <c r="J689" i="11"/>
  <c r="BE689" i="11" s="1"/>
  <c r="BI688" i="11"/>
  <c r="BH688" i="11"/>
  <c r="BG688" i="11"/>
  <c r="BF688" i="11"/>
  <c r="T688" i="11"/>
  <c r="R688" i="11"/>
  <c r="P688" i="11"/>
  <c r="BK688" i="11"/>
  <c r="J688" i="11"/>
  <c r="BE688" i="11" s="1"/>
  <c r="BI687" i="11"/>
  <c r="BH687" i="11"/>
  <c r="BG687" i="11"/>
  <c r="BF687" i="11"/>
  <c r="T687" i="11"/>
  <c r="R687" i="11"/>
  <c r="P687" i="11"/>
  <c r="BK687" i="11"/>
  <c r="J687" i="11"/>
  <c r="BE687" i="11" s="1"/>
  <c r="BI686" i="11"/>
  <c r="BH686" i="11"/>
  <c r="BG686" i="11"/>
  <c r="BF686" i="11"/>
  <c r="T686" i="11"/>
  <c r="R686" i="11"/>
  <c r="P686" i="11"/>
  <c r="BK686" i="11"/>
  <c r="J686" i="11"/>
  <c r="BE686" i="11" s="1"/>
  <c r="BI685" i="11"/>
  <c r="BH685" i="11"/>
  <c r="BG685" i="11"/>
  <c r="BF685" i="11"/>
  <c r="T685" i="11"/>
  <c r="R685" i="11"/>
  <c r="P685" i="11"/>
  <c r="BK685" i="11"/>
  <c r="J685" i="11"/>
  <c r="BE685" i="11" s="1"/>
  <c r="BI684" i="11"/>
  <c r="BH684" i="11"/>
  <c r="BG684" i="11"/>
  <c r="BF684" i="11"/>
  <c r="T684" i="11"/>
  <c r="R684" i="11"/>
  <c r="P684" i="11"/>
  <c r="BK684" i="11"/>
  <c r="J684" i="11"/>
  <c r="BE684" i="11" s="1"/>
  <c r="BI682" i="11"/>
  <c r="BH682" i="11"/>
  <c r="BG682" i="11"/>
  <c r="BF682" i="11"/>
  <c r="T682" i="11"/>
  <c r="R682" i="11"/>
  <c r="P682" i="11"/>
  <c r="BK682" i="11"/>
  <c r="J682" i="11"/>
  <c r="BE682" i="11" s="1"/>
  <c r="BI681" i="11"/>
  <c r="BH681" i="11"/>
  <c r="BG681" i="11"/>
  <c r="BF681" i="11"/>
  <c r="T681" i="11"/>
  <c r="R681" i="11"/>
  <c r="P681" i="11"/>
  <c r="BK681" i="11"/>
  <c r="J681" i="11"/>
  <c r="BE681" i="11" s="1"/>
  <c r="BI679" i="11"/>
  <c r="BH679" i="11"/>
  <c r="BG679" i="11"/>
  <c r="BF679" i="11"/>
  <c r="T679" i="11"/>
  <c r="R679" i="11"/>
  <c r="P679" i="11"/>
  <c r="BK679" i="11"/>
  <c r="J679" i="11"/>
  <c r="BE679" i="11" s="1"/>
  <c r="BI678" i="11"/>
  <c r="BH678" i="11"/>
  <c r="BG678" i="11"/>
  <c r="BF678" i="11"/>
  <c r="T678" i="11"/>
  <c r="R678" i="11"/>
  <c r="P678" i="11"/>
  <c r="BK678" i="11"/>
  <c r="J678" i="11"/>
  <c r="BE678" i="11" s="1"/>
  <c r="BI677" i="11"/>
  <c r="BH677" i="11"/>
  <c r="BG677" i="11"/>
  <c r="BF677" i="11"/>
  <c r="T677" i="11"/>
  <c r="R677" i="11"/>
  <c r="P677" i="11"/>
  <c r="BK677" i="11"/>
  <c r="J677" i="11"/>
  <c r="BE677" i="11" s="1"/>
  <c r="BI675" i="11"/>
  <c r="BH675" i="11"/>
  <c r="BG675" i="11"/>
  <c r="BF675" i="11"/>
  <c r="T675" i="11"/>
  <c r="R675" i="11"/>
  <c r="P675" i="11"/>
  <c r="BK675" i="11"/>
  <c r="J675" i="11"/>
  <c r="BE675" i="11" s="1"/>
  <c r="BI673" i="11"/>
  <c r="BH673" i="11"/>
  <c r="BG673" i="11"/>
  <c r="BF673" i="11"/>
  <c r="T673" i="11"/>
  <c r="R673" i="11"/>
  <c r="P673" i="11"/>
  <c r="BK673" i="11"/>
  <c r="BK672" i="11" s="1"/>
  <c r="J672" i="11" s="1"/>
  <c r="J106" i="11" s="1"/>
  <c r="J673" i="11"/>
  <c r="BE673" i="11" s="1"/>
  <c r="BI671" i="11"/>
  <c r="BH671" i="11"/>
  <c r="BG671" i="11"/>
  <c r="BF671" i="11"/>
  <c r="T671" i="11"/>
  <c r="R671" i="11"/>
  <c r="P671" i="11"/>
  <c r="BK671" i="11"/>
  <c r="J671" i="11"/>
  <c r="BE671" i="11" s="1"/>
  <c r="BI670" i="11"/>
  <c r="BH670" i="11"/>
  <c r="BG670" i="11"/>
  <c r="BF670" i="11"/>
  <c r="T670" i="11"/>
  <c r="R670" i="11"/>
  <c r="P670" i="11"/>
  <c r="BK670" i="11"/>
  <c r="J670" i="11"/>
  <c r="BE670" i="11" s="1"/>
  <c r="BI669" i="11"/>
  <c r="BH669" i="11"/>
  <c r="BG669" i="11"/>
  <c r="BF669" i="11"/>
  <c r="T669" i="11"/>
  <c r="R669" i="11"/>
  <c r="P669" i="11"/>
  <c r="BK669" i="11"/>
  <c r="J669" i="11"/>
  <c r="BE669" i="11" s="1"/>
  <c r="BI668" i="11"/>
  <c r="BH668" i="11"/>
  <c r="BG668" i="11"/>
  <c r="BF668" i="11"/>
  <c r="T668" i="11"/>
  <c r="T667" i="11" s="1"/>
  <c r="R668" i="11"/>
  <c r="R667" i="11" s="1"/>
  <c r="P668" i="11"/>
  <c r="P667" i="11" s="1"/>
  <c r="BK668" i="11"/>
  <c r="BK667" i="11" s="1"/>
  <c r="J668" i="11"/>
  <c r="BE668" i="11" s="1"/>
  <c r="BI665" i="11"/>
  <c r="BH665" i="11"/>
  <c r="BG665" i="11"/>
  <c r="BF665" i="11"/>
  <c r="T665" i="11"/>
  <c r="R665" i="11"/>
  <c r="P665" i="11"/>
  <c r="BK665" i="11"/>
  <c r="J665" i="11"/>
  <c r="BE665" i="11" s="1"/>
  <c r="BI663" i="11"/>
  <c r="BH663" i="11"/>
  <c r="BG663" i="11"/>
  <c r="BF663" i="11"/>
  <c r="T663" i="11"/>
  <c r="R663" i="11"/>
  <c r="P663" i="11"/>
  <c r="BK663" i="11"/>
  <c r="J663" i="11"/>
  <c r="BE663" i="11" s="1"/>
  <c r="BI662" i="11"/>
  <c r="BH662" i="11"/>
  <c r="BG662" i="11"/>
  <c r="BF662" i="11"/>
  <c r="T662" i="11"/>
  <c r="R662" i="11"/>
  <c r="P662" i="11"/>
  <c r="BK662" i="11"/>
  <c r="J662" i="11"/>
  <c r="BE662" i="11" s="1"/>
  <c r="BI661" i="11"/>
  <c r="BH661" i="11"/>
  <c r="BG661" i="11"/>
  <c r="BF661" i="11"/>
  <c r="T661" i="11"/>
  <c r="R661" i="11"/>
  <c r="P661" i="11"/>
  <c r="BK661" i="11"/>
  <c r="J661" i="11"/>
  <c r="BE661" i="11" s="1"/>
  <c r="BI659" i="11"/>
  <c r="BH659" i="11"/>
  <c r="BG659" i="11"/>
  <c r="BF659" i="11"/>
  <c r="T659" i="11"/>
  <c r="R659" i="11"/>
  <c r="P659" i="11"/>
  <c r="BK659" i="11"/>
  <c r="J659" i="11"/>
  <c r="BE659" i="11" s="1"/>
  <c r="BI657" i="11"/>
  <c r="BH657" i="11"/>
  <c r="BG657" i="11"/>
  <c r="BF657" i="11"/>
  <c r="T657" i="11"/>
  <c r="R657" i="11"/>
  <c r="P657" i="11"/>
  <c r="BK657" i="11"/>
  <c r="J657" i="11"/>
  <c r="BE657" i="11" s="1"/>
  <c r="BI655" i="11"/>
  <c r="BH655" i="11"/>
  <c r="BG655" i="11"/>
  <c r="BF655" i="11"/>
  <c r="T655" i="11"/>
  <c r="R655" i="11"/>
  <c r="P655" i="11"/>
  <c r="BK655" i="11"/>
  <c r="J655" i="11"/>
  <c r="BE655" i="11" s="1"/>
  <c r="BI653" i="11"/>
  <c r="BH653" i="11"/>
  <c r="BG653" i="11"/>
  <c r="BF653" i="11"/>
  <c r="T653" i="11"/>
  <c r="R653" i="11"/>
  <c r="P653" i="11"/>
  <c r="BK653" i="11"/>
  <c r="J653" i="11"/>
  <c r="BE653" i="11" s="1"/>
  <c r="BI652" i="11"/>
  <c r="BH652" i="11"/>
  <c r="BG652" i="11"/>
  <c r="BF652" i="11"/>
  <c r="T652" i="11"/>
  <c r="R652" i="11"/>
  <c r="P652" i="11"/>
  <c r="BK652" i="11"/>
  <c r="J652" i="11"/>
  <c r="BE652" i="11" s="1"/>
  <c r="BI651" i="11"/>
  <c r="BH651" i="11"/>
  <c r="BG651" i="11"/>
  <c r="BF651" i="11"/>
  <c r="T651" i="11"/>
  <c r="R651" i="11"/>
  <c r="P651" i="11"/>
  <c r="BK651" i="11"/>
  <c r="J651" i="11"/>
  <c r="BE651" i="11" s="1"/>
  <c r="BI649" i="11"/>
  <c r="BH649" i="11"/>
  <c r="BG649" i="11"/>
  <c r="BF649" i="11"/>
  <c r="T649" i="11"/>
  <c r="T648" i="11" s="1"/>
  <c r="R649" i="11"/>
  <c r="R648" i="11" s="1"/>
  <c r="P649" i="11"/>
  <c r="P648" i="11" s="1"/>
  <c r="BK649" i="11"/>
  <c r="BK648" i="11" s="1"/>
  <c r="J648" i="11" s="1"/>
  <c r="J103" i="11" s="1"/>
  <c r="J649" i="11"/>
  <c r="BE649" i="11" s="1"/>
  <c r="BI646" i="11"/>
  <c r="BH646" i="11"/>
  <c r="BG646" i="11"/>
  <c r="BF646" i="11"/>
  <c r="T646" i="11"/>
  <c r="R646" i="11"/>
  <c r="P646" i="11"/>
  <c r="BK646" i="11"/>
  <c r="J646" i="11"/>
  <c r="BE646" i="11" s="1"/>
  <c r="BI645" i="11"/>
  <c r="BH645" i="11"/>
  <c r="BG645" i="11"/>
  <c r="BF645" i="11"/>
  <c r="T645" i="11"/>
  <c r="R645" i="11"/>
  <c r="P645" i="11"/>
  <c r="BK645" i="11"/>
  <c r="J645" i="11"/>
  <c r="BE645" i="11" s="1"/>
  <c r="BI643" i="11"/>
  <c r="BH643" i="11"/>
  <c r="BG643" i="11"/>
  <c r="BF643" i="11"/>
  <c r="T643" i="11"/>
  <c r="T642" i="11" s="1"/>
  <c r="T622" i="11" s="1"/>
  <c r="R643" i="11"/>
  <c r="R642" i="11"/>
  <c r="P643" i="11"/>
  <c r="P642" i="11" s="1"/>
  <c r="P622" i="11" s="1"/>
  <c r="BK643" i="11"/>
  <c r="BK642" i="11"/>
  <c r="J643" i="11"/>
  <c r="BE643" i="11"/>
  <c r="BI641" i="11"/>
  <c r="BH641" i="11"/>
  <c r="BG641" i="11"/>
  <c r="BF641" i="11"/>
  <c r="T641" i="11"/>
  <c r="R641" i="11"/>
  <c r="P641" i="11"/>
  <c r="BK641" i="11"/>
  <c r="J641" i="11"/>
  <c r="BE641" i="11"/>
  <c r="BI640" i="11"/>
  <c r="BH640" i="11"/>
  <c r="BG640" i="11"/>
  <c r="BF640" i="11"/>
  <c r="T640" i="11"/>
  <c r="R640" i="11"/>
  <c r="P640" i="11"/>
  <c r="BK640" i="11"/>
  <c r="J640" i="11"/>
  <c r="BE640" i="11"/>
  <c r="BI639" i="11"/>
  <c r="BH639" i="11"/>
  <c r="BG639" i="11"/>
  <c r="BF639" i="11"/>
  <c r="T639" i="11"/>
  <c r="R639" i="11"/>
  <c r="P639" i="11"/>
  <c r="BK639" i="11"/>
  <c r="J639" i="11"/>
  <c r="BE639" i="11"/>
  <c r="BI638" i="11"/>
  <c r="BH638" i="11"/>
  <c r="BG638" i="11"/>
  <c r="BF638" i="11"/>
  <c r="T638" i="11"/>
  <c r="R638" i="11"/>
  <c r="P638" i="11"/>
  <c r="BK638" i="11"/>
  <c r="J638" i="11"/>
  <c r="BE638" i="11"/>
  <c r="BI637" i="11"/>
  <c r="BH637" i="11"/>
  <c r="BG637" i="11"/>
  <c r="BF637" i="11"/>
  <c r="T637" i="11"/>
  <c r="R637" i="11"/>
  <c r="P637" i="11"/>
  <c r="BK637" i="11"/>
  <c r="J637" i="11"/>
  <c r="BE637" i="11"/>
  <c r="BI636" i="11"/>
  <c r="BH636" i="11"/>
  <c r="BG636" i="11"/>
  <c r="BF636" i="11"/>
  <c r="T636" i="11"/>
  <c r="R636" i="11"/>
  <c r="P636" i="11"/>
  <c r="BK636" i="11"/>
  <c r="J636" i="11"/>
  <c r="BE636" i="11"/>
  <c r="BI635" i="11"/>
  <c r="BH635" i="11"/>
  <c r="BG635" i="11"/>
  <c r="BF635" i="11"/>
  <c r="T635" i="11"/>
  <c r="R635" i="11"/>
  <c r="P635" i="11"/>
  <c r="BK635" i="11"/>
  <c r="J635" i="11"/>
  <c r="BE635" i="11"/>
  <c r="BI633" i="11"/>
  <c r="BH633" i="11"/>
  <c r="BG633" i="11"/>
  <c r="BF633" i="11"/>
  <c r="T633" i="11"/>
  <c r="R633" i="11"/>
  <c r="P633" i="11"/>
  <c r="BK633" i="11"/>
  <c r="J633" i="11"/>
  <c r="BE633" i="11"/>
  <c r="BI632" i="11"/>
  <c r="BH632" i="11"/>
  <c r="BG632" i="11"/>
  <c r="BF632" i="11"/>
  <c r="T632" i="11"/>
  <c r="R632" i="11"/>
  <c r="P632" i="11"/>
  <c r="BK632" i="11"/>
  <c r="J632" i="11"/>
  <c r="BE632" i="11"/>
  <c r="BI630" i="11"/>
  <c r="BH630" i="11"/>
  <c r="BG630" i="11"/>
  <c r="BF630" i="11"/>
  <c r="T630" i="11"/>
  <c r="R630" i="11"/>
  <c r="P630" i="11"/>
  <c r="BK630" i="11"/>
  <c r="J630" i="11"/>
  <c r="BE630" i="11"/>
  <c r="BI629" i="11"/>
  <c r="BH629" i="11"/>
  <c r="BG629" i="11"/>
  <c r="BF629" i="11"/>
  <c r="T629" i="11"/>
  <c r="R629" i="11"/>
  <c r="P629" i="11"/>
  <c r="BK629" i="11"/>
  <c r="J629" i="11"/>
  <c r="BE629" i="11"/>
  <c r="BI628" i="11"/>
  <c r="BH628" i="11"/>
  <c r="BG628" i="11"/>
  <c r="BF628" i="11"/>
  <c r="T628" i="11"/>
  <c r="R628" i="11"/>
  <c r="P628" i="11"/>
  <c r="BK628" i="11"/>
  <c r="J628" i="11"/>
  <c r="BE628" i="11"/>
  <c r="BI627" i="11"/>
  <c r="BH627" i="11"/>
  <c r="BG627" i="11"/>
  <c r="BF627" i="11"/>
  <c r="T627" i="11"/>
  <c r="R627" i="11"/>
  <c r="P627" i="11"/>
  <c r="BK627" i="11"/>
  <c r="J627" i="11"/>
  <c r="BE627" i="11"/>
  <c r="BI625" i="11"/>
  <c r="BH625" i="11"/>
  <c r="BG625" i="11"/>
  <c r="BF625" i="11"/>
  <c r="T625" i="11"/>
  <c r="R625" i="11"/>
  <c r="P625" i="11"/>
  <c r="BK625" i="11"/>
  <c r="J625" i="11"/>
  <c r="BE625" i="11"/>
  <c r="BI623" i="11"/>
  <c r="BH623" i="11"/>
  <c r="BG623" i="11"/>
  <c r="BF623" i="11"/>
  <c r="T623" i="11"/>
  <c r="R623" i="11"/>
  <c r="R622" i="11" s="1"/>
  <c r="P623" i="11"/>
  <c r="BK623" i="11"/>
  <c r="J623" i="11"/>
  <c r="BE623" i="11"/>
  <c r="BI621" i="11"/>
  <c r="BH621" i="11"/>
  <c r="BG621" i="11"/>
  <c r="BF621" i="11"/>
  <c r="T621" i="11"/>
  <c r="R621" i="11"/>
  <c r="P621" i="11"/>
  <c r="BK621" i="11"/>
  <c r="J621" i="11"/>
  <c r="BE621" i="11"/>
  <c r="BI620" i="11"/>
  <c r="BH620" i="11"/>
  <c r="BG620" i="11"/>
  <c r="BF620" i="11"/>
  <c r="T620" i="11"/>
  <c r="R620" i="11"/>
  <c r="P620" i="11"/>
  <c r="BK620" i="11"/>
  <c r="J620" i="11"/>
  <c r="BE620" i="11"/>
  <c r="BI619" i="11"/>
  <c r="BH619" i="11"/>
  <c r="BG619" i="11"/>
  <c r="BF619" i="11"/>
  <c r="T619" i="11"/>
  <c r="R619" i="11"/>
  <c r="P619" i="11"/>
  <c r="BK619" i="11"/>
  <c r="J619" i="11"/>
  <c r="BE619" i="11"/>
  <c r="BI617" i="11"/>
  <c r="BH617" i="11"/>
  <c r="BG617" i="11"/>
  <c r="BF617" i="11"/>
  <c r="T617" i="11"/>
  <c r="R617" i="11"/>
  <c r="R613" i="11" s="1"/>
  <c r="P617" i="11"/>
  <c r="BK617" i="11"/>
  <c r="J617" i="11"/>
  <c r="BE617" i="11"/>
  <c r="BI616" i="11"/>
  <c r="BH616" i="11"/>
  <c r="BG616" i="11"/>
  <c r="BF616" i="11"/>
  <c r="T616" i="11"/>
  <c r="R616" i="11"/>
  <c r="P616" i="11"/>
  <c r="BK616" i="11"/>
  <c r="J616" i="11"/>
  <c r="BE616" i="11"/>
  <c r="BI614" i="11"/>
  <c r="BH614" i="11"/>
  <c r="BG614" i="11"/>
  <c r="BF614" i="11"/>
  <c r="T614" i="11"/>
  <c r="T613" i="11"/>
  <c r="R614" i="11"/>
  <c r="P614" i="11"/>
  <c r="P613" i="11" s="1"/>
  <c r="BK614" i="11"/>
  <c r="BK613" i="11" s="1"/>
  <c r="J613" i="11" s="1"/>
  <c r="J100" i="11" s="1"/>
  <c r="J614" i="11"/>
  <c r="BE614" i="11" s="1"/>
  <c r="BI612" i="11"/>
  <c r="BH612" i="11"/>
  <c r="BG612" i="11"/>
  <c r="BF612" i="11"/>
  <c r="T612" i="11"/>
  <c r="R612" i="11"/>
  <c r="P612" i="11"/>
  <c r="BK612" i="11"/>
  <c r="J612" i="11"/>
  <c r="BE612" i="11" s="1"/>
  <c r="BI611" i="11"/>
  <c r="BH611" i="11"/>
  <c r="BG611" i="11"/>
  <c r="BF611" i="11"/>
  <c r="T611" i="11"/>
  <c r="R611" i="11"/>
  <c r="P611" i="11"/>
  <c r="BK611" i="11"/>
  <c r="J611" i="11"/>
  <c r="BE611" i="11" s="1"/>
  <c r="BI610" i="11"/>
  <c r="BH610" i="11"/>
  <c r="BG610" i="11"/>
  <c r="BF610" i="11"/>
  <c r="T610" i="11"/>
  <c r="R610" i="11"/>
  <c r="P610" i="11"/>
  <c r="BK610" i="11"/>
  <c r="J610" i="11"/>
  <c r="BE610" i="11" s="1"/>
  <c r="BI609" i="11"/>
  <c r="BH609" i="11"/>
  <c r="BG609" i="11"/>
  <c r="BF609" i="11"/>
  <c r="T609" i="11"/>
  <c r="R609" i="11"/>
  <c r="P609" i="11"/>
  <c r="BK609" i="11"/>
  <c r="J609" i="11"/>
  <c r="BE609" i="11" s="1"/>
  <c r="BI608" i="11"/>
  <c r="BH608" i="11"/>
  <c r="BG608" i="11"/>
  <c r="BF608" i="11"/>
  <c r="T608" i="11"/>
  <c r="R608" i="11"/>
  <c r="P608" i="11"/>
  <c r="BK608" i="11"/>
  <c r="J608" i="11"/>
  <c r="BE608" i="11" s="1"/>
  <c r="BI606" i="11"/>
  <c r="BH606" i="11"/>
  <c r="BG606" i="11"/>
  <c r="BF606" i="11"/>
  <c r="T606" i="11"/>
  <c r="R606" i="11"/>
  <c r="P606" i="11"/>
  <c r="BK606" i="11"/>
  <c r="J606" i="11"/>
  <c r="BE606" i="11" s="1"/>
  <c r="BI605" i="11"/>
  <c r="BH605" i="11"/>
  <c r="BG605" i="11"/>
  <c r="BF605" i="11"/>
  <c r="T605" i="11"/>
  <c r="R605" i="11"/>
  <c r="P605" i="11"/>
  <c r="BK605" i="11"/>
  <c r="J605" i="11"/>
  <c r="BE605" i="11" s="1"/>
  <c r="BI604" i="11"/>
  <c r="BH604" i="11"/>
  <c r="BG604" i="11"/>
  <c r="BF604" i="11"/>
  <c r="T604" i="11"/>
  <c r="R604" i="11"/>
  <c r="P604" i="11"/>
  <c r="BK604" i="11"/>
  <c r="J604" i="11"/>
  <c r="BE604" i="11" s="1"/>
  <c r="BI603" i="11"/>
  <c r="BH603" i="11"/>
  <c r="BG603" i="11"/>
  <c r="BF603" i="11"/>
  <c r="T603" i="11"/>
  <c r="R603" i="11"/>
  <c r="P603" i="11"/>
  <c r="BK603" i="11"/>
  <c r="J603" i="11"/>
  <c r="BE603" i="11" s="1"/>
  <c r="BI602" i="11"/>
  <c r="BH602" i="11"/>
  <c r="BG602" i="11"/>
  <c r="BF602" i="11"/>
  <c r="T602" i="11"/>
  <c r="R602" i="11"/>
  <c r="P602" i="11"/>
  <c r="BK602" i="11"/>
  <c r="J602" i="11"/>
  <c r="BE602" i="11" s="1"/>
  <c r="BI601" i="11"/>
  <c r="BH601" i="11"/>
  <c r="BG601" i="11"/>
  <c r="BF601" i="11"/>
  <c r="T601" i="11"/>
  <c r="R601" i="11"/>
  <c r="P601" i="11"/>
  <c r="BK601" i="11"/>
  <c r="J601" i="11"/>
  <c r="BE601" i="11" s="1"/>
  <c r="BI599" i="11"/>
  <c r="BH599" i="11"/>
  <c r="BG599" i="11"/>
  <c r="BF599" i="11"/>
  <c r="T599" i="11"/>
  <c r="R599" i="11"/>
  <c r="P599" i="11"/>
  <c r="BK599" i="11"/>
  <c r="J599" i="11"/>
  <c r="BE599" i="11" s="1"/>
  <c r="BI598" i="11"/>
  <c r="BH598" i="11"/>
  <c r="BG598" i="11"/>
  <c r="BF598" i="11"/>
  <c r="T598" i="11"/>
  <c r="R598" i="11"/>
  <c r="P598" i="11"/>
  <c r="BK598" i="11"/>
  <c r="J598" i="11"/>
  <c r="BE598" i="11" s="1"/>
  <c r="BI597" i="11"/>
  <c r="BH597" i="11"/>
  <c r="BG597" i="11"/>
  <c r="BF597" i="11"/>
  <c r="T597" i="11"/>
  <c r="R597" i="11"/>
  <c r="P597" i="11"/>
  <c r="BK597" i="11"/>
  <c r="J597" i="11"/>
  <c r="BE597" i="11" s="1"/>
  <c r="BI596" i="11"/>
  <c r="BH596" i="11"/>
  <c r="BG596" i="11"/>
  <c r="BF596" i="11"/>
  <c r="T596" i="11"/>
  <c r="R596" i="11"/>
  <c r="P596" i="11"/>
  <c r="BK596" i="11"/>
  <c r="J596" i="11"/>
  <c r="BE596" i="11" s="1"/>
  <c r="BI594" i="11"/>
  <c r="BH594" i="11"/>
  <c r="BG594" i="11"/>
  <c r="BF594" i="11"/>
  <c r="T594" i="11"/>
  <c r="R594" i="11"/>
  <c r="P594" i="11"/>
  <c r="BK594" i="11"/>
  <c r="J594" i="11"/>
  <c r="BE594" i="11" s="1"/>
  <c r="BI593" i="11"/>
  <c r="BH593" i="11"/>
  <c r="BG593" i="11"/>
  <c r="BF593" i="11"/>
  <c r="T593" i="11"/>
  <c r="R593" i="11"/>
  <c r="P593" i="11"/>
  <c r="BK593" i="11"/>
  <c r="J593" i="11"/>
  <c r="BE593" i="11" s="1"/>
  <c r="BI591" i="11"/>
  <c r="BH591" i="11"/>
  <c r="BG591" i="11"/>
  <c r="BF591" i="11"/>
  <c r="T591" i="11"/>
  <c r="R591" i="11"/>
  <c r="P591" i="11"/>
  <c r="BK591" i="11"/>
  <c r="BK590" i="11"/>
  <c r="J590" i="11" s="1"/>
  <c r="J99" i="11" s="1"/>
  <c r="J591" i="11"/>
  <c r="BE591" i="11"/>
  <c r="BI589" i="11"/>
  <c r="BH589" i="11"/>
  <c r="BG589" i="11"/>
  <c r="BF589" i="11"/>
  <c r="T589" i="11"/>
  <c r="R589" i="11"/>
  <c r="P589" i="11"/>
  <c r="BK589" i="11"/>
  <c r="J589" i="11"/>
  <c r="BE589" i="11" s="1"/>
  <c r="BI588" i="11"/>
  <c r="BH588" i="11"/>
  <c r="BG588" i="11"/>
  <c r="BF588" i="11"/>
  <c r="T588" i="11"/>
  <c r="R588" i="11"/>
  <c r="R587" i="11" s="1"/>
  <c r="P588" i="11"/>
  <c r="P587" i="11" s="1"/>
  <c r="BK588" i="11"/>
  <c r="BK587" i="11"/>
  <c r="J588" i="11"/>
  <c r="BE588" i="11" s="1"/>
  <c r="BI585" i="11"/>
  <c r="BH585" i="11"/>
  <c r="BG585" i="11"/>
  <c r="BF585" i="11"/>
  <c r="T585" i="11"/>
  <c r="R585" i="11"/>
  <c r="P585" i="11"/>
  <c r="BK585" i="11"/>
  <c r="J585" i="11"/>
  <c r="BE585" i="11"/>
  <c r="BI583" i="11"/>
  <c r="BH583" i="11"/>
  <c r="BG583" i="11"/>
  <c r="BF583" i="11"/>
  <c r="T583" i="11"/>
  <c r="R583" i="11"/>
  <c r="P583" i="11"/>
  <c r="BK583" i="11"/>
  <c r="J583" i="11"/>
  <c r="BE583" i="11" s="1"/>
  <c r="BI582" i="11"/>
  <c r="BH582" i="11"/>
  <c r="BG582" i="11"/>
  <c r="BF582" i="11"/>
  <c r="T582" i="11"/>
  <c r="R582" i="11"/>
  <c r="P582" i="11"/>
  <c r="BK582" i="11"/>
  <c r="J582" i="11"/>
  <c r="BE582" i="11" s="1"/>
  <c r="BI581" i="11"/>
  <c r="BH581" i="11"/>
  <c r="BG581" i="11"/>
  <c r="BF581" i="11"/>
  <c r="T581" i="11"/>
  <c r="R581" i="11"/>
  <c r="P581" i="11"/>
  <c r="BK581" i="11"/>
  <c r="J581" i="11"/>
  <c r="BE581" i="11" s="1"/>
  <c r="BI580" i="11"/>
  <c r="BH580" i="11"/>
  <c r="BG580" i="11"/>
  <c r="BF580" i="11"/>
  <c r="T580" i="11"/>
  <c r="R580" i="11"/>
  <c r="P580" i="11"/>
  <c r="BK580" i="11"/>
  <c r="J580" i="11"/>
  <c r="BE580" i="11" s="1"/>
  <c r="BI579" i="11"/>
  <c r="BH579" i="11"/>
  <c r="BG579" i="11"/>
  <c r="BF579" i="11"/>
  <c r="T579" i="11"/>
  <c r="R579" i="11"/>
  <c r="P579" i="11"/>
  <c r="BK579" i="11"/>
  <c r="J579" i="11"/>
  <c r="BE579" i="11" s="1"/>
  <c r="BI578" i="11"/>
  <c r="BH578" i="11"/>
  <c r="BG578" i="11"/>
  <c r="BF578" i="11"/>
  <c r="T578" i="11"/>
  <c r="R578" i="11"/>
  <c r="P578" i="11"/>
  <c r="BK578" i="11"/>
  <c r="J578" i="11"/>
  <c r="BE578" i="11"/>
  <c r="BI577" i="11"/>
  <c r="BH577" i="11"/>
  <c r="BG577" i="11"/>
  <c r="BF577" i="11"/>
  <c r="T577" i="11"/>
  <c r="R577" i="11"/>
  <c r="P577" i="11"/>
  <c r="BK577" i="11"/>
  <c r="J577" i="11"/>
  <c r="BE577" i="11" s="1"/>
  <c r="BI575" i="11"/>
  <c r="BH575" i="11"/>
  <c r="BG575" i="11"/>
  <c r="BF575" i="11"/>
  <c r="T575" i="11"/>
  <c r="R575" i="11"/>
  <c r="P575" i="11"/>
  <c r="BK575" i="11"/>
  <c r="J575" i="11"/>
  <c r="BE575" i="11"/>
  <c r="BI574" i="11"/>
  <c r="BH574" i="11"/>
  <c r="BG574" i="11"/>
  <c r="BF574" i="11"/>
  <c r="T574" i="11"/>
  <c r="R574" i="11"/>
  <c r="P574" i="11"/>
  <c r="BK574" i="11"/>
  <c r="J574" i="11"/>
  <c r="BE574" i="11" s="1"/>
  <c r="BI572" i="11"/>
  <c r="BH572" i="11"/>
  <c r="BG572" i="11"/>
  <c r="BF572" i="11"/>
  <c r="T572" i="11"/>
  <c r="R572" i="11"/>
  <c r="P572" i="11"/>
  <c r="BK572" i="11"/>
  <c r="J572" i="11"/>
  <c r="BE572" i="11"/>
  <c r="BI570" i="11"/>
  <c r="BH570" i="11"/>
  <c r="BG570" i="11"/>
  <c r="BF570" i="11"/>
  <c r="T570" i="11"/>
  <c r="R570" i="11"/>
  <c r="P570" i="11"/>
  <c r="BK570" i="11"/>
  <c r="J570" i="11"/>
  <c r="BE570" i="11" s="1"/>
  <c r="BI569" i="11"/>
  <c r="BH569" i="11"/>
  <c r="BG569" i="11"/>
  <c r="BF569" i="11"/>
  <c r="T569" i="11"/>
  <c r="R569" i="11"/>
  <c r="P569" i="11"/>
  <c r="BK569" i="11"/>
  <c r="J569" i="11"/>
  <c r="BE569" i="11"/>
  <c r="BI567" i="11"/>
  <c r="BH567" i="11"/>
  <c r="BG567" i="11"/>
  <c r="BF567" i="11"/>
  <c r="T567" i="11"/>
  <c r="R567" i="11"/>
  <c r="P567" i="11"/>
  <c r="BK567" i="11"/>
  <c r="J567" i="11"/>
  <c r="BE567" i="11" s="1"/>
  <c r="BI566" i="11"/>
  <c r="BH566" i="11"/>
  <c r="BG566" i="11"/>
  <c r="BF566" i="11"/>
  <c r="T566" i="11"/>
  <c r="R566" i="11"/>
  <c r="P566" i="11"/>
  <c r="BK566" i="11"/>
  <c r="J566" i="11"/>
  <c r="BE566" i="11"/>
  <c r="BI564" i="11"/>
  <c r="BH564" i="11"/>
  <c r="BG564" i="11"/>
  <c r="BF564" i="11"/>
  <c r="T564" i="11"/>
  <c r="R564" i="11"/>
  <c r="P564" i="11"/>
  <c r="BK564" i="11"/>
  <c r="BK560" i="11" s="1"/>
  <c r="J560" i="11" s="1"/>
  <c r="J96" i="11" s="1"/>
  <c r="J564" i="11"/>
  <c r="BE564" i="11" s="1"/>
  <c r="BI563" i="11"/>
  <c r="BH563" i="11"/>
  <c r="BG563" i="11"/>
  <c r="BF563" i="11"/>
  <c r="T563" i="11"/>
  <c r="R563" i="11"/>
  <c r="P563" i="11"/>
  <c r="BK563" i="11"/>
  <c r="J563" i="11"/>
  <c r="BE563" i="11"/>
  <c r="BI561" i="11"/>
  <c r="BH561" i="11"/>
  <c r="BG561" i="11"/>
  <c r="BF561" i="11"/>
  <c r="T561" i="11"/>
  <c r="T560" i="11" s="1"/>
  <c r="R561" i="11"/>
  <c r="R560" i="11"/>
  <c r="P561" i="11"/>
  <c r="BK561" i="11"/>
  <c r="J561" i="11"/>
  <c r="BE561" i="11"/>
  <c r="BI559" i="11"/>
  <c r="BH559" i="11"/>
  <c r="BG559" i="11"/>
  <c r="BF559" i="11"/>
  <c r="T559" i="11"/>
  <c r="R559" i="11"/>
  <c r="P559" i="11"/>
  <c r="BK559" i="11"/>
  <c r="J559" i="11"/>
  <c r="BE559" i="11" s="1"/>
  <c r="BI558" i="11"/>
  <c r="BH558" i="11"/>
  <c r="BG558" i="11"/>
  <c r="BF558" i="11"/>
  <c r="T558" i="11"/>
  <c r="R558" i="11"/>
  <c r="P558" i="11"/>
  <c r="BK558" i="11"/>
  <c r="J558" i="11"/>
  <c r="BE558" i="11"/>
  <c r="BI557" i="11"/>
  <c r="BH557" i="11"/>
  <c r="BG557" i="11"/>
  <c r="BF557" i="11"/>
  <c r="T557" i="11"/>
  <c r="T555" i="11" s="1"/>
  <c r="R557" i="11"/>
  <c r="P557" i="11"/>
  <c r="BK557" i="11"/>
  <c r="J557" i="11"/>
  <c r="BE557" i="11" s="1"/>
  <c r="BI556" i="11"/>
  <c r="BH556" i="11"/>
  <c r="BG556" i="11"/>
  <c r="BF556" i="11"/>
  <c r="T556" i="11"/>
  <c r="R556" i="11"/>
  <c r="P556" i="11"/>
  <c r="P555" i="11" s="1"/>
  <c r="BK556" i="11"/>
  <c r="BK555" i="11"/>
  <c r="J556" i="11"/>
  <c r="BE556" i="11" s="1"/>
  <c r="BI553" i="11"/>
  <c r="BH553" i="11"/>
  <c r="BG553" i="11"/>
  <c r="BF553" i="11"/>
  <c r="T553" i="11"/>
  <c r="R553" i="11"/>
  <c r="P553" i="11"/>
  <c r="BK553" i="11"/>
  <c r="J553" i="11"/>
  <c r="BE553" i="11" s="1"/>
  <c r="BI551" i="11"/>
  <c r="BH551" i="11"/>
  <c r="BG551" i="11"/>
  <c r="BF551" i="11"/>
  <c r="BE551" i="11"/>
  <c r="T551" i="11"/>
  <c r="R551" i="11"/>
  <c r="P551" i="11"/>
  <c r="BK551" i="11"/>
  <c r="J551" i="11"/>
  <c r="BI550" i="11"/>
  <c r="BH550" i="11"/>
  <c r="BG550" i="11"/>
  <c r="BF550" i="11"/>
  <c r="T550" i="11"/>
  <c r="R550" i="11"/>
  <c r="P550" i="11"/>
  <c r="BK550" i="11"/>
  <c r="J550" i="11"/>
  <c r="BE550" i="11" s="1"/>
  <c r="BI549" i="11"/>
  <c r="BH549" i="11"/>
  <c r="BG549" i="11"/>
  <c r="BF549" i="11"/>
  <c r="BE549" i="11"/>
  <c r="T549" i="11"/>
  <c r="R549" i="11"/>
  <c r="P549" i="11"/>
  <c r="BK549" i="11"/>
  <c r="J549" i="11"/>
  <c r="BI547" i="11"/>
  <c r="BH547" i="11"/>
  <c r="BG547" i="11"/>
  <c r="BF547" i="11"/>
  <c r="T547" i="11"/>
  <c r="R547" i="11"/>
  <c r="P547" i="11"/>
  <c r="BK547" i="11"/>
  <c r="J547" i="11"/>
  <c r="BE547" i="11" s="1"/>
  <c r="BI545" i="11"/>
  <c r="BH545" i="11"/>
  <c r="BG545" i="11"/>
  <c r="BF545" i="11"/>
  <c r="BE545" i="11"/>
  <c r="T545" i="11"/>
  <c r="R545" i="11"/>
  <c r="P545" i="11"/>
  <c r="BK545" i="11"/>
  <c r="J545" i="11"/>
  <c r="BI543" i="11"/>
  <c r="BH543" i="11"/>
  <c r="BG543" i="11"/>
  <c r="BF543" i="11"/>
  <c r="T543" i="11"/>
  <c r="R543" i="11"/>
  <c r="P543" i="11"/>
  <c r="BK543" i="11"/>
  <c r="J543" i="11"/>
  <c r="BE543" i="11" s="1"/>
  <c r="BI541" i="11"/>
  <c r="BH541" i="11"/>
  <c r="BG541" i="11"/>
  <c r="BF541" i="11"/>
  <c r="BE541" i="11"/>
  <c r="T541" i="11"/>
  <c r="R541" i="11"/>
  <c r="P541" i="11"/>
  <c r="BK541" i="11"/>
  <c r="J541" i="11"/>
  <c r="BI540" i="11"/>
  <c r="BH540" i="11"/>
  <c r="BG540" i="11"/>
  <c r="BF540" i="11"/>
  <c r="T540" i="11"/>
  <c r="R540" i="11"/>
  <c r="P540" i="11"/>
  <c r="BK540" i="11"/>
  <c r="J540" i="11"/>
  <c r="BE540" i="11" s="1"/>
  <c r="BI539" i="11"/>
  <c r="BH539" i="11"/>
  <c r="BG539" i="11"/>
  <c r="BF539" i="11"/>
  <c r="J539" i="11"/>
  <c r="BE539" i="11" s="1"/>
  <c r="T539" i="11"/>
  <c r="R539" i="11"/>
  <c r="P539" i="11"/>
  <c r="P536" i="11" s="1"/>
  <c r="BK539" i="11"/>
  <c r="BI537" i="11"/>
  <c r="BH537" i="11"/>
  <c r="BG537" i="11"/>
  <c r="BF537" i="11"/>
  <c r="T537" i="11"/>
  <c r="T536" i="11"/>
  <c r="R537" i="11"/>
  <c r="P537" i="11"/>
  <c r="BK537" i="11"/>
  <c r="BK536" i="11" s="1"/>
  <c r="J536" i="11" s="1"/>
  <c r="J93" i="11" s="1"/>
  <c r="J537" i="11"/>
  <c r="BE537" i="11" s="1"/>
  <c r="BI535" i="11"/>
  <c r="BH535" i="11"/>
  <c r="BG535" i="11"/>
  <c r="BF535" i="11"/>
  <c r="T535" i="11"/>
  <c r="R535" i="11"/>
  <c r="P535" i="11"/>
  <c r="BK535" i="11"/>
  <c r="J535" i="11"/>
  <c r="BE535" i="11"/>
  <c r="BI533" i="11"/>
  <c r="BH533" i="11"/>
  <c r="BG533" i="11"/>
  <c r="BF533" i="11"/>
  <c r="T533" i="11"/>
  <c r="R533" i="11"/>
  <c r="P533" i="11"/>
  <c r="BK533" i="11"/>
  <c r="J533" i="11"/>
  <c r="BE533" i="11" s="1"/>
  <c r="BI532" i="11"/>
  <c r="BH532" i="11"/>
  <c r="BG532" i="11"/>
  <c r="BF532" i="11"/>
  <c r="T532" i="11"/>
  <c r="R532" i="11"/>
  <c r="P532" i="11"/>
  <c r="BK532" i="11"/>
  <c r="J532" i="11"/>
  <c r="BE532" i="11"/>
  <c r="BI530" i="11"/>
  <c r="BH530" i="11"/>
  <c r="BG530" i="11"/>
  <c r="BF530" i="11"/>
  <c r="T530" i="11"/>
  <c r="R530" i="11"/>
  <c r="P530" i="11"/>
  <c r="BK530" i="11"/>
  <c r="J530" i="11"/>
  <c r="BE530" i="11" s="1"/>
  <c r="BI529" i="11"/>
  <c r="BH529" i="11"/>
  <c r="BG529" i="11"/>
  <c r="BF529" i="11"/>
  <c r="T529" i="11"/>
  <c r="R529" i="11"/>
  <c r="P529" i="11"/>
  <c r="BK529" i="11"/>
  <c r="J529" i="11"/>
  <c r="BE529" i="11"/>
  <c r="BI528" i="11"/>
  <c r="BH528" i="11"/>
  <c r="BG528" i="11"/>
  <c r="BF528" i="11"/>
  <c r="T528" i="11"/>
  <c r="R528" i="11"/>
  <c r="P528" i="11"/>
  <c r="BK528" i="11"/>
  <c r="J528" i="11"/>
  <c r="BE528" i="11" s="1"/>
  <c r="BI527" i="11"/>
  <c r="BH527" i="11"/>
  <c r="BG527" i="11"/>
  <c r="BF527" i="11"/>
  <c r="T527" i="11"/>
  <c r="R527" i="11"/>
  <c r="P527" i="11"/>
  <c r="BK527" i="11"/>
  <c r="J527" i="11"/>
  <c r="BE527" i="11"/>
  <c r="BI526" i="11"/>
  <c r="BH526" i="11"/>
  <c r="BG526" i="11"/>
  <c r="BF526" i="11"/>
  <c r="T526" i="11"/>
  <c r="R526" i="11"/>
  <c r="P526" i="11"/>
  <c r="BK526" i="11"/>
  <c r="J526" i="11"/>
  <c r="BE526" i="11" s="1"/>
  <c r="BI524" i="11"/>
  <c r="BH524" i="11"/>
  <c r="BG524" i="11"/>
  <c r="BF524" i="11"/>
  <c r="T524" i="11"/>
  <c r="R524" i="11"/>
  <c r="P524" i="11"/>
  <c r="BK524" i="11"/>
  <c r="J524" i="11"/>
  <c r="BE524" i="11"/>
  <c r="BI523" i="11"/>
  <c r="BH523" i="11"/>
  <c r="BG523" i="11"/>
  <c r="BF523" i="11"/>
  <c r="T523" i="11"/>
  <c r="R523" i="11"/>
  <c r="P523" i="11"/>
  <c r="BK523" i="11"/>
  <c r="J523" i="11"/>
  <c r="BE523" i="11" s="1"/>
  <c r="BI521" i="11"/>
  <c r="BH521" i="11"/>
  <c r="BG521" i="11"/>
  <c r="BF521" i="11"/>
  <c r="T521" i="11"/>
  <c r="R521" i="11"/>
  <c r="P521" i="11"/>
  <c r="BK521" i="11"/>
  <c r="J521" i="11"/>
  <c r="BE521" i="11"/>
  <c r="BI519" i="11"/>
  <c r="BH519" i="11"/>
  <c r="BG519" i="11"/>
  <c r="BF519" i="11"/>
  <c r="T519" i="11"/>
  <c r="R519" i="11"/>
  <c r="P519" i="11"/>
  <c r="BK519" i="11"/>
  <c r="J519" i="11"/>
  <c r="BE519" i="11" s="1"/>
  <c r="BI518" i="11"/>
  <c r="BH518" i="11"/>
  <c r="BG518" i="11"/>
  <c r="BF518" i="11"/>
  <c r="T518" i="11"/>
  <c r="R518" i="11"/>
  <c r="P518" i="11"/>
  <c r="BK518" i="11"/>
  <c r="J518" i="11"/>
  <c r="BE518" i="11"/>
  <c r="BI516" i="11"/>
  <c r="BH516" i="11"/>
  <c r="BG516" i="11"/>
  <c r="BF516" i="11"/>
  <c r="T516" i="11"/>
  <c r="R516" i="11"/>
  <c r="P516" i="11"/>
  <c r="BK516" i="11"/>
  <c r="J516" i="11"/>
  <c r="BE516" i="11" s="1"/>
  <c r="BI515" i="11"/>
  <c r="BH515" i="11"/>
  <c r="BG515" i="11"/>
  <c r="BF515" i="11"/>
  <c r="T515" i="11"/>
  <c r="R515" i="11"/>
  <c r="P515" i="11"/>
  <c r="BK515" i="11"/>
  <c r="J515" i="11"/>
  <c r="BE515" i="11"/>
  <c r="BI513" i="11"/>
  <c r="BH513" i="11"/>
  <c r="BG513" i="11"/>
  <c r="BF513" i="11"/>
  <c r="T513" i="11"/>
  <c r="R513" i="11"/>
  <c r="P513" i="11"/>
  <c r="BK513" i="11"/>
  <c r="J513" i="11"/>
  <c r="BE513" i="11" s="1"/>
  <c r="BI512" i="11"/>
  <c r="BH512" i="11"/>
  <c r="BG512" i="11"/>
  <c r="BF512" i="11"/>
  <c r="T512" i="11"/>
  <c r="R512" i="11"/>
  <c r="P512" i="11"/>
  <c r="BK512" i="11"/>
  <c r="J512" i="11"/>
  <c r="BE512" i="11"/>
  <c r="BI510" i="11"/>
  <c r="BH510" i="11"/>
  <c r="BG510" i="11"/>
  <c r="BF510" i="11"/>
  <c r="T510" i="11"/>
  <c r="R510" i="11"/>
  <c r="R509" i="11" s="1"/>
  <c r="P510" i="11"/>
  <c r="P509" i="11"/>
  <c r="BK510" i="11"/>
  <c r="BK509" i="11" s="1"/>
  <c r="J509" i="11" s="1"/>
  <c r="J92" i="11" s="1"/>
  <c r="J510" i="11"/>
  <c r="BE510" i="11" s="1"/>
  <c r="BI508" i="11"/>
  <c r="BH508" i="11"/>
  <c r="BG508" i="11"/>
  <c r="BF508" i="11"/>
  <c r="BE508" i="11"/>
  <c r="T508" i="11"/>
  <c r="T507" i="11" s="1"/>
  <c r="R508" i="11"/>
  <c r="R507" i="11"/>
  <c r="P508" i="11"/>
  <c r="P507" i="11" s="1"/>
  <c r="BK508" i="11"/>
  <c r="BK507" i="11"/>
  <c r="J507" i="11"/>
  <c r="J91" i="11" s="1"/>
  <c r="J508" i="11"/>
  <c r="BI506" i="11"/>
  <c r="BH506" i="11"/>
  <c r="BG506" i="11"/>
  <c r="BF506" i="11"/>
  <c r="T506" i="11"/>
  <c r="R506" i="11"/>
  <c r="P506" i="11"/>
  <c r="BK506" i="11"/>
  <c r="J506" i="11"/>
  <c r="BE506" i="11"/>
  <c r="BI505" i="11"/>
  <c r="BH505" i="11"/>
  <c r="BG505" i="11"/>
  <c r="BF505" i="11"/>
  <c r="T505" i="11"/>
  <c r="R505" i="11"/>
  <c r="P505" i="11"/>
  <c r="BK505" i="11"/>
  <c r="J505" i="11"/>
  <c r="BE505" i="11" s="1"/>
  <c r="BI504" i="11"/>
  <c r="BH504" i="11"/>
  <c r="BG504" i="11"/>
  <c r="BF504" i="11"/>
  <c r="T504" i="11"/>
  <c r="R504" i="11"/>
  <c r="P504" i="11"/>
  <c r="BK504" i="11"/>
  <c r="J504" i="11"/>
  <c r="BE504" i="11"/>
  <c r="BI503" i="11"/>
  <c r="BH503" i="11"/>
  <c r="BG503" i="11"/>
  <c r="BF503" i="11"/>
  <c r="T503" i="11"/>
  <c r="R503" i="11"/>
  <c r="P503" i="11"/>
  <c r="BK503" i="11"/>
  <c r="J503" i="11"/>
  <c r="BE503" i="11" s="1"/>
  <c r="BI502" i="11"/>
  <c r="BH502" i="11"/>
  <c r="BG502" i="11"/>
  <c r="BF502" i="11"/>
  <c r="T502" i="11"/>
  <c r="R502" i="11"/>
  <c r="P502" i="11"/>
  <c r="BK502" i="11"/>
  <c r="J502" i="11"/>
  <c r="BE502" i="11"/>
  <c r="BI501" i="11"/>
  <c r="BH501" i="11"/>
  <c r="BG501" i="11"/>
  <c r="BF501" i="11"/>
  <c r="T501" i="11"/>
  <c r="R501" i="11"/>
  <c r="P501" i="11"/>
  <c r="BK501" i="11"/>
  <c r="J501" i="11"/>
  <c r="BE501" i="11" s="1"/>
  <c r="BI500" i="11"/>
  <c r="BH500" i="11"/>
  <c r="BG500" i="11"/>
  <c r="BF500" i="11"/>
  <c r="T500" i="11"/>
  <c r="T499" i="11"/>
  <c r="R500" i="11"/>
  <c r="R499" i="11" s="1"/>
  <c r="P500" i="11"/>
  <c r="BK500" i="11"/>
  <c r="BK499" i="11" s="1"/>
  <c r="J500" i="11"/>
  <c r="BE500" i="11"/>
  <c r="BI497" i="11"/>
  <c r="BH497" i="11"/>
  <c r="BG497" i="11"/>
  <c r="BF497" i="11"/>
  <c r="T497" i="11"/>
  <c r="R497" i="11"/>
  <c r="P497" i="11"/>
  <c r="BK497" i="11"/>
  <c r="J497" i="11"/>
  <c r="BE497" i="11" s="1"/>
  <c r="BI496" i="11"/>
  <c r="BH496" i="11"/>
  <c r="BG496" i="11"/>
  <c r="BF496" i="11"/>
  <c r="T496" i="11"/>
  <c r="R496" i="11"/>
  <c r="R495" i="11"/>
  <c r="R494" i="11" s="1"/>
  <c r="P496" i="11"/>
  <c r="P495" i="11"/>
  <c r="P494" i="11"/>
  <c r="BK496" i="11"/>
  <c r="BK495" i="11" s="1"/>
  <c r="J496" i="11"/>
  <c r="BE496" i="11"/>
  <c r="BI493" i="11"/>
  <c r="BH493" i="11"/>
  <c r="BG493" i="11"/>
  <c r="BF493" i="11"/>
  <c r="T493" i="11"/>
  <c r="R493" i="11"/>
  <c r="P493" i="11"/>
  <c r="BK493" i="11"/>
  <c r="J493" i="11"/>
  <c r="BE493" i="11" s="1"/>
  <c r="BI491" i="11"/>
  <c r="BH491" i="11"/>
  <c r="BG491" i="11"/>
  <c r="BF491" i="11"/>
  <c r="T491" i="11"/>
  <c r="R491" i="11"/>
  <c r="P491" i="11"/>
  <c r="BK491" i="11"/>
  <c r="J491" i="11"/>
  <c r="BE491" i="11"/>
  <c r="BI490" i="11"/>
  <c r="BH490" i="11"/>
  <c r="BG490" i="11"/>
  <c r="BF490" i="11"/>
  <c r="T490" i="11"/>
  <c r="R490" i="11"/>
  <c r="P490" i="11"/>
  <c r="BK490" i="11"/>
  <c r="J490" i="11"/>
  <c r="BE490" i="11" s="1"/>
  <c r="BI488" i="11"/>
  <c r="BH488" i="11"/>
  <c r="BG488" i="11"/>
  <c r="BF488" i="11"/>
  <c r="T488" i="11"/>
  <c r="R488" i="11"/>
  <c r="P488" i="11"/>
  <c r="BK488" i="11"/>
  <c r="J488" i="11"/>
  <c r="BE488" i="11"/>
  <c r="BI487" i="11"/>
  <c r="BH487" i="11"/>
  <c r="BG487" i="11"/>
  <c r="BF487" i="11"/>
  <c r="T487" i="11"/>
  <c r="R487" i="11"/>
  <c r="P487" i="11"/>
  <c r="BK487" i="11"/>
  <c r="J487" i="11"/>
  <c r="BE487" i="11" s="1"/>
  <c r="BI486" i="11"/>
  <c r="BH486" i="11"/>
  <c r="BG486" i="11"/>
  <c r="BF486" i="11"/>
  <c r="T486" i="11"/>
  <c r="R486" i="11"/>
  <c r="P486" i="11"/>
  <c r="BK486" i="11"/>
  <c r="J486" i="11"/>
  <c r="BE486" i="11"/>
  <c r="BI485" i="11"/>
  <c r="BH485" i="11"/>
  <c r="BG485" i="11"/>
  <c r="BF485" i="11"/>
  <c r="T485" i="11"/>
  <c r="R485" i="11"/>
  <c r="P485" i="11"/>
  <c r="BK485" i="11"/>
  <c r="J485" i="11"/>
  <c r="BE485" i="11" s="1"/>
  <c r="BI484" i="11"/>
  <c r="BH484" i="11"/>
  <c r="BG484" i="11"/>
  <c r="BF484" i="11"/>
  <c r="T484" i="11"/>
  <c r="R484" i="11"/>
  <c r="P484" i="11"/>
  <c r="BK484" i="11"/>
  <c r="J484" i="11"/>
  <c r="BE484" i="11"/>
  <c r="BI482" i="11"/>
  <c r="BH482" i="11"/>
  <c r="BG482" i="11"/>
  <c r="BF482" i="11"/>
  <c r="T482" i="11"/>
  <c r="R482" i="11"/>
  <c r="P482" i="11"/>
  <c r="BK482" i="11"/>
  <c r="J482" i="11"/>
  <c r="BE482" i="11" s="1"/>
  <c r="BI481" i="11"/>
  <c r="BH481" i="11"/>
  <c r="BG481" i="11"/>
  <c r="BF481" i="11"/>
  <c r="T481" i="11"/>
  <c r="R481" i="11"/>
  <c r="P481" i="11"/>
  <c r="BK481" i="11"/>
  <c r="J481" i="11"/>
  <c r="BE481" i="11"/>
  <c r="BI479" i="11"/>
  <c r="BH479" i="11"/>
  <c r="BG479" i="11"/>
  <c r="BF479" i="11"/>
  <c r="T479" i="11"/>
  <c r="R479" i="11"/>
  <c r="P479" i="11"/>
  <c r="BK479" i="11"/>
  <c r="J479" i="11"/>
  <c r="BE479" i="11" s="1"/>
  <c r="BI477" i="11"/>
  <c r="BH477" i="11"/>
  <c r="BG477" i="11"/>
  <c r="BF477" i="11"/>
  <c r="T477" i="11"/>
  <c r="R477" i="11"/>
  <c r="P477" i="11"/>
  <c r="BK477" i="11"/>
  <c r="J477" i="11"/>
  <c r="BE477" i="11"/>
  <c r="BI476" i="11"/>
  <c r="BH476" i="11"/>
  <c r="BG476" i="11"/>
  <c r="BF476" i="11"/>
  <c r="T476" i="11"/>
  <c r="R476" i="11"/>
  <c r="P476" i="11"/>
  <c r="BK476" i="11"/>
  <c r="J476" i="11"/>
  <c r="BE476" i="11" s="1"/>
  <c r="BI474" i="11"/>
  <c r="BH474" i="11"/>
  <c r="BG474" i="11"/>
  <c r="BF474" i="11"/>
  <c r="T474" i="11"/>
  <c r="R474" i="11"/>
  <c r="P474" i="11"/>
  <c r="BK474" i="11"/>
  <c r="J474" i="11"/>
  <c r="BE474" i="11"/>
  <c r="BI473" i="11"/>
  <c r="BH473" i="11"/>
  <c r="BG473" i="11"/>
  <c r="BF473" i="11"/>
  <c r="T473" i="11"/>
  <c r="R473" i="11"/>
  <c r="P473" i="11"/>
  <c r="BK473" i="11"/>
  <c r="J473" i="11"/>
  <c r="BE473" i="11" s="1"/>
  <c r="BI471" i="11"/>
  <c r="BH471" i="11"/>
  <c r="BG471" i="11"/>
  <c r="BF471" i="11"/>
  <c r="T471" i="11"/>
  <c r="R471" i="11"/>
  <c r="P471" i="11"/>
  <c r="BK471" i="11"/>
  <c r="J471" i="11"/>
  <c r="BE471" i="11"/>
  <c r="BI470" i="11"/>
  <c r="BH470" i="11"/>
  <c r="BG470" i="11"/>
  <c r="BF470" i="11"/>
  <c r="T470" i="11"/>
  <c r="R470" i="11"/>
  <c r="P470" i="11"/>
  <c r="BK470" i="11"/>
  <c r="J470" i="11"/>
  <c r="BE470" i="11" s="1"/>
  <c r="BI468" i="11"/>
  <c r="BH468" i="11"/>
  <c r="BG468" i="11"/>
  <c r="BF468" i="11"/>
  <c r="T468" i="11"/>
  <c r="T467" i="11"/>
  <c r="R468" i="11"/>
  <c r="R467" i="11" s="1"/>
  <c r="P468" i="11"/>
  <c r="BK468" i="11"/>
  <c r="BK467" i="11" s="1"/>
  <c r="J467" i="11" s="1"/>
  <c r="J86" i="11" s="1"/>
  <c r="J468" i="11"/>
  <c r="BE468" i="11" s="1"/>
  <c r="BI466" i="11"/>
  <c r="BH466" i="11"/>
  <c r="BG466" i="11"/>
  <c r="BF466" i="11"/>
  <c r="T466" i="11"/>
  <c r="R466" i="11"/>
  <c r="P466" i="11"/>
  <c r="BK466" i="11"/>
  <c r="J466" i="11"/>
  <c r="BE466" i="11"/>
  <c r="BI465" i="11"/>
  <c r="BH465" i="11"/>
  <c r="BG465" i="11"/>
  <c r="BF465" i="11"/>
  <c r="T465" i="11"/>
  <c r="R465" i="11"/>
  <c r="P465" i="11"/>
  <c r="BK465" i="11"/>
  <c r="J465" i="11"/>
  <c r="BE465" i="11" s="1"/>
  <c r="BI464" i="11"/>
  <c r="BH464" i="11"/>
  <c r="BG464" i="11"/>
  <c r="BF464" i="11"/>
  <c r="T464" i="11"/>
  <c r="R464" i="11"/>
  <c r="P464" i="11"/>
  <c r="BK464" i="11"/>
  <c r="J464" i="11"/>
  <c r="BE464" i="11"/>
  <c r="BI462" i="11"/>
  <c r="BH462" i="11"/>
  <c r="BG462" i="11"/>
  <c r="BF462" i="11"/>
  <c r="T462" i="11"/>
  <c r="R462" i="11"/>
  <c r="P462" i="11"/>
  <c r="BK462" i="11"/>
  <c r="J462" i="11"/>
  <c r="BE462" i="11" s="1"/>
  <c r="BI461" i="11"/>
  <c r="BH461" i="11"/>
  <c r="BG461" i="11"/>
  <c r="BF461" i="11"/>
  <c r="T461" i="11"/>
  <c r="R461" i="11"/>
  <c r="P461" i="11"/>
  <c r="BK461" i="11"/>
  <c r="J461" i="11"/>
  <c r="BE461" i="11"/>
  <c r="BI459" i="11"/>
  <c r="BH459" i="11"/>
  <c r="BG459" i="11"/>
  <c r="BF459" i="11"/>
  <c r="T459" i="11"/>
  <c r="T458" i="11"/>
  <c r="R459" i="11"/>
  <c r="P459" i="11"/>
  <c r="P458" i="11"/>
  <c r="BK459" i="11"/>
  <c r="BK458" i="11" s="1"/>
  <c r="J459" i="11"/>
  <c r="BE459" i="11" s="1"/>
  <c r="BI457" i="11"/>
  <c r="BH457" i="11"/>
  <c r="BG457" i="11"/>
  <c r="BF457" i="11"/>
  <c r="T457" i="11"/>
  <c r="R457" i="11"/>
  <c r="P457" i="11"/>
  <c r="BK457" i="11"/>
  <c r="J457" i="11"/>
  <c r="BE457" i="11"/>
  <c r="BI456" i="11"/>
  <c r="BH456" i="11"/>
  <c r="BG456" i="11"/>
  <c r="BF456" i="11"/>
  <c r="T456" i="11"/>
  <c r="R456" i="11"/>
  <c r="P456" i="11"/>
  <c r="BK456" i="11"/>
  <c r="J456" i="11"/>
  <c r="BE456" i="11" s="1"/>
  <c r="BI454" i="11"/>
  <c r="BH454" i="11"/>
  <c r="BG454" i="11"/>
  <c r="BF454" i="11"/>
  <c r="T454" i="11"/>
  <c r="R454" i="11"/>
  <c r="P454" i="11"/>
  <c r="BK454" i="11"/>
  <c r="J454" i="11"/>
  <c r="BE454" i="11"/>
  <c r="BI453" i="11"/>
  <c r="BH453" i="11"/>
  <c r="BG453" i="11"/>
  <c r="BF453" i="11"/>
  <c r="T453" i="11"/>
  <c r="R453" i="11"/>
  <c r="P453" i="11"/>
  <c r="BK453" i="11"/>
  <c r="J453" i="11"/>
  <c r="BE453" i="11" s="1"/>
  <c r="BI452" i="11"/>
  <c r="BH452" i="11"/>
  <c r="BG452" i="11"/>
  <c r="BF452" i="11"/>
  <c r="T452" i="11"/>
  <c r="R452" i="11"/>
  <c r="P452" i="11"/>
  <c r="BK452" i="11"/>
  <c r="J452" i="11"/>
  <c r="BE452" i="11"/>
  <c r="BI450" i="11"/>
  <c r="BH450" i="11"/>
  <c r="BG450" i="11"/>
  <c r="BF450" i="11"/>
  <c r="T450" i="11"/>
  <c r="R450" i="11"/>
  <c r="P450" i="11"/>
  <c r="BK450" i="11"/>
  <c r="J450" i="11"/>
  <c r="BE450" i="11" s="1"/>
  <c r="BI449" i="11"/>
  <c r="BH449" i="11"/>
  <c r="BG449" i="11"/>
  <c r="BF449" i="11"/>
  <c r="T449" i="11"/>
  <c r="R449" i="11"/>
  <c r="P449" i="11"/>
  <c r="BK449" i="11"/>
  <c r="J449" i="11"/>
  <c r="BE449" i="11"/>
  <c r="BI448" i="11"/>
  <c r="BH448" i="11"/>
  <c r="BG448" i="11"/>
  <c r="BF448" i="11"/>
  <c r="T448" i="11"/>
  <c r="R448" i="11"/>
  <c r="P448" i="11"/>
  <c r="BK448" i="11"/>
  <c r="J448" i="11"/>
  <c r="BE448" i="11" s="1"/>
  <c r="BI447" i="11"/>
  <c r="BH447" i="11"/>
  <c r="BG447" i="11"/>
  <c r="BF447" i="11"/>
  <c r="T447" i="11"/>
  <c r="R447" i="11"/>
  <c r="P447" i="11"/>
  <c r="BK447" i="11"/>
  <c r="J447" i="11"/>
  <c r="BE447" i="11"/>
  <c r="BI446" i="11"/>
  <c r="BH446" i="11"/>
  <c r="BG446" i="11"/>
  <c r="BF446" i="11"/>
  <c r="T446" i="11"/>
  <c r="R446" i="11"/>
  <c r="P446" i="11"/>
  <c r="BK446" i="11"/>
  <c r="J446" i="11"/>
  <c r="BE446" i="11" s="1"/>
  <c r="BI445" i="11"/>
  <c r="BH445" i="11"/>
  <c r="BG445" i="11"/>
  <c r="BF445" i="11"/>
  <c r="T445" i="11"/>
  <c r="R445" i="11"/>
  <c r="P445" i="11"/>
  <c r="BK445" i="11"/>
  <c r="J445" i="11"/>
  <c r="BE445" i="11"/>
  <c r="BI443" i="11"/>
  <c r="BH443" i="11"/>
  <c r="BG443" i="11"/>
  <c r="BF443" i="11"/>
  <c r="T443" i="11"/>
  <c r="R443" i="11"/>
  <c r="P443" i="11"/>
  <c r="BK443" i="11"/>
  <c r="J443" i="11"/>
  <c r="BE443" i="11" s="1"/>
  <c r="BI442" i="11"/>
  <c r="BH442" i="11"/>
  <c r="BG442" i="11"/>
  <c r="BF442" i="11"/>
  <c r="T442" i="11"/>
  <c r="R442" i="11"/>
  <c r="P442" i="11"/>
  <c r="BK442" i="11"/>
  <c r="J442" i="11"/>
  <c r="BE442" i="11"/>
  <c r="BI441" i="11"/>
  <c r="BH441" i="11"/>
  <c r="BG441" i="11"/>
  <c r="BF441" i="11"/>
  <c r="T441" i="11"/>
  <c r="R441" i="11"/>
  <c r="P441" i="11"/>
  <c r="BK441" i="11"/>
  <c r="J441" i="11"/>
  <c r="BE441" i="11" s="1"/>
  <c r="BI439" i="11"/>
  <c r="BH439" i="11"/>
  <c r="BG439" i="11"/>
  <c r="BF439" i="11"/>
  <c r="T439" i="11"/>
  <c r="R439" i="11"/>
  <c r="P439" i="11"/>
  <c r="BK439" i="11"/>
  <c r="J439" i="11"/>
  <c r="BE439" i="11"/>
  <c r="BI438" i="11"/>
  <c r="BH438" i="11"/>
  <c r="BG438" i="11"/>
  <c r="BF438" i="11"/>
  <c r="T438" i="11"/>
  <c r="R438" i="11"/>
  <c r="P438" i="11"/>
  <c r="BK438" i="11"/>
  <c r="J438" i="11"/>
  <c r="BE438" i="11" s="1"/>
  <c r="BI436" i="11"/>
  <c r="BH436" i="11"/>
  <c r="BG436" i="11"/>
  <c r="BF436" i="11"/>
  <c r="T436" i="11"/>
  <c r="T435" i="11"/>
  <c r="R436" i="11"/>
  <c r="P436" i="11"/>
  <c r="BK436" i="11"/>
  <c r="J436" i="11"/>
  <c r="BE436" i="11"/>
  <c r="BI433" i="11"/>
  <c r="BH433" i="11"/>
  <c r="BG433" i="11"/>
  <c r="BF433" i="11"/>
  <c r="T433" i="11"/>
  <c r="R433" i="11"/>
  <c r="P433" i="11"/>
  <c r="BK433" i="11"/>
  <c r="J433" i="11"/>
  <c r="BE433" i="11" s="1"/>
  <c r="BI432" i="11"/>
  <c r="BH432" i="11"/>
  <c r="BG432" i="11"/>
  <c r="BF432" i="11"/>
  <c r="T432" i="11"/>
  <c r="T431" i="11"/>
  <c r="R432" i="11"/>
  <c r="P432" i="11"/>
  <c r="P431" i="11"/>
  <c r="BK432" i="11"/>
  <c r="BK431" i="11" s="1"/>
  <c r="J431" i="11" s="1"/>
  <c r="J83" i="11" s="1"/>
  <c r="J432" i="11"/>
  <c r="BE432" i="11" s="1"/>
  <c r="BI430" i="11"/>
  <c r="BH430" i="11"/>
  <c r="BG430" i="11"/>
  <c r="BF430" i="11"/>
  <c r="T430" i="11"/>
  <c r="R430" i="11"/>
  <c r="P430" i="11"/>
  <c r="BK430" i="11"/>
  <c r="J430" i="11"/>
  <c r="BE430" i="11"/>
  <c r="BI429" i="11"/>
  <c r="BH429" i="11"/>
  <c r="BG429" i="11"/>
  <c r="BF429" i="11"/>
  <c r="T429" i="11"/>
  <c r="R429" i="11"/>
  <c r="R428" i="11" s="1"/>
  <c r="P429" i="11"/>
  <c r="P428" i="11"/>
  <c r="BK429" i="11"/>
  <c r="BK428" i="11" s="1"/>
  <c r="J429" i="11"/>
  <c r="BE429" i="11"/>
  <c r="BI426" i="11"/>
  <c r="BH426" i="11"/>
  <c r="BG426" i="11"/>
  <c r="BF426" i="11"/>
  <c r="BE426" i="11"/>
  <c r="T426" i="11"/>
  <c r="R426" i="11"/>
  <c r="P426" i="11"/>
  <c r="BK426" i="11"/>
  <c r="J426" i="11"/>
  <c r="BI424" i="11"/>
  <c r="BH424" i="11"/>
  <c r="BG424" i="11"/>
  <c r="BF424" i="11"/>
  <c r="T424" i="11"/>
  <c r="R424" i="11"/>
  <c r="P424" i="11"/>
  <c r="BK424" i="11"/>
  <c r="J424" i="11"/>
  <c r="BE424" i="11"/>
  <c r="BI423" i="11"/>
  <c r="BH423" i="11"/>
  <c r="BG423" i="11"/>
  <c r="BF423" i="11"/>
  <c r="BE423" i="11"/>
  <c r="T423" i="11"/>
  <c r="R423" i="11"/>
  <c r="P423" i="11"/>
  <c r="BK423" i="11"/>
  <c r="J423" i="11"/>
  <c r="BI422" i="11"/>
  <c r="BH422" i="11"/>
  <c r="BG422" i="11"/>
  <c r="BF422" i="11"/>
  <c r="T422" i="11"/>
  <c r="R422" i="11"/>
  <c r="P422" i="11"/>
  <c r="BK422" i="11"/>
  <c r="J422" i="11"/>
  <c r="BE422" i="11" s="1"/>
  <c r="BI420" i="11"/>
  <c r="BH420" i="11"/>
  <c r="BG420" i="11"/>
  <c r="BF420" i="11"/>
  <c r="BE420" i="11"/>
  <c r="T420" i="11"/>
  <c r="R420" i="11"/>
  <c r="P420" i="11"/>
  <c r="BK420" i="11"/>
  <c r="J420" i="11"/>
  <c r="BI418" i="11"/>
  <c r="BH418" i="11"/>
  <c r="BG418" i="11"/>
  <c r="BF418" i="11"/>
  <c r="T418" i="11"/>
  <c r="R418" i="11"/>
  <c r="P418" i="11"/>
  <c r="BK418" i="11"/>
  <c r="J418" i="11"/>
  <c r="BE418" i="11" s="1"/>
  <c r="BI416" i="11"/>
  <c r="BH416" i="11"/>
  <c r="BG416" i="11"/>
  <c r="BF416" i="11"/>
  <c r="BE416" i="11"/>
  <c r="T416" i="11"/>
  <c r="R416" i="11"/>
  <c r="P416" i="11"/>
  <c r="BK416" i="11"/>
  <c r="J416" i="11"/>
  <c r="BI414" i="11"/>
  <c r="BH414" i="11"/>
  <c r="BG414" i="11"/>
  <c r="BF414" i="11"/>
  <c r="T414" i="11"/>
  <c r="R414" i="11"/>
  <c r="R409" i="11" s="1"/>
  <c r="P414" i="11"/>
  <c r="BK414" i="11"/>
  <c r="J414" i="11"/>
  <c r="BE414" i="11" s="1"/>
  <c r="BI413" i="11"/>
  <c r="BH413" i="11"/>
  <c r="BG413" i="11"/>
  <c r="BF413" i="11"/>
  <c r="BE413" i="11"/>
  <c r="T413" i="11"/>
  <c r="R413" i="11"/>
  <c r="P413" i="11"/>
  <c r="BK413" i="11"/>
  <c r="J413" i="11"/>
  <c r="BI412" i="11"/>
  <c r="BH412" i="11"/>
  <c r="BG412" i="11"/>
  <c r="BF412" i="11"/>
  <c r="J412" i="11"/>
  <c r="BE412" i="11"/>
  <c r="T412" i="11"/>
  <c r="R412" i="11"/>
  <c r="P412" i="11"/>
  <c r="BK412" i="11"/>
  <c r="BK409" i="11" s="1"/>
  <c r="J409" i="11" s="1"/>
  <c r="J80" i="11" s="1"/>
  <c r="BI410" i="11"/>
  <c r="BH410" i="11"/>
  <c r="BG410" i="11"/>
  <c r="BF410" i="11"/>
  <c r="T410" i="11"/>
  <c r="R410" i="11"/>
  <c r="P410" i="11"/>
  <c r="P409" i="11" s="1"/>
  <c r="BK410" i="11"/>
  <c r="J410" i="11"/>
  <c r="BE410" i="11"/>
  <c r="BI408" i="11"/>
  <c r="BH408" i="11"/>
  <c r="BG408" i="11"/>
  <c r="BF408" i="11"/>
  <c r="T408" i="11"/>
  <c r="R408" i="11"/>
  <c r="P408" i="11"/>
  <c r="BK408" i="11"/>
  <c r="J408" i="11"/>
  <c r="BE408" i="11"/>
  <c r="BI407" i="11"/>
  <c r="BH407" i="11"/>
  <c r="BG407" i="11"/>
  <c r="BF407" i="11"/>
  <c r="T407" i="11"/>
  <c r="R407" i="11"/>
  <c r="P407" i="11"/>
  <c r="BK407" i="11"/>
  <c r="J407" i="11"/>
  <c r="BE407" i="11"/>
  <c r="BI406" i="11"/>
  <c r="BH406" i="11"/>
  <c r="BG406" i="11"/>
  <c r="BF406" i="11"/>
  <c r="T406" i="11"/>
  <c r="R406" i="11"/>
  <c r="P406" i="11"/>
  <c r="BK406" i="11"/>
  <c r="J406" i="11"/>
  <c r="BE406" i="11"/>
  <c r="BI404" i="11"/>
  <c r="BH404" i="11"/>
  <c r="BG404" i="11"/>
  <c r="BF404" i="11"/>
  <c r="T404" i="11"/>
  <c r="R404" i="11"/>
  <c r="P404" i="11"/>
  <c r="BK404" i="11"/>
  <c r="J404" i="11"/>
  <c r="BE404" i="11"/>
  <c r="BI403" i="11"/>
  <c r="BH403" i="11"/>
  <c r="BG403" i="11"/>
  <c r="BF403" i="11"/>
  <c r="T403" i="11"/>
  <c r="R403" i="11"/>
  <c r="P403" i="11"/>
  <c r="BK403" i="11"/>
  <c r="J403" i="11"/>
  <c r="BE403" i="11"/>
  <c r="BI402" i="11"/>
  <c r="BH402" i="11"/>
  <c r="BG402" i="11"/>
  <c r="BF402" i="11"/>
  <c r="T402" i="11"/>
  <c r="R402" i="11"/>
  <c r="P402" i="11"/>
  <c r="BK402" i="11"/>
  <c r="J402" i="11"/>
  <c r="BE402" i="11"/>
  <c r="BI401" i="11"/>
  <c r="BH401" i="11"/>
  <c r="BG401" i="11"/>
  <c r="BF401" i="11"/>
  <c r="T401" i="11"/>
  <c r="R401" i="11"/>
  <c r="P401" i="11"/>
  <c r="BK401" i="11"/>
  <c r="J401" i="11"/>
  <c r="BE401" i="11"/>
  <c r="BI400" i="11"/>
  <c r="BH400" i="11"/>
  <c r="BG400" i="11"/>
  <c r="BF400" i="11"/>
  <c r="T400" i="11"/>
  <c r="R400" i="11"/>
  <c r="P400" i="11"/>
  <c r="BK400" i="11"/>
  <c r="J400" i="11"/>
  <c r="BE400" i="11"/>
  <c r="BI399" i="11"/>
  <c r="BH399" i="11"/>
  <c r="BG399" i="11"/>
  <c r="BF399" i="11"/>
  <c r="T399" i="11"/>
  <c r="R399" i="11"/>
  <c r="P399" i="11"/>
  <c r="BK399" i="11"/>
  <c r="J399" i="11"/>
  <c r="BE399" i="11"/>
  <c r="BI398" i="11"/>
  <c r="BH398" i="11"/>
  <c r="BG398" i="11"/>
  <c r="BF398" i="11"/>
  <c r="T398" i="11"/>
  <c r="R398" i="11"/>
  <c r="P398" i="11"/>
  <c r="BK398" i="11"/>
  <c r="J398" i="11"/>
  <c r="BE398" i="11"/>
  <c r="BI396" i="11"/>
  <c r="BH396" i="11"/>
  <c r="BG396" i="11"/>
  <c r="BF396" i="11"/>
  <c r="T396" i="11"/>
  <c r="R396" i="11"/>
  <c r="P396" i="11"/>
  <c r="BK396" i="11"/>
  <c r="J396" i="11"/>
  <c r="BE396" i="11"/>
  <c r="BI395" i="11"/>
  <c r="BH395" i="11"/>
  <c r="BG395" i="11"/>
  <c r="BF395" i="11"/>
  <c r="T395" i="11"/>
  <c r="R395" i="11"/>
  <c r="P395" i="11"/>
  <c r="BK395" i="11"/>
  <c r="J395" i="11"/>
  <c r="BE395" i="11"/>
  <c r="BI393" i="11"/>
  <c r="BH393" i="11"/>
  <c r="BG393" i="11"/>
  <c r="BF393" i="11"/>
  <c r="T393" i="11"/>
  <c r="R393" i="11"/>
  <c r="P393" i="11"/>
  <c r="BK393" i="11"/>
  <c r="J393" i="11"/>
  <c r="BE393" i="11"/>
  <c r="BI391" i="11"/>
  <c r="BH391" i="11"/>
  <c r="BG391" i="11"/>
  <c r="BF391" i="11"/>
  <c r="T391" i="11"/>
  <c r="R391" i="11"/>
  <c r="P391" i="11"/>
  <c r="BK391" i="11"/>
  <c r="J391" i="11"/>
  <c r="BE391" i="11"/>
  <c r="BI390" i="11"/>
  <c r="BH390" i="11"/>
  <c r="BG390" i="11"/>
  <c r="BF390" i="11"/>
  <c r="T390" i="11"/>
  <c r="R390" i="11"/>
  <c r="P390" i="11"/>
  <c r="BK390" i="11"/>
  <c r="J390" i="11"/>
  <c r="BE390" i="11"/>
  <c r="BI388" i="11"/>
  <c r="BH388" i="11"/>
  <c r="BG388" i="11"/>
  <c r="BF388" i="11"/>
  <c r="T388" i="11"/>
  <c r="R388" i="11"/>
  <c r="P388" i="11"/>
  <c r="BK388" i="11"/>
  <c r="J388" i="11"/>
  <c r="BE388" i="11"/>
  <c r="BI387" i="11"/>
  <c r="BH387" i="11"/>
  <c r="BG387" i="11"/>
  <c r="BF387" i="11"/>
  <c r="T387" i="11"/>
  <c r="R387" i="11"/>
  <c r="P387" i="11"/>
  <c r="BK387" i="11"/>
  <c r="J387" i="11"/>
  <c r="BE387" i="11"/>
  <c r="BI385" i="11"/>
  <c r="BH385" i="11"/>
  <c r="BG385" i="11"/>
  <c r="BF385" i="11"/>
  <c r="T385" i="11"/>
  <c r="R385" i="11"/>
  <c r="P385" i="11"/>
  <c r="BK385" i="11"/>
  <c r="BK381" i="11" s="1"/>
  <c r="J381" i="11" s="1"/>
  <c r="J79" i="11" s="1"/>
  <c r="J385" i="11"/>
  <c r="BE385" i="11"/>
  <c r="BI384" i="11"/>
  <c r="BH384" i="11"/>
  <c r="BG384" i="11"/>
  <c r="BF384" i="11"/>
  <c r="T384" i="11"/>
  <c r="R384" i="11"/>
  <c r="R381" i="11" s="1"/>
  <c r="P384" i="11"/>
  <c r="BK384" i="11"/>
  <c r="J384" i="11"/>
  <c r="BE384" i="11"/>
  <c r="BI382" i="11"/>
  <c r="BH382" i="11"/>
  <c r="BG382" i="11"/>
  <c r="BF382" i="11"/>
  <c r="T382" i="11"/>
  <c r="R382" i="11"/>
  <c r="P382" i="11"/>
  <c r="BK382" i="11"/>
  <c r="J382" i="11"/>
  <c r="BE382" i="11"/>
  <c r="BI379" i="11"/>
  <c r="BH379" i="11"/>
  <c r="BG379" i="11"/>
  <c r="BF379" i="11"/>
  <c r="T379" i="11"/>
  <c r="R379" i="11"/>
  <c r="R376" i="11" s="1"/>
  <c r="P379" i="11"/>
  <c r="BK379" i="11"/>
  <c r="J379" i="11"/>
  <c r="BE379" i="11"/>
  <c r="BI378" i="11"/>
  <c r="BH378" i="11"/>
  <c r="BG378" i="11"/>
  <c r="BF378" i="11"/>
  <c r="T378" i="11"/>
  <c r="R378" i="11"/>
  <c r="P378" i="11"/>
  <c r="BK378" i="11"/>
  <c r="BK376" i="11" s="1"/>
  <c r="J376" i="11" s="1"/>
  <c r="J78" i="11" s="1"/>
  <c r="J378" i="11"/>
  <c r="BE378" i="11"/>
  <c r="BI377" i="11"/>
  <c r="BH377" i="11"/>
  <c r="BG377" i="11"/>
  <c r="BF377" i="11"/>
  <c r="T377" i="11"/>
  <c r="T376" i="11"/>
  <c r="R377" i="11"/>
  <c r="P377" i="11"/>
  <c r="P376" i="11"/>
  <c r="BK377" i="11"/>
  <c r="J377" i="11"/>
  <c r="BE377" i="11"/>
  <c r="BI375" i="11"/>
  <c r="BH375" i="11"/>
  <c r="BG375" i="11"/>
  <c r="BF375" i="11"/>
  <c r="T375" i="11"/>
  <c r="R375" i="11"/>
  <c r="P375" i="11"/>
  <c r="BK375" i="11"/>
  <c r="J375" i="11"/>
  <c r="BE375" i="11"/>
  <c r="BI374" i="11"/>
  <c r="BH374" i="11"/>
  <c r="BG374" i="11"/>
  <c r="BF374" i="11"/>
  <c r="T374" i="11"/>
  <c r="R374" i="11"/>
  <c r="P374" i="11"/>
  <c r="BK374" i="11"/>
  <c r="J374" i="11"/>
  <c r="BE374" i="11"/>
  <c r="BI373" i="11"/>
  <c r="BH373" i="11"/>
  <c r="BG373" i="11"/>
  <c r="BF373" i="11"/>
  <c r="T373" i="11"/>
  <c r="R373" i="11"/>
  <c r="P373" i="11"/>
  <c r="BK373" i="11"/>
  <c r="J373" i="11"/>
  <c r="BE373" i="11" s="1"/>
  <c r="BI372" i="11"/>
  <c r="BH372" i="11"/>
  <c r="BG372" i="11"/>
  <c r="BF372" i="11"/>
  <c r="T372" i="11"/>
  <c r="R372" i="11"/>
  <c r="P372" i="11"/>
  <c r="P370" i="11" s="1"/>
  <c r="BK372" i="11"/>
  <c r="J372" i="11"/>
  <c r="BE372" i="11" s="1"/>
  <c r="BI371" i="11"/>
  <c r="BH371" i="11"/>
  <c r="BG371" i="11"/>
  <c r="BF371" i="11"/>
  <c r="BE371" i="11"/>
  <c r="T371" i="11"/>
  <c r="T370" i="11" s="1"/>
  <c r="R371" i="11"/>
  <c r="R370" i="11"/>
  <c r="P371" i="11"/>
  <c r="BK371" i="11"/>
  <c r="BK370" i="11"/>
  <c r="J371" i="11"/>
  <c r="BI368" i="11"/>
  <c r="BH368" i="11"/>
  <c r="BG368" i="11"/>
  <c r="BF368" i="11"/>
  <c r="T368" i="11"/>
  <c r="T367" i="11"/>
  <c r="T366" i="11"/>
  <c r="R368" i="11"/>
  <c r="R367" i="11"/>
  <c r="R366" i="11"/>
  <c r="P368" i="11"/>
  <c r="P367" i="11" s="1"/>
  <c r="P366" i="11" s="1"/>
  <c r="BK368" i="11"/>
  <c r="BK367" i="11"/>
  <c r="J368" i="11"/>
  <c r="BE368" i="11"/>
  <c r="BI364" i="11"/>
  <c r="BH364" i="11"/>
  <c r="BG364" i="11"/>
  <c r="BF364" i="11"/>
  <c r="T364" i="11"/>
  <c r="R364" i="11"/>
  <c r="R361" i="11" s="1"/>
  <c r="P364" i="11"/>
  <c r="BK364" i="11"/>
  <c r="J364" i="11"/>
  <c r="BE364" i="11"/>
  <c r="BI363" i="11"/>
  <c r="BH363" i="11"/>
  <c r="BG363" i="11"/>
  <c r="BF363" i="11"/>
  <c r="T363" i="11"/>
  <c r="R363" i="11"/>
  <c r="P363" i="11"/>
  <c r="BK363" i="11"/>
  <c r="BK361" i="11" s="1"/>
  <c r="J361" i="11" s="1"/>
  <c r="J73" i="11" s="1"/>
  <c r="J363" i="11"/>
  <c r="BE363" i="11"/>
  <c r="BI362" i="11"/>
  <c r="BH362" i="11"/>
  <c r="BG362" i="11"/>
  <c r="BF362" i="11"/>
  <c r="T362" i="11"/>
  <c r="T361" i="11"/>
  <c r="R362" i="11"/>
  <c r="P362" i="11"/>
  <c r="P361" i="11"/>
  <c r="BK362" i="11"/>
  <c r="J362" i="11"/>
  <c r="BE362" i="11"/>
  <c r="BI360" i="11"/>
  <c r="BH360" i="11"/>
  <c r="BG360" i="11"/>
  <c r="BF360" i="11"/>
  <c r="T360" i="11"/>
  <c r="R360" i="11"/>
  <c r="P360" i="11"/>
  <c r="BK360" i="11"/>
  <c r="J360" i="11"/>
  <c r="BE360" i="11"/>
  <c r="BI358" i="11"/>
  <c r="BH358" i="11"/>
  <c r="BG358" i="11"/>
  <c r="BF358" i="11"/>
  <c r="T358" i="11"/>
  <c r="R358" i="11"/>
  <c r="P358" i="11"/>
  <c r="BK358" i="11"/>
  <c r="J358" i="11"/>
  <c r="BE358" i="11"/>
  <c r="BI357" i="11"/>
  <c r="BH357" i="11"/>
  <c r="BG357" i="11"/>
  <c r="BF357" i="11"/>
  <c r="T357" i="11"/>
  <c r="R357" i="11"/>
  <c r="P357" i="11"/>
  <c r="BK357" i="11"/>
  <c r="J357" i="11"/>
  <c r="BE357" i="11"/>
  <c r="BI355" i="11"/>
  <c r="BH355" i="11"/>
  <c r="BG355" i="11"/>
  <c r="BF355" i="11"/>
  <c r="T355" i="11"/>
  <c r="R355" i="11"/>
  <c r="P355" i="11"/>
  <c r="BK355" i="11"/>
  <c r="J355" i="11"/>
  <c r="BE355" i="11"/>
  <c r="BI354" i="11"/>
  <c r="BH354" i="11"/>
  <c r="BG354" i="11"/>
  <c r="BF354" i="11"/>
  <c r="T354" i="11"/>
  <c r="R354" i="11"/>
  <c r="P354" i="11"/>
  <c r="BK354" i="11"/>
  <c r="J354" i="11"/>
  <c r="BE354" i="11"/>
  <c r="BI352" i="11"/>
  <c r="BH352" i="11"/>
  <c r="BG352" i="11"/>
  <c r="BF352" i="11"/>
  <c r="T352" i="11"/>
  <c r="R352" i="11"/>
  <c r="P352" i="11"/>
  <c r="BK352" i="11"/>
  <c r="J352" i="11"/>
  <c r="BE352" i="11"/>
  <c r="BI351" i="11"/>
  <c r="BH351" i="11"/>
  <c r="BG351" i="11"/>
  <c r="BF351" i="11"/>
  <c r="T351" i="11"/>
  <c r="T350" i="11"/>
  <c r="T349" i="11" s="1"/>
  <c r="R351" i="11"/>
  <c r="R350" i="11" s="1"/>
  <c r="R349" i="11" s="1"/>
  <c r="P351" i="11"/>
  <c r="P350" i="11"/>
  <c r="P349" i="11" s="1"/>
  <c r="BK351" i="11"/>
  <c r="BK350" i="11" s="1"/>
  <c r="J351" i="11"/>
  <c r="BE351" i="11" s="1"/>
  <c r="BI347" i="11"/>
  <c r="BH347" i="11"/>
  <c r="BG347" i="11"/>
  <c r="BF347" i="11"/>
  <c r="T347" i="11"/>
  <c r="R347" i="11"/>
  <c r="P347" i="11"/>
  <c r="BK347" i="11"/>
  <c r="J347" i="11"/>
  <c r="BE347" i="11" s="1"/>
  <c r="BI345" i="11"/>
  <c r="BH345" i="11"/>
  <c r="BG345" i="11"/>
  <c r="BF345" i="11"/>
  <c r="T345" i="11"/>
  <c r="R345" i="11"/>
  <c r="P345" i="11"/>
  <c r="BK345" i="11"/>
  <c r="J345" i="11"/>
  <c r="BE345" i="11" s="1"/>
  <c r="BI344" i="11"/>
  <c r="BH344" i="11"/>
  <c r="BG344" i="11"/>
  <c r="BF344" i="11"/>
  <c r="T344" i="11"/>
  <c r="R344" i="11"/>
  <c r="P344" i="11"/>
  <c r="BK344" i="11"/>
  <c r="J344" i="11"/>
  <c r="BE344" i="11" s="1"/>
  <c r="BI343" i="11"/>
  <c r="BH343" i="11"/>
  <c r="BG343" i="11"/>
  <c r="BF343" i="11"/>
  <c r="T343" i="11"/>
  <c r="R343" i="11"/>
  <c r="P343" i="11"/>
  <c r="BK343" i="11"/>
  <c r="J343" i="11"/>
  <c r="BE343" i="11" s="1"/>
  <c r="BI341" i="11"/>
  <c r="BH341" i="11"/>
  <c r="BG341" i="11"/>
  <c r="BF341" i="11"/>
  <c r="T341" i="11"/>
  <c r="R341" i="11"/>
  <c r="P341" i="11"/>
  <c r="BK341" i="11"/>
  <c r="J341" i="11"/>
  <c r="BE341" i="11" s="1"/>
  <c r="BI339" i="11"/>
  <c r="BH339" i="11"/>
  <c r="BG339" i="11"/>
  <c r="BF339" i="11"/>
  <c r="BE339" i="11"/>
  <c r="T339" i="11"/>
  <c r="R339" i="11"/>
  <c r="P339" i="11"/>
  <c r="BK339" i="11"/>
  <c r="J339" i="11"/>
  <c r="BI337" i="11"/>
  <c r="BH337" i="11"/>
  <c r="BG337" i="11"/>
  <c r="BF337" i="11"/>
  <c r="BE337" i="11"/>
  <c r="T337" i="11"/>
  <c r="R337" i="11"/>
  <c r="P337" i="11"/>
  <c r="BK337" i="11"/>
  <c r="J337" i="11"/>
  <c r="BI335" i="11"/>
  <c r="BH335" i="11"/>
  <c r="BG335" i="11"/>
  <c r="BF335" i="11"/>
  <c r="BE335" i="11"/>
  <c r="T335" i="11"/>
  <c r="R335" i="11"/>
  <c r="P335" i="11"/>
  <c r="BK335" i="11"/>
  <c r="J335" i="11"/>
  <c r="BI334" i="11"/>
  <c r="BH334" i="11"/>
  <c r="BG334" i="11"/>
  <c r="BF334" i="11"/>
  <c r="BE334" i="11"/>
  <c r="T334" i="11"/>
  <c r="R334" i="11"/>
  <c r="P334" i="11"/>
  <c r="BK334" i="11"/>
  <c r="J334" i="11"/>
  <c r="BI333" i="11"/>
  <c r="BH333" i="11"/>
  <c r="BG333" i="11"/>
  <c r="BF333" i="11"/>
  <c r="BE333" i="11"/>
  <c r="T333" i="11"/>
  <c r="R333" i="11"/>
  <c r="P333" i="11"/>
  <c r="BK333" i="11"/>
  <c r="J333" i="11"/>
  <c r="BI331" i="11"/>
  <c r="BH331" i="11"/>
  <c r="BG331" i="11"/>
  <c r="BF331" i="11"/>
  <c r="BE331" i="11"/>
  <c r="T331" i="11"/>
  <c r="T330" i="11"/>
  <c r="R331" i="11"/>
  <c r="R330" i="11"/>
  <c r="P331" i="11"/>
  <c r="P330" i="11"/>
  <c r="BK331" i="11"/>
  <c r="BK330" i="11"/>
  <c r="J330" i="11" s="1"/>
  <c r="J70" i="11" s="1"/>
  <c r="J331" i="11"/>
  <c r="BI329" i="11"/>
  <c r="BH329" i="11"/>
  <c r="BG329" i="11"/>
  <c r="BF329" i="11"/>
  <c r="T329" i="11"/>
  <c r="R329" i="11"/>
  <c r="P329" i="11"/>
  <c r="BK329" i="11"/>
  <c r="J329" i="11"/>
  <c r="BE329" i="11" s="1"/>
  <c r="BI328" i="11"/>
  <c r="BH328" i="11"/>
  <c r="BG328" i="11"/>
  <c r="BF328" i="11"/>
  <c r="T328" i="11"/>
  <c r="R328" i="11"/>
  <c r="P328" i="11"/>
  <c r="BK328" i="11"/>
  <c r="J328" i="11"/>
  <c r="BE328" i="11" s="1"/>
  <c r="BI327" i="11"/>
  <c r="BH327" i="11"/>
  <c r="BG327" i="11"/>
  <c r="BF327" i="11"/>
  <c r="T327" i="11"/>
  <c r="R327" i="11"/>
  <c r="P327" i="11"/>
  <c r="BK327" i="11"/>
  <c r="J327" i="11"/>
  <c r="BE327" i="11" s="1"/>
  <c r="BI326" i="11"/>
  <c r="BH326" i="11"/>
  <c r="BG326" i="11"/>
  <c r="BF326" i="11"/>
  <c r="T326" i="11"/>
  <c r="R326" i="11"/>
  <c r="P326" i="11"/>
  <c r="BK326" i="11"/>
  <c r="J326" i="11"/>
  <c r="BE326" i="11" s="1"/>
  <c r="BI324" i="11"/>
  <c r="BH324" i="11"/>
  <c r="BG324" i="11"/>
  <c r="BF324" i="11"/>
  <c r="T324" i="11"/>
  <c r="R324" i="11"/>
  <c r="P324" i="11"/>
  <c r="BK324" i="11"/>
  <c r="J324" i="11"/>
  <c r="BE324" i="11" s="1"/>
  <c r="BI323" i="11"/>
  <c r="BH323" i="11"/>
  <c r="BG323" i="11"/>
  <c r="BF323" i="11"/>
  <c r="BE323" i="11"/>
  <c r="T323" i="11"/>
  <c r="R323" i="11"/>
  <c r="P323" i="11"/>
  <c r="BK323" i="11"/>
  <c r="J323" i="11"/>
  <c r="BI322" i="11"/>
  <c r="BH322" i="11"/>
  <c r="BG322" i="11"/>
  <c r="BF322" i="11"/>
  <c r="BE322" i="11"/>
  <c r="T322" i="11"/>
  <c r="R322" i="11"/>
  <c r="P322" i="11"/>
  <c r="BK322" i="11"/>
  <c r="J322" i="11"/>
  <c r="BI321" i="11"/>
  <c r="BH321" i="11"/>
  <c r="BG321" i="11"/>
  <c r="BF321" i="11"/>
  <c r="BE321" i="11"/>
  <c r="T321" i="11"/>
  <c r="R321" i="11"/>
  <c r="P321" i="11"/>
  <c r="BK321" i="11"/>
  <c r="J321" i="11"/>
  <c r="BI320" i="11"/>
  <c r="BH320" i="11"/>
  <c r="BG320" i="11"/>
  <c r="BF320" i="11"/>
  <c r="BE320" i="11"/>
  <c r="T320" i="11"/>
  <c r="R320" i="11"/>
  <c r="P320" i="11"/>
  <c r="BK320" i="11"/>
  <c r="J320" i="11"/>
  <c r="BI319" i="11"/>
  <c r="BH319" i="11"/>
  <c r="BG319" i="11"/>
  <c r="BF319" i="11"/>
  <c r="BE319" i="11"/>
  <c r="T319" i="11"/>
  <c r="R319" i="11"/>
  <c r="P319" i="11"/>
  <c r="BK319" i="11"/>
  <c r="J319" i="11"/>
  <c r="BI318" i="11"/>
  <c r="BH318" i="11"/>
  <c r="BG318" i="11"/>
  <c r="BF318" i="11"/>
  <c r="BE318" i="11"/>
  <c r="T318" i="11"/>
  <c r="R318" i="11"/>
  <c r="P318" i="11"/>
  <c r="BK318" i="11"/>
  <c r="J318" i="11"/>
  <c r="BI316" i="11"/>
  <c r="BH316" i="11"/>
  <c r="BG316" i="11"/>
  <c r="BF316" i="11"/>
  <c r="BE316" i="11"/>
  <c r="T316" i="11"/>
  <c r="R316" i="11"/>
  <c r="P316" i="11"/>
  <c r="BK316" i="11"/>
  <c r="J316" i="11"/>
  <c r="BI315" i="11"/>
  <c r="BH315" i="11"/>
  <c r="BG315" i="11"/>
  <c r="BF315" i="11"/>
  <c r="BE315" i="11"/>
  <c r="T315" i="11"/>
  <c r="R315" i="11"/>
  <c r="P315" i="11"/>
  <c r="BK315" i="11"/>
  <c r="J315" i="11"/>
  <c r="BI313" i="11"/>
  <c r="BH313" i="11"/>
  <c r="BG313" i="11"/>
  <c r="BF313" i="11"/>
  <c r="BE313" i="11"/>
  <c r="T313" i="11"/>
  <c r="R313" i="11"/>
  <c r="P313" i="11"/>
  <c r="BK313" i="11"/>
  <c r="J313" i="11"/>
  <c r="BI311" i="11"/>
  <c r="BH311" i="11"/>
  <c r="BG311" i="11"/>
  <c r="BF311" i="11"/>
  <c r="BE311" i="11"/>
  <c r="T311" i="11"/>
  <c r="R311" i="11"/>
  <c r="P311" i="11"/>
  <c r="BK311" i="11"/>
  <c r="J311" i="11"/>
  <c r="BI309" i="11"/>
  <c r="BH309" i="11"/>
  <c r="BG309" i="11"/>
  <c r="BF309" i="11"/>
  <c r="BE309" i="11"/>
  <c r="T309" i="11"/>
  <c r="R309" i="11"/>
  <c r="P309" i="11"/>
  <c r="BK309" i="11"/>
  <c r="J309" i="11"/>
  <c r="BI307" i="11"/>
  <c r="BH307" i="11"/>
  <c r="BG307" i="11"/>
  <c r="BF307" i="11"/>
  <c r="BE307" i="11"/>
  <c r="T307" i="11"/>
  <c r="R307" i="11"/>
  <c r="P307" i="11"/>
  <c r="BK307" i="11"/>
  <c r="J307" i="11"/>
  <c r="BI305" i="11"/>
  <c r="BH305" i="11"/>
  <c r="BG305" i="11"/>
  <c r="BF305" i="11"/>
  <c r="BE305" i="11"/>
  <c r="T305" i="11"/>
  <c r="R305" i="11"/>
  <c r="P305" i="11"/>
  <c r="BK305" i="11"/>
  <c r="J305" i="11"/>
  <c r="BI303" i="11"/>
  <c r="BH303" i="11"/>
  <c r="BG303" i="11"/>
  <c r="BF303" i="11"/>
  <c r="BE303" i="11"/>
  <c r="T303" i="11"/>
  <c r="R303" i="11"/>
  <c r="P303" i="11"/>
  <c r="BK303" i="11"/>
  <c r="J303" i="11"/>
  <c r="BI302" i="11"/>
  <c r="BH302" i="11"/>
  <c r="BG302" i="11"/>
  <c r="BF302" i="11"/>
  <c r="BE302" i="11"/>
  <c r="T302" i="11"/>
  <c r="R302" i="11"/>
  <c r="P302" i="11"/>
  <c r="BK302" i="11"/>
  <c r="J302" i="11"/>
  <c r="BI300" i="11"/>
  <c r="BH300" i="11"/>
  <c r="BG300" i="11"/>
  <c r="BF300" i="11"/>
  <c r="BE300" i="11"/>
  <c r="T300" i="11"/>
  <c r="T299" i="11"/>
  <c r="R300" i="11"/>
  <c r="R299" i="11"/>
  <c r="P300" i="11"/>
  <c r="P299" i="11"/>
  <c r="BK300" i="11"/>
  <c r="BK299" i="11"/>
  <c r="J299" i="11" s="1"/>
  <c r="J69" i="11" s="1"/>
  <c r="J300" i="11"/>
  <c r="BI298" i="11"/>
  <c r="BH298" i="11"/>
  <c r="BG298" i="11"/>
  <c r="BF298" i="11"/>
  <c r="T298" i="11"/>
  <c r="T297" i="11" s="1"/>
  <c r="R298" i="11"/>
  <c r="R297" i="11" s="1"/>
  <c r="P298" i="11"/>
  <c r="P297" i="11" s="1"/>
  <c r="BK298" i="11"/>
  <c r="BK297" i="11" s="1"/>
  <c r="J297" i="11" s="1"/>
  <c r="J68" i="11" s="1"/>
  <c r="J298" i="11"/>
  <c r="BE298" i="11" s="1"/>
  <c r="BI296" i="11"/>
  <c r="BH296" i="11"/>
  <c r="BG296" i="11"/>
  <c r="BF296" i="11"/>
  <c r="BE296" i="11"/>
  <c r="T296" i="11"/>
  <c r="R296" i="11"/>
  <c r="P296" i="11"/>
  <c r="BK296" i="11"/>
  <c r="J296" i="11"/>
  <c r="BI295" i="11"/>
  <c r="BH295" i="11"/>
  <c r="BG295" i="11"/>
  <c r="BF295" i="11"/>
  <c r="BE295" i="11"/>
  <c r="T295" i="11"/>
  <c r="R295" i="11"/>
  <c r="P295" i="11"/>
  <c r="BK295" i="11"/>
  <c r="J295" i="11"/>
  <c r="BI294" i="11"/>
  <c r="BH294" i="11"/>
  <c r="BG294" i="11"/>
  <c r="BF294" i="11"/>
  <c r="BE294" i="11"/>
  <c r="T294" i="11"/>
  <c r="R294" i="11"/>
  <c r="P294" i="11"/>
  <c r="BK294" i="11"/>
  <c r="J294" i="11"/>
  <c r="BI293" i="11"/>
  <c r="BH293" i="11"/>
  <c r="BG293" i="11"/>
  <c r="BF293" i="11"/>
  <c r="BE293" i="11"/>
  <c r="T293" i="11"/>
  <c r="R293" i="11"/>
  <c r="P293" i="11"/>
  <c r="BK293" i="11"/>
  <c r="J293" i="11"/>
  <c r="BI292" i="11"/>
  <c r="BH292" i="11"/>
  <c r="BG292" i="11"/>
  <c r="BF292" i="11"/>
  <c r="T292" i="11"/>
  <c r="T291" i="11" s="1"/>
  <c r="R292" i="11"/>
  <c r="R291" i="11" s="1"/>
  <c r="P292" i="11"/>
  <c r="P291" i="11" s="1"/>
  <c r="BK292" i="11"/>
  <c r="BK291" i="11" s="1"/>
  <c r="J292" i="11"/>
  <c r="BE292" i="11" s="1"/>
  <c r="BI289" i="11"/>
  <c r="BH289" i="11"/>
  <c r="BG289" i="11"/>
  <c r="BF289" i="11"/>
  <c r="T289" i="11"/>
  <c r="T288" i="11" s="1"/>
  <c r="R289" i="11"/>
  <c r="R288" i="11" s="1"/>
  <c r="P289" i="11"/>
  <c r="P288" i="11" s="1"/>
  <c r="BK289" i="11"/>
  <c r="BK288" i="11" s="1"/>
  <c r="J288" i="11" s="1"/>
  <c r="J65" i="11" s="1"/>
  <c r="J289" i="11"/>
  <c r="BE289" i="11" s="1"/>
  <c r="BI287" i="11"/>
  <c r="BH287" i="11"/>
  <c r="BG287" i="11"/>
  <c r="BF287" i="11"/>
  <c r="T287" i="11"/>
  <c r="R287" i="11"/>
  <c r="P287" i="11"/>
  <c r="BK287" i="11"/>
  <c r="J287" i="11"/>
  <c r="BE287" i="11" s="1"/>
  <c r="BI286" i="11"/>
  <c r="BH286" i="11"/>
  <c r="BG286" i="11"/>
  <c r="BF286" i="11"/>
  <c r="T286" i="11"/>
  <c r="R286" i="11"/>
  <c r="P286" i="11"/>
  <c r="BK286" i="11"/>
  <c r="J286" i="11"/>
  <c r="BE286" i="11" s="1"/>
  <c r="BI285" i="11"/>
  <c r="BH285" i="11"/>
  <c r="BG285" i="11"/>
  <c r="BF285" i="11"/>
  <c r="T285" i="11"/>
  <c r="R285" i="11"/>
  <c r="P285" i="11"/>
  <c r="BK285" i="11"/>
  <c r="J285" i="11"/>
  <c r="BE285" i="11" s="1"/>
  <c r="BI284" i="11"/>
  <c r="BH284" i="11"/>
  <c r="BG284" i="11"/>
  <c r="BF284" i="11"/>
  <c r="T284" i="11"/>
  <c r="R284" i="11"/>
  <c r="P284" i="11"/>
  <c r="BK284" i="11"/>
  <c r="J284" i="11"/>
  <c r="BE284" i="11" s="1"/>
  <c r="BI283" i="11"/>
  <c r="BH283" i="11"/>
  <c r="BG283" i="11"/>
  <c r="BF283" i="11"/>
  <c r="T283" i="11"/>
  <c r="T282" i="11" s="1"/>
  <c r="R283" i="11"/>
  <c r="R282" i="11"/>
  <c r="P283" i="11"/>
  <c r="P282" i="11"/>
  <c r="BK283" i="11"/>
  <c r="BK282" i="11" s="1"/>
  <c r="J283" i="11"/>
  <c r="BE283" i="11" s="1"/>
  <c r="BI280" i="11"/>
  <c r="BH280" i="11"/>
  <c r="BG280" i="11"/>
  <c r="BF280" i="11"/>
  <c r="T280" i="11"/>
  <c r="R280" i="11"/>
  <c r="P280" i="11"/>
  <c r="BK280" i="11"/>
  <c r="J280" i="11"/>
  <c r="BE280" i="11" s="1"/>
  <c r="BI279" i="11"/>
  <c r="BH279" i="11"/>
  <c r="BG279" i="11"/>
  <c r="BF279" i="11"/>
  <c r="T279" i="11"/>
  <c r="R279" i="11"/>
  <c r="P279" i="11"/>
  <c r="BK279" i="11"/>
  <c r="J279" i="11"/>
  <c r="BE279" i="11" s="1"/>
  <c r="BI277" i="11"/>
  <c r="BH277" i="11"/>
  <c r="BG277" i="11"/>
  <c r="BF277" i="11"/>
  <c r="T277" i="11"/>
  <c r="R277" i="11"/>
  <c r="P277" i="11"/>
  <c r="BK277" i="11"/>
  <c r="J277" i="11"/>
  <c r="BE277" i="11" s="1"/>
  <c r="BI275" i="11"/>
  <c r="BH275" i="11"/>
  <c r="BG275" i="11"/>
  <c r="BF275" i="11"/>
  <c r="T275" i="11"/>
  <c r="R275" i="11"/>
  <c r="P275" i="11"/>
  <c r="BK275" i="11"/>
  <c r="J275" i="11"/>
  <c r="BE275" i="11" s="1"/>
  <c r="BI273" i="11"/>
  <c r="BH273" i="11"/>
  <c r="BG273" i="11"/>
  <c r="BF273" i="11"/>
  <c r="T273" i="11"/>
  <c r="R273" i="11"/>
  <c r="P273" i="11"/>
  <c r="BK273" i="11"/>
  <c r="J273" i="11"/>
  <c r="BE273" i="11" s="1"/>
  <c r="BI271" i="11"/>
  <c r="BH271" i="11"/>
  <c r="BG271" i="11"/>
  <c r="BF271" i="11"/>
  <c r="T271" i="11"/>
  <c r="T270" i="11" s="1"/>
  <c r="R271" i="11"/>
  <c r="R270" i="11" s="1"/>
  <c r="P271" i="11"/>
  <c r="P270" i="11" s="1"/>
  <c r="BK271" i="11"/>
  <c r="BK270" i="11" s="1"/>
  <c r="J270" i="11" s="1"/>
  <c r="J62" i="11" s="1"/>
  <c r="J271" i="11"/>
  <c r="BE271" i="11" s="1"/>
  <c r="BI269" i="11"/>
  <c r="BH269" i="11"/>
  <c r="BG269" i="11"/>
  <c r="BF269" i="11"/>
  <c r="T269" i="11"/>
  <c r="R269" i="11"/>
  <c r="P269" i="11"/>
  <c r="BK269" i="11"/>
  <c r="J269" i="11"/>
  <c r="BE269" i="11" s="1"/>
  <c r="BI267" i="11"/>
  <c r="BH267" i="11"/>
  <c r="BG267" i="11"/>
  <c r="BF267" i="11"/>
  <c r="T267" i="11"/>
  <c r="R267" i="11"/>
  <c r="P267" i="11"/>
  <c r="BK267" i="11"/>
  <c r="J267" i="11"/>
  <c r="BE267" i="11" s="1"/>
  <c r="BI266" i="11"/>
  <c r="BH266" i="11"/>
  <c r="BG266" i="11"/>
  <c r="BF266" i="11"/>
  <c r="T266" i="11"/>
  <c r="R266" i="11"/>
  <c r="P266" i="11"/>
  <c r="BK266" i="11"/>
  <c r="J266" i="11"/>
  <c r="BE266" i="11" s="1"/>
  <c r="BI265" i="11"/>
  <c r="BH265" i="11"/>
  <c r="BG265" i="11"/>
  <c r="BF265" i="11"/>
  <c r="T265" i="11"/>
  <c r="R265" i="11"/>
  <c r="P265" i="11"/>
  <c r="BK265" i="11"/>
  <c r="J265" i="11"/>
  <c r="BE265" i="11" s="1"/>
  <c r="BI264" i="11"/>
  <c r="BH264" i="11"/>
  <c r="BG264" i="11"/>
  <c r="BF264" i="11"/>
  <c r="T264" i="11"/>
  <c r="R264" i="11"/>
  <c r="P264" i="11"/>
  <c r="BK264" i="11"/>
  <c r="J264" i="11"/>
  <c r="BE264" i="11" s="1"/>
  <c r="BI262" i="11"/>
  <c r="BH262" i="11"/>
  <c r="BG262" i="11"/>
  <c r="BF262" i="11"/>
  <c r="T262" i="11"/>
  <c r="R262" i="11"/>
  <c r="P262" i="11"/>
  <c r="BK262" i="11"/>
  <c r="J262" i="11"/>
  <c r="BE262" i="11" s="1"/>
  <c r="BI261" i="11"/>
  <c r="BH261" i="11"/>
  <c r="BG261" i="11"/>
  <c r="BF261" i="11"/>
  <c r="T261" i="11"/>
  <c r="R261" i="11"/>
  <c r="P261" i="11"/>
  <c r="BK261" i="11"/>
  <c r="J261" i="11"/>
  <c r="BE261" i="11" s="1"/>
  <c r="BI260" i="11"/>
  <c r="BH260" i="11"/>
  <c r="BG260" i="11"/>
  <c r="BF260" i="11"/>
  <c r="T260" i="11"/>
  <c r="R260" i="11"/>
  <c r="P260" i="11"/>
  <c r="BK260" i="11"/>
  <c r="J260" i="11"/>
  <c r="BE260" i="11" s="1"/>
  <c r="BI259" i="11"/>
  <c r="BH259" i="11"/>
  <c r="BG259" i="11"/>
  <c r="BF259" i="11"/>
  <c r="T259" i="11"/>
  <c r="R259" i="11"/>
  <c r="P259" i="11"/>
  <c r="BK259" i="11"/>
  <c r="J259" i="11"/>
  <c r="BE259" i="11" s="1"/>
  <c r="BI257" i="11"/>
  <c r="BH257" i="11"/>
  <c r="BG257" i="11"/>
  <c r="BF257" i="11"/>
  <c r="T257" i="11"/>
  <c r="R257" i="11"/>
  <c r="P257" i="11"/>
  <c r="BK257" i="11"/>
  <c r="J257" i="11"/>
  <c r="BE257" i="11" s="1"/>
  <c r="BI255" i="11"/>
  <c r="BH255" i="11"/>
  <c r="BG255" i="11"/>
  <c r="BF255" i="11"/>
  <c r="T255" i="11"/>
  <c r="R255" i="11"/>
  <c r="P255" i="11"/>
  <c r="BK255" i="11"/>
  <c r="J255" i="11"/>
  <c r="BE255" i="11" s="1"/>
  <c r="BI253" i="11"/>
  <c r="BH253" i="11"/>
  <c r="BG253" i="11"/>
  <c r="BF253" i="11"/>
  <c r="T253" i="11"/>
  <c r="R253" i="11"/>
  <c r="P253" i="11"/>
  <c r="BK253" i="11"/>
  <c r="J253" i="11"/>
  <c r="BE253" i="11" s="1"/>
  <c r="BI252" i="11"/>
  <c r="BH252" i="11"/>
  <c r="BG252" i="11"/>
  <c r="BF252" i="11"/>
  <c r="T252" i="11"/>
  <c r="R252" i="11"/>
  <c r="P252" i="11"/>
  <c r="BK252" i="11"/>
  <c r="J252" i="11"/>
  <c r="BE252" i="11" s="1"/>
  <c r="BI250" i="11"/>
  <c r="BH250" i="11"/>
  <c r="BG250" i="11"/>
  <c r="BF250" i="11"/>
  <c r="T250" i="11"/>
  <c r="R250" i="11"/>
  <c r="P250" i="11"/>
  <c r="BK250" i="11"/>
  <c r="J250" i="11"/>
  <c r="BE250" i="11" s="1"/>
  <c r="BI249" i="11"/>
  <c r="BH249" i="11"/>
  <c r="BG249" i="11"/>
  <c r="BF249" i="11"/>
  <c r="T249" i="11"/>
  <c r="R249" i="11"/>
  <c r="P249" i="11"/>
  <c r="BK249" i="11"/>
  <c r="J249" i="11"/>
  <c r="BE249" i="11" s="1"/>
  <c r="BI247" i="11"/>
  <c r="BH247" i="11"/>
  <c r="BG247" i="11"/>
  <c r="BF247" i="11"/>
  <c r="T247" i="11"/>
  <c r="T246" i="11" s="1"/>
  <c r="R247" i="11"/>
  <c r="R246" i="11" s="1"/>
  <c r="P247" i="11"/>
  <c r="P246" i="11" s="1"/>
  <c r="BK247" i="11"/>
  <c r="BK246" i="11" s="1"/>
  <c r="J246" i="11" s="1"/>
  <c r="J61" i="11" s="1"/>
  <c r="J247" i="11"/>
  <c r="BE247" i="11" s="1"/>
  <c r="BI244" i="11"/>
  <c r="BH244" i="11"/>
  <c r="BG244" i="11"/>
  <c r="BF244" i="11"/>
  <c r="T244" i="11"/>
  <c r="R244" i="11"/>
  <c r="P244" i="11"/>
  <c r="BK244" i="11"/>
  <c r="J244" i="11"/>
  <c r="BE244" i="11" s="1"/>
  <c r="BI242" i="11"/>
  <c r="BH242" i="11"/>
  <c r="BG242" i="11"/>
  <c r="BF242" i="11"/>
  <c r="T242" i="11"/>
  <c r="R242" i="11"/>
  <c r="P242" i="11"/>
  <c r="BK242" i="11"/>
  <c r="J242" i="11"/>
  <c r="BE242" i="11" s="1"/>
  <c r="BI240" i="11"/>
  <c r="BH240" i="11"/>
  <c r="BG240" i="11"/>
  <c r="BF240" i="11"/>
  <c r="T240" i="11"/>
  <c r="T239" i="11" s="1"/>
  <c r="R240" i="11"/>
  <c r="R239" i="11" s="1"/>
  <c r="P240" i="11"/>
  <c r="P239" i="11" s="1"/>
  <c r="BK240" i="11"/>
  <c r="BK239" i="11" s="1"/>
  <c r="J239" i="11" s="1"/>
  <c r="J60" i="11" s="1"/>
  <c r="J240" i="11"/>
  <c r="BE240" i="11" s="1"/>
  <c r="BI238" i="11"/>
  <c r="BH238" i="11"/>
  <c r="BG238" i="11"/>
  <c r="BF238" i="11"/>
  <c r="BE238" i="11"/>
  <c r="T238" i="11"/>
  <c r="R238" i="11"/>
  <c r="P238" i="11"/>
  <c r="BK238" i="11"/>
  <c r="J238" i="11"/>
  <c r="BI237" i="11"/>
  <c r="BH237" i="11"/>
  <c r="BG237" i="11"/>
  <c r="BF237" i="11"/>
  <c r="BE237" i="11"/>
  <c r="T237" i="11"/>
  <c r="R237" i="11"/>
  <c r="P237" i="11"/>
  <c r="BK237" i="11"/>
  <c r="J237" i="11"/>
  <c r="BI236" i="11"/>
  <c r="BH236" i="11"/>
  <c r="BG236" i="11"/>
  <c r="BF236" i="11"/>
  <c r="BE236" i="11"/>
  <c r="T236" i="11"/>
  <c r="R236" i="11"/>
  <c r="P236" i="11"/>
  <c r="BK236" i="11"/>
  <c r="J236" i="11"/>
  <c r="BI234" i="11"/>
  <c r="BH234" i="11"/>
  <c r="BG234" i="11"/>
  <c r="BF234" i="11"/>
  <c r="BE234" i="11"/>
  <c r="T234" i="11"/>
  <c r="R234" i="11"/>
  <c r="P234" i="11"/>
  <c r="BK234" i="11"/>
  <c r="J234" i="11"/>
  <c r="BI232" i="11"/>
  <c r="BH232" i="11"/>
  <c r="BG232" i="11"/>
  <c r="BF232" i="11"/>
  <c r="BE232" i="11"/>
  <c r="T232" i="11"/>
  <c r="R232" i="11"/>
  <c r="P232" i="11"/>
  <c r="BK232" i="11"/>
  <c r="J232" i="11"/>
  <c r="BI230" i="11"/>
  <c r="BH230" i="11"/>
  <c r="BG230" i="11"/>
  <c r="BF230" i="11"/>
  <c r="T230" i="11"/>
  <c r="T229" i="11" s="1"/>
  <c r="T228" i="11" s="1"/>
  <c r="R230" i="11"/>
  <c r="R229" i="11"/>
  <c r="P230" i="11"/>
  <c r="P229" i="11" s="1"/>
  <c r="BK230" i="11"/>
  <c r="BK229" i="11"/>
  <c r="J230" i="11"/>
  <c r="BE230" i="11"/>
  <c r="BI226" i="11"/>
  <c r="BH226" i="11"/>
  <c r="BG226" i="11"/>
  <c r="BF226" i="11"/>
  <c r="T226" i="11"/>
  <c r="R226" i="11"/>
  <c r="P226" i="11"/>
  <c r="BK226" i="11"/>
  <c r="J226" i="11"/>
  <c r="BE226" i="11"/>
  <c r="BI222" i="11"/>
  <c r="F34" i="11"/>
  <c r="BD61" i="1" s="1"/>
  <c r="BH222" i="11"/>
  <c r="F33" i="11" s="1"/>
  <c r="BC61" i="1" s="1"/>
  <c r="BG222" i="11"/>
  <c r="F32" i="11"/>
  <c r="BB61" i="1" s="1"/>
  <c r="BF222" i="11"/>
  <c r="T222" i="11"/>
  <c r="T221" i="11"/>
  <c r="R222" i="11"/>
  <c r="R221" i="11"/>
  <c r="P222" i="11"/>
  <c r="P221" i="11"/>
  <c r="BK222" i="11"/>
  <c r="BK221" i="11"/>
  <c r="J222" i="11"/>
  <c r="BE222" i="11"/>
  <c r="E21" i="11"/>
  <c r="J51" i="11" s="1"/>
  <c r="J216" i="11"/>
  <c r="J12" i="11"/>
  <c r="J214" i="11"/>
  <c r="F214" i="11"/>
  <c r="E212" i="11"/>
  <c r="J49" i="11"/>
  <c r="F49" i="11"/>
  <c r="E47" i="11"/>
  <c r="J21" i="11"/>
  <c r="J20" i="11"/>
  <c r="J18" i="11"/>
  <c r="E18" i="11"/>
  <c r="F52" i="11" s="1"/>
  <c r="J17" i="11"/>
  <c r="J15" i="11"/>
  <c r="E15" i="11"/>
  <c r="F51" i="11" s="1"/>
  <c r="J14" i="11"/>
  <c r="E7" i="11"/>
  <c r="E45" i="11"/>
  <c r="AY60" i="1"/>
  <c r="AX60" i="1"/>
  <c r="BI178" i="10"/>
  <c r="BH178" i="10"/>
  <c r="BG178" i="10"/>
  <c r="BF178" i="10"/>
  <c r="T178" i="10"/>
  <c r="T177" i="10" s="1"/>
  <c r="R178" i="10"/>
  <c r="R177" i="10" s="1"/>
  <c r="P178" i="10"/>
  <c r="P177" i="10" s="1"/>
  <c r="BK178" i="10"/>
  <c r="BK177" i="10" s="1"/>
  <c r="J177" i="10" s="1"/>
  <c r="J61" i="10" s="1"/>
  <c r="J178" i="10"/>
  <c r="BE178" i="10"/>
  <c r="BI176" i="10"/>
  <c r="BH176" i="10"/>
  <c r="BG176" i="10"/>
  <c r="BF176" i="10"/>
  <c r="T176" i="10"/>
  <c r="R176" i="10"/>
  <c r="P176" i="10"/>
  <c r="BK176" i="10"/>
  <c r="J176" i="10"/>
  <c r="BE176" i="10"/>
  <c r="BI175" i="10"/>
  <c r="BH175" i="10"/>
  <c r="BG175" i="10"/>
  <c r="BF175" i="10"/>
  <c r="T175" i="10"/>
  <c r="R175" i="10"/>
  <c r="P175" i="10"/>
  <c r="BK175" i="10"/>
  <c r="J175" i="10"/>
  <c r="BE175" i="10"/>
  <c r="BI174" i="10"/>
  <c r="BH174" i="10"/>
  <c r="BG174" i="10"/>
  <c r="BF174" i="10"/>
  <c r="T174" i="10"/>
  <c r="R174" i="10"/>
  <c r="P174" i="10"/>
  <c r="BK174" i="10"/>
  <c r="J174" i="10"/>
  <c r="BE174" i="10"/>
  <c r="BI172" i="10"/>
  <c r="BH172" i="10"/>
  <c r="BG172" i="10"/>
  <c r="BF172" i="10"/>
  <c r="T172" i="10"/>
  <c r="R172" i="10"/>
  <c r="P172" i="10"/>
  <c r="BK172" i="10"/>
  <c r="J172" i="10"/>
  <c r="BE172" i="10"/>
  <c r="BI170" i="10"/>
  <c r="BH170" i="10"/>
  <c r="BG170" i="10"/>
  <c r="BF170" i="10"/>
  <c r="T170" i="10"/>
  <c r="R170" i="10"/>
  <c r="P170" i="10"/>
  <c r="BK170" i="10"/>
  <c r="J170" i="10"/>
  <c r="BE170" i="10"/>
  <c r="BI169" i="10"/>
  <c r="BH169" i="10"/>
  <c r="BG169" i="10"/>
  <c r="BF169" i="10"/>
  <c r="T169" i="10"/>
  <c r="R169" i="10"/>
  <c r="P169" i="10"/>
  <c r="BK169" i="10"/>
  <c r="J169" i="10"/>
  <c r="BE169" i="10"/>
  <c r="BI167" i="10"/>
  <c r="BH167" i="10"/>
  <c r="BG167" i="10"/>
  <c r="BF167" i="10"/>
  <c r="T167" i="10"/>
  <c r="R167" i="10"/>
  <c r="P167" i="10"/>
  <c r="BK167" i="10"/>
  <c r="J167" i="10"/>
  <c r="BE167" i="10"/>
  <c r="BI164" i="10"/>
  <c r="BH164" i="10"/>
  <c r="BG164" i="10"/>
  <c r="BF164" i="10"/>
  <c r="T164" i="10"/>
  <c r="R164" i="10"/>
  <c r="P164" i="10"/>
  <c r="BK164" i="10"/>
  <c r="J164" i="10"/>
  <c r="BE164" i="10"/>
  <c r="BI161" i="10"/>
  <c r="BH161" i="10"/>
  <c r="BG161" i="10"/>
  <c r="BF161" i="10"/>
  <c r="T161" i="10"/>
  <c r="R161" i="10"/>
  <c r="P161" i="10"/>
  <c r="BK161" i="10"/>
  <c r="J161" i="10"/>
  <c r="BE161" i="10"/>
  <c r="BI158" i="10"/>
  <c r="BH158" i="10"/>
  <c r="BG158" i="10"/>
  <c r="BF158" i="10"/>
  <c r="T158" i="10"/>
  <c r="R158" i="10"/>
  <c r="P158" i="10"/>
  <c r="BK158" i="10"/>
  <c r="J158" i="10"/>
  <c r="BE158" i="10"/>
  <c r="BI156" i="10"/>
  <c r="BH156" i="10"/>
  <c r="BG156" i="10"/>
  <c r="BF156" i="10"/>
  <c r="T156" i="10"/>
  <c r="R156" i="10"/>
  <c r="P156" i="10"/>
  <c r="BK156" i="10"/>
  <c r="J156" i="10"/>
  <c r="BE156" i="10"/>
  <c r="BI154" i="10"/>
  <c r="BH154" i="10"/>
  <c r="BG154" i="10"/>
  <c r="BF154" i="10"/>
  <c r="T154" i="10"/>
  <c r="R154" i="10"/>
  <c r="P154" i="10"/>
  <c r="BK154" i="10"/>
  <c r="J154" i="10"/>
  <c r="BE154" i="10"/>
  <c r="BI153" i="10"/>
  <c r="BH153" i="10"/>
  <c r="BG153" i="10"/>
  <c r="BF153" i="10"/>
  <c r="T153" i="10"/>
  <c r="R153" i="10"/>
  <c r="P153" i="10"/>
  <c r="BK153" i="10"/>
  <c r="J153" i="10"/>
  <c r="BE153" i="10"/>
  <c r="BI151" i="10"/>
  <c r="BH151" i="10"/>
  <c r="BG151" i="10"/>
  <c r="BF151" i="10"/>
  <c r="T151" i="10"/>
  <c r="R151" i="10"/>
  <c r="P151" i="10"/>
  <c r="BK151" i="10"/>
  <c r="J151" i="10"/>
  <c r="BE151" i="10"/>
  <c r="BI149" i="10"/>
  <c r="BH149" i="10"/>
  <c r="BG149" i="10"/>
  <c r="BF149" i="10"/>
  <c r="T149" i="10"/>
  <c r="R149" i="10"/>
  <c r="P149" i="10"/>
  <c r="BK149" i="10"/>
  <c r="J149" i="10"/>
  <c r="BE149" i="10"/>
  <c r="BI145" i="10"/>
  <c r="BH145" i="10"/>
  <c r="BG145" i="10"/>
  <c r="BF145" i="10"/>
  <c r="T145" i="10"/>
  <c r="R145" i="10"/>
  <c r="P145" i="10"/>
  <c r="BK145" i="10"/>
  <c r="J145" i="10"/>
  <c r="BE145" i="10"/>
  <c r="BI144" i="10"/>
  <c r="BH144" i="10"/>
  <c r="BG144" i="10"/>
  <c r="BF144" i="10"/>
  <c r="T144" i="10"/>
  <c r="R144" i="10"/>
  <c r="P144" i="10"/>
  <c r="BK144" i="10"/>
  <c r="J144" i="10"/>
  <c r="BE144" i="10"/>
  <c r="BI143" i="10"/>
  <c r="BH143" i="10"/>
  <c r="BG143" i="10"/>
  <c r="BF143" i="10"/>
  <c r="T143" i="10"/>
  <c r="R143" i="10"/>
  <c r="P143" i="10"/>
  <c r="BK143" i="10"/>
  <c r="J143" i="10"/>
  <c r="BE143" i="10"/>
  <c r="BI141" i="10"/>
  <c r="BH141" i="10"/>
  <c r="BG141" i="10"/>
  <c r="BF141" i="10"/>
  <c r="T141" i="10"/>
  <c r="R141" i="10"/>
  <c r="P141" i="10"/>
  <c r="BK141" i="10"/>
  <c r="J141" i="10"/>
  <c r="BE141" i="10"/>
  <c r="BI140" i="10"/>
  <c r="BH140" i="10"/>
  <c r="BG140" i="10"/>
  <c r="BF140" i="10"/>
  <c r="T140" i="10"/>
  <c r="R140" i="10"/>
  <c r="P140" i="10"/>
  <c r="BK140" i="10"/>
  <c r="J140" i="10"/>
  <c r="BE140" i="10"/>
  <c r="BI139" i="10"/>
  <c r="BH139" i="10"/>
  <c r="BG139" i="10"/>
  <c r="BF139" i="10"/>
  <c r="T139" i="10"/>
  <c r="T138" i="10"/>
  <c r="R139" i="10"/>
  <c r="R138" i="10"/>
  <c r="P139" i="10"/>
  <c r="P138" i="10"/>
  <c r="BK139" i="10"/>
  <c r="BK138" i="10"/>
  <c r="J138" i="10" s="1"/>
  <c r="J60" i="10" s="1"/>
  <c r="J139" i="10"/>
  <c r="BE139" i="10"/>
  <c r="BI136" i="10"/>
  <c r="BH136" i="10"/>
  <c r="BG136" i="10"/>
  <c r="BF136" i="10"/>
  <c r="T136" i="10"/>
  <c r="R136" i="10"/>
  <c r="P136" i="10"/>
  <c r="BK136" i="10"/>
  <c r="J136" i="10"/>
  <c r="BE136" i="10"/>
  <c r="BI132" i="10"/>
  <c r="BH132" i="10"/>
  <c r="BG132" i="10"/>
  <c r="BF132" i="10"/>
  <c r="T132" i="10"/>
  <c r="R132" i="10"/>
  <c r="P132" i="10"/>
  <c r="BK132" i="10"/>
  <c r="J132" i="10"/>
  <c r="BE132" i="10"/>
  <c r="BI130" i="10"/>
  <c r="BH130" i="10"/>
  <c r="BG130" i="10"/>
  <c r="BF130" i="10"/>
  <c r="T130" i="10"/>
  <c r="R130" i="10"/>
  <c r="P130" i="10"/>
  <c r="BK130" i="10"/>
  <c r="J130" i="10"/>
  <c r="BE130" i="10"/>
  <c r="BI129" i="10"/>
  <c r="BH129" i="10"/>
  <c r="BG129" i="10"/>
  <c r="BF129" i="10"/>
  <c r="T129" i="10"/>
  <c r="R129" i="10"/>
  <c r="P129" i="10"/>
  <c r="BK129" i="10"/>
  <c r="J129" i="10"/>
  <c r="BE129" i="10"/>
  <c r="BI128" i="10"/>
  <c r="BH128" i="10"/>
  <c r="BG128" i="10"/>
  <c r="BF128" i="10"/>
  <c r="T128" i="10"/>
  <c r="T127" i="10"/>
  <c r="R128" i="10"/>
  <c r="R127" i="10"/>
  <c r="P128" i="10"/>
  <c r="P127" i="10"/>
  <c r="BK128" i="10"/>
  <c r="BK127" i="10"/>
  <c r="J127" i="10" s="1"/>
  <c r="J59" i="10" s="1"/>
  <c r="J128" i="10"/>
  <c r="BE128" i="10"/>
  <c r="BI126" i="10"/>
  <c r="BH126" i="10"/>
  <c r="BG126" i="10"/>
  <c r="BF126" i="10"/>
  <c r="T126" i="10"/>
  <c r="R126" i="10"/>
  <c r="P126" i="10"/>
  <c r="BK126" i="10"/>
  <c r="J126" i="10"/>
  <c r="BE126" i="10"/>
  <c r="BI123" i="10"/>
  <c r="BH123" i="10"/>
  <c r="BG123" i="10"/>
  <c r="BF123" i="10"/>
  <c r="T123" i="10"/>
  <c r="R123" i="10"/>
  <c r="P123" i="10"/>
  <c r="BK123" i="10"/>
  <c r="J123" i="10"/>
  <c r="BE123" i="10"/>
  <c r="BI121" i="10"/>
  <c r="BH121" i="10"/>
  <c r="BG121" i="10"/>
  <c r="BF121" i="10"/>
  <c r="T121" i="10"/>
  <c r="R121" i="10"/>
  <c r="P121" i="10"/>
  <c r="BK121" i="10"/>
  <c r="J121" i="10"/>
  <c r="BE121" i="10"/>
  <c r="BI120" i="10"/>
  <c r="BH120" i="10"/>
  <c r="BG120" i="10"/>
  <c r="BF120" i="10"/>
  <c r="T120" i="10"/>
  <c r="R120" i="10"/>
  <c r="P120" i="10"/>
  <c r="BK120" i="10"/>
  <c r="J120" i="10"/>
  <c r="BE120" i="10"/>
  <c r="BI118" i="10"/>
  <c r="BH118" i="10"/>
  <c r="BG118" i="10"/>
  <c r="BF118" i="10"/>
  <c r="T118" i="10"/>
  <c r="R118" i="10"/>
  <c r="P118" i="10"/>
  <c r="BK118" i="10"/>
  <c r="J118" i="10"/>
  <c r="BE118" i="10"/>
  <c r="BI116" i="10"/>
  <c r="BH116" i="10"/>
  <c r="BG116" i="10"/>
  <c r="BF116" i="10"/>
  <c r="T116" i="10"/>
  <c r="R116" i="10"/>
  <c r="P116" i="10"/>
  <c r="BK116" i="10"/>
  <c r="J116" i="10"/>
  <c r="BE116" i="10"/>
  <c r="BI115" i="10"/>
  <c r="BH115" i="10"/>
  <c r="BG115" i="10"/>
  <c r="BF115" i="10"/>
  <c r="T115" i="10"/>
  <c r="R115" i="10"/>
  <c r="P115" i="10"/>
  <c r="BK115" i="10"/>
  <c r="J115" i="10"/>
  <c r="BE115" i="10"/>
  <c r="BI114" i="10"/>
  <c r="BH114" i="10"/>
  <c r="BG114" i="10"/>
  <c r="BF114" i="10"/>
  <c r="T114" i="10"/>
  <c r="R114" i="10"/>
  <c r="P114" i="10"/>
  <c r="BK114" i="10"/>
  <c r="J114" i="10"/>
  <c r="BE114" i="10"/>
  <c r="BI112" i="10"/>
  <c r="BH112" i="10"/>
  <c r="BG112" i="10"/>
  <c r="BF112" i="10"/>
  <c r="T112" i="10"/>
  <c r="R112" i="10"/>
  <c r="P112" i="10"/>
  <c r="BK112" i="10"/>
  <c r="J112" i="10"/>
  <c r="BE112" i="10"/>
  <c r="BI111" i="10"/>
  <c r="BH111" i="10"/>
  <c r="BG111" i="10"/>
  <c r="BF111" i="10"/>
  <c r="T111" i="10"/>
  <c r="R111" i="10"/>
  <c r="P111" i="10"/>
  <c r="BK111" i="10"/>
  <c r="J111" i="10"/>
  <c r="BE111" i="10"/>
  <c r="BI109" i="10"/>
  <c r="BH109" i="10"/>
  <c r="BG109" i="10"/>
  <c r="BF109" i="10"/>
  <c r="T109" i="10"/>
  <c r="R109" i="10"/>
  <c r="P109" i="10"/>
  <c r="BK109" i="10"/>
  <c r="J109" i="10"/>
  <c r="BE109" i="10"/>
  <c r="BI108" i="10"/>
  <c r="BH108" i="10"/>
  <c r="BG108" i="10"/>
  <c r="BF108" i="10"/>
  <c r="T108" i="10"/>
  <c r="R108" i="10"/>
  <c r="P108" i="10"/>
  <c r="BK108" i="10"/>
  <c r="J108" i="10"/>
  <c r="BE108" i="10"/>
  <c r="BI105" i="10"/>
  <c r="BH105" i="10"/>
  <c r="BG105" i="10"/>
  <c r="BF105" i="10"/>
  <c r="T105" i="10"/>
  <c r="R105" i="10"/>
  <c r="P105" i="10"/>
  <c r="BK105" i="10"/>
  <c r="J105" i="10"/>
  <c r="BE105" i="10"/>
  <c r="BI101" i="10"/>
  <c r="BH101" i="10"/>
  <c r="BG101" i="10"/>
  <c r="BF101" i="10"/>
  <c r="T101" i="10"/>
  <c r="R101" i="10"/>
  <c r="P101" i="10"/>
  <c r="BK101" i="10"/>
  <c r="J101" i="10"/>
  <c r="BE101" i="10"/>
  <c r="BI100" i="10"/>
  <c r="BH100" i="10"/>
  <c r="BG100" i="10"/>
  <c r="BF100" i="10"/>
  <c r="T100" i="10"/>
  <c r="R100" i="10"/>
  <c r="P100" i="10"/>
  <c r="BK100" i="10"/>
  <c r="J100" i="10"/>
  <c r="BE100" i="10"/>
  <c r="BI98" i="10"/>
  <c r="BH98" i="10"/>
  <c r="BG98" i="10"/>
  <c r="BF98" i="10"/>
  <c r="T98" i="10"/>
  <c r="R98" i="10"/>
  <c r="P98" i="10"/>
  <c r="BK98" i="10"/>
  <c r="J98" i="10"/>
  <c r="BE98" i="10"/>
  <c r="BI97" i="10"/>
  <c r="BH97" i="10"/>
  <c r="BG97" i="10"/>
  <c r="BF97" i="10"/>
  <c r="T97" i="10"/>
  <c r="R97" i="10"/>
  <c r="P97" i="10"/>
  <c r="BK97" i="10"/>
  <c r="J97" i="10"/>
  <c r="BE97" i="10"/>
  <c r="BI95" i="10"/>
  <c r="BH95" i="10"/>
  <c r="BG95" i="10"/>
  <c r="BF95" i="10"/>
  <c r="T95" i="10"/>
  <c r="R95" i="10"/>
  <c r="P95" i="10"/>
  <c r="BK95" i="10"/>
  <c r="J95" i="10"/>
  <c r="BE95" i="10"/>
  <c r="BI94" i="10"/>
  <c r="BH94" i="10"/>
  <c r="BG94" i="10"/>
  <c r="BF94" i="10"/>
  <c r="T94" i="10"/>
  <c r="R94" i="10"/>
  <c r="P94" i="10"/>
  <c r="BK94" i="10"/>
  <c r="J94" i="10"/>
  <c r="BE94" i="10"/>
  <c r="BI92" i="10"/>
  <c r="BH92" i="10"/>
  <c r="BG92" i="10"/>
  <c r="BF92" i="10"/>
  <c r="T92" i="10"/>
  <c r="R92" i="10"/>
  <c r="P92" i="10"/>
  <c r="BK92" i="10"/>
  <c r="J92" i="10"/>
  <c r="BE92" i="10"/>
  <c r="BI91" i="10"/>
  <c r="BH91" i="10"/>
  <c r="BG91" i="10"/>
  <c r="BF91" i="10"/>
  <c r="T91" i="10"/>
  <c r="R91" i="10"/>
  <c r="P91" i="10"/>
  <c r="BK91" i="10"/>
  <c r="J91" i="10"/>
  <c r="BE91" i="10"/>
  <c r="BI90" i="10"/>
  <c r="BH90" i="10"/>
  <c r="BG90" i="10"/>
  <c r="BF90" i="10"/>
  <c r="T90" i="10"/>
  <c r="R90" i="10"/>
  <c r="P90" i="10"/>
  <c r="BK90" i="10"/>
  <c r="J90" i="10"/>
  <c r="BE90" i="10"/>
  <c r="BI89" i="10"/>
  <c r="BH89" i="10"/>
  <c r="BG89" i="10"/>
  <c r="BF89" i="10"/>
  <c r="T89" i="10"/>
  <c r="R89" i="10"/>
  <c r="P89" i="10"/>
  <c r="BK89" i="10"/>
  <c r="J89" i="10"/>
  <c r="BE89" i="10"/>
  <c r="BI88" i="10"/>
  <c r="BH88" i="10"/>
  <c r="BG88" i="10"/>
  <c r="BF88" i="10"/>
  <c r="T88" i="10"/>
  <c r="R88" i="10"/>
  <c r="P88" i="10"/>
  <c r="BK88" i="10"/>
  <c r="J88" i="10"/>
  <c r="BE88" i="10"/>
  <c r="BI87" i="10"/>
  <c r="BH87" i="10"/>
  <c r="BG87" i="10"/>
  <c r="BF87" i="10"/>
  <c r="T87" i="10"/>
  <c r="R87" i="10"/>
  <c r="P87" i="10"/>
  <c r="BK87" i="10"/>
  <c r="J87" i="10"/>
  <c r="BE87" i="10"/>
  <c r="BI85" i="10"/>
  <c r="BH85" i="10"/>
  <c r="BG85" i="10"/>
  <c r="BF85" i="10"/>
  <c r="T85" i="10"/>
  <c r="R85" i="10"/>
  <c r="P85" i="10"/>
  <c r="BK85" i="10"/>
  <c r="J85" i="10"/>
  <c r="BE85" i="10"/>
  <c r="BI84" i="10"/>
  <c r="F34" i="10"/>
  <c r="BD60" i="1" s="1"/>
  <c r="BH84" i="10"/>
  <c r="F33" i="10" s="1"/>
  <c r="BC60" i="1" s="1"/>
  <c r="BG84" i="10"/>
  <c r="F32" i="10"/>
  <c r="BB60" i="1" s="1"/>
  <c r="BF84" i="10"/>
  <c r="J31" i="10" s="1"/>
  <c r="AW60" i="1" s="1"/>
  <c r="T84" i="10"/>
  <c r="T83" i="10"/>
  <c r="T82" i="10" s="1"/>
  <c r="T81" i="10" s="1"/>
  <c r="R84" i="10"/>
  <c r="R83" i="10"/>
  <c r="P84" i="10"/>
  <c r="P83" i="10"/>
  <c r="P82" i="10" s="1"/>
  <c r="P81" i="10" s="1"/>
  <c r="AU60" i="1" s="1"/>
  <c r="BK84" i="10"/>
  <c r="BK83" i="10" s="1"/>
  <c r="J84" i="10"/>
  <c r="BE84" i="10" s="1"/>
  <c r="E18" i="10"/>
  <c r="F78" i="10" s="1"/>
  <c r="F75" i="10"/>
  <c r="E73" i="10"/>
  <c r="E7" i="10"/>
  <c r="E71" i="10" s="1"/>
  <c r="F49" i="10"/>
  <c r="E47" i="10"/>
  <c r="J21" i="10"/>
  <c r="E21" i="10"/>
  <c r="J51" i="10"/>
  <c r="J20" i="10"/>
  <c r="J18" i="10"/>
  <c r="J17" i="10"/>
  <c r="J15" i="10"/>
  <c r="E15" i="10"/>
  <c r="F77" i="10"/>
  <c r="J14" i="10"/>
  <c r="J12" i="10"/>
  <c r="J49" i="10" s="1"/>
  <c r="AY59" i="1"/>
  <c r="AX59" i="1"/>
  <c r="BI98" i="9"/>
  <c r="BH98" i="9"/>
  <c r="BG98" i="9"/>
  <c r="BF98" i="9"/>
  <c r="T98" i="9"/>
  <c r="R98" i="9"/>
  <c r="P98" i="9"/>
  <c r="J98" i="9"/>
  <c r="BE98" i="9"/>
  <c r="BI96" i="9"/>
  <c r="BH96" i="9"/>
  <c r="BG96" i="9"/>
  <c r="BF96" i="9"/>
  <c r="T96" i="9"/>
  <c r="R96" i="9"/>
  <c r="P96" i="9"/>
  <c r="BK96" i="9"/>
  <c r="J96" i="9"/>
  <c r="BE96" i="9"/>
  <c r="BI94" i="9"/>
  <c r="BH94" i="9"/>
  <c r="BG94" i="9"/>
  <c r="BF94" i="9"/>
  <c r="T94" i="9"/>
  <c r="T93" i="9"/>
  <c r="R94" i="9"/>
  <c r="R93" i="9"/>
  <c r="P94" i="9"/>
  <c r="P93" i="9"/>
  <c r="BK94" i="9"/>
  <c r="J94" i="9"/>
  <c r="BE94" i="9" s="1"/>
  <c r="BE82" i="9"/>
  <c r="BI91" i="9"/>
  <c r="BH91" i="9"/>
  <c r="BG91" i="9"/>
  <c r="BF91" i="9"/>
  <c r="T91" i="9"/>
  <c r="R91" i="9"/>
  <c r="P91" i="9"/>
  <c r="BK91" i="9"/>
  <c r="J91" i="9"/>
  <c r="BE91" i="9" s="1"/>
  <c r="BI89" i="9"/>
  <c r="BH89" i="9"/>
  <c r="BG89" i="9"/>
  <c r="BF89" i="9"/>
  <c r="T89" i="9"/>
  <c r="R89" i="9"/>
  <c r="P89" i="9"/>
  <c r="BK89" i="9"/>
  <c r="J89" i="9"/>
  <c r="BE89" i="9" s="1"/>
  <c r="BI87" i="9"/>
  <c r="BH87" i="9"/>
  <c r="BG87" i="9"/>
  <c r="BF87" i="9"/>
  <c r="T87" i="9"/>
  <c r="R87" i="9"/>
  <c r="P87" i="9"/>
  <c r="BK87" i="9"/>
  <c r="J87" i="9"/>
  <c r="BE87" i="9" s="1"/>
  <c r="BI86" i="9"/>
  <c r="BH86" i="9"/>
  <c r="BG86" i="9"/>
  <c r="BF86" i="9"/>
  <c r="T86" i="9"/>
  <c r="R86" i="9"/>
  <c r="P86" i="9"/>
  <c r="BK86" i="9"/>
  <c r="J86" i="9"/>
  <c r="BE86" i="9" s="1"/>
  <c r="BI84" i="9"/>
  <c r="BH84" i="9"/>
  <c r="BG84" i="9"/>
  <c r="F32" i="9" s="1"/>
  <c r="BB59" i="1" s="1"/>
  <c r="BF84" i="9"/>
  <c r="T84" i="9"/>
  <c r="R84" i="9"/>
  <c r="R81" i="9"/>
  <c r="R80" i="9" s="1"/>
  <c r="R79" i="9" s="1"/>
  <c r="P84" i="9"/>
  <c r="BK84" i="9"/>
  <c r="BK81" i="9" s="1"/>
  <c r="J84" i="9"/>
  <c r="BE84" i="9"/>
  <c r="BI82" i="9"/>
  <c r="F34" i="9"/>
  <c r="BD59" i="1" s="1"/>
  <c r="BH82" i="9"/>
  <c r="F33" i="9" s="1"/>
  <c r="BC59" i="1" s="1"/>
  <c r="BG82" i="9"/>
  <c r="BF82" i="9"/>
  <c r="J31" i="9" s="1"/>
  <c r="AW59" i="1" s="1"/>
  <c r="T82" i="9"/>
  <c r="T81" i="9"/>
  <c r="T80" i="9" s="1"/>
  <c r="T79" i="9" s="1"/>
  <c r="R82" i="9"/>
  <c r="P82" i="9"/>
  <c r="P81" i="9" s="1"/>
  <c r="P80" i="9" s="1"/>
  <c r="P79" i="9" s="1"/>
  <c r="AU59" i="1" s="1"/>
  <c r="E21" i="9"/>
  <c r="J75" i="9"/>
  <c r="J12" i="9"/>
  <c r="J73" i="9"/>
  <c r="F73" i="9"/>
  <c r="E71" i="9"/>
  <c r="E15" i="9"/>
  <c r="F51" i="9"/>
  <c r="J49" i="9"/>
  <c r="F49" i="9"/>
  <c r="E47" i="9"/>
  <c r="J21" i="9"/>
  <c r="J51" i="9"/>
  <c r="J20" i="9"/>
  <c r="J18" i="9"/>
  <c r="E18" i="9"/>
  <c r="F52" i="9" s="1"/>
  <c r="J17" i="9"/>
  <c r="J15" i="9"/>
  <c r="F75" i="9"/>
  <c r="J14" i="9"/>
  <c r="E7" i="9"/>
  <c r="E45" i="9" s="1"/>
  <c r="T123" i="8"/>
  <c r="AY58" i="1"/>
  <c r="AX58" i="1"/>
  <c r="BI124" i="8"/>
  <c r="BH124" i="8"/>
  <c r="BG124" i="8"/>
  <c r="BF124" i="8"/>
  <c r="T124" i="8"/>
  <c r="R124" i="8"/>
  <c r="R123" i="8" s="1"/>
  <c r="P124" i="8"/>
  <c r="P123" i="8" s="1"/>
  <c r="BK124" i="8"/>
  <c r="BK123" i="8" s="1"/>
  <c r="J123" i="8" s="1"/>
  <c r="J64" i="8" s="1"/>
  <c r="J124" i="8"/>
  <c r="BE124" i="8" s="1"/>
  <c r="BI121" i="8"/>
  <c r="BH121" i="8"/>
  <c r="BG121" i="8"/>
  <c r="BF121" i="8"/>
  <c r="T121" i="8"/>
  <c r="T120" i="8" s="1"/>
  <c r="R121" i="8"/>
  <c r="R120" i="8" s="1"/>
  <c r="P121" i="8"/>
  <c r="P120" i="8" s="1"/>
  <c r="BK121" i="8"/>
  <c r="BK120" i="8" s="1"/>
  <c r="J120" i="8" s="1"/>
  <c r="J63" i="8" s="1"/>
  <c r="J121" i="8"/>
  <c r="BE121" i="8" s="1"/>
  <c r="BI119" i="8"/>
  <c r="BH119" i="8"/>
  <c r="BG119" i="8"/>
  <c r="BF119" i="8"/>
  <c r="BE119" i="8"/>
  <c r="T119" i="8"/>
  <c r="R119" i="8"/>
  <c r="P119" i="8"/>
  <c r="BK119" i="8"/>
  <c r="J119" i="8"/>
  <c r="BI117" i="8"/>
  <c r="BH117" i="8"/>
  <c r="BG117" i="8"/>
  <c r="BF117" i="8"/>
  <c r="BE117" i="8"/>
  <c r="T117" i="8"/>
  <c r="T116" i="8"/>
  <c r="R117" i="8"/>
  <c r="R116" i="8"/>
  <c r="P117" i="8"/>
  <c r="P116" i="8"/>
  <c r="BK117" i="8"/>
  <c r="BK116" i="8"/>
  <c r="J116" i="8" s="1"/>
  <c r="J62" i="8" s="1"/>
  <c r="J117" i="8"/>
  <c r="BI114" i="8"/>
  <c r="BH114" i="8"/>
  <c r="BG114" i="8"/>
  <c r="BF114" i="8"/>
  <c r="T114" i="8"/>
  <c r="R114" i="8"/>
  <c r="P114" i="8"/>
  <c r="BK114" i="8"/>
  <c r="J114" i="8"/>
  <c r="BE114" i="8" s="1"/>
  <c r="BI113" i="8"/>
  <c r="BH113" i="8"/>
  <c r="BG113" i="8"/>
  <c r="BF113" i="8"/>
  <c r="T113" i="8"/>
  <c r="R113" i="8"/>
  <c r="P113" i="8"/>
  <c r="BK113" i="8"/>
  <c r="J113" i="8"/>
  <c r="BE113" i="8" s="1"/>
  <c r="BI111" i="8"/>
  <c r="BH111" i="8"/>
  <c r="BG111" i="8"/>
  <c r="BF111" i="8"/>
  <c r="T111" i="8"/>
  <c r="R111" i="8"/>
  <c r="P111" i="8"/>
  <c r="BK111" i="8"/>
  <c r="J111" i="8"/>
  <c r="BE111" i="8" s="1"/>
  <c r="BI109" i="8"/>
  <c r="BH109" i="8"/>
  <c r="BG109" i="8"/>
  <c r="BF109" i="8"/>
  <c r="T109" i="8"/>
  <c r="R109" i="8"/>
  <c r="P109" i="8"/>
  <c r="BK109" i="8"/>
  <c r="J109" i="8"/>
  <c r="BE109" i="8" s="1"/>
  <c r="BI107" i="8"/>
  <c r="BH107" i="8"/>
  <c r="BG107" i="8"/>
  <c r="BF107" i="8"/>
  <c r="T107" i="8"/>
  <c r="T106" i="8" s="1"/>
  <c r="R107" i="8"/>
  <c r="R106" i="8" s="1"/>
  <c r="P107" i="8"/>
  <c r="P106" i="8" s="1"/>
  <c r="BK107" i="8"/>
  <c r="BK106" i="8" s="1"/>
  <c r="J106" i="8" s="1"/>
  <c r="J61" i="8" s="1"/>
  <c r="J107" i="8"/>
  <c r="BE107" i="8" s="1"/>
  <c r="BI104" i="8"/>
  <c r="BH104" i="8"/>
  <c r="BG104" i="8"/>
  <c r="BF104" i="8"/>
  <c r="T104" i="8"/>
  <c r="R104" i="8"/>
  <c r="P104" i="8"/>
  <c r="BK104" i="8"/>
  <c r="J104" i="8"/>
  <c r="BE104" i="8" s="1"/>
  <c r="BI103" i="8"/>
  <c r="BH103" i="8"/>
  <c r="BG103" i="8"/>
  <c r="BF103" i="8"/>
  <c r="T103" i="8"/>
  <c r="R103" i="8"/>
  <c r="P103" i="8"/>
  <c r="BK103" i="8"/>
  <c r="J103" i="8"/>
  <c r="BE103" i="8" s="1"/>
  <c r="BI101" i="8"/>
  <c r="BH101" i="8"/>
  <c r="BG101" i="8"/>
  <c r="BF101" i="8"/>
  <c r="T101" i="8"/>
  <c r="T100" i="8" s="1"/>
  <c r="R101" i="8"/>
  <c r="R100" i="8" s="1"/>
  <c r="P101" i="8"/>
  <c r="BK101" i="8"/>
  <c r="BK100" i="8" s="1"/>
  <c r="J100" i="8"/>
  <c r="J60" i="8" s="1"/>
  <c r="J101" i="8"/>
  <c r="BE101" i="8" s="1"/>
  <c r="BI98" i="8"/>
  <c r="BH98" i="8"/>
  <c r="BG98" i="8"/>
  <c r="BF98" i="8"/>
  <c r="T98" i="8"/>
  <c r="R98" i="8"/>
  <c r="P98" i="8"/>
  <c r="BK98" i="8"/>
  <c r="J98" i="8"/>
  <c r="BE98" i="8" s="1"/>
  <c r="BI96" i="8"/>
  <c r="BH96" i="8"/>
  <c r="BG96" i="8"/>
  <c r="BF96" i="8"/>
  <c r="T96" i="8"/>
  <c r="R96" i="8"/>
  <c r="R95" i="8" s="1"/>
  <c r="P96" i="8"/>
  <c r="P95" i="8" s="1"/>
  <c r="BK96" i="8"/>
  <c r="BK95" i="8" s="1"/>
  <c r="J95" i="8" s="1"/>
  <c r="J59" i="8" s="1"/>
  <c r="J96" i="8"/>
  <c r="BE96" i="8" s="1"/>
  <c r="BI93" i="8"/>
  <c r="BH93" i="8"/>
  <c r="BG93" i="8"/>
  <c r="BF93" i="8"/>
  <c r="BE93" i="8"/>
  <c r="T93" i="8"/>
  <c r="R93" i="8"/>
  <c r="P93" i="8"/>
  <c r="BK93" i="8"/>
  <c r="J93" i="8"/>
  <c r="BI91" i="8"/>
  <c r="BH91" i="8"/>
  <c r="BG91" i="8"/>
  <c r="BF91" i="8"/>
  <c r="BE91" i="8"/>
  <c r="T91" i="8"/>
  <c r="R91" i="8"/>
  <c r="P91" i="8"/>
  <c r="BK91" i="8"/>
  <c r="J91" i="8"/>
  <c r="BI89" i="8"/>
  <c r="BH89" i="8"/>
  <c r="BG89" i="8"/>
  <c r="BF89" i="8"/>
  <c r="BE89" i="8"/>
  <c r="T89" i="8"/>
  <c r="R89" i="8"/>
  <c r="P89" i="8"/>
  <c r="BK89" i="8"/>
  <c r="J89" i="8"/>
  <c r="BI87" i="8"/>
  <c r="F34" i="8" s="1"/>
  <c r="BD58" i="1" s="1"/>
  <c r="BH87" i="8"/>
  <c r="F33" i="8"/>
  <c r="BC58" i="1" s="1"/>
  <c r="BG87" i="8"/>
  <c r="BF87" i="8"/>
  <c r="J31" i="8"/>
  <c r="AW58" i="1" s="1"/>
  <c r="F31" i="8"/>
  <c r="BA58" i="1" s="1"/>
  <c r="T87" i="8"/>
  <c r="T86" i="8" s="1"/>
  <c r="R87" i="8"/>
  <c r="P87" i="8"/>
  <c r="P86" i="8" s="1"/>
  <c r="BK87" i="8"/>
  <c r="BK86" i="8" s="1"/>
  <c r="J87" i="8"/>
  <c r="BE87" i="8" s="1"/>
  <c r="E18" i="8"/>
  <c r="F78" i="8"/>
  <c r="E76" i="8"/>
  <c r="E7" i="8"/>
  <c r="E74" i="8" s="1"/>
  <c r="J12" i="8"/>
  <c r="F49" i="8"/>
  <c r="E47" i="8"/>
  <c r="J21" i="8"/>
  <c r="E21" i="8"/>
  <c r="J51" i="8"/>
  <c r="J20" i="8"/>
  <c r="J18" i="8"/>
  <c r="J17" i="8"/>
  <c r="J15" i="8"/>
  <c r="E15" i="8"/>
  <c r="F51" i="8" s="1"/>
  <c r="J14" i="8"/>
  <c r="E45" i="8"/>
  <c r="P125" i="7"/>
  <c r="R109" i="7"/>
  <c r="AY57" i="1"/>
  <c r="AX57" i="1"/>
  <c r="BI133" i="7"/>
  <c r="BH133" i="7"/>
  <c r="BG133" i="7"/>
  <c r="BF133" i="7"/>
  <c r="T133" i="7"/>
  <c r="T132" i="7" s="1"/>
  <c r="R133" i="7"/>
  <c r="R132" i="7" s="1"/>
  <c r="P133" i="7"/>
  <c r="P132" i="7" s="1"/>
  <c r="BK133" i="7"/>
  <c r="BK132" i="7" s="1"/>
  <c r="J132" i="7"/>
  <c r="J65" i="7" s="1"/>
  <c r="J133" i="7"/>
  <c r="BE133" i="7" s="1"/>
  <c r="BI129" i="7"/>
  <c r="BH129" i="7"/>
  <c r="BG129" i="7"/>
  <c r="BF129" i="7"/>
  <c r="T129" i="7"/>
  <c r="T128" i="7" s="1"/>
  <c r="R129" i="7"/>
  <c r="R128" i="7" s="1"/>
  <c r="P129" i="7"/>
  <c r="P128" i="7" s="1"/>
  <c r="BK129" i="7"/>
  <c r="BK128" i="7" s="1"/>
  <c r="J128" i="7" s="1"/>
  <c r="J64" i="7" s="1"/>
  <c r="J129" i="7"/>
  <c r="BE129" i="7" s="1"/>
  <c r="BI126" i="7"/>
  <c r="BH126" i="7"/>
  <c r="BG126" i="7"/>
  <c r="BF126" i="7"/>
  <c r="T126" i="7"/>
  <c r="T125" i="7" s="1"/>
  <c r="R126" i="7"/>
  <c r="R125" i="7" s="1"/>
  <c r="P126" i="7"/>
  <c r="BK126" i="7"/>
  <c r="BK125" i="7"/>
  <c r="J125" i="7" s="1"/>
  <c r="J63" i="7" s="1"/>
  <c r="J126" i="7"/>
  <c r="BE126" i="7"/>
  <c r="BI123" i="7"/>
  <c r="BH123" i="7"/>
  <c r="BG123" i="7"/>
  <c r="BF123" i="7"/>
  <c r="T123" i="7"/>
  <c r="T122" i="7"/>
  <c r="R123" i="7"/>
  <c r="R122" i="7"/>
  <c r="P123" i="7"/>
  <c r="P122" i="7"/>
  <c r="BK123" i="7"/>
  <c r="BK122" i="7"/>
  <c r="J122" i="7" s="1"/>
  <c r="J62" i="7"/>
  <c r="J123" i="7"/>
  <c r="BE123" i="7"/>
  <c r="BI121" i="7"/>
  <c r="BH121" i="7"/>
  <c r="F33" i="7" s="1"/>
  <c r="BC57" i="1" s="1"/>
  <c r="BG121" i="7"/>
  <c r="BF121" i="7"/>
  <c r="T121" i="7"/>
  <c r="R121" i="7"/>
  <c r="P121" i="7"/>
  <c r="BK121" i="7"/>
  <c r="J121" i="7"/>
  <c r="BE121" i="7" s="1"/>
  <c r="BI119" i="7"/>
  <c r="BH119" i="7"/>
  <c r="BG119" i="7"/>
  <c r="BF119" i="7"/>
  <c r="T119" i="7"/>
  <c r="R119" i="7"/>
  <c r="P119" i="7"/>
  <c r="BK119" i="7"/>
  <c r="J119" i="7"/>
  <c r="BE119" i="7" s="1"/>
  <c r="BI117" i="7"/>
  <c r="BH117" i="7"/>
  <c r="BG117" i="7"/>
  <c r="BF117" i="7"/>
  <c r="T117" i="7"/>
  <c r="R117" i="7"/>
  <c r="R116" i="7"/>
  <c r="P117" i="7"/>
  <c r="P116" i="7"/>
  <c r="BK117" i="7"/>
  <c r="BK116" i="7"/>
  <c r="J116" i="7" s="1"/>
  <c r="J61" i="7"/>
  <c r="J117" i="7"/>
  <c r="BE117" i="7" s="1"/>
  <c r="BI114" i="7"/>
  <c r="BH114" i="7"/>
  <c r="BG114" i="7"/>
  <c r="BF114" i="7"/>
  <c r="T114" i="7"/>
  <c r="R114" i="7"/>
  <c r="P114" i="7"/>
  <c r="BK114" i="7"/>
  <c r="J114" i="7"/>
  <c r="BE114" i="7" s="1"/>
  <c r="BI112" i="7"/>
  <c r="BH112" i="7"/>
  <c r="BG112" i="7"/>
  <c r="BF112" i="7"/>
  <c r="T112" i="7"/>
  <c r="R112" i="7"/>
  <c r="P112" i="7"/>
  <c r="BK112" i="7"/>
  <c r="J112" i="7"/>
  <c r="BE112" i="7" s="1"/>
  <c r="BI110" i="7"/>
  <c r="BH110" i="7"/>
  <c r="BG110" i="7"/>
  <c r="BF110" i="7"/>
  <c r="T110" i="7"/>
  <c r="R110" i="7"/>
  <c r="P110" i="7"/>
  <c r="BK110" i="7"/>
  <c r="BK109" i="7"/>
  <c r="J109" i="7" s="1"/>
  <c r="J60" i="7" s="1"/>
  <c r="J110" i="7"/>
  <c r="BE110" i="7"/>
  <c r="BI107" i="7"/>
  <c r="BH107" i="7"/>
  <c r="BG107" i="7"/>
  <c r="BF107" i="7"/>
  <c r="T107" i="7"/>
  <c r="R107" i="7"/>
  <c r="P107" i="7"/>
  <c r="BK107" i="7"/>
  <c r="J107" i="7"/>
  <c r="BE107" i="7"/>
  <c r="BI105" i="7"/>
  <c r="BH105" i="7"/>
  <c r="BG105" i="7"/>
  <c r="BF105" i="7"/>
  <c r="T105" i="7"/>
  <c r="R105" i="7"/>
  <c r="P105" i="7"/>
  <c r="BK105" i="7"/>
  <c r="J105" i="7"/>
  <c r="BE105" i="7"/>
  <c r="BI103" i="7"/>
  <c r="BH103" i="7"/>
  <c r="BG103" i="7"/>
  <c r="BF103" i="7"/>
  <c r="T103" i="7"/>
  <c r="R103" i="7"/>
  <c r="P103" i="7"/>
  <c r="BK103" i="7"/>
  <c r="J103" i="7"/>
  <c r="BE103" i="7"/>
  <c r="BI101" i="7"/>
  <c r="BH101" i="7"/>
  <c r="BG101" i="7"/>
  <c r="BF101" i="7"/>
  <c r="T101" i="7"/>
  <c r="R101" i="7"/>
  <c r="P101" i="7"/>
  <c r="P98" i="7"/>
  <c r="BK101" i="7"/>
  <c r="J101" i="7"/>
  <c r="BE101" i="7" s="1"/>
  <c r="BI99" i="7"/>
  <c r="BH99" i="7"/>
  <c r="BG99" i="7"/>
  <c r="BF99" i="7"/>
  <c r="T99" i="7"/>
  <c r="T98" i="7" s="1"/>
  <c r="R99" i="7"/>
  <c r="R98" i="7" s="1"/>
  <c r="P99" i="7"/>
  <c r="BK99" i="7"/>
  <c r="J99" i="7"/>
  <c r="BE99" i="7" s="1"/>
  <c r="BI96" i="7"/>
  <c r="BH96" i="7"/>
  <c r="BG96" i="7"/>
  <c r="BF96" i="7"/>
  <c r="T96" i="7"/>
  <c r="R96" i="7"/>
  <c r="P96" i="7"/>
  <c r="BK96" i="7"/>
  <c r="J96" i="7"/>
  <c r="BE96" i="7" s="1"/>
  <c r="BI94" i="7"/>
  <c r="BH94" i="7"/>
  <c r="BG94" i="7"/>
  <c r="BF94" i="7"/>
  <c r="T94" i="7"/>
  <c r="R94" i="7"/>
  <c r="P94" i="7"/>
  <c r="BK94" i="7"/>
  <c r="J94" i="7"/>
  <c r="BE94" i="7" s="1"/>
  <c r="BI92" i="7"/>
  <c r="BH92" i="7"/>
  <c r="BG92" i="7"/>
  <c r="BF92" i="7"/>
  <c r="T92" i="7"/>
  <c r="R92" i="7"/>
  <c r="P92" i="7"/>
  <c r="BK92" i="7"/>
  <c r="J92" i="7"/>
  <c r="BE92" i="7" s="1"/>
  <c r="BI90" i="7"/>
  <c r="BH90" i="7"/>
  <c r="BG90" i="7"/>
  <c r="BF90" i="7"/>
  <c r="T90" i="7"/>
  <c r="R90" i="7"/>
  <c r="P90" i="7"/>
  <c r="BK90" i="7"/>
  <c r="J90" i="7"/>
  <c r="BE90" i="7" s="1"/>
  <c r="BI88" i="7"/>
  <c r="BH88" i="7"/>
  <c r="BG88" i="7"/>
  <c r="BF88" i="7"/>
  <c r="T88" i="7"/>
  <c r="R88" i="7"/>
  <c r="R87" i="7"/>
  <c r="R86" i="7" s="1"/>
  <c r="R85" i="7" s="1"/>
  <c r="P88" i="7"/>
  <c r="BK88" i="7"/>
  <c r="BK87" i="7" s="1"/>
  <c r="J88" i="7"/>
  <c r="BE88" i="7" s="1"/>
  <c r="E21" i="7"/>
  <c r="J12" i="7"/>
  <c r="J79" i="7" s="1"/>
  <c r="F79" i="7"/>
  <c r="E77" i="7"/>
  <c r="E15" i="7"/>
  <c r="F51" i="7" s="1"/>
  <c r="F49" i="7"/>
  <c r="E47" i="7"/>
  <c r="J21" i="7"/>
  <c r="J20" i="7"/>
  <c r="J18" i="7"/>
  <c r="E18" i="7"/>
  <c r="F82" i="7" s="1"/>
  <c r="J17" i="7"/>
  <c r="J15" i="7"/>
  <c r="J14" i="7"/>
  <c r="J49" i="7"/>
  <c r="E7" i="7"/>
  <c r="E75" i="7"/>
  <c r="AY56" i="1"/>
  <c r="AX56" i="1"/>
  <c r="BI130" i="6"/>
  <c r="BH130" i="6"/>
  <c r="BG130" i="6"/>
  <c r="BF130" i="6"/>
  <c r="T130" i="6"/>
  <c r="R130" i="6"/>
  <c r="P130" i="6"/>
  <c r="BK130" i="6"/>
  <c r="J130" i="6"/>
  <c r="BE130" i="6" s="1"/>
  <c r="BI129" i="6"/>
  <c r="BH129" i="6"/>
  <c r="BG129" i="6"/>
  <c r="BF129" i="6"/>
  <c r="T129" i="6"/>
  <c r="R129" i="6"/>
  <c r="P129" i="6"/>
  <c r="P124" i="6" s="1"/>
  <c r="BK129" i="6"/>
  <c r="J129" i="6"/>
  <c r="BE129" i="6" s="1"/>
  <c r="BI128" i="6"/>
  <c r="BH128" i="6"/>
  <c r="BG128" i="6"/>
  <c r="BF128" i="6"/>
  <c r="T128" i="6"/>
  <c r="T124" i="6" s="1"/>
  <c r="R128" i="6"/>
  <c r="P128" i="6"/>
  <c r="BK128" i="6"/>
  <c r="J128" i="6"/>
  <c r="BE128" i="6" s="1"/>
  <c r="BI125" i="6"/>
  <c r="BH125" i="6"/>
  <c r="BG125" i="6"/>
  <c r="BF125" i="6"/>
  <c r="T125" i="6"/>
  <c r="R125" i="6"/>
  <c r="R124" i="6" s="1"/>
  <c r="P125" i="6"/>
  <c r="BK125" i="6"/>
  <c r="BK124" i="6" s="1"/>
  <c r="J124" i="6" s="1"/>
  <c r="J62" i="6" s="1"/>
  <c r="J125" i="6"/>
  <c r="BE125" i="6" s="1"/>
  <c r="BI122" i="6"/>
  <c r="BH122" i="6"/>
  <c r="BG122" i="6"/>
  <c r="BF122" i="6"/>
  <c r="T122" i="6"/>
  <c r="R122" i="6"/>
  <c r="P122" i="6"/>
  <c r="BK122" i="6"/>
  <c r="J122" i="6"/>
  <c r="BE122" i="6" s="1"/>
  <c r="BI120" i="6"/>
  <c r="BH120" i="6"/>
  <c r="BG120" i="6"/>
  <c r="BF120" i="6"/>
  <c r="T120" i="6"/>
  <c r="R120" i="6"/>
  <c r="P120" i="6"/>
  <c r="BK120" i="6"/>
  <c r="J120" i="6"/>
  <c r="BE120" i="6"/>
  <c r="BI118" i="6"/>
  <c r="BH118" i="6"/>
  <c r="BG118" i="6"/>
  <c r="BF118" i="6"/>
  <c r="T118" i="6"/>
  <c r="T117" i="6" s="1"/>
  <c r="R118" i="6"/>
  <c r="R117" i="6"/>
  <c r="P118" i="6"/>
  <c r="P117" i="6" s="1"/>
  <c r="BK118" i="6"/>
  <c r="BK117" i="6"/>
  <c r="J117" i="6" s="1"/>
  <c r="J61" i="6" s="1"/>
  <c r="J118" i="6"/>
  <c r="BE118" i="6"/>
  <c r="BI115" i="6"/>
  <c r="BH115" i="6"/>
  <c r="BG115" i="6"/>
  <c r="BF115" i="6"/>
  <c r="BE115" i="6"/>
  <c r="T115" i="6"/>
  <c r="R115" i="6"/>
  <c r="P115" i="6"/>
  <c r="BK115" i="6"/>
  <c r="J115" i="6"/>
  <c r="BI113" i="6"/>
  <c r="BH113" i="6"/>
  <c r="BG113" i="6"/>
  <c r="BF113" i="6"/>
  <c r="T113" i="6"/>
  <c r="R113" i="6"/>
  <c r="R108" i="6" s="1"/>
  <c r="P113" i="6"/>
  <c r="BK113" i="6"/>
  <c r="J113" i="6"/>
  <c r="BE113" i="6" s="1"/>
  <c r="BI111" i="6"/>
  <c r="BH111" i="6"/>
  <c r="BG111" i="6"/>
  <c r="BF111" i="6"/>
  <c r="BE111" i="6"/>
  <c r="T111" i="6"/>
  <c r="R111" i="6"/>
  <c r="P111" i="6"/>
  <c r="BK111" i="6"/>
  <c r="BK108" i="6" s="1"/>
  <c r="J108" i="6" s="1"/>
  <c r="J60" i="6" s="1"/>
  <c r="J111" i="6"/>
  <c r="BI109" i="6"/>
  <c r="BH109" i="6"/>
  <c r="BG109" i="6"/>
  <c r="BF109" i="6"/>
  <c r="BE109" i="6"/>
  <c r="T109" i="6"/>
  <c r="T108" i="6" s="1"/>
  <c r="R109" i="6"/>
  <c r="P109" i="6"/>
  <c r="P108" i="6" s="1"/>
  <c r="BK109" i="6"/>
  <c r="J109" i="6"/>
  <c r="BI106" i="6"/>
  <c r="BH106" i="6"/>
  <c r="BG106" i="6"/>
  <c r="BF106" i="6"/>
  <c r="T106" i="6"/>
  <c r="T105" i="6"/>
  <c r="R106" i="6"/>
  <c r="R105" i="6" s="1"/>
  <c r="P106" i="6"/>
  <c r="P105" i="6"/>
  <c r="BK106" i="6"/>
  <c r="BK105" i="6" s="1"/>
  <c r="J106" i="6"/>
  <c r="BE106" i="6"/>
  <c r="BI103" i="6"/>
  <c r="BH103" i="6"/>
  <c r="BG103" i="6"/>
  <c r="BF103" i="6"/>
  <c r="BE103" i="6"/>
  <c r="T103" i="6"/>
  <c r="R103" i="6"/>
  <c r="P103" i="6"/>
  <c r="BK103" i="6"/>
  <c r="J103" i="6"/>
  <c r="BI101" i="6"/>
  <c r="BH101" i="6"/>
  <c r="BG101" i="6"/>
  <c r="BF101" i="6"/>
  <c r="T101" i="6"/>
  <c r="R101" i="6"/>
  <c r="P101" i="6"/>
  <c r="BK101" i="6"/>
  <c r="J101" i="6"/>
  <c r="BE101" i="6" s="1"/>
  <c r="BI99" i="6"/>
  <c r="BH99" i="6"/>
  <c r="BG99" i="6"/>
  <c r="BF99" i="6"/>
  <c r="BE99" i="6"/>
  <c r="T99" i="6"/>
  <c r="R99" i="6"/>
  <c r="P99" i="6"/>
  <c r="BK99" i="6"/>
  <c r="J99" i="6"/>
  <c r="BI97" i="6"/>
  <c r="BH97" i="6"/>
  <c r="BG97" i="6"/>
  <c r="BF97" i="6"/>
  <c r="T97" i="6"/>
  <c r="R97" i="6"/>
  <c r="P97" i="6"/>
  <c r="BK97" i="6"/>
  <c r="J97" i="6"/>
  <c r="BE97" i="6" s="1"/>
  <c r="BI94" i="6"/>
  <c r="BH94" i="6"/>
  <c r="BG94" i="6"/>
  <c r="BF94" i="6"/>
  <c r="BE94" i="6"/>
  <c r="T94" i="6"/>
  <c r="R94" i="6"/>
  <c r="P94" i="6"/>
  <c r="BK94" i="6"/>
  <c r="J94" i="6"/>
  <c r="BI91" i="6"/>
  <c r="BH91" i="6"/>
  <c r="BG91" i="6"/>
  <c r="BF91" i="6"/>
  <c r="T91" i="6"/>
  <c r="R91" i="6"/>
  <c r="P91" i="6"/>
  <c r="BK91" i="6"/>
  <c r="J91" i="6"/>
  <c r="BE91" i="6" s="1"/>
  <c r="BI89" i="6"/>
  <c r="BH89" i="6"/>
  <c r="BG89" i="6"/>
  <c r="BF89" i="6"/>
  <c r="J31" i="6" s="1"/>
  <c r="AW56" i="1" s="1"/>
  <c r="BE89" i="6"/>
  <c r="T89" i="6"/>
  <c r="R89" i="6"/>
  <c r="P89" i="6"/>
  <c r="P84" i="6" s="1"/>
  <c r="BK89" i="6"/>
  <c r="J89" i="6"/>
  <c r="BI87" i="6"/>
  <c r="BH87" i="6"/>
  <c r="BG87" i="6"/>
  <c r="BF87" i="6"/>
  <c r="T87" i="6"/>
  <c r="R87" i="6"/>
  <c r="R84" i="6" s="1"/>
  <c r="R83" i="6" s="1"/>
  <c r="R82" i="6" s="1"/>
  <c r="P87" i="6"/>
  <c r="BK87" i="6"/>
  <c r="J87" i="6"/>
  <c r="BE87" i="6" s="1"/>
  <c r="BI85" i="6"/>
  <c r="F34" i="6" s="1"/>
  <c r="BD56" i="1" s="1"/>
  <c r="BH85" i="6"/>
  <c r="F33" i="6" s="1"/>
  <c r="BC56" i="1" s="1"/>
  <c r="BG85" i="6"/>
  <c r="F32" i="6"/>
  <c r="BB56" i="1" s="1"/>
  <c r="BF85" i="6"/>
  <c r="T85" i="6"/>
  <c r="T84" i="6" s="1"/>
  <c r="T83" i="6" s="1"/>
  <c r="T82" i="6" s="1"/>
  <c r="R85" i="6"/>
  <c r="P85" i="6"/>
  <c r="BK85" i="6"/>
  <c r="BK84" i="6" s="1"/>
  <c r="J84" i="6" s="1"/>
  <c r="J58" i="6" s="1"/>
  <c r="J85" i="6"/>
  <c r="BE85" i="6" s="1"/>
  <c r="F30" i="6" s="1"/>
  <c r="AZ56" i="1" s="1"/>
  <c r="E18" i="6"/>
  <c r="F79" i="6" s="1"/>
  <c r="F76" i="6"/>
  <c r="E74" i="6"/>
  <c r="E7" i="6"/>
  <c r="E72" i="6" s="1"/>
  <c r="F49" i="6"/>
  <c r="E47" i="6"/>
  <c r="J21" i="6"/>
  <c r="E21" i="6"/>
  <c r="J51" i="6"/>
  <c r="J20" i="6"/>
  <c r="J18" i="6"/>
  <c r="J17" i="6"/>
  <c r="J15" i="6"/>
  <c r="E15" i="6"/>
  <c r="F51" i="6" s="1"/>
  <c r="J14" i="6"/>
  <c r="J12" i="6"/>
  <c r="J76" i="6"/>
  <c r="AY55" i="1"/>
  <c r="AX55" i="1"/>
  <c r="BI131" i="5"/>
  <c r="BH131" i="5"/>
  <c r="BG131" i="5"/>
  <c r="BF131" i="5"/>
  <c r="T131" i="5"/>
  <c r="T130" i="5"/>
  <c r="R131" i="5"/>
  <c r="R130" i="5" s="1"/>
  <c r="P131" i="5"/>
  <c r="P130" i="5"/>
  <c r="BK131" i="5"/>
  <c r="BK130" i="5" s="1"/>
  <c r="J130" i="5" s="1"/>
  <c r="J63" i="5" s="1"/>
  <c r="J131" i="5"/>
  <c r="BE131" i="5" s="1"/>
  <c r="BI128" i="5"/>
  <c r="BH128" i="5"/>
  <c r="BG128" i="5"/>
  <c r="BF128" i="5"/>
  <c r="T128" i="5"/>
  <c r="R128" i="5"/>
  <c r="P128" i="5"/>
  <c r="BK128" i="5"/>
  <c r="J128" i="5"/>
  <c r="BE128" i="5"/>
  <c r="BI127" i="5"/>
  <c r="BH127" i="5"/>
  <c r="BG127" i="5"/>
  <c r="BF127" i="5"/>
  <c r="T127" i="5"/>
  <c r="R127" i="5"/>
  <c r="P127" i="5"/>
  <c r="BK127" i="5"/>
  <c r="J127" i="5"/>
  <c r="BE127" i="5" s="1"/>
  <c r="BI126" i="5"/>
  <c r="BH126" i="5"/>
  <c r="BG126" i="5"/>
  <c r="BF126" i="5"/>
  <c r="T126" i="5"/>
  <c r="R126" i="5"/>
  <c r="P126" i="5"/>
  <c r="BK126" i="5"/>
  <c r="J126" i="5"/>
  <c r="BE126" i="5"/>
  <c r="BI123" i="5"/>
  <c r="BH123" i="5"/>
  <c r="BG123" i="5"/>
  <c r="BF123" i="5"/>
  <c r="T123" i="5"/>
  <c r="R123" i="5"/>
  <c r="P123" i="5"/>
  <c r="BK123" i="5"/>
  <c r="J123" i="5"/>
  <c r="BE123" i="5" s="1"/>
  <c r="BI121" i="5"/>
  <c r="BH121" i="5"/>
  <c r="BG121" i="5"/>
  <c r="BF121" i="5"/>
  <c r="T121" i="5"/>
  <c r="R121" i="5"/>
  <c r="P121" i="5"/>
  <c r="BK121" i="5"/>
  <c r="J121" i="5"/>
  <c r="BE121" i="5"/>
  <c r="BI119" i="5"/>
  <c r="BH119" i="5"/>
  <c r="BG119" i="5"/>
  <c r="BF119" i="5"/>
  <c r="T119" i="5"/>
  <c r="T112" i="5" s="1"/>
  <c r="R119" i="5"/>
  <c r="P119" i="5"/>
  <c r="BK119" i="5"/>
  <c r="J119" i="5"/>
  <c r="BE119" i="5" s="1"/>
  <c r="BI117" i="5"/>
  <c r="BH117" i="5"/>
  <c r="BG117" i="5"/>
  <c r="BF117" i="5"/>
  <c r="T117" i="5"/>
  <c r="R117" i="5"/>
  <c r="P117" i="5"/>
  <c r="BK117" i="5"/>
  <c r="J117" i="5"/>
  <c r="BE117" i="5" s="1"/>
  <c r="BI113" i="5"/>
  <c r="BH113" i="5"/>
  <c r="BG113" i="5"/>
  <c r="BF113" i="5"/>
  <c r="T113" i="5"/>
  <c r="R113" i="5"/>
  <c r="R112" i="5" s="1"/>
  <c r="P113" i="5"/>
  <c r="P112" i="5" s="1"/>
  <c r="BK113" i="5"/>
  <c r="BK112" i="5"/>
  <c r="J112" i="5" s="1"/>
  <c r="J62" i="5" s="1"/>
  <c r="J113" i="5"/>
  <c r="BE113" i="5"/>
  <c r="BI108" i="5"/>
  <c r="BH108" i="5"/>
  <c r="BG108" i="5"/>
  <c r="BF108" i="5"/>
  <c r="BE108" i="5"/>
  <c r="T108" i="5"/>
  <c r="R108" i="5"/>
  <c r="P108" i="5"/>
  <c r="BK108" i="5"/>
  <c r="BK105" i="5" s="1"/>
  <c r="J105" i="5" s="1"/>
  <c r="J61" i="5" s="1"/>
  <c r="J108" i="5"/>
  <c r="BI106" i="5"/>
  <c r="BH106" i="5"/>
  <c r="BG106" i="5"/>
  <c r="BF106" i="5"/>
  <c r="BE106" i="5"/>
  <c r="T106" i="5"/>
  <c r="T105" i="5" s="1"/>
  <c r="R106" i="5"/>
  <c r="R105" i="5"/>
  <c r="P106" i="5"/>
  <c r="P105" i="5" s="1"/>
  <c r="BK106" i="5"/>
  <c r="J106" i="5"/>
  <c r="BI104" i="5"/>
  <c r="BH104" i="5"/>
  <c r="BG104" i="5"/>
  <c r="BF104" i="5"/>
  <c r="T104" i="5"/>
  <c r="R104" i="5"/>
  <c r="P104" i="5"/>
  <c r="BK104" i="5"/>
  <c r="J104" i="5"/>
  <c r="BE104" i="5"/>
  <c r="BI103" i="5"/>
  <c r="BH103" i="5"/>
  <c r="BG103" i="5"/>
  <c r="BF103" i="5"/>
  <c r="T103" i="5"/>
  <c r="R103" i="5"/>
  <c r="P103" i="5"/>
  <c r="BK103" i="5"/>
  <c r="J103" i="5"/>
  <c r="BE103" i="5" s="1"/>
  <c r="BI100" i="5"/>
  <c r="BH100" i="5"/>
  <c r="BG100" i="5"/>
  <c r="BF100" i="5"/>
  <c r="T100" i="5"/>
  <c r="R100" i="5"/>
  <c r="P100" i="5"/>
  <c r="BK100" i="5"/>
  <c r="J100" i="5"/>
  <c r="BE100" i="5"/>
  <c r="BI98" i="5"/>
  <c r="BH98" i="5"/>
  <c r="BG98" i="5"/>
  <c r="BF98" i="5"/>
  <c r="T98" i="5"/>
  <c r="T97" i="5" s="1"/>
  <c r="R98" i="5"/>
  <c r="R97" i="5"/>
  <c r="P98" i="5"/>
  <c r="P97" i="5" s="1"/>
  <c r="BK98" i="5"/>
  <c r="BK97" i="5"/>
  <c r="J97" i="5" s="1"/>
  <c r="J60" i="5" s="1"/>
  <c r="J98" i="5"/>
  <c r="BE98" i="5"/>
  <c r="BI95" i="5"/>
  <c r="BH95" i="5"/>
  <c r="BG95" i="5"/>
  <c r="BF95" i="5"/>
  <c r="BE95" i="5"/>
  <c r="T95" i="5"/>
  <c r="R95" i="5"/>
  <c r="P95" i="5"/>
  <c r="BK95" i="5"/>
  <c r="J95" i="5"/>
  <c r="BI94" i="5"/>
  <c r="BH94" i="5"/>
  <c r="BG94" i="5"/>
  <c r="BF94" i="5"/>
  <c r="T94" i="5"/>
  <c r="R94" i="5"/>
  <c r="R89" i="5" s="1"/>
  <c r="P94" i="5"/>
  <c r="BK94" i="5"/>
  <c r="J94" i="5"/>
  <c r="BE94" i="5" s="1"/>
  <c r="F30" i="5" s="1"/>
  <c r="AZ55" i="1" s="1"/>
  <c r="BI92" i="5"/>
  <c r="BH92" i="5"/>
  <c r="BG92" i="5"/>
  <c r="BF92" i="5"/>
  <c r="F31" i="5" s="1"/>
  <c r="BA55" i="1" s="1"/>
  <c r="BE92" i="5"/>
  <c r="T92" i="5"/>
  <c r="R92" i="5"/>
  <c r="P92" i="5"/>
  <c r="BK92" i="5"/>
  <c r="BK89" i="5" s="1"/>
  <c r="J89" i="5" s="1"/>
  <c r="J59" i="5" s="1"/>
  <c r="J92" i="5"/>
  <c r="BI90" i="5"/>
  <c r="BH90" i="5"/>
  <c r="BG90" i="5"/>
  <c r="BF90" i="5"/>
  <c r="BE90" i="5"/>
  <c r="T90" i="5"/>
  <c r="T89" i="5" s="1"/>
  <c r="R90" i="5"/>
  <c r="P90" i="5"/>
  <c r="P89" i="5" s="1"/>
  <c r="BK90" i="5"/>
  <c r="J90" i="5"/>
  <c r="BI88" i="5"/>
  <c r="BH88" i="5"/>
  <c r="BG88" i="5"/>
  <c r="BF88" i="5"/>
  <c r="T88" i="5"/>
  <c r="R88" i="5"/>
  <c r="P88" i="5"/>
  <c r="BK88" i="5"/>
  <c r="J88" i="5"/>
  <c r="BE88" i="5"/>
  <c r="BI86" i="5"/>
  <c r="F34" i="5" s="1"/>
  <c r="BD55" i="1" s="1"/>
  <c r="BH86" i="5"/>
  <c r="F33" i="5" s="1"/>
  <c r="BC55" i="1" s="1"/>
  <c r="BG86" i="5"/>
  <c r="F32" i="5"/>
  <c r="BB55" i="1" s="1"/>
  <c r="BF86" i="5"/>
  <c r="T86" i="5"/>
  <c r="T85" i="5" s="1"/>
  <c r="T84" i="5" s="1"/>
  <c r="T83" i="5" s="1"/>
  <c r="R86" i="5"/>
  <c r="R85" i="5" s="1"/>
  <c r="R84" i="5" s="1"/>
  <c r="R83" i="5" s="1"/>
  <c r="P86" i="5"/>
  <c r="P85" i="5" s="1"/>
  <c r="BK86" i="5"/>
  <c r="BK85" i="5"/>
  <c r="BK84" i="5" s="1"/>
  <c r="J85" i="5"/>
  <c r="J58" i="5" s="1"/>
  <c r="J86" i="5"/>
  <c r="BE86" i="5"/>
  <c r="E21" i="5"/>
  <c r="J79" i="5" s="1"/>
  <c r="J12" i="5"/>
  <c r="J77" i="5"/>
  <c r="F77" i="5"/>
  <c r="E75" i="5"/>
  <c r="E15" i="5"/>
  <c r="F51" i="5"/>
  <c r="F49" i="5"/>
  <c r="E47" i="5"/>
  <c r="J21" i="5"/>
  <c r="J20" i="5"/>
  <c r="J18" i="5"/>
  <c r="E18" i="5"/>
  <c r="F80" i="5"/>
  <c r="J17" i="5"/>
  <c r="J15" i="5"/>
  <c r="F79" i="5"/>
  <c r="J14" i="5"/>
  <c r="J49" i="5"/>
  <c r="E7" i="5"/>
  <c r="AY54" i="1"/>
  <c r="AX54" i="1"/>
  <c r="BI116" i="4"/>
  <c r="BH116" i="4"/>
  <c r="BG116" i="4"/>
  <c r="BF116" i="4"/>
  <c r="T116" i="4"/>
  <c r="R116" i="4"/>
  <c r="P116" i="4"/>
  <c r="BK116" i="4"/>
  <c r="J116" i="4"/>
  <c r="BE116" i="4" s="1"/>
  <c r="BI114" i="4"/>
  <c r="BH114" i="4"/>
  <c r="BG114" i="4"/>
  <c r="BF114" i="4"/>
  <c r="T114" i="4"/>
  <c r="R114" i="4"/>
  <c r="P114" i="4"/>
  <c r="BK114" i="4"/>
  <c r="BK103" i="4" s="1"/>
  <c r="J103" i="4" s="1"/>
  <c r="J59" i="4" s="1"/>
  <c r="J114" i="4"/>
  <c r="BE114" i="4"/>
  <c r="BI110" i="4"/>
  <c r="BH110" i="4"/>
  <c r="BG110" i="4"/>
  <c r="BF110" i="4"/>
  <c r="T110" i="4"/>
  <c r="R110" i="4"/>
  <c r="P110" i="4"/>
  <c r="BK110" i="4"/>
  <c r="J110" i="4"/>
  <c r="BE110" i="4" s="1"/>
  <c r="BI108" i="4"/>
  <c r="BH108" i="4"/>
  <c r="BG108" i="4"/>
  <c r="BF108" i="4"/>
  <c r="T108" i="4"/>
  <c r="R108" i="4"/>
  <c r="R103" i="4"/>
  <c r="P108" i="4"/>
  <c r="BK108" i="4"/>
  <c r="J108" i="4"/>
  <c r="BE108" i="4"/>
  <c r="BI104" i="4"/>
  <c r="BH104" i="4"/>
  <c r="BG104" i="4"/>
  <c r="BF104" i="4"/>
  <c r="T104" i="4"/>
  <c r="T103" i="4" s="1"/>
  <c r="R104" i="4"/>
  <c r="P104" i="4"/>
  <c r="P103" i="4" s="1"/>
  <c r="BK104" i="4"/>
  <c r="J104" i="4"/>
  <c r="BE104" i="4"/>
  <c r="BI99" i="4"/>
  <c r="BH99" i="4"/>
  <c r="BG99" i="4"/>
  <c r="BF99" i="4"/>
  <c r="BE99" i="4"/>
  <c r="T99" i="4"/>
  <c r="R99" i="4"/>
  <c r="P99" i="4"/>
  <c r="BK99" i="4"/>
  <c r="J99" i="4"/>
  <c r="BI95" i="4"/>
  <c r="BH95" i="4"/>
  <c r="BG95" i="4"/>
  <c r="BF95" i="4"/>
  <c r="T95" i="4"/>
  <c r="R95" i="4"/>
  <c r="P95" i="4"/>
  <c r="BK95" i="4"/>
  <c r="J95" i="4"/>
  <c r="BE95" i="4" s="1"/>
  <c r="BI92" i="4"/>
  <c r="BH92" i="4"/>
  <c r="BG92" i="4"/>
  <c r="BF92" i="4"/>
  <c r="BE92" i="4"/>
  <c r="T92" i="4"/>
  <c r="R92" i="4"/>
  <c r="P92" i="4"/>
  <c r="BK92" i="4"/>
  <c r="J92" i="4"/>
  <c r="BI90" i="4"/>
  <c r="BH90" i="4"/>
  <c r="BG90" i="4"/>
  <c r="BF90" i="4"/>
  <c r="T90" i="4"/>
  <c r="R90" i="4"/>
  <c r="P90" i="4"/>
  <c r="BK90" i="4"/>
  <c r="J90" i="4"/>
  <c r="BE90" i="4" s="1"/>
  <c r="BI88" i="4"/>
  <c r="BH88" i="4"/>
  <c r="BG88" i="4"/>
  <c r="BF88" i="4"/>
  <c r="BE88" i="4"/>
  <c r="T88" i="4"/>
  <c r="R88" i="4"/>
  <c r="P88" i="4"/>
  <c r="BK88" i="4"/>
  <c r="J88" i="4"/>
  <c r="BI86" i="4"/>
  <c r="BH86" i="4"/>
  <c r="BG86" i="4"/>
  <c r="BF86" i="4"/>
  <c r="T86" i="4"/>
  <c r="R86" i="4"/>
  <c r="P86" i="4"/>
  <c r="BK86" i="4"/>
  <c r="J86" i="4"/>
  <c r="BE86" i="4" s="1"/>
  <c r="BI84" i="4"/>
  <c r="F34" i="4" s="1"/>
  <c r="BD54" i="1" s="1"/>
  <c r="BH84" i="4"/>
  <c r="BG84" i="4"/>
  <c r="BF84" i="4"/>
  <c r="BE84" i="4"/>
  <c r="T84" i="4"/>
  <c r="R84" i="4"/>
  <c r="P84" i="4"/>
  <c r="BK84" i="4"/>
  <c r="J84" i="4"/>
  <c r="BI82" i="4"/>
  <c r="BH82" i="4"/>
  <c r="F33" i="4" s="1"/>
  <c r="BC54" i="1" s="1"/>
  <c r="BG82" i="4"/>
  <c r="F32" i="4" s="1"/>
  <c r="BB54" i="1" s="1"/>
  <c r="BF82" i="4"/>
  <c r="J31" i="4" s="1"/>
  <c r="AW54" i="1" s="1"/>
  <c r="F31" i="4"/>
  <c r="BA54" i="1" s="1"/>
  <c r="T82" i="4"/>
  <c r="T81" i="4" s="1"/>
  <c r="T80" i="4" s="1"/>
  <c r="T79" i="4" s="1"/>
  <c r="R82" i="4"/>
  <c r="R81" i="4" s="1"/>
  <c r="R80" i="4" s="1"/>
  <c r="R79" i="4" s="1"/>
  <c r="P82" i="4"/>
  <c r="P81" i="4" s="1"/>
  <c r="BK82" i="4"/>
  <c r="BK81" i="4" s="1"/>
  <c r="J81" i="4" s="1"/>
  <c r="J58" i="4" s="1"/>
  <c r="J82" i="4"/>
  <c r="BE82" i="4" s="1"/>
  <c r="E18" i="4"/>
  <c r="F73" i="4"/>
  <c r="E71" i="4"/>
  <c r="E7" i="4"/>
  <c r="F49" i="4"/>
  <c r="E47" i="4"/>
  <c r="J21" i="4"/>
  <c r="E21" i="4"/>
  <c r="J75" i="4" s="1"/>
  <c r="J20" i="4"/>
  <c r="J18" i="4"/>
  <c r="J17" i="4"/>
  <c r="J15" i="4"/>
  <c r="E15" i="4"/>
  <c r="F51" i="4"/>
  <c r="J14" i="4"/>
  <c r="J12" i="4"/>
  <c r="J49" i="4" s="1"/>
  <c r="AY53" i="1"/>
  <c r="AX53" i="1"/>
  <c r="BI93" i="3"/>
  <c r="BH93" i="3"/>
  <c r="BG93" i="3"/>
  <c r="BF93" i="3"/>
  <c r="T93" i="3"/>
  <c r="R93" i="3"/>
  <c r="P93" i="3"/>
  <c r="BK93" i="3"/>
  <c r="J93" i="3"/>
  <c r="BE93" i="3" s="1"/>
  <c r="BI90" i="3"/>
  <c r="BH90" i="3"/>
  <c r="BG90" i="3"/>
  <c r="BF90" i="3"/>
  <c r="T90" i="3"/>
  <c r="R90" i="3"/>
  <c r="P90" i="3"/>
  <c r="BK90" i="3"/>
  <c r="J90" i="3"/>
  <c r="BE90" i="3"/>
  <c r="BI88" i="3"/>
  <c r="BH88" i="3"/>
  <c r="BG88" i="3"/>
  <c r="BF88" i="3"/>
  <c r="T88" i="3"/>
  <c r="R88" i="3"/>
  <c r="P88" i="3"/>
  <c r="BK88" i="3"/>
  <c r="J88" i="3"/>
  <c r="BE88" i="3" s="1"/>
  <c r="BI87" i="3"/>
  <c r="BH87" i="3"/>
  <c r="BG87" i="3"/>
  <c r="BF87" i="3"/>
  <c r="T87" i="3"/>
  <c r="R87" i="3"/>
  <c r="P87" i="3"/>
  <c r="BK87" i="3"/>
  <c r="J87" i="3"/>
  <c r="BE87" i="3"/>
  <c r="BI85" i="3"/>
  <c r="BH85" i="3"/>
  <c r="BG85" i="3"/>
  <c r="BF85" i="3"/>
  <c r="T85" i="3"/>
  <c r="R85" i="3"/>
  <c r="P85" i="3"/>
  <c r="BK85" i="3"/>
  <c r="J85" i="3"/>
  <c r="BE85" i="3" s="1"/>
  <c r="BI83" i="3"/>
  <c r="BH83" i="3"/>
  <c r="BG83" i="3"/>
  <c r="BF83" i="3"/>
  <c r="T83" i="3"/>
  <c r="R83" i="3"/>
  <c r="R80" i="3" s="1"/>
  <c r="R79" i="3" s="1"/>
  <c r="R78" i="3" s="1"/>
  <c r="P83" i="3"/>
  <c r="BK83" i="3"/>
  <c r="J83" i="3"/>
  <c r="BE83" i="3"/>
  <c r="BI81" i="3"/>
  <c r="F34" i="3" s="1"/>
  <c r="BD53" i="1" s="1"/>
  <c r="F34" i="7"/>
  <c r="BD57" i="1" s="1"/>
  <c r="BH81" i="3"/>
  <c r="F33" i="3" s="1"/>
  <c r="BC53" i="1" s="1"/>
  <c r="BG81" i="3"/>
  <c r="F32" i="3"/>
  <c r="BB53" i="1" s="1"/>
  <c r="BF81" i="3"/>
  <c r="T81" i="3"/>
  <c r="T80" i="3"/>
  <c r="T79" i="3" s="1"/>
  <c r="T78" i="3" s="1"/>
  <c r="R81" i="3"/>
  <c r="P81" i="3"/>
  <c r="P80" i="3" s="1"/>
  <c r="P79" i="3" s="1"/>
  <c r="P78" i="3" s="1"/>
  <c r="AU53" i="1" s="1"/>
  <c r="BK81" i="3"/>
  <c r="BK80" i="3" s="1"/>
  <c r="BK79" i="3" s="1"/>
  <c r="J81" i="3"/>
  <c r="BE81" i="3"/>
  <c r="E21" i="3"/>
  <c r="J74" i="3"/>
  <c r="J12" i="3"/>
  <c r="J72" i="3" s="1"/>
  <c r="F72" i="3"/>
  <c r="E70" i="3"/>
  <c r="E15" i="3"/>
  <c r="F51" i="3" s="1"/>
  <c r="F49" i="3"/>
  <c r="E47" i="3"/>
  <c r="J21" i="3"/>
  <c r="J51" i="3"/>
  <c r="J20" i="3"/>
  <c r="J18" i="3"/>
  <c r="E18" i="3"/>
  <c r="F75" i="3" s="1"/>
  <c r="J17" i="3"/>
  <c r="J15" i="3"/>
  <c r="F74" i="3"/>
  <c r="J14" i="3"/>
  <c r="E7" i="3"/>
  <c r="E68" i="3" s="1"/>
  <c r="E45" i="3"/>
  <c r="AY52" i="1"/>
  <c r="AX52" i="1"/>
  <c r="BI93" i="2"/>
  <c r="BH93" i="2"/>
  <c r="BG93" i="2"/>
  <c r="BF93" i="2"/>
  <c r="T93" i="2"/>
  <c r="T92" i="2" s="1"/>
  <c r="R93" i="2"/>
  <c r="R92" i="2" s="1"/>
  <c r="P93" i="2"/>
  <c r="P92" i="2" s="1"/>
  <c r="BK93" i="2"/>
  <c r="BK92" i="2"/>
  <c r="J92" i="2"/>
  <c r="J61" i="2" s="1"/>
  <c r="J93" i="2"/>
  <c r="BE93" i="2"/>
  <c r="BI91" i="2"/>
  <c r="BH91" i="2"/>
  <c r="BG91" i="2"/>
  <c r="BF91" i="2"/>
  <c r="T91" i="2"/>
  <c r="R91" i="2"/>
  <c r="P91" i="2"/>
  <c r="BK91" i="2"/>
  <c r="J91" i="2"/>
  <c r="BE91" i="2" s="1"/>
  <c r="BI90" i="2"/>
  <c r="BH90" i="2"/>
  <c r="BG90" i="2"/>
  <c r="BF90" i="2"/>
  <c r="F31" i="2" s="1"/>
  <c r="T90" i="2"/>
  <c r="T89" i="2"/>
  <c r="R90" i="2"/>
  <c r="R89" i="2" s="1"/>
  <c r="P90" i="2"/>
  <c r="P89" i="2" s="1"/>
  <c r="BK90" i="2"/>
  <c r="BK89" i="2" s="1"/>
  <c r="J89" i="2" s="1"/>
  <c r="J60" i="2" s="1"/>
  <c r="J90" i="2"/>
  <c r="BE90" i="2" s="1"/>
  <c r="BI87" i="2"/>
  <c r="BH87" i="2"/>
  <c r="BG87" i="2"/>
  <c r="BF87" i="2"/>
  <c r="T87" i="2"/>
  <c r="T86" i="2"/>
  <c r="R87" i="2"/>
  <c r="R86" i="2" s="1"/>
  <c r="P87" i="2"/>
  <c r="P86" i="2"/>
  <c r="BK87" i="2"/>
  <c r="BK86" i="2" s="1"/>
  <c r="J86" i="2" s="1"/>
  <c r="J59" i="2" s="1"/>
  <c r="J87" i="2"/>
  <c r="BE87" i="2" s="1"/>
  <c r="BI85" i="2"/>
  <c r="BH85" i="2"/>
  <c r="BG85" i="2"/>
  <c r="BF85" i="2"/>
  <c r="T85" i="2"/>
  <c r="T84" i="2"/>
  <c r="R85" i="2"/>
  <c r="R84" i="2" s="1"/>
  <c r="P85" i="2"/>
  <c r="P84" i="2"/>
  <c r="BK85" i="2"/>
  <c r="BK84" i="2" s="1"/>
  <c r="J84" i="2" s="1"/>
  <c r="J58" i="2" s="1"/>
  <c r="J85" i="2"/>
  <c r="BE85" i="2" s="1"/>
  <c r="BI83" i="2"/>
  <c r="F34" i="2" s="1"/>
  <c r="BD52" i="1" s="1"/>
  <c r="BH83" i="2"/>
  <c r="BG83" i="2"/>
  <c r="F32" i="2" s="1"/>
  <c r="BB52" i="1" s="1"/>
  <c r="BF83" i="2"/>
  <c r="J31" i="2" s="1"/>
  <c r="AW52" i="1" s="1"/>
  <c r="T83" i="2"/>
  <c r="T82" i="2" s="1"/>
  <c r="R83" i="2"/>
  <c r="R82" i="2"/>
  <c r="P83" i="2"/>
  <c r="P82" i="2" s="1"/>
  <c r="P81" i="2" s="1"/>
  <c r="AU52" i="1" s="1"/>
  <c r="BK83" i="2"/>
  <c r="BK82" i="2" s="1"/>
  <c r="J83" i="2"/>
  <c r="BE83" i="2"/>
  <c r="J30" i="2" s="1"/>
  <c r="AV52" i="1" s="1"/>
  <c r="AT52" i="1" s="1"/>
  <c r="E18" i="2"/>
  <c r="F78" i="2" s="1"/>
  <c r="F75" i="2"/>
  <c r="E73" i="2"/>
  <c r="E7" i="2"/>
  <c r="E71" i="2" s="1"/>
  <c r="F49" i="2"/>
  <c r="E47" i="2"/>
  <c r="J21" i="2"/>
  <c r="E21" i="2"/>
  <c r="J20" i="2"/>
  <c r="J18" i="2"/>
  <c r="F52" i="2"/>
  <c r="J17" i="2"/>
  <c r="J15" i="2"/>
  <c r="E15" i="2"/>
  <c r="F51" i="2" s="1"/>
  <c r="J14" i="2"/>
  <c r="J12" i="2"/>
  <c r="E45" i="2"/>
  <c r="AS51" i="1"/>
  <c r="L47" i="1"/>
  <c r="AM46" i="1"/>
  <c r="L46" i="1"/>
  <c r="AM44" i="1"/>
  <c r="L44" i="1"/>
  <c r="L42" i="1"/>
  <c r="L41" i="1"/>
  <c r="F77" i="2"/>
  <c r="F52" i="3"/>
  <c r="F52" i="5"/>
  <c r="J31" i="5"/>
  <c r="AW55" i="1" s="1"/>
  <c r="J49" i="6"/>
  <c r="F78" i="6"/>
  <c r="J30" i="6"/>
  <c r="AV56" i="1" s="1"/>
  <c r="AT56" i="1" s="1"/>
  <c r="BK98" i="7"/>
  <c r="J98" i="7"/>
  <c r="J59" i="7" s="1"/>
  <c r="J30" i="9"/>
  <c r="AV59" i="1"/>
  <c r="AT59" i="1"/>
  <c r="J73" i="4"/>
  <c r="J78" i="6"/>
  <c r="F31" i="6"/>
  <c r="BA56" i="1" s="1"/>
  <c r="T87" i="7"/>
  <c r="T109" i="7"/>
  <c r="J81" i="9"/>
  <c r="J58" i="9" s="1"/>
  <c r="BA52" i="1"/>
  <c r="F31" i="3"/>
  <c r="BA53" i="1" s="1"/>
  <c r="F75" i="4"/>
  <c r="J87" i="7"/>
  <c r="J58" i="7" s="1"/>
  <c r="J31" i="7"/>
  <c r="AW57" i="1"/>
  <c r="F31" i="7"/>
  <c r="BA57" i="1" s="1"/>
  <c r="E45" i="7"/>
  <c r="F52" i="7"/>
  <c r="P87" i="7"/>
  <c r="P86" i="7" s="1"/>
  <c r="P85" i="7" s="1"/>
  <c r="AU57" i="1" s="1"/>
  <c r="F32" i="7"/>
  <c r="BB57" i="1" s="1"/>
  <c r="P109" i="7"/>
  <c r="J83" i="10"/>
  <c r="J58" i="10" s="1"/>
  <c r="BK82" i="10"/>
  <c r="F30" i="8"/>
  <c r="AZ58" i="1"/>
  <c r="E69" i="9"/>
  <c r="F51" i="10"/>
  <c r="J77" i="10"/>
  <c r="J30" i="10"/>
  <c r="AV60" i="1" s="1"/>
  <c r="AT60" i="1" s="1"/>
  <c r="E210" i="11"/>
  <c r="F216" i="11"/>
  <c r="R281" i="11"/>
  <c r="T290" i="11"/>
  <c r="J428" i="11"/>
  <c r="J82" i="11"/>
  <c r="J495" i="11"/>
  <c r="J88" i="11" s="1"/>
  <c r="BK494" i="11"/>
  <c r="J494" i="11"/>
  <c r="J87" i="11"/>
  <c r="T554" i="11"/>
  <c r="J587" i="11"/>
  <c r="J98" i="11"/>
  <c r="T590" i="11"/>
  <c r="F80" i="8"/>
  <c r="F31" i="10"/>
  <c r="BA60" i="1"/>
  <c r="J221" i="11"/>
  <c r="J57" i="11" s="1"/>
  <c r="J30" i="11"/>
  <c r="AV61" i="1"/>
  <c r="F30" i="11"/>
  <c r="AZ61" i="1" s="1"/>
  <c r="BK290" i="11"/>
  <c r="J290" i="11"/>
  <c r="J66" i="11"/>
  <c r="J291" i="11"/>
  <c r="J67" i="11" s="1"/>
  <c r="BK366" i="11"/>
  <c r="J366" i="11"/>
  <c r="J74" i="11" s="1"/>
  <c r="J367" i="11"/>
  <c r="J75" i="11"/>
  <c r="J370" i="11"/>
  <c r="J77" i="11" s="1"/>
  <c r="BK369" i="11"/>
  <c r="J369" i="11"/>
  <c r="J76" i="11"/>
  <c r="J555" i="11"/>
  <c r="J95" i="11" s="1"/>
  <c r="BK554" i="11"/>
  <c r="J554" i="11"/>
  <c r="J94" i="11"/>
  <c r="J80" i="8"/>
  <c r="F76" i="9"/>
  <c r="F31" i="9"/>
  <c r="BA59" i="1"/>
  <c r="J75" i="10"/>
  <c r="F217" i="11"/>
  <c r="F31" i="11"/>
  <c r="BA61" i="1" s="1"/>
  <c r="BA51" i="1" s="1"/>
  <c r="J31" i="11"/>
  <c r="AW61" i="1"/>
  <c r="AT61" i="1"/>
  <c r="J282" i="11"/>
  <c r="J64" i="11" s="1"/>
  <c r="BK281" i="11"/>
  <c r="J281" i="11"/>
  <c r="J63" i="11"/>
  <c r="P290" i="11"/>
  <c r="J350" i="11"/>
  <c r="J72" i="11"/>
  <c r="BK349" i="11"/>
  <c r="J349" i="11" s="1"/>
  <c r="J71" i="11" s="1"/>
  <c r="BK498" i="11"/>
  <c r="J498" i="11"/>
  <c r="J89" i="11" s="1"/>
  <c r="J499" i="11"/>
  <c r="J90" i="11" s="1"/>
  <c r="P560" i="11"/>
  <c r="P554" i="11" s="1"/>
  <c r="P590" i="11"/>
  <c r="P586" i="11" s="1"/>
  <c r="BK228" i="11"/>
  <c r="J228" i="11"/>
  <c r="J58" i="11"/>
  <c r="J229" i="11"/>
  <c r="J59" i="11" s="1"/>
  <c r="T409" i="11"/>
  <c r="T428" i="11"/>
  <c r="T427" i="11" s="1"/>
  <c r="R431" i="11"/>
  <c r="P435" i="11"/>
  <c r="R458" i="11"/>
  <c r="R435" i="11" s="1"/>
  <c r="R427" i="11" s="1"/>
  <c r="P467" i="11"/>
  <c r="P427" i="11"/>
  <c r="T495" i="11"/>
  <c r="T494" i="11" s="1"/>
  <c r="P499" i="11"/>
  <c r="P498" i="11"/>
  <c r="T509" i="11"/>
  <c r="T498" i="11" s="1"/>
  <c r="R536" i="11"/>
  <c r="R498" i="11"/>
  <c r="R555" i="11"/>
  <c r="R554" i="11" s="1"/>
  <c r="T587" i="11"/>
  <c r="T586" i="11"/>
  <c r="J745" i="11"/>
  <c r="J114" i="11" s="1"/>
  <c r="BK666" i="11"/>
  <c r="J666" i="11"/>
  <c r="J104" i="11" s="1"/>
  <c r="J667" i="11"/>
  <c r="J105" i="11"/>
  <c r="T672" i="11"/>
  <c r="T666" i="11" s="1"/>
  <c r="R900" i="11"/>
  <c r="BK930" i="11"/>
  <c r="J930" i="11"/>
  <c r="J136" i="11" s="1"/>
  <c r="J931" i="11"/>
  <c r="J137" i="11"/>
  <c r="BK990" i="11"/>
  <c r="J990" i="11" s="1"/>
  <c r="J144" i="11" s="1"/>
  <c r="J991" i="11"/>
  <c r="J145" i="11"/>
  <c r="R1020" i="11"/>
  <c r="J1100" i="11"/>
  <c r="J157" i="11"/>
  <c r="P1192" i="11"/>
  <c r="J1254" i="11"/>
  <c r="J175" i="11" s="1"/>
  <c r="BK1253" i="11"/>
  <c r="J1253" i="11"/>
  <c r="J174" i="11" s="1"/>
  <c r="J1283" i="11"/>
  <c r="J179" i="11"/>
  <c r="BK715" i="11"/>
  <c r="J715" i="11"/>
  <c r="J109" i="11" s="1"/>
  <c r="J716" i="11"/>
  <c r="J110" i="11"/>
  <c r="BK853" i="11"/>
  <c r="J853" i="11" s="1"/>
  <c r="J125" i="11" s="1"/>
  <c r="J854" i="11"/>
  <c r="J126" i="11"/>
  <c r="J922" i="11"/>
  <c r="J134" i="11" s="1"/>
  <c r="BK921" i="11"/>
  <c r="J921" i="11"/>
  <c r="J133" i="11" s="1"/>
  <c r="R937" i="11"/>
  <c r="R930" i="11"/>
  <c r="J1183" i="11"/>
  <c r="J166" i="11" s="1"/>
  <c r="J1338" i="11"/>
  <c r="J184" i="11" s="1"/>
  <c r="BK1502" i="11"/>
  <c r="J1502" i="11"/>
  <c r="J200" i="11" s="1"/>
  <c r="BK900" i="11"/>
  <c r="J900" i="11"/>
  <c r="J130" i="11"/>
  <c r="P672" i="11"/>
  <c r="P666" i="11" s="1"/>
  <c r="P715" i="11"/>
  <c r="J829" i="11"/>
  <c r="J123" i="11"/>
  <c r="BK828" i="11"/>
  <c r="J828" i="11"/>
  <c r="J122" i="11"/>
  <c r="BK961" i="11"/>
  <c r="J961" i="11" s="1"/>
  <c r="J140" i="11" s="1"/>
  <c r="J962" i="11"/>
  <c r="J141" i="11"/>
  <c r="J1021" i="11"/>
  <c r="J149" i="11" s="1"/>
  <c r="T1074" i="11"/>
  <c r="T1081" i="11"/>
  <c r="T1073" i="11"/>
  <c r="R1081" i="11"/>
  <c r="R1073" i="11"/>
  <c r="R1100" i="11"/>
  <c r="P1105" i="11"/>
  <c r="BK1109" i="11"/>
  <c r="J1109" i="11"/>
  <c r="J159" i="11"/>
  <c r="BK1128" i="11"/>
  <c r="BK1127" i="11" s="1"/>
  <c r="J1127" i="11" s="1"/>
  <c r="J160" i="11" s="1"/>
  <c r="BK1137" i="11"/>
  <c r="J1137" i="11" s="1"/>
  <c r="J163" i="11" s="1"/>
  <c r="P1164" i="11"/>
  <c r="P1183" i="11"/>
  <c r="P1182" i="11" s="1"/>
  <c r="BK1188" i="11"/>
  <c r="J1188" i="11"/>
  <c r="J167" i="11"/>
  <c r="T1192" i="11"/>
  <c r="T1182" i="11" s="1"/>
  <c r="BK1210" i="11"/>
  <c r="J1210" i="11"/>
  <c r="J169" i="11"/>
  <c r="BK1217" i="11"/>
  <c r="BK1244" i="11"/>
  <c r="BK1223" i="11" s="1"/>
  <c r="J1244" i="11"/>
  <c r="J173" i="11"/>
  <c r="R1254" i="11"/>
  <c r="R1264" i="11"/>
  <c r="R1253" i="11"/>
  <c r="P1259" i="11"/>
  <c r="P1253" i="11" s="1"/>
  <c r="R1283" i="11"/>
  <c r="R1310" i="11"/>
  <c r="R1289" i="11"/>
  <c r="R1282" i="11" s="1"/>
  <c r="P1319" i="11"/>
  <c r="P1338" i="11"/>
  <c r="BK1343" i="11"/>
  <c r="J1343" i="11" s="1"/>
  <c r="J185" i="11" s="1"/>
  <c r="R1348" i="11"/>
  <c r="R1347" i="11"/>
  <c r="T1354" i="11"/>
  <c r="R1358" i="11"/>
  <c r="P1388" i="11"/>
  <c r="P1407" i="11"/>
  <c r="R672" i="11"/>
  <c r="R666" i="11"/>
  <c r="J804" i="11"/>
  <c r="J120" i="11"/>
  <c r="BK803" i="11"/>
  <c r="J803" i="11"/>
  <c r="J119" i="11"/>
  <c r="P1021" i="11"/>
  <c r="P1020" i="11"/>
  <c r="BK1074" i="11"/>
  <c r="BK1073" i="11" s="1"/>
  <c r="J1073" i="11" s="1"/>
  <c r="J153" i="11" s="1"/>
  <c r="T1100" i="11"/>
  <c r="T1099" i="11" s="1"/>
  <c r="R1105" i="11"/>
  <c r="P1109" i="11"/>
  <c r="P1099" i="11"/>
  <c r="P1128" i="11"/>
  <c r="P1137" i="11"/>
  <c r="P1127" i="11" s="1"/>
  <c r="R1164" i="11"/>
  <c r="R1127" i="11" s="1"/>
  <c r="R1183" i="11"/>
  <c r="R1182" i="11"/>
  <c r="P1188" i="11"/>
  <c r="P1210" i="11"/>
  <c r="P1217" i="11"/>
  <c r="R1223" i="11"/>
  <c r="R1216" i="11" s="1"/>
  <c r="P1244" i="11"/>
  <c r="P1223" i="11"/>
  <c r="T1254" i="11"/>
  <c r="T1253" i="11" s="1"/>
  <c r="R1259" i="11"/>
  <c r="T1264" i="11"/>
  <c r="T1283" i="11"/>
  <c r="BK1289" i="11"/>
  <c r="J1289" i="11" s="1"/>
  <c r="J180" i="11" s="1"/>
  <c r="T1310" i="11"/>
  <c r="T1289" i="11"/>
  <c r="R1319" i="11"/>
  <c r="R1338" i="11"/>
  <c r="R1337" i="11"/>
  <c r="P1343" i="11"/>
  <c r="P1337" i="11" s="1"/>
  <c r="T1348" i="11"/>
  <c r="BK1354" i="11"/>
  <c r="J1354" i="11"/>
  <c r="J188" i="11"/>
  <c r="T1413" i="11"/>
  <c r="BK1379" i="11"/>
  <c r="BK1358" i="11"/>
  <c r="J1358" i="11"/>
  <c r="J189" i="11" s="1"/>
  <c r="T1388" i="11"/>
  <c r="T1407" i="11"/>
  <c r="T1406" i="11" s="1"/>
  <c r="BK1413" i="11"/>
  <c r="BK1406" i="11" s="1"/>
  <c r="J1406" i="11" s="1"/>
  <c r="J192" i="11" s="1"/>
  <c r="P1438" i="11"/>
  <c r="P1413" i="11"/>
  <c r="P1406" i="11" s="1"/>
  <c r="BK1447" i="11"/>
  <c r="J1447" i="11"/>
  <c r="J196" i="11"/>
  <c r="BK1466" i="11"/>
  <c r="J1466" i="11" s="1"/>
  <c r="J198" i="11" s="1"/>
  <c r="T1493" i="11"/>
  <c r="T1466" i="11"/>
  <c r="T1465" i="11" s="1"/>
  <c r="R1502" i="11"/>
  <c r="R1465" i="11"/>
  <c r="J1407" i="11"/>
  <c r="J193" i="11" s="1"/>
  <c r="P1466" i="11"/>
  <c r="P1465" i="11"/>
  <c r="P1216" i="11"/>
  <c r="R1099" i="11"/>
  <c r="BK1192" i="11"/>
  <c r="J1192" i="11" s="1"/>
  <c r="J168" i="11" s="1"/>
  <c r="J1128" i="11"/>
  <c r="J161" i="11"/>
  <c r="BK81" i="10"/>
  <c r="J81" i="10"/>
  <c r="J27" i="10" s="1"/>
  <c r="J82" i="10"/>
  <c r="J57" i="10"/>
  <c r="J1217" i="11"/>
  <c r="J171" i="11"/>
  <c r="BK1337" i="11"/>
  <c r="J1337" i="11"/>
  <c r="J183" i="11" s="1"/>
  <c r="J84" i="5"/>
  <c r="J57" i="5"/>
  <c r="BK83" i="5"/>
  <c r="J83" i="5" s="1"/>
  <c r="J1074" i="11"/>
  <c r="J154" i="11"/>
  <c r="BK1099" i="11"/>
  <c r="J1099" i="11" s="1"/>
  <c r="J156" i="11" s="1"/>
  <c r="J56" i="10"/>
  <c r="J80" i="3"/>
  <c r="J58" i="3"/>
  <c r="BK1182" i="11"/>
  <c r="J1182" i="11" s="1"/>
  <c r="J165" i="11" s="1"/>
  <c r="J1379" i="11"/>
  <c r="J190" i="11"/>
  <c r="BK86" i="7"/>
  <c r="J86" i="7" s="1"/>
  <c r="J57" i="7" s="1"/>
  <c r="BK80" i="4"/>
  <c r="BK79" i="4" s="1"/>
  <c r="J79" i="4" s="1"/>
  <c r="F30" i="3"/>
  <c r="AZ53" i="1" s="1"/>
  <c r="J51" i="2"/>
  <c r="J77" i="2"/>
  <c r="F30" i="2"/>
  <c r="AZ52" i="1" s="1"/>
  <c r="J82" i="2"/>
  <c r="J57" i="2"/>
  <c r="BK81" i="2"/>
  <c r="J81" i="2" s="1"/>
  <c r="T81" i="2"/>
  <c r="F33" i="2"/>
  <c r="BC52" i="1"/>
  <c r="BC51" i="1" s="1"/>
  <c r="J31" i="3"/>
  <c r="AW53" i="1"/>
  <c r="E69" i="4"/>
  <c r="E45" i="4"/>
  <c r="P83" i="6"/>
  <c r="P82" i="6"/>
  <c r="AU56" i="1"/>
  <c r="J30" i="7"/>
  <c r="AV57" i="1"/>
  <c r="AT57" i="1" s="1"/>
  <c r="F30" i="7"/>
  <c r="AZ57" i="1"/>
  <c r="J30" i="8"/>
  <c r="AV58" i="1" s="1"/>
  <c r="AT58" i="1" s="1"/>
  <c r="F30" i="10"/>
  <c r="AZ60" i="1"/>
  <c r="R82" i="10"/>
  <c r="R81" i="10" s="1"/>
  <c r="R290" i="11"/>
  <c r="J75" i="2"/>
  <c r="J49" i="2"/>
  <c r="F76" i="4"/>
  <c r="F52" i="4"/>
  <c r="E45" i="5"/>
  <c r="E73" i="5"/>
  <c r="J30" i="5"/>
  <c r="AV55" i="1"/>
  <c r="AT55" i="1"/>
  <c r="J105" i="6"/>
  <c r="J59" i="6"/>
  <c r="J86" i="8"/>
  <c r="J58" i="8"/>
  <c r="BK85" i="8"/>
  <c r="J85" i="8" s="1"/>
  <c r="J57" i="8" s="1"/>
  <c r="E45" i="6"/>
  <c r="F52" i="6"/>
  <c r="E45" i="10"/>
  <c r="F52" i="10"/>
  <c r="J642" i="11"/>
  <c r="J102" i="11"/>
  <c r="BK622" i="11"/>
  <c r="BK586" i="11" s="1"/>
  <c r="J586" i="11" s="1"/>
  <c r="J97" i="11" s="1"/>
  <c r="P381" i="11"/>
  <c r="P369" i="11" s="1"/>
  <c r="P744" i="11"/>
  <c r="P961" i="11"/>
  <c r="T381" i="11"/>
  <c r="T369" i="11" s="1"/>
  <c r="R990" i="11"/>
  <c r="J776" i="11"/>
  <c r="J117" i="11"/>
  <c r="BK755" i="11"/>
  <c r="T828" i="11"/>
  <c r="P937" i="11"/>
  <c r="P930" i="11"/>
  <c r="P1310" i="11"/>
  <c r="P1289" i="11" s="1"/>
  <c r="P1282" i="11" s="1"/>
  <c r="T1319" i="11"/>
  <c r="T1282" i="11"/>
  <c r="T1338" i="11"/>
  <c r="T1337" i="11"/>
  <c r="BK1348" i="11"/>
  <c r="BK1347" i="11" s="1"/>
  <c r="J1347" i="11" s="1"/>
  <c r="J186" i="11" s="1"/>
  <c r="P1379" i="11"/>
  <c r="P1358" i="11" s="1"/>
  <c r="P1347" i="11" s="1"/>
  <c r="T1379" i="11"/>
  <c r="T1358" i="11"/>
  <c r="T1347" i="11"/>
  <c r="R1413" i="11"/>
  <c r="R1406" i="11"/>
  <c r="J1348" i="11"/>
  <c r="J187" i="11" s="1"/>
  <c r="J755" i="11"/>
  <c r="J116" i="11"/>
  <c r="BK744" i="11"/>
  <c r="J744" i="11"/>
  <c r="J113" i="11" s="1"/>
  <c r="BK84" i="8"/>
  <c r="J84" i="8" s="1"/>
  <c r="J622" i="11"/>
  <c r="J101" i="11" s="1"/>
  <c r="J80" i="4"/>
  <c r="J57" i="4"/>
  <c r="J27" i="8" l="1"/>
  <c r="J56" i="8"/>
  <c r="J56" i="2"/>
  <c r="J27" i="2"/>
  <c r="BK1216" i="11"/>
  <c r="J1216" i="11" s="1"/>
  <c r="J170" i="11" s="1"/>
  <c r="J1223" i="11"/>
  <c r="J172" i="11" s="1"/>
  <c r="AW51" i="1"/>
  <c r="AK27" i="1" s="1"/>
  <c r="W27" i="1"/>
  <c r="AY51" i="1"/>
  <c r="W29" i="1"/>
  <c r="J27" i="4"/>
  <c r="J56" i="4"/>
  <c r="J27" i="5"/>
  <c r="J56" i="5"/>
  <c r="J79" i="3"/>
  <c r="J57" i="3" s="1"/>
  <c r="BK78" i="3"/>
  <c r="J78" i="3" s="1"/>
  <c r="AG60" i="1"/>
  <c r="AN60" i="1" s="1"/>
  <c r="J36" i="10"/>
  <c r="BK85" i="7"/>
  <c r="J85" i="7" s="1"/>
  <c r="J30" i="4"/>
  <c r="AV54" i="1" s="1"/>
  <c r="AT54" i="1" s="1"/>
  <c r="BK1465" i="11"/>
  <c r="J1465" i="11" s="1"/>
  <c r="J197" i="11" s="1"/>
  <c r="BK1282" i="11"/>
  <c r="J1282" i="11" s="1"/>
  <c r="J178" i="11" s="1"/>
  <c r="J30" i="3"/>
  <c r="AV53" i="1" s="1"/>
  <c r="AT53" i="1" s="1"/>
  <c r="BK83" i="6"/>
  <c r="F30" i="4"/>
  <c r="AZ54" i="1" s="1"/>
  <c r="AZ51" i="1" s="1"/>
  <c r="J1413" i="11"/>
  <c r="J194" i="11" s="1"/>
  <c r="BD51" i="1"/>
  <c r="W30" i="1" s="1"/>
  <c r="P84" i="5"/>
  <c r="P83" i="5" s="1"/>
  <c r="AU55" i="1" s="1"/>
  <c r="R81" i="2"/>
  <c r="P80" i="4"/>
  <c r="P79" i="4" s="1"/>
  <c r="AU54" i="1" s="1"/>
  <c r="J51" i="5"/>
  <c r="J78" i="8"/>
  <c r="J49" i="8"/>
  <c r="F81" i="8"/>
  <c r="F52" i="8"/>
  <c r="R86" i="8"/>
  <c r="R85" i="8" s="1"/>
  <c r="R84" i="8" s="1"/>
  <c r="P228" i="11"/>
  <c r="P220" i="11" s="1"/>
  <c r="AU61" i="1" s="1"/>
  <c r="J51" i="4"/>
  <c r="J49" i="3"/>
  <c r="F81" i="7"/>
  <c r="T95" i="8"/>
  <c r="T85" i="8" s="1"/>
  <c r="T84" i="8" s="1"/>
  <c r="R228" i="11"/>
  <c r="P281" i="11"/>
  <c r="T281" i="11"/>
  <c r="R369" i="11"/>
  <c r="J81" i="7"/>
  <c r="J51" i="7"/>
  <c r="T116" i="7"/>
  <c r="T86" i="7" s="1"/>
  <c r="T85" i="7" s="1"/>
  <c r="F32" i="8"/>
  <c r="BB58" i="1" s="1"/>
  <c r="BB51" i="1" s="1"/>
  <c r="P100" i="8"/>
  <c r="P85" i="8" s="1"/>
  <c r="P84" i="8" s="1"/>
  <c r="AU58" i="1" s="1"/>
  <c r="F30" i="9"/>
  <c r="AZ59" i="1" s="1"/>
  <c r="BK435" i="11"/>
  <c r="J458" i="11"/>
  <c r="J85" i="11" s="1"/>
  <c r="BK93" i="9"/>
  <c r="J93" i="9" s="1"/>
  <c r="J59" i="9" s="1"/>
  <c r="P803" i="11"/>
  <c r="T853" i="11"/>
  <c r="R590" i="11"/>
  <c r="R586" i="11" s="1"/>
  <c r="R858" i="11"/>
  <c r="R853" i="11" s="1"/>
  <c r="T922" i="11"/>
  <c r="T921" i="11" s="1"/>
  <c r="T1020" i="11"/>
  <c r="BK1025" i="11"/>
  <c r="T1127" i="11"/>
  <c r="AV51" i="1" l="1"/>
  <c r="W26" i="1"/>
  <c r="J27" i="7"/>
  <c r="J56" i="7"/>
  <c r="AG54" i="1"/>
  <c r="AN54" i="1" s="1"/>
  <c r="J36" i="4"/>
  <c r="AG52" i="1"/>
  <c r="J36" i="2"/>
  <c r="J1025" i="11"/>
  <c r="J150" i="11" s="1"/>
  <c r="BK1020" i="11"/>
  <c r="J1020" i="11" s="1"/>
  <c r="J148" i="11" s="1"/>
  <c r="BK80" i="9"/>
  <c r="R220" i="11"/>
  <c r="AU51" i="1"/>
  <c r="AX51" i="1"/>
  <c r="W28" i="1"/>
  <c r="J36" i="5"/>
  <c r="AG55" i="1"/>
  <c r="AN55" i="1" s="1"/>
  <c r="J435" i="11"/>
  <c r="J84" i="11" s="1"/>
  <c r="BK427" i="11"/>
  <c r="T220" i="11"/>
  <c r="BK82" i="6"/>
  <c r="J82" i="6" s="1"/>
  <c r="J83" i="6"/>
  <c r="J57" i="6" s="1"/>
  <c r="J56" i="3"/>
  <c r="J27" i="3"/>
  <c r="AG58" i="1"/>
  <c r="AN58" i="1" s="1"/>
  <c r="J36" i="8"/>
  <c r="AG53" i="1" l="1"/>
  <c r="AN53" i="1" s="1"/>
  <c r="J36" i="3"/>
  <c r="J427" i="11"/>
  <c r="J81" i="11" s="1"/>
  <c r="BK220" i="11"/>
  <c r="J220" i="11" s="1"/>
  <c r="J80" i="9"/>
  <c r="BK79" i="9"/>
  <c r="AN52" i="1"/>
  <c r="AG57" i="1"/>
  <c r="AN57" i="1" s="1"/>
  <c r="J36" i="7"/>
  <c r="J27" i="6"/>
  <c r="J56" i="6"/>
  <c r="AK26" i="1"/>
  <c r="AT51" i="1"/>
  <c r="J27" i="11" l="1"/>
  <c r="J56" i="11"/>
  <c r="J36" i="6"/>
  <c r="AG56" i="1"/>
  <c r="J79" i="9"/>
  <c r="J57" i="9"/>
  <c r="J56" i="9" l="1"/>
  <c r="J27" i="9"/>
  <c r="AG61" i="1"/>
  <c r="AN61" i="1" s="1"/>
  <c r="J36" i="11"/>
  <c r="AN56" i="1"/>
  <c r="AG59" i="1" l="1"/>
  <c r="J36" i="9"/>
  <c r="AN59" i="1" l="1"/>
  <c r="AG51" i="1"/>
  <c r="AN51" i="1" l="1"/>
  <c r="AK23" i="1"/>
  <c r="AK32" i="1" s="1"/>
</calcChain>
</file>

<file path=xl/sharedStrings.xml><?xml version="1.0" encoding="utf-8"?>
<sst xmlns="http://schemas.openxmlformats.org/spreadsheetml/2006/main" count="20521" uniqueCount="2441">
  <si>
    <t>Export VZ</t>
  </si>
  <si>
    <t>List obsahuje:</t>
  </si>
  <si>
    <t>1) Rekapitulace stavby</t>
  </si>
  <si>
    <t>2) Rekapitulace objektů stavby a soupisů prací</t>
  </si>
  <si>
    <t>3.0</t>
  </si>
  <si>
    <t>ZAMOK</t>
  </si>
  <si>
    <t>False</t>
  </si>
  <si>
    <t>{3bbc268e-6567-4db5-bdef-02450346e9d5}</t>
  </si>
  <si>
    <t>0,01</t>
  </si>
  <si>
    <t>21</t>
  </si>
  <si>
    <t>15</t>
  </si>
  <si>
    <t>REKAPITULACE STAVBY</t>
  </si>
  <si>
    <t>v ---  níže se nacházejí doplnkové a pomocné údaje k sestavám  --- v</t>
  </si>
  <si>
    <t>Návod na vyplnění</t>
  </si>
  <si>
    <t>0,001</t>
  </si>
  <si>
    <t>Kód:</t>
  </si>
  <si>
    <t>2017-16</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</si>
  <si>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</si>
  <si>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</si>
  <si>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 xml:space="preserve"> Lesopark ul. Lesní</t>
  </si>
  <si>
    <t>KSO:</t>
  </si>
  <si>
    <t/>
  </si>
  <si>
    <t>CC-CZ:</t>
  </si>
  <si>
    <t>Místo:</t>
  </si>
  <si>
    <t>Chodov</t>
  </si>
  <si>
    <t>Datum:</t>
  </si>
  <si>
    <t>16.3.2017</t>
  </si>
  <si>
    <t>CZ-CPV:</t>
  </si>
  <si>
    <t>45112711-2</t>
  </si>
  <si>
    <t>Zadavatel:</t>
  </si>
  <si>
    <t>IČ:</t>
  </si>
  <si>
    <t xml:space="preserve"> </t>
  </si>
  <si>
    <t>DIČ:</t>
  </si>
  <si>
    <t>Uchazeč:</t>
  </si>
  <si>
    <t>Vyplň údaj</t>
  </si>
  <si>
    <t>Projektant:</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</si>
  <si>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</si>
  <si>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</si>
  <si>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</si>
  <si>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</si>
  <si>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</si>
  <si>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</si>
  <si>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</si>
  <si>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</si>
  <si>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</si>
  <si>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</si>
  <si>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</si>
  <si>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</si>
  <si>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</si>
  <si>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</si>
  <si>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</si>
  <si>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</si>
  <si>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</si>
  <si>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</si>
  <si>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</si>
  <si>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</si>
  <si>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</si>
  <si>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</si>
  <si>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</si>
  <si>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</si>
  <si>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</si>
  <si>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</si>
  <si>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</si>
  <si>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</si>
  <si>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</si>
  <si>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</si>
  <si>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</si>
  <si>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</si>
  <si>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</si>
  <si>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</si>
  <si>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</si>
  <si>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</si>
  <si>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</si>
  <si>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</si>
  <si>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</si>
  <si>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</si>
  <si>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</si>
  <si>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00</t>
  </si>
  <si>
    <t>Všeobecné práce</t>
  </si>
  <si>
    <t>STA</t>
  </si>
  <si>
    <t>1</t>
  </si>
  <si>
    <t>{296144be-c638-48a9-a3d0-08310a9ac798}</t>
  </si>
  <si>
    <t>2</t>
  </si>
  <si>
    <t>SO 01</t>
  </si>
  <si>
    <t>Bourání povrchů</t>
  </si>
  <si>
    <t>{b5a747ba-dafa-432a-8f74-e1798153cbed}</t>
  </si>
  <si>
    <t>SO 02</t>
  </si>
  <si>
    <t>Terénní úpravy</t>
  </si>
  <si>
    <t>{a3a72f32-d441-4bec-9f3f-4313bcaf0ed8}</t>
  </si>
  <si>
    <t>SO 03</t>
  </si>
  <si>
    <t>Komunikace, zpevněné plochy</t>
  </si>
  <si>
    <t>{ad43a9cc-9ab4-4536-91b2-a292c821868f}</t>
  </si>
  <si>
    <t>SO 04.1</t>
  </si>
  <si>
    <t>Příprava území, odstranění sedimentů</t>
  </si>
  <si>
    <t>{a1158d4d-eafc-490a-ae7b-218aa9535022}</t>
  </si>
  <si>
    <t>SO 04.2</t>
  </si>
  <si>
    <t>Úprava přepadu s odtokem</t>
  </si>
  <si>
    <t>{6987d239-39e6-41b0-ab6f-8af272fba9de}</t>
  </si>
  <si>
    <t>SO 04.3</t>
  </si>
  <si>
    <t>Výstavba mokřadu a úprav svahu</t>
  </si>
  <si>
    <t>{de9f8e46-65f2-4087-b361-e40427c0ed75}</t>
  </si>
  <si>
    <t>SO 04.4</t>
  </si>
  <si>
    <t>Konečné úpravy, ozelenění</t>
  </si>
  <si>
    <t>{57e70dfe-391f-4fe4-ac5c-7359cd2ab5b8}</t>
  </si>
  <si>
    <t>SO 05</t>
  </si>
  <si>
    <t>Veřejné osvětlení</t>
  </si>
  <si>
    <t>{08393c2f-d087-4527-a033-634be5f47456}</t>
  </si>
  <si>
    <t>SO 08</t>
  </si>
  <si>
    <t>Vegetační úpravy</t>
  </si>
  <si>
    <t>{d24b9fe0-5705-49b2-9ef2-be8fdaa8818e}</t>
  </si>
  <si>
    <t>1) Krycí list soupisu</t>
  </si>
  <si>
    <t>2) Rekapitulace</t>
  </si>
  <si>
    <t>3) Soupis prací</t>
  </si>
  <si>
    <t>Zpět na list:</t>
  </si>
  <si>
    <t>Rekapitulace stavby</t>
  </si>
  <si>
    <t>KRYCÍ LIST SOUPISU</t>
  </si>
  <si>
    <t>Objekt:</t>
  </si>
  <si>
    <t>SO 00 - Všeobecné práce</t>
  </si>
  <si>
    <t>45111291-4</t>
  </si>
  <si>
    <t>REKAPITULACE ČLENĚNÍ SOUPISU PRACÍ</t>
  </si>
  <si>
    <t>Kód dílu - Popis</t>
  </si>
  <si>
    <t>Cena celkem [CZK]</t>
  </si>
  <si>
    <t>Náklady soupisu celkem</t>
  </si>
  <si>
    <t>-1</t>
  </si>
  <si>
    <t>D1 - 001: Projektová dokumentace</t>
  </si>
  <si>
    <t>D2 - 002: Geodetické práce</t>
  </si>
  <si>
    <t>D3 - 003: Zřízení a provoz zařízení staveniště</t>
  </si>
  <si>
    <t>D5 - 005: Všeobecné práce</t>
  </si>
  <si>
    <t>D6 - 006: DIO</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</si>
  <si>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</si>
  <si>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</si>
  <si>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</si>
  <si>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</si>
  <si>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</si>
  <si>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</si>
  <si>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</si>
  <si>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</si>
  <si>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</si>
  <si>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</si>
  <si>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</si>
  <si>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</si>
  <si>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</si>
  <si>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</si>
  <si>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D1</t>
  </si>
  <si>
    <t>001: Projektová dokumentace</t>
  </si>
  <si>
    <t>ROZPOCET</t>
  </si>
  <si>
    <t>K</t>
  </si>
  <si>
    <t>D1-2</t>
  </si>
  <si>
    <t>Dokumentace skutečného provedení</t>
  </si>
  <si>
    <t>ks</t>
  </si>
  <si>
    <t>4</t>
  </si>
  <si>
    <t>D2</t>
  </si>
  <si>
    <t>002: Geodetické práce</t>
  </si>
  <si>
    <t>D2-1</t>
  </si>
  <si>
    <t>Vytyčení stavby a geodetické práce dodavatele</t>
  </si>
  <si>
    <t>kus</t>
  </si>
  <si>
    <t>6</t>
  </si>
  <si>
    <t>D3</t>
  </si>
  <si>
    <t>003: Zřízení a provoz zařízení staveniště</t>
  </si>
  <si>
    <t>3</t>
  </si>
  <si>
    <t>D3-1</t>
  </si>
  <si>
    <t>Zařízení staveniště</t>
  </si>
  <si>
    <t>8</t>
  </si>
  <si>
    <t>P</t>
  </si>
  <si>
    <t>Poznámka k položce:
zřízení, provoz, odstranění</t>
  </si>
  <si>
    <t>D5</t>
  </si>
  <si>
    <t>005: Všeobecné práce</t>
  </si>
  <si>
    <t>D5-1</t>
  </si>
  <si>
    <t>Náklady spojené s předkládáním požadovaných vzorků</t>
  </si>
  <si>
    <t>10</t>
  </si>
  <si>
    <t>5</t>
  </si>
  <si>
    <t>D5-2</t>
  </si>
  <si>
    <t>Náklady na předepsané zkoušky</t>
  </si>
  <si>
    <t>12</t>
  </si>
  <si>
    <t>D6</t>
  </si>
  <si>
    <t>006: DIO</t>
  </si>
  <si>
    <t>D6-1</t>
  </si>
  <si>
    <t>Dopravněinženýrská opatření</t>
  </si>
  <si>
    <t>14</t>
  </si>
  <si>
    <t>SO 01 - Bourání povrchů</t>
  </si>
  <si>
    <t>45233142-6</t>
  </si>
  <si>
    <t>HSV - Práce a dodávky HSV</t>
  </si>
  <si>
    <t xml:space="preserve">    96 - Bourání konstrukcí</t>
  </si>
  <si>
    <t>HSV</t>
  </si>
  <si>
    <t>Práce a dodávky HSV</t>
  </si>
  <si>
    <t>96</t>
  </si>
  <si>
    <t>Bourání konstrukcí</t>
  </si>
  <si>
    <t>113154264</t>
  </si>
  <si>
    <t>Frézování živičného podkladu nebo krytu s naložením na dopravní prostředek plochy přes 500 do 1 000 m2 s překážkami v trase pruhu šířky přes 1 m do 2 m, tloušťky vrstvy 100 mm</t>
  </si>
  <si>
    <t>m2</t>
  </si>
  <si>
    <t>CS ÚRS 2017 01</t>
  </si>
  <si>
    <t>PSC</t>
  </si>
  <si>
    <t>113107242</t>
  </si>
  <si>
    <t>Odstranění podkladů nebo krytů s přemístěním hmot na skládku na vzdálenost do 20 m nebo s naložením na dopravní prostředek v ploše jednotlivě přes 200 m2 živičných, o tl. vrstvy přes 50 do 100 mm</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</si>
  <si>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U ploch menších než 50 m2 jsou ceny určeny pro ruční odstranění podkladu nebo krytu, u ploch větších než 50 m2 pro odstranění strojní. 3. Ceny a) –7111 až –7113, –7151 až -7153 a -7211 až -7213 lze použít i pro odstranění podkladů nebo krytů ze štěrkopísku, škváry, strusky nebo z mechanicky zpevněných zemin, b) –7121 až 7125, –7161 až -7165 a -7221 až -7225 lze použít i pro odstranění podkladů nebo krytů ze zemin stabilizovaných vápnem, c) –7130 až -7132, –7170 až -7172 a –7230 až -7232 lze použít i pro odstranění dlažeb uložených do betonového lože a dlažeb z mozaiky uložených do cementové malty nebo podkladu ze zemin stabilizovaných cementem. 4. Ceny lze použít i pro odstranění podkladů nebo krytů opatřených živičnými postřiky nebo nátěry. 5. Ceny odlišené podle tloušťky (např. do 100 mm, do 200 mm) jsou určeny vždy pro celou tloušťku jednotlivých konstrukcí.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7. Přemístění vybouraného materiálu na vzdálenost přes 3 m u cen –7111 až –7146 a přes 20 m u cen -7151 až –7246 se oceňuje cenami souborů cen 997 22-1 Vodorovná doprava suti. 8. Ceny -714 . , -718 . a –724 . nelze použít pro odstranění podkladu nebo krytu frézováním. </t>
  </si>
  <si>
    <t>113107223</t>
  </si>
  <si>
    <t>Odstranění podkladů nebo krytů s přemístěním hmot na skládku na vzdálenost do 20 m nebo s naložením na dopravní prostředek v ploše jednotlivě přes 200 m2 z kameniva hrubého drceného, o tl. vrstvy přes 200 do 300 mm</t>
  </si>
  <si>
    <t>997211611</t>
  </si>
  <si>
    <t>Nakládání suti nebo vybouraných hmot na dopravní prostředky pro vodorovnou dopravu suti</t>
  </si>
  <si>
    <t>t</t>
  </si>
  <si>
    <t>997211511</t>
  </si>
  <si>
    <t>Vodorovná doprava suti nebo vybouraných hmot suti se složením a hrubým urovnáním, na vzdálenost do 1 km</t>
  </si>
  <si>
    <t xml:space="preserve">Poznámka k souboru cen:_x000D_
1. Ceny nelze použít pro vodorovnou dopravu po železnici, po vodě nebo neobvyklými dopravními prostředky. 2. Je-li na dopravní dráze pro vodorovnou dopravu překážka, pro kterou je nutné překládat suť nebo vybourané hmoty z jednoho obvyklého dopravního prostředku na jiný, oceňuje se tato lomená doprava v každém úseku samostatně. </t>
  </si>
  <si>
    <t>997211519</t>
  </si>
  <si>
    <t>Vodorovná doprava suti nebo vybouraných hmot suti se složením a hrubým urovnáním, na vzdálenost Příplatek k ceně za každý další i započatý 1 km přes 1 km</t>
  </si>
  <si>
    <t>VV</t>
  </si>
  <si>
    <t>2164,34*9 'Přepočtené koeficientem množství</t>
  </si>
  <si>
    <t>7</t>
  </si>
  <si>
    <t>997013831</t>
  </si>
  <si>
    <t>Poplatek za uložení stavebního odpadu na skládce (skládkovné) směsného</t>
  </si>
  <si>
    <t xml:space="preserve">Poznámka k souboru cen:_x000D_
1. Ceny uvedené v souboru lze po dohodě upravit podle místních podmínek.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</si>
  <si>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SO 02 - Terénní úpravy</t>
  </si>
  <si>
    <t>45112000-5</t>
  </si>
  <si>
    <t xml:space="preserve">    1 - Zemní práce</t>
  </si>
  <si>
    <t xml:space="preserve">    88 - Potrubí z drenážek</t>
  </si>
  <si>
    <t>Zemní práce</t>
  </si>
  <si>
    <t>181102302</t>
  </si>
  <si>
    <t>Úprava pláně na stavbách dálnic v zářezech mimo skalních se zhutněním</t>
  </si>
  <si>
    <t xml:space="preserve">Poznámka k souboru cen:_x000D_
1. Ceny se zhutněním jsou určeny pro všechny míry zhutnění. 2. Ceny 10-2301, 10-2302, 20-2301 a 20-2305 jsou určeny pro urovnání nově zřizovaných ploch vodorovných nebo ve sklonu do 1:5 pod zpevnění ploch jakéhokoliv druhu, pod humusování, drnování a dále předepíše-li projekt urovnání pláně z jiného důvodu. 3. Cena 10-2303 je určena pro vyplnění sypaninou prohlubní zářezů v horninách 5, 6 a 7. 4. Ceny neplatí pro zhutnění podloží pod násypy; toto zhutnění se oceňuje cenou 215 90-1101 Zhutnění podloží pod násypy. 5. Ceny neplatí pro urovnání lavic (berem) šířky do 3 m přerušujících svahy, pro urovnání dna příkopů pro jakoukoliv jejich šířku; toto urovnání se oceňuje cenami souboru cen 182 . 0-11 Svahování trvalých svahů do projektovaných profilů A 01 tohoto katalogu. 6. Urovnání ploch ve sklonu přes 1:5 (svahování) se oceňuje cenou 182 20-1101 Svahování trvalých svahů do projektovaných profilů, části A 01 tohoto katalogu. 7. Vyplnění prohlubní v horninách tř. 5, 6, a 7 betonem nebo stabilizací se oceňuje cenami části A 01 Zřízení konstrukcí katalogu 822-1 Komunikace pozemní a letiště. </t>
  </si>
  <si>
    <t>122202203</t>
  </si>
  <si>
    <t>Odkopávky a prokopávky nezapažené pro silnice s přemístěním výkopku v příčných profilech na vzdálenost do 15 m nebo s naložením na dopravní prostředek v hornině tř. 3 přes 1 000 do 5 000 m3</t>
  </si>
  <si>
    <t>m3</t>
  </si>
  <si>
    <t xml:space="preserve">Poznámka k souboru cen:_x000D_
1. Ceny jsou určeny pro vykopávky: a) příkopů pro silnice a to i tehdy, jsou-li vykopávky příkopů prováděny samostatně, b) v zemnících na suchu, jestliže tyto zemníky přímo souvisejí s odkopávkami nebo prokopávkami pro spodní stavbu silnic. Vykopávky v ostatních zemnících se oceňují podle kapitoly. 3*2 Zemníky Všeobecných podmínek tohoto katalogu. c) při zahlubování silnic pro mimoúrovňové křížení a pro vykopávky pod mosty provedenými v předepsaném předstihu. Část vykopávky mezi svislými rovinami proloženými vnějšími hranami mostu se oceňují: - při objemu do 1 000 m3 cenami pro množství do 100 m3 - při objemu přes 1 000 m3 cenami pro množství přes 100 do 1 000 m3. d) pro sejmutí podorničí s přihlédnutím k ustanovení čl. 3112 Všeobecných podmínek katalogu. 2. Ceny nelze použít pro odkopávky a prokopávky v zapažených prostorách; tyto zemní práce se oceňují podle čl. 3116 Všeobecných podmínek tohoto katalogu. 3. V cenách jsou započteny i náklady na vodorovné přemístění výkopku v příčných profilech na přilehlých svazích a příkopech. Vzdálenosti příčného přemístění se nezahrnují do střední vzdálenosti vodorovného přemístění výkopku. 4. Vodorovné přemístění výkopku z výkopiště na násypiště při jakékoliv šířce koruny se nepovažuje za vodorovné přemístění výkopku v příčném profilu, je-li při odkopávce nebo prokopávce mezi výkopištěm a násypištěm v příčném profilu dopravní nebo jiný pruh, na němž projekt vylučuje rušení provozu prováděním zemních prací. Takové přemístění výkopku se oceňuje podle čl. 3162 Všeobecných podmínek tohoto katalogu. 5. Přemístění výkopku v příčných profilech na vzdálenost přes 15 m se oceňuje cenami souboru cen 162 .0-1 . Vodorovné přemístění výkopku části A 01 Společné zemní práce tohoto katalogu </t>
  </si>
  <si>
    <t>181111112</t>
  </si>
  <si>
    <t>Plošná úprava terénu v zemině tř. 1 až 4 s urovnáním povrchu bez doplnění ornice souvislé plochy do 500 m2 při nerovnostech terénu přes 50 do 100 mm na svahu přes 1:5 do 1:2</t>
  </si>
  <si>
    <t xml:space="preserve">Poznámka k souboru cen:_x000D_
1. Ceny jsou určeny pro vyrovnání nerovností neupraveného rostlého nebo ulehlého terénu. 2. Ceny lze použít pro vyrovnání terénu při zakládání trávníku. 3. V cenách nejsou započteny náklady na hutnění, tyto náklady se oceňují cenami souboru cen 215 90-1.. Zhutnění podloží pod násypy z rostlé horniny tř. 1 až 4 katalogu 800-1 Zemní práce. 4. V cenách o sklonu svahu přes 1:1 jsou uvažovány podmínky pro svahy běžně schůdné; bez použití lezeckých technik. V případě použití lezeckých technik se tyto náklady oceňují individuálně. </t>
  </si>
  <si>
    <t>167101102</t>
  </si>
  <si>
    <t>Nakládání, skládání a překládání neulehlého výkopku nebo sypaniny nakládání, množství přes 100 m3, z hornin tř. 1 až 4</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</si>
  <si>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</si>
  <si>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162301101</t>
  </si>
  <si>
    <t>Vodorovné přemístění výkopku nebo sypaniny po suchu na obvyklém dopravním prostředku, bez naložení výkopku, avšak se složením bez rozhrnutí z horniny tř. 1 až 4 na vzdálenost přes 50 do 500 m</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</si>
  <si>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</si>
  <si>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M</t>
  </si>
  <si>
    <t>581213R01</t>
  </si>
  <si>
    <t>Zemina - substrát 50%orn.50%písek, dodávka</t>
  </si>
  <si>
    <t>(4986-3120)*1,6</t>
  </si>
  <si>
    <t>Součet</t>
  </si>
  <si>
    <t>162701105</t>
  </si>
  <si>
    <t>Vodorovné přemístění výkopku nebo sypaniny po suchu na obvyklém dopravním prostředku, bez naložení výkopku, avšak se složením bez rozhrnutí z horniny tř. 1 až 4 na vzdálenost přes 9 000 do 10 000 m</t>
  </si>
  <si>
    <t>(4986-3120)+186</t>
  </si>
  <si>
    <t>171101104</t>
  </si>
  <si>
    <t>Uložení sypaniny do násypů s rozprostřením sypaniny ve vrstvách a s hrubým urovnáním zhutněných s uzavřením povrchu násypu z hornin soudržných s předepsanou mírou zhutnění v procentech výsledků zkoušek Proctor-Standard (dále jen PS) přes 100 do 102 % PS</t>
  </si>
  <si>
    <t>16</t>
  </si>
  <si>
    <t>a</t>
  </si>
  <si>
    <t xml:space="preserve">Poznámka k souboru cen:_x000D_
1. Ceny lze použít i pro sypaniny odebírané z hald, pro hlušinu apod. 2. Cenu 20-1101 lze použít i pro: a) rozprostření zbylého výkopu na místě po zásypu jam a rýh pro podzemní vedení a zářezů pro podzemní vedení; toto množství se určí v m3 uloženého výkopku, měřeného v rostlém stavu, b) uložení výkopku do násypů pod vodou. 3. Ceny lze použít i pro uložení sypaniny s předepsaným zhutněním na trvalé skládky, do koryt vodotečí a do prohlubní terénu. 4. Cenu 10-1131 lze použít i pro ukládání sypaniny z hornin nesoudržných i soudržných společně bez možnosti jejich roztřídění.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 6. Ceny jsou určeny pro míru zhutnění určenou projektem: a) pro ceny -1101 až -1105 v % výsledku zkoušky PS, b) pro ceny -1111 a -1112 relativní ulehlostí I(d), c) pro ceny -1121 a -1131 stanovením technologie. 7. Ceny nelze použít: a) pro uložení sypaniny do hrází; uložení netříděné sypaniny do hrází se oceňuje cenami souboru cen 171 uložení netříděných sypanin do hrází části A 03, případně cenovými normativy podle části A 31, b) pro uložení sypaniny do ochranných valů nebo těch jejich částí, jejichž šířka je menší než 3 m. Toto uložení se oceňuje cenami souboru cen 175 10-11 Obsyp objektů.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 9. Horninami soudržnými se rozumějí takové horniny, u nichž zdrojem pevnosti jsou molekulární a chemické vazby mezi částicemi horniny. Jde o horniny, které jsou schopny plastických deformací. 10. Horninami nesoudržnými se rozumějí horniny, u nichž hlavním zdrojem pevnosti ve smyku je pouze tření mezi jednotlivými oddělenými pevnými částicemi horniny. 11. Horninami sypkými se rozumějí horniny III. skupiny podle ČSN 72 1002 se zrnem do 125 mm. Množství zrn velikosti přes 125 mm může být nejvýše 5 % objemu. 12. Horninami kamenitými se rozumějí nestmelené úlomkovité horniny skalní a sypké se zrny přes 125 mm. Množství zrn velikosti přes 125 mm musí být vyšší než 5 % objemu.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 14. Zajišťuje-li se předepsané zhutnění násypu přesypáním podle čl. 120 ČSN 73 3050, ocení se odstranění přesypané části cenami 122 . 0-71 Odkopávky nebo prokopávky při pozemkových úpravách </t>
  </si>
  <si>
    <t>4986+186</t>
  </si>
  <si>
    <t>88</t>
  </si>
  <si>
    <t>Potrubí z drenážek</t>
  </si>
  <si>
    <t>9</t>
  </si>
  <si>
    <t>132201101</t>
  </si>
  <si>
    <t>Hloubení zapažených i nezapažených rýh šířky do 600 mm s urovnáním dna do předepsaného profilu a spádu v hornině tř. 3 do 100 m3</t>
  </si>
  <si>
    <t>18</t>
  </si>
  <si>
    <t xml:space="preserve">Poznámka k souboru cen:_x000D_
1. V cenách jsou započteny i náklady na přehození výkopku na přilehlém terénu na vzdálenost do 3 m od podélné osy rýhy nebo naložení na dopravní prostředek. 2. Ceny jsou určeny pro rýhy: a) šířky přes 200 do 300 mm a hloubky do 750 mm, b) šířky přes 300 do 400 mm a hloubky do 1 000 mm, c) šířky přes 400 do 500 mm a hloubky do 1 250 mm, d) šířky přes 500 do 600 mm a hloubky do 1 500 mm. 3. Náklady na svislé přemístění výkopku nad 1 m hloubky se určí dle ustanovení článku č. 3161 všeobecných podmínek katalogu. </t>
  </si>
  <si>
    <t>465*1*0,4</t>
  </si>
  <si>
    <t>212755216</t>
  </si>
  <si>
    <t>Trativody bez lože z drenážních trubek plastových flexibilních D 160 mm</t>
  </si>
  <si>
    <t>m</t>
  </si>
  <si>
    <t>20</t>
  </si>
  <si>
    <t xml:space="preserve">Poznámka k souboru cen:_x000D_
1. Ceny jsou určeny pro uložení drenážních trubek do výkopu bez lože a obsypu. 2. Trativody včetně lože a obsypu trubek se ocení cenami souboru cen 212 75-2 . Trativody z drenážních trubek katalogu 827-1 Vedení trubní dálková a přípojná – vodovody a kanalizace. </t>
  </si>
  <si>
    <t>11</t>
  </si>
  <si>
    <t>175151101</t>
  </si>
  <si>
    <t>Obsypání potrubí strojně sypaninou z vhodných hornin tř. 1 až 4 nebo materiálem připraveným podél výkopu ve vzdálenosti do 3 m od jeho kraje, pro jakoukoliv hloubku výkopu a míru zhutnění bez prohození sypaniny</t>
  </si>
  <si>
    <t>22</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</si>
  <si>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4. V cenách nejsou zahrnuty náklady na prohození sypaniny, tyto náklady se oceňují položkou 17511-1109 Příplatek za prohození sypaniny. </t>
  </si>
  <si>
    <t>465*0,4*0,3</t>
  </si>
  <si>
    <t>174201101</t>
  </si>
  <si>
    <t>Zásyp sypaninou z jakékoliv horniny s uložením výkopku ve vrstvách bez zhutnění jam, šachet, rýh nebo kolem objektů v těchto vykopávkách</t>
  </si>
  <si>
    <t>24</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</si>
  <si>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</si>
  <si>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 xml:space="preserve">Poznámka k souboru cen:_x000D_
1. V cenách jsou započteny i náklady na odstranění náběhových kořenů, odklizení získaného dřeva na vzdálenost do 20 m, jeho složení na hromady nebo naložení na dopravní prostředek, zasypání jámy, doplnění zeminy, zhutnění a úprava terénu. 2. Ceny jsou určeny jen pro pěstební zásahy a rekonstrukce v sadovnických a krajinářských úpravách. 3.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 4. V cenách nejsou započteny náklady na: a) dodání zeminy, b) odvoz a uložení biologického odpadu na skládku. 5. Pařezy o průměru kmene na řezné ploše větší než 1500 mm se oceňují individuálně. 6. V cenách jsou započteny náklady na odstranění pařezu vykopáním, vytrháním, frézováním či jinou technologií s odstraněním náběhových kořenů. </t>
  </si>
  <si>
    <t>112201112</t>
  </si>
  <si>
    <t>Odstranění pařezu v rovině nebo na svahu do 1:5 o průměru pařezu na řezné ploše přes 200 do 300 mm</t>
  </si>
  <si>
    <t>112201113</t>
  </si>
  <si>
    <t>Odstranění pařezu v rovině nebo na svahu do 1:5 o průměru pařezu na řezné ploše přes 300 do 400 mm</t>
  </si>
  <si>
    <t>122703602</t>
  </si>
  <si>
    <t>Odstranění nánosů z vypuštěných vodních nádrží nebo rybníků s uložením do hromad na vzdálenost do 20 m ve výkopišti při únosnosti dna přes 40 kPa do 60 kPa</t>
  </si>
  <si>
    <t xml:space="preserve">Poznámka k souboru cen:_x000D_
1. Ceny nelze použít: a) pro odstraňování nánosu z nádrží se zpevněnými stěnami a dnem; b) předepisuje-li projekt ponechání části vrstvy nánosu na dně. 2. V cenách nejsou započteny náklady na provedení a udržování odvodňovacích příkopů; tyto práce, jsou-li projektem předepsány, se oceňují cenami souboru cen 125 70-33 Čištění melioračních kanálů. 3. Množství měrných jednotek se určí v m3 nánosu v rostlém stavu. 4. Vodorovné přemístění nánosu přes 20 m těžními stroji, které vyvozují malý specifický tlak na nános se oceňuje cenami souboru cen 162 25-3 . Vodorovné přemístění nánosu z vodních nádrží nebo rybníků. </t>
  </si>
  <si>
    <t>162253101</t>
  </si>
  <si>
    <t>Vodorovné přemístění nánosu z vodních nádrží nebo rybníků s vyklopením a hrubým urovnáním skládky při únosnosti dna přes 40 kPa, na vzdálenost přes 20 do 60 m</t>
  </si>
  <si>
    <t xml:space="preserve">Poznámka k souboru cen:_x000D_
1. Ceny jsou určeny pro vodorovné přemístění nánosů na vzdálenost přes 20 m těžními stroji, které vyvozují tlak na nános do 60 kPa. 2. Ceny nelze použít pro vodorovné přemístění nánosu na vzdálenost přes 20 m obvyklými dopravními prostředky; toto přemístění se oceňuje cenami souborů cen 162 . 0-1 . Vodorovné přemístění výkopku části A 01 tohoto katalogu. 3. Množství jednotek se určí v m3 nánosu v rostlém stavu. </t>
  </si>
  <si>
    <t>162253902</t>
  </si>
  <si>
    <t>Vodorovné přemístění nánosu z vodních nádrží nebo rybníků s vyklopením a hrubým urovnáním skládky Příplatek za každých dalších i započatých 40 m přes 60 m k ceně -3102</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</si>
  <si>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</si>
  <si>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</si>
  <si>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171201201</t>
  </si>
  <si>
    <t>Uložení sypaniny na skládky</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</si>
  <si>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</si>
  <si>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182101101</t>
  </si>
  <si>
    <t>Svahování trvalých svahů do projektovaných profilů s potřebným přemístěním výkopku při svahování v zářezech v hornině tř. 1 až 4</t>
  </si>
  <si>
    <t xml:space="preserve">Poznámka k souboru cen:_x000D_
1. Ceny jsou určeny pro svahování všech nově zřizovaných ploch výkopů nebo násypů ve sklonu přes 1 : 5 a pro úpravu lavic (berem) šířky do 3 m přerušujících svahy, pod jakékoliv zpevnění ploch, pod humusování, drnování apod., pro úpravy dna a stěn silničních a železničních příkopů a pro úpravy dna šířky do 1 m melioračních kanálů a vodotečí. 2. Ceny nelze použít pro urovnání stěn příkopů při čištění; toto urovnání se oceňuje cenami souboru cen 938 90-2 . čištění příkopů komunikací v suchu nebo ve vodě A02 Zemní práce pro objekty oborů 821 až 828. 3. Úprava ploch vodorovných nebo ve sklonu do 1 : 5 s výjimkou ustanovení v poznámce č. 1 se oceňuje cenami souboru cen 181 *0-11 Úprava pláně vyrovnáním výškových rozdílů. </t>
  </si>
  <si>
    <t>171201211</t>
  </si>
  <si>
    <t>Uložení sypaniny poplatek za uložení sypaniny na skládce (skládkovné)</t>
  </si>
  <si>
    <t>2530*1,6-826,46</t>
  </si>
  <si>
    <t>171201R01</t>
  </si>
  <si>
    <t>poplatek za skládku, kontaminovaná zemina</t>
  </si>
  <si>
    <t>123R01</t>
  </si>
  <si>
    <t>geologické sondy nepropustnosti</t>
  </si>
  <si>
    <t>123R02</t>
  </si>
  <si>
    <t>odebrání a vyhodnocení vzorků</t>
  </si>
  <si>
    <t>SO 04.2 - Úprava přepadu s odtokem</t>
  </si>
  <si>
    <t>45246100-4</t>
  </si>
  <si>
    <t xml:space="preserve">    27 - Zakládání</t>
  </si>
  <si>
    <t xml:space="preserve">    32 - Zdi přehradní a opěrné</t>
  </si>
  <si>
    <t>114203201</t>
  </si>
  <si>
    <t>Očištění lomového kamene nebo betonových tvárnic získaných při rozebrání dlažeb, záhozů, rovnanin a soustřeďovacích staveb od hlíny nebo písku</t>
  </si>
  <si>
    <t xml:space="preserve">Poznámka k souboru cen:_x000D_
1. V cenách jsou započteny i náklady na: a) přehození znečištěného i očištěného kamene nebo tvárnic na vzdálenost do 3 m nebo jeho naložení na dopravní prostředek, b) odklizení a uložení úlomků kamene a uvolněné hlíny či malty na vzdálenost do 10 m. 2. V cenách nejsou započteny náklady na: a) třídění lomového kamene nebo tvárnic; tyto práce se oceňují cenou 114 20-3301 Třídění lomového kamene nebo betonových tvárnic; b) srovnání lomového kamene nebo tvárnic do měřitelných figur; tyto práce se oceňují cenami souboru cen 114 20-34 Srovnání lomového kamene nebo betonových tvárnic do měřitelných figur. 3. Množství jednotek se určí v m3 lomového kamene nebo betonových tvárnic před očištěním. </t>
  </si>
  <si>
    <t>114203202</t>
  </si>
  <si>
    <t>Očištění lomového kamene nebo betonových tvárnic získaných při rozebrání dlažeb, záhozů, rovnanin a soustřeďovacích staveb od malty</t>
  </si>
  <si>
    <t>114203301</t>
  </si>
  <si>
    <t>Třídění lomového kamene nebo betonových tvárnic získaných při rozebrání dlažeb, záhozů, rovnanin a soustřeďovacích staveb podle druhu, velikosti nebo tvaru</t>
  </si>
  <si>
    <t xml:space="preserve">Poznámka k souboru cen:_x000D_
1. V ceně jsou započteny i náklady na uložení vytříděného lomového kamene nebo tvárnic na hromady podle druhu, velikosti nebo tvaru ve vzdálenosti do 3 m nebo na naložení vytříděného kamene nebo tvárnic na dopravní prostředek. 2. V ceně nejsou započteny náklady na: a) očištění lomového kamene nebo tvárnic; tyto práce se oceňují cenami souboru cen 114 20-32 Očištění lomového kamene nebo betonových tvárnic; b) srovnání lomového kamene nebo tvárnic do měřitelných figur; tyto práce se oceňují cenami souboru cen 114 20-34 Srovnání lomového kamene nebo betonových tvárnic do měřitelných figur. 3. Množství měrných jednotek se určí v m3 tříděného kamene nebo tvárnic. </t>
  </si>
  <si>
    <t>114203401</t>
  </si>
  <si>
    <t>Srovnání lomového kamene nebo betonových tvárnic do měřitelných figur s přemístěním na vzdálenost do 10 m</t>
  </si>
  <si>
    <t xml:space="preserve">Poznámka k souboru cen:_x000D_
1. Vzdálenost přemístění se určuje mezi těžištěm původní hromady a těžištěm měřitelné figury. 2. Množství jednotek se určí v m3 srovnaného lomového kamene nebo tvárnic do měřitelných figur. </t>
  </si>
  <si>
    <t>114203409</t>
  </si>
  <si>
    <t>Srovnání lomového kamene nebo betonových tvárnic do měřitelných figur Příplatek k ceně za každých dalších i započatých 10 m</t>
  </si>
  <si>
    <t>130901102</t>
  </si>
  <si>
    <t>Bourání konstrukcí v hloubených vykopávkách - ručně ze zdiva cihelného nebo smíšeného na maltu nastavovanou</t>
  </si>
  <si>
    <t xml:space="preserve">Poznámka k souboru cen:_x000D_
1. Ceny jsou určeny pouze pro bourání konstrukcí ze zdiva nebo z betonu ve výkopišti při provádění zemních prací, jsou-li zdivo nebo beton obklopeny horninou nebo sypaninou tak, že k nim bez vykopávky není přístup. 2. Ceny lze použít i pro bourání konstrukcí při vykopávkách zářezů. 3. Ceny nelze použít pro bourání konstrukcí a) na suchu ze zdiva nebo z betonu jako samostatnou stavební práci, i když jsou bourané konstrukce pod úrovní terénu, jako např. zdi, stropy a klenby v suterénu, b) pod vodou - ze zdiva nebo z betonu prostého, zakazuje-li projekt použití trhavin, - z betonu železového nebo předpjatého a ocelových konstrukcí. 4. Svislé, příp. vodorovné přemístění materiálu z rozbouraných konstrukcí ve výkopišti se oceňuje jako přemístění výkopku z hornin 5 až 7 cenami souboru cen 161 10-11 Svislé přemístění výkopku, příp. 162 . 0-1 . Vodorovné přemístění výkopku se složením, ale bez naložení a rozprostření. 5. Bourání konstrukce ze zdiva nebo z betonu prostého pod vodou se oceňuje cenou 127 40-1112 Vykopávka pod vodou v hornině tř. 5 s použitím trhavin. 6. V cenách jsou započteny i náklady na přemístění suti na hromady na vzdálenost do 20 m nebo naložení na dopravní prostředek. 7. Objem vybouraného materiálu pro přemístění se rovná objemu konstrukcí před rozbouráním. </t>
  </si>
  <si>
    <t>133202011</t>
  </si>
  <si>
    <t>Hloubení zapažených i nezapažených šachet plocha výkopu do 20 m2 ručním nebo pneumatickým nářadím s případným nutným přemístěním výkopku ve výkopišti v horninách soudržných tř. 3, plocha výkopu do 4 m2</t>
  </si>
  <si>
    <t xml:space="preserve">Poznámka k souboru cen:_x000D_
1. V cenách jsou započteny i náklady na přehození výkopku na přilehlém terénu na vzdálenost do 5 m od hrany šachty nebo naložení na dopravní prostředek. 2. V cenách 10-2011 až 30-3012 jsou započteny i náklady na svislý přesun horniny po házečkách do 2 metrů. </t>
  </si>
  <si>
    <t>133202019</t>
  </si>
  <si>
    <t>Hloubení zapažených i nezapažených šachet plocha výkopu do 20 m2 ručním nebo pneumatickým nářadím s případným nutným přemístěním výkopku ve výkopišti v horninách soudržných tř. 3, plocha výkopu Příplatek k cenám za lepivost horniny tř. 3</t>
  </si>
  <si>
    <t>133302011</t>
  </si>
  <si>
    <t>Hloubení zapažených i nezapažených šachet plocha výkopu do 20 m2 ručním nebo pneumatickým nářadím s případným nutným přemístěním výkopku ve výkopišti v horninách soudržných tř. 4, plocha výkopu do 4 m2</t>
  </si>
  <si>
    <t>133302019</t>
  </si>
  <si>
    <t>Hloubení zapažených i nezapažených šachet plocha výkopu do 20 m2 ručním nebo pneumatickým nářadím s případným nutným přemístěním výkopku ve výkopišti v horninách soudržných tř. 4, plocha výkopu Příplatek k cenám za lepivost horniny tř. 4</t>
  </si>
  <si>
    <t>162201101</t>
  </si>
  <si>
    <t>Vodorovné přemístění výkopku nebo sypaniny po suchu na obvyklém dopravním prostředku, bez naložení výkopku, avšak se složením bez rozhrnutí z horniny tř. 1 až 4 na vzdálenost do 20 m</t>
  </si>
  <si>
    <t>172103101</t>
  </si>
  <si>
    <t>Zřízení těsnícího jádra nebo těsnící vrstvy zemních a kamenitých hrází přehradních a jiných vodních nádrží z hornin tř. 1 až 4, se zhutněním do 100 % PS - koef. C vodorovné šířky vrstvy do 1 m</t>
  </si>
  <si>
    <t xml:space="preserve">Poznámka k souboru cen:_x000D_
1. Ceny lze použít i pro zřízení těsnícího jádra nebo vrstvy hrází rybníků, přívodních kanálů a inundačních a ochranných hrází. 2. V cenách nejsou započteny náklady na obstarání vhodné horniny; tyto zemní práce se oceňují příslušnými cenami souboru cen části A 01 tohoto katalogu. 3. Pro volbu příslušné ceny se těsnící jádro nebo vrstva rozdělí na figury s dolními vodorovnými základnami, jejichž šířky odpovídají mezním šířkám v popisu cen. </t>
  </si>
  <si>
    <t>581232R01</t>
  </si>
  <si>
    <t>nákup a dovoz těsnícího jádra</t>
  </si>
  <si>
    <t>27</t>
  </si>
  <si>
    <t>Zakládání</t>
  </si>
  <si>
    <t>270210113</t>
  </si>
  <si>
    <t>Zdivo základové z lomového kamene na hloubku do 5 m, v prostoru zapaženém nebo nezapaženém s odstraněním napadávky, bez úpravy povrchu základové spáry, s dodáním všech hmot výplňové z kamene tříděného nelícované, jakékoliv tloušťky na maltu cementovou MC 25</t>
  </si>
  <si>
    <t xml:space="preserve">Poznámka k souboru cen:_x000D_
1. Objem se stanoví v m3 zdiva; objem dutin jednotlivě do 0,20 m3 se od celkového objemu neodečítá. </t>
  </si>
  <si>
    <t>Zdi přehradní a opěrné</t>
  </si>
  <si>
    <t>311213113</t>
  </si>
  <si>
    <t>Zdivo nadzákladové z lomového kamene štípaného nebo ručně vybíraného na maltu z nepravidelných kamenů objemu 1 kusu kamene do 0,02 m3, šířka spáry přes 10 do 20 mm</t>
  </si>
  <si>
    <t xml:space="preserve">Poznámka k souboru cen:_x000D_
1. V cenách jsou započteny i náklady na nutné přisekávání kamene do spár i v líci při zdění. 2. V cenách nejsou započteny náklady na spárování zdiva; tyto se oceňují cenami souboru cen 62. 63-10..Spárování vnějších ploch pohledového zdiva části A04 tohoto katalogu. 3. Ceny lze použít i pro ocenění kamenného obkladového zdiva. </t>
  </si>
  <si>
    <t>Poznámka k položce:
Zdivo nadzákladové soklové z lomového kamene opracovaného na MC 15</t>
  </si>
  <si>
    <t>998321011</t>
  </si>
  <si>
    <t>Přesun hmot pro objekty hráze přehradní zemní a kamenité dopravní vzdálenost do 500 m</t>
  </si>
  <si>
    <t>SO 04.3 - Výstavba mokřadu a úprav svahu</t>
  </si>
  <si>
    <t>45240000-1</t>
  </si>
  <si>
    <t xml:space="preserve">    13 - Zemní práce</t>
  </si>
  <si>
    <t xml:space="preserve">    21 - Zakládání</t>
  </si>
  <si>
    <t>132201109</t>
  </si>
  <si>
    <t>Hloubení zapažených i nezapažených rýh šířky do 600 mm s urovnáním dna do předepsaného profilu a spádu v hornině tř. 3 Příplatek k cenám za lepivost horniny tř. 3</t>
  </si>
  <si>
    <t>132301101</t>
  </si>
  <si>
    <t>Hloubení zapažených i nezapažených rýh šířky do 600 mm s urovnáním dna do předepsaného profilu a spádu v hornině tř. 4 do 100 m3</t>
  </si>
  <si>
    <t>132301109</t>
  </si>
  <si>
    <t>Hloubení zapažených i nezapažených rýh šířky do 600 mm s urovnáním dna do předepsaného profilu a spádu v hornině tř. 4 Příplatek k cenám za lepivost horniny tř. 4</t>
  </si>
  <si>
    <t>162201102</t>
  </si>
  <si>
    <t>Vodorovné přemístění výkopku nebo sypaniny po suchu na obvyklém dopravním prostředku, bez naložení výkopku, avšak se složením bez rozhrnutí z horniny tř. 1 až 4 na vzdálenost přes 20 do 50 m</t>
  </si>
  <si>
    <t>171103201</t>
  </si>
  <si>
    <t>Uložení netříděných sypanin z hornin tř. 1 až 4 do zemních hrází pro jakoukoliv šířku koruny přehradních a jiných vodních nádrží se zhutněním do 100 % PS - koef. C s příměsí jílové hlíny do 20 % objemu</t>
  </si>
  <si>
    <t xml:space="preserve">Poznámka k souboru cen:_x000D_
1. Ceny 10-3201 až -3291 lze použít i pro: a) uložení sypanin do zemních hrází přívodních kanálů, inundačních nebo ochranných s předepsaným zhutněním, jsou-li tyto hráze navrhovány dle ČSN 73 6824 Malé vodní nádrže; b) uložení do zemních hrází rybníků (obor KSO 832 16). 2. Ceny nelze použít pro rozšíření návodního nebo vzdušného líce zemních hrází, jehož šířka je menší než 3 m; toto rozšíření se ocení cenou 172 10-3102 Zřízení těsnícího jádra nebo šířky těsnící vrstvy přes 1 do 3 m. </t>
  </si>
  <si>
    <t>nákup jílu, dovoz a zapracování do zemin</t>
  </si>
  <si>
    <t>211531111</t>
  </si>
  <si>
    <t>Výplň kamenivem do rýh odvodňovacích žeber nebo trativodů bez zhutnění, s úpravou povrchu výplně kamenivem hrubým drceným frakce 16 až 63 mm</t>
  </si>
  <si>
    <t xml:space="preserve">Poznámka k souboru cen:_x000D_
1. V ceně 51-1111 jsou započteny i náklady na průduchy vytvořené z lomového kamene. 2. V cenách 52-1111 až 58-1111 nejsou započteny náklady na zřízení průduchů; tyto práce se oceňují cenami: a) souboru cen 212 71-11 Trativody z trub z prostého betonu bez lože, b) souboru cen 212 75-5 . Trativody bez lože z drenážních trubek. 3. Množství měrných jednotek se určuje v m3 vyplňovaného prostoru. Objem potrubí a lože se do vyplňovaného prostoru nezapočítává. </t>
  </si>
  <si>
    <t>211561111</t>
  </si>
  <si>
    <t>Výplň kamenivem do rýh odvodňovacích žeber nebo trativodů bez zhutnění, s úpravou povrchu výplně kamenivem hrubým drceným frakce 4 až 16 mm</t>
  </si>
  <si>
    <t>211571111</t>
  </si>
  <si>
    <t>Výplň kamenivem do rýh odvodňovacích žeber nebo trativodů bez zhutnění, s úpravou povrchu výplně štěrkopískem tříděným</t>
  </si>
  <si>
    <t>123 456</t>
  </si>
  <si>
    <t>m+s, dřevěné korýtko</t>
  </si>
  <si>
    <t>215901101</t>
  </si>
  <si>
    <t>Zhutnění podloží pod násypy z rostlé horniny tř. 1 až 4 z hornin soudružných do 92 % PS a nesoudržných sypkých relativní ulehlosti I(d) do 0,8</t>
  </si>
  <si>
    <t xml:space="preserve">Poznámka k souboru cen:_x000D_
1. Cena je určena pro zhutnění ploch vodorovných nebo ve sklonu do 1 : 5, je-li předepsáno zhutnění do hloubky 0,7 m od pláně. 2. Cenu nelze použít pro zhutnění podloží z hornin konzistence kašovité až tekoucí. 3. Míru zhutnění podloží předepisuje projekt. 4. Množství jednotek se určí v m2 půdorysné plochy zhutněného podloží. </t>
  </si>
  <si>
    <t>213141111</t>
  </si>
  <si>
    <t>Zřízení vrstvy z geotextilie filtrační, separační, odvodňovací, ochranné, výztužné nebo protierozní v rovině nebo ve sklonu do 1:5, šířky do 3 m</t>
  </si>
  <si>
    <t xml:space="preserve">Poznámka k souboru cen:_x000D_
1. Ceny jsou určeny pro zřízení vrstev na upraveném povrchu. 2. V cenách jsou započteny i náklady na položení a spojení geotextilií včetně přesahů. 3. V cenách nejsou započteny náklady na dodávku geotextilií, která se oceňuje ve specifikaci. Ztratné včetně přesahů lze stanovit ve výši 15 až 20 %. 4. Ceny -1131 až -1133 lze použít i pro vyvedení geotextilie na svislou konstrukci. </t>
  </si>
  <si>
    <t>693112870</t>
  </si>
  <si>
    <t>geotextilie  400 g/m2 š 200 cm</t>
  </si>
  <si>
    <t>871315221</t>
  </si>
  <si>
    <t>Kanalizační potrubí z tvrdého PVC v otevřeném výkopu ve sklonu do 20 %, hladkého plnostěnného jednovrstvého, tuhost třídy SN 8 DN 160</t>
  </si>
  <si>
    <t xml:space="preserve">Poznámka k souboru cen:_x000D_
1. V cenách jsou započteny i náklady na dodání trub včetně gumového těsnění. 2. Použití trub dle tuhostí: a) třída SN 4: kanalizační sítě, přípojky, odvodňování pozemků s výškou krytí až 4 m b) třída SN 8: kanalizační sítě v nestandartních podmínkách uložení, vysoké teplotní a mechanické zatížení s výškou krytí do 8 m c) SN 10: kanalizační sítě, přípojky, odvodňování pozemků s výškou krytí &gt; 8 m d) třída SN 12: kanalizační sítě s vysokým statickým zatížením a dynamickými rázy, při rychlosti média až 15 m/s a výškou krytí 0,7-10 m e) třída SN 16: kanalizační sítě s vysokým statickým zatížením a dynamickými rázy avýškou krytí 0,5-12 m. </t>
  </si>
  <si>
    <t>998312021</t>
  </si>
  <si>
    <t>Přesun hmot pro odvodnění drenáží s výplní rýh dopravní vzdálenost do 1 000 m</t>
  </si>
  <si>
    <t xml:space="preserve">Poznámka k souboru cen:_x000D_
1. Ceny -2021 až -2059 jsou určeny pro odvodnění drenáží s výplní rýh propustnými organickými nebo anorganickými hmotami, jestliže se vyplňuje více než 10 % z celkové délky rýh bez ohledu na výšku výplně. Jestliže se vyplňuje méně než 10 % z celkové délky rýh, oceňuje se přesun hmot cenami -1011 až -1049. </t>
  </si>
  <si>
    <t>SO 04.4 - Konečné úpravy, ozelenění</t>
  </si>
  <si>
    <t>45112300-8</t>
  </si>
  <si>
    <t xml:space="preserve">    18 - Zemní práce - povrchové úpravy terénu</t>
  </si>
  <si>
    <t xml:space="preserve">    19 - Zemní práce - výsadba</t>
  </si>
  <si>
    <t>Zemní práce - povrchové úpravy terénu</t>
  </si>
  <si>
    <t>181111121</t>
  </si>
  <si>
    <t>Plošná úprava terénu v zemině tř. 1 až 4 s urovnáním povrchu bez doplnění ornice souvislé plochy do 500 m2 při nerovnostech terénu přes 100 do 150 mm v rovině nebo na svahu do 1:5</t>
  </si>
  <si>
    <t>182303111</t>
  </si>
  <si>
    <t>Doplnění zeminy nebo substrátu na travnatých plochách tloušťky do 50 mm v rovině nebo na svahu do 1:5</t>
  </si>
  <si>
    <t xml:space="preserve">Poznámka k souboru cen:_x000D_
1. V cenách jsou započteny i náklady na vodorovné přemístění na vzdálenost do 3 m. 2. V cenách nejsou započteny náklady na substrát. </t>
  </si>
  <si>
    <t>103211000</t>
  </si>
  <si>
    <t>zahradní substrát pro výsadbu VL</t>
  </si>
  <si>
    <t>183403152</t>
  </si>
  <si>
    <t>Obdělání půdy vláčením v rovině nebo na svahu do 1:5</t>
  </si>
  <si>
    <t xml:space="preserve">Poznámka k souboru cen:_x000D_
1. Každé opakované obdělání půdy se oceňuje samostatně. 2. Ceny -3114 a -3115 lze použít i pro obdělání půdy aktivními branami. </t>
  </si>
  <si>
    <t>183403153</t>
  </si>
  <si>
    <t>Obdělání půdy hrabáním v rovině nebo na svahu do 1:5</t>
  </si>
  <si>
    <t>183403211</t>
  </si>
  <si>
    <t>Obdělání půdy nakopáním hl. přes 50 do 100 mm na svahu přes 1:5 do 1:2</t>
  </si>
  <si>
    <t>Zemní práce - výsadba</t>
  </si>
  <si>
    <t>183101213</t>
  </si>
  <si>
    <t>Hloubení jamek pro vysazování rostlin v zemině tř.1 až 4 s výměnou půdy z 50% v rovině nebo na svahu do 1:5, objemu přes 0,02 do 0,05 m3</t>
  </si>
  <si>
    <t xml:space="preserve">Poznámka k souboru cen:_x000D_
1. V cenách jsou započteny i náklady na případné naložení přebytečných výkopků na dopravní prostředek, odvoz na vzdálenost do 20 km a složení výkopků. 2. V cenách nejsou započteny náklady na: a) uložení odpadu na skládku, b) substrát, tyto náklady se oceňují ve specifikaci. 3. V cenách o sklonu svahu přes 1:1 jsou uvažovány podmínky pro svahy běžně schůdné; bez použití lezeckých technik. V případě použití lezeckých technik se tyto náklady oceňují individuálně. </t>
  </si>
  <si>
    <t>184102411</t>
  </si>
  <si>
    <t>Výsadba keře bez balu do předem vyhloubené jamky se zalitím na svahu přes 1:5 do 1:2 výšky do 1 m v terénu</t>
  </si>
  <si>
    <t xml:space="preserve">Poznámka k souboru cen:_x000D_
1. Ceny lze použít i pro výsadbu růží. 2. V cenách nejsou započteny náklady na vysazované dřeviny, tyto se oceňují ve specifikaci. 3. Výška keře se měří před sestřižením. 4. V cenách o sklonu svahu přes 1:1 jsou uvažovány podmínky pro svahy běžně schůdné; bez použití lezeckých technik. V případě použití lezeckých technik se tyto náklady oceňují individuálně. </t>
  </si>
  <si>
    <t>026530R01</t>
  </si>
  <si>
    <t>specifikace mokřadních druhů rostlin</t>
  </si>
  <si>
    <t>SO 05 - Veřejné osvětlení</t>
  </si>
  <si>
    <t>45316100-6</t>
  </si>
  <si>
    <t>M - Práce a dodávky M</t>
  </si>
  <si>
    <t xml:space="preserve">    21-M - Elektromontáže</t>
  </si>
  <si>
    <t xml:space="preserve">    28-M - Demontáže elektro</t>
  </si>
  <si>
    <t xml:space="preserve">    46-M - Zemní práce při extr.mont.pracích</t>
  </si>
  <si>
    <t xml:space="preserve">    58-M - Revize vyhrazených technických zařízení</t>
  </si>
  <si>
    <t>Práce a dodávky M</t>
  </si>
  <si>
    <t>21-M</t>
  </si>
  <si>
    <t>Elektromontáže</t>
  </si>
  <si>
    <t>210050R01</t>
  </si>
  <si>
    <t>rozpojení vzdušného vedení elektro</t>
  </si>
  <si>
    <t>64</t>
  </si>
  <si>
    <t>339272330</t>
  </si>
  <si>
    <t>Pilíře skříní pro rozvod nízkého napětí z vápenopískových cihel šířky do 40 cm s koncovkovým dílem, pro skříně výšky 60 cm a šířky do 60 cm</t>
  </si>
  <si>
    <t xml:space="preserve">Poznámka k souboru cen:_x000D_
1. V cenách jsou započteny i náklady na zhotovení pískového lože, zřízení betonového základu, izolace a krycí desky. 2. V cenách nejsou započteny náklady na: a) zemní práce; tyto se oceňují cenami katalogu 800-1 Zemní práce, b) osazení skříní; tato montáž se oceňuje cenami části A05 katalogu 800-741 Elektroinstalace - silnoproud. </t>
  </si>
  <si>
    <t>357116R01</t>
  </si>
  <si>
    <t>rozvaděč v pilíři DCK RVO S1/NKP7P/SH07+3xsp, dle schéma</t>
  </si>
  <si>
    <t>256</t>
  </si>
  <si>
    <t>210191514</t>
  </si>
  <si>
    <t>Montáž skříní pojistkových tenkocementových v pilíři rozpojovacích bez zapojení vodičů [SR 1, ER 1.0 a 1.1]</t>
  </si>
  <si>
    <t>357118R01</t>
  </si>
  <si>
    <t>pojistková skříň DCK SP100/PSP1P</t>
  </si>
  <si>
    <t>358254R01</t>
  </si>
  <si>
    <t>nožová pojistka PN00 63A</t>
  </si>
  <si>
    <t>741123225</t>
  </si>
  <si>
    <t>Montáž kabelů hliníkových bez ukončení uložených volně plných nebo laněných kulatých (AYKY) počtu a průřezu žil 4x25 mm2</t>
  </si>
  <si>
    <t>341131200</t>
  </si>
  <si>
    <t>kabel silový s Al jádrem 1-AYKY 4x25/S mm2</t>
  </si>
  <si>
    <t>1083778142</t>
  </si>
  <si>
    <t>Poznámka k položce:
obsah kovu [kg/m], Cu =0, Al =0,3</t>
  </si>
  <si>
    <t>741122025</t>
  </si>
  <si>
    <t>Montáž kabelů měděných bez ukončení uložených pod omítku plných kulatých (CYKY), počtu a průřezu žil 4x16 až 25 mm2</t>
  </si>
  <si>
    <t>341110800</t>
  </si>
  <si>
    <t>kabel silový s Cu jádrem CYKY 4x16 mm2</t>
  </si>
  <si>
    <t>Poznámka k položce:
obsah kovu [kg/m], Cu =0,627, Al =0</t>
  </si>
  <si>
    <t>741122015</t>
  </si>
  <si>
    <t>Montáž kabelů měděných bez ukončení uložených pod omítku plných kulatých (CYKY), počtu a průřezu žil 3x1,5 mm2</t>
  </si>
  <si>
    <t>341110300</t>
  </si>
  <si>
    <t>kabel silový s Cu jádrem CYKY 3x1,5 mm2</t>
  </si>
  <si>
    <t>Poznámka k položce:
obsah kovu [kg/m], Cu =0,044, Al =0</t>
  </si>
  <si>
    <t>210220022</t>
  </si>
  <si>
    <t>Montáž uzemňovacího vedení s upevněním, propojením a připojením pomocí svorek v zemi s izolací spojů vodičů FeZn drátem nebo lanem průměru do 10 mm v městské zástavbě</t>
  </si>
  <si>
    <t>354410720</t>
  </si>
  <si>
    <t>drát průměr 8 mm FeZn</t>
  </si>
  <si>
    <t>kg</t>
  </si>
  <si>
    <t>Poznámka k položce:
Hmotnost: 0,4 kg/m</t>
  </si>
  <si>
    <t>1088*0,4</t>
  </si>
  <si>
    <t>354419960</t>
  </si>
  <si>
    <t>svorka odbočovací a spojovací pro spojování kruhových a páskových vodičů, FeZn</t>
  </si>
  <si>
    <t>6+84</t>
  </si>
  <si>
    <t>212792R01</t>
  </si>
  <si>
    <t>Pokládka chrániček do DN 65</t>
  </si>
  <si>
    <t>345713510</t>
  </si>
  <si>
    <t>trubka elektroinstalační ohebná dvouplášťová korugovaná D 41/50 mm, HDPE+LDPE</t>
  </si>
  <si>
    <t>Poznámka k položce:
EAN 8595057698178</t>
  </si>
  <si>
    <t>212792R02</t>
  </si>
  <si>
    <t>Pokládka chrániček do DN 160</t>
  </si>
  <si>
    <t>345713560</t>
  </si>
  <si>
    <t>trubka elektroinstalační ohebná dvouplášťová korugovaná D 100/120 mm, HDPE+LDPE</t>
  </si>
  <si>
    <t>Poznámka k položce:
EAN 8595057618329</t>
  </si>
  <si>
    <t>210050R02</t>
  </si>
  <si>
    <t>držák kabelových chrániček DCK UNI 2</t>
  </si>
  <si>
    <t>210010R01</t>
  </si>
  <si>
    <t>instalační trubka Kopos 1240</t>
  </si>
  <si>
    <t>220260515</t>
  </si>
  <si>
    <t>Montáž trubky pancéřové včetně řezání závitů, namontování kolen, spojek, vývodek, napojení krabic, uchycení v připravené drážce nebo volně nebo připevnění na povrchu příchytkami přes D 29</t>
  </si>
  <si>
    <t>44</t>
  </si>
  <si>
    <t xml:space="preserve">Poznámka k souboru cen:_x000D_
1. V cenách 220 26-0503 a -0505 nejsou započteny náklady na: a) dodávku krabice, b) dodávku nosné konstrukce, c) dodávku trubky. 2. V cenách 220 26-0513 a -0515 nejsou započteny náklady na: a) dodávku krabice, b) dodávku trubky. </t>
  </si>
  <si>
    <t>23</t>
  </si>
  <si>
    <t>345711100</t>
  </si>
  <si>
    <t>trubka elektroinstalační pancéřová pevná z PH D 35/40 mm, délka 3m</t>
  </si>
  <si>
    <t>46</t>
  </si>
  <si>
    <t>Poznámka k položce:
EAN 8595057617056</t>
  </si>
  <si>
    <t>210192673</t>
  </si>
  <si>
    <t>Montáž ostatního příslušenství rozvoden kabelových vývodek do rozvaděčů litinových, hliníkových nebo plastových bez zhotovení otvorů, průměru přes 29 do 42 mm</t>
  </si>
  <si>
    <t>48</t>
  </si>
  <si>
    <t>25</t>
  </si>
  <si>
    <t>345717310</t>
  </si>
  <si>
    <t>vývodka rovná z PH pro elektroinstalační trubky pancéřové, délka 44 mm</t>
  </si>
  <si>
    <t>50</t>
  </si>
  <si>
    <t>Poznámka k položce:
EAN 8595057604995</t>
  </si>
  <si>
    <t>HZS2221</t>
  </si>
  <si>
    <t>Hodinové zúčtovací sazby profesí PSV provádění stavebních instalací elektrikář</t>
  </si>
  <si>
    <t>hod</t>
  </si>
  <si>
    <t>52</t>
  </si>
  <si>
    <t>11600/290</t>
  </si>
  <si>
    <t>300R01</t>
  </si>
  <si>
    <t>drobný materiál</t>
  </si>
  <si>
    <t>soubor</t>
  </si>
  <si>
    <t>54</t>
  </si>
  <si>
    <t>28-M</t>
  </si>
  <si>
    <t>Demontáže elektro</t>
  </si>
  <si>
    <t>210190R01</t>
  </si>
  <si>
    <t>demontáž rozvaděče veřejného osvětlení</t>
  </si>
  <si>
    <t>56</t>
  </si>
  <si>
    <t>29</t>
  </si>
  <si>
    <t>210191R01</t>
  </si>
  <si>
    <t>demontáž svodu s pojistkovou skříní</t>
  </si>
  <si>
    <t>58</t>
  </si>
  <si>
    <t>460600061</t>
  </si>
  <si>
    <t>Přemístění (odvoz) horniny, suti a vybouraných hmot odvoz suti a vybouraných hmot do 1 km</t>
  </si>
  <si>
    <t>60</t>
  </si>
  <si>
    <t xml:space="preserve">Poznámka k souboru cen:_x000D_
1. V cenách -0021 až -0031 nejsou započteny místní poplatky za uložení výkopku na řízenou skládku. 2. V cenách -0041 až -0071 nejsou započteny poplatky za uložení suti na řízenou skládku a recyklaci. </t>
  </si>
  <si>
    <t>31</t>
  </si>
  <si>
    <t>460600071</t>
  </si>
  <si>
    <t>Přemístění (odvoz) horniny, suti a vybouraných hmot odvoz suti a vybouraných hmot Příplatek k ceně za každý další i započatý 1 km</t>
  </si>
  <si>
    <t>62</t>
  </si>
  <si>
    <t>116,5*9</t>
  </si>
  <si>
    <t>46-M</t>
  </si>
  <si>
    <t>Zemní práce při extr.mont.pracích</t>
  </si>
  <si>
    <t>33</t>
  </si>
  <si>
    <t>460490013</t>
  </si>
  <si>
    <t>Krytí kabelů, spojek, koncovek a odbočnic kabelů výstražnou fólií z PVC včetně vyrovnání povrchu rýhy, rozvinutí a uložení fólie do rýhy, fólie šířky do 34cm</t>
  </si>
  <si>
    <t>66</t>
  </si>
  <si>
    <t>693113110</t>
  </si>
  <si>
    <t>pás varovný plný PE  šíře 33 cm s potiskem</t>
  </si>
  <si>
    <t>68</t>
  </si>
  <si>
    <t>35</t>
  </si>
  <si>
    <t>220182012</t>
  </si>
  <si>
    <t>Zakrytí kabelu betonovými deskami kladenými ve směru kabelu bez lože</t>
  </si>
  <si>
    <t>70</t>
  </si>
  <si>
    <t xml:space="preserve">Poznámka k souboru cen:_x000D_
1. V ceně 220 18-2012 není započten náklad na dodávku betonových desek. </t>
  </si>
  <si>
    <t>592132500</t>
  </si>
  <si>
    <t>deska kabelová betonová 50x20x3,5 cm</t>
  </si>
  <si>
    <t>72</t>
  </si>
  <si>
    <t>37</t>
  </si>
  <si>
    <t>460080013</t>
  </si>
  <si>
    <t>Základové konstrukce základ bez bednění do rostlé zeminy z monolitického betonu tř. C 12/15</t>
  </si>
  <si>
    <t>74</t>
  </si>
  <si>
    <t>871362111</t>
  </si>
  <si>
    <t>Montáž kanalizačního potrubí z laminátových trub [HOBAS] v otevřeném výkopu spojované spojkami DN 250</t>
  </si>
  <si>
    <t>76</t>
  </si>
  <si>
    <t xml:space="preserve">Poznámka k souboru cen:_x000D_
1. V cenách nejsou započteny náklady na: a) dodání potrubí; potrubí se oceňuje ve specifikaci, b) náklady na montáž tvarovek; tvarovky se oceňují ve specifikaci, c) podkladní konstrukci ze štěrkopísku - podkladní vrstva ze štěrkopísku se oceňuje cenou 564 28-1111 Podklad ze štěrkopísku, d) trativody v podkladní konstrukci; tyto se oceňují cenou 212 75-2114 Trativody z drenážních trubek části A01 tohoto katalogu, e) zásyp potrubí, které se oceňují cenami souboru 174 . 0-11 Zásyp sypaninou z jakékoliv horniny části A 01 tohoto katalogu, f) napojení sklolaminátového potrubí do šachty nebo napojení odbočných potrubních řadů na potrubí mimo šachty, toto napojení se oceňuje individuálně. </t>
  </si>
  <si>
    <t>36*1,5</t>
  </si>
  <si>
    <t>39</t>
  </si>
  <si>
    <t>286147240</t>
  </si>
  <si>
    <t>trubka kanalizační žebrovaná PP vnitřní průměr 250mm, dl. 2m</t>
  </si>
  <si>
    <t>237163820</t>
  </si>
  <si>
    <t>54/2</t>
  </si>
  <si>
    <t>899621112</t>
  </si>
  <si>
    <t>Obetonování drenážního potrubí prostým betonem tl. obetonování do 150 mm, trub DN přes 100 do 160</t>
  </si>
  <si>
    <t>80</t>
  </si>
  <si>
    <t>Poznámka k položce:
Obetonování chrániček</t>
  </si>
  <si>
    <t>41</t>
  </si>
  <si>
    <t>589316660</t>
  </si>
  <si>
    <t>směs pro beton třída C-/7,5 (B7,5) kamenivo do 16 mm</t>
  </si>
  <si>
    <t>82</t>
  </si>
  <si>
    <t>460010024</t>
  </si>
  <si>
    <t>Vytyčení trasy vedení kabelového (podzemního) v zastavěném prostoru</t>
  </si>
  <si>
    <t>km</t>
  </si>
  <si>
    <t>84</t>
  </si>
  <si>
    <t xml:space="preserve">Poznámka k souboru cen:_x000D_
1. V cenách jsou zahrnuty i náklady na: a) pochůzky projektovanou tratí, b) vyznačení budoucí trasy, c) rozmístění, očíslování a označení opěrných bodů, d) označení překážek a míst pro kabelové prostupy a podchodové štoly. </t>
  </si>
  <si>
    <t>43</t>
  </si>
  <si>
    <t>460010025</t>
  </si>
  <si>
    <t>Vytyčení trasy inženýrských sítí v zastavěném prostoru</t>
  </si>
  <si>
    <t>86</t>
  </si>
  <si>
    <t>460150304</t>
  </si>
  <si>
    <t>Hloubení zapažených i nezapažených kabelových rýh ručně včetně urovnání dna s přemístěním výkopku do vzdálenosti 3 m od okraje jámy nebo naložením na dopravní prostředek šířky 50 cm, hloubky 120 cm, v hornině třídy 4</t>
  </si>
  <si>
    <t xml:space="preserve">Poznámka k souboru cen:_x000D_
1. Ceny hloubení rýh v hornině třídy 6 a 7 se oceňují cenami souboru cen 460 20- . Hloubení nezapažených kabelových rýh strojně. </t>
  </si>
  <si>
    <t>Poznámka k položce:
- výkop v komunikaci</t>
  </si>
  <si>
    <t>45</t>
  </si>
  <si>
    <t>460150263</t>
  </si>
  <si>
    <t>Hloubení zapažených i nezapažených kabelových rýh ručně včetně urovnání dna s přemístěním výkopku do vzdálenosti 3 m od okraje jámy nebo naložením na dopravní prostředek šířky 50 cm, hloubky 80 cm, v hornině třídy 3</t>
  </si>
  <si>
    <t>90</t>
  </si>
  <si>
    <t>Poznámka k položce:
- výkop v chodníku</t>
  </si>
  <si>
    <t>460150283</t>
  </si>
  <si>
    <t>Hloubení zapažených i nezapažených kabelových rýh ručně včetně urovnání dna s přemístěním výkopku do vzdálenosti 3 m od okraje jámy nebo naložením na dopravní prostředek šířky 50 cm, hloubky 100 cm, v hornině třídy 3</t>
  </si>
  <si>
    <t>92</t>
  </si>
  <si>
    <t>Poznámka k položce:
- výkop ostatní</t>
  </si>
  <si>
    <t>47</t>
  </si>
  <si>
    <t>174102101</t>
  </si>
  <si>
    <t>Zásyp sypaninou z jakékoliv horniny při překopech inženýrských sítí objemu do 30 m3 s uložením výkopku ve vrstvách se zhutněním jam, šachet, rýh nebo kolem objektů v těchto vykopávkách</t>
  </si>
  <si>
    <t>94</t>
  </si>
  <si>
    <t>13</t>
  </si>
  <si>
    <t>583439300</t>
  </si>
  <si>
    <t>kamenivo drcené hrubé frakce 16-32</t>
  </si>
  <si>
    <t>26</t>
  </si>
  <si>
    <t>(55,8+279,7)*1,8</t>
  </si>
  <si>
    <t>SO 03 - Komunikace, zpevněné plochy</t>
  </si>
  <si>
    <t>45233000-9</t>
  </si>
  <si>
    <t xml:space="preserve">    571 - Konstrukce vozovky</t>
  </si>
  <si>
    <t xml:space="preserve">    8 - Trubní vedení</t>
  </si>
  <si>
    <t xml:space="preserve">    91 - Doplňující konstrukce a práce pozemních komunikací, letišť a ploch</t>
  </si>
  <si>
    <t xml:space="preserve">    99 - Přesun hmot</t>
  </si>
  <si>
    <t>571</t>
  </si>
  <si>
    <t>Konstrukce vozovky</t>
  </si>
  <si>
    <t>564932111</t>
  </si>
  <si>
    <t>Podklad z mechanicky zpevněného kameniva MZK (minerální beton) s rozprostřením a s hutněním, po zhutnění tl. 100 mm</t>
  </si>
  <si>
    <t xml:space="preserve">Poznámka k souboru cen:_x000D_
1. ČSN 73 6126-1 připouští pro MZK max. tl. 300 mm. 2. V cenách nejsou započteny náklady na: a) ochranu povrchu podkladu filtračním postřikem, který se oceňuje cenami souboru cen 573 11-11, b) spojovací postřik před pokládkou asfaltových směsí, který se oceňuje cenami souboru cen 573 2.-11. </t>
  </si>
  <si>
    <t>564851111</t>
  </si>
  <si>
    <t>Podklad ze štěrkodrti ŠD s rozprostřením a zhutněním, po zhutnění tl. 150 mm</t>
  </si>
  <si>
    <t>577134131</t>
  </si>
  <si>
    <t>Asfaltový beton vrstva obrusná ACO 11 (ABS) s rozprostřením a se zhutněním z modifikovaného asfaltu v pruhu šířky do 3 m, po zhutnění tl. 40 mm</t>
  </si>
  <si>
    <t xml:space="preserve">Poznámka k souboru cen:_x000D_
1. ČSN EN 13108-1 připouští pro ACO 11 pouze tl. 35 až 50 mm. </t>
  </si>
  <si>
    <t>577156131</t>
  </si>
  <si>
    <t>Asfaltový beton vrstva ložní ACL 22 (ABVH) s rozprostřením a zhutněním z modifikovaného asfaltu, po zhutnění v pruhu šířky do 3 m, po zhutnění tl. 60 mm</t>
  </si>
  <si>
    <t xml:space="preserve">Poznámka k souboru cen:_x000D_
1. ČSN EN 13108-1 připouští pro ACL 22 pouze tl. 60 až 90 mm. </t>
  </si>
  <si>
    <t>564861111</t>
  </si>
  <si>
    <t>Podklad ze štěrkodrti ŠD s rozprostřením a zhutněním, po zhutnění tl. 200 mm</t>
  </si>
  <si>
    <t>565176111</t>
  </si>
  <si>
    <t>Asfaltový beton vrstva podkladní ACP 22 (obalované kamenivo hrubozrnné - OKH) s rozprostřením a zhutněním v pruhu šířky do 3 m, po zhutnění tl. 100 mm</t>
  </si>
  <si>
    <t xml:space="preserve">Poznámka k souboru cen:_x000D_
1. ČSN EN 13108-1 připouští pro ACP 22 pouze tl. 60 až 100 mm. </t>
  </si>
  <si>
    <t>594111111</t>
  </si>
  <si>
    <t>Dlažba nebo přídlažba z lomového kamene lomařsky upraveného rigolového v ploše vodorovné nebo ve sklonu tl. do 250 mm, bez vyplnění spár, s provedením lože tl. 50 mm z kameniva těženého</t>
  </si>
  <si>
    <t xml:space="preserve">Poznámka k souboru cen:_x000D_
1. Ceny jsou určeny: a) pro jakýkoliv sklon plochy, b) i pro dlažby (přídlažby) silničních příkopů a kuželů. 2. Ceny nelze použít pro: a) rigoly dlážděné, které se oceňují cenami souborů cen 597 . 6- . 1 Rigol dlážděný, 597 17- . 1 Rigol krajnicový s kamennou obrubou a 597 17- . 1 Rigol dlážděný z lomového kamene, b) dlažbu nebo přídlažbu svahů nebo kuželů souvisejících s vodotečí, která se oceňuje cenami části A 01 katalogu 832-1 Hráze a úpravy na tocích-úpravy toků a kanály. 3. Část lože přesahující tl. 50 mm se oceňuje cenami souboru cen 451 31-97 Příplatek za každých dalších 10 mm tloušťky podkladu nebo lože. 4. V ceně -1111 jsou započteny i náklady na prohození zeminy. 5. V cenách nejsou započteny náklady na: a) provedení podkladu pod lože, které se oceňuje cenami souboru cen 451 . . - . . Podklad nebo lože pod dlažbu, b) vyplnění spár, které se oceňuje cenami souboru cen 599 . . -2 . Vyplnění spár dlažby, c) opatření zeminy a její přemístění k místu zabudování, které se oceňují podle ustanovení čl. 3111 Všeobecných podmínek části A 01 tohoto katalogu, d) odklizení odpadu po prohození zeminy, které se oceňuje cenami části A 01 katalogu 800-1 Zemní práce. 6. Množství měrných jednotek se určuje v m2 rozvinuté dlážděné plochy. </t>
  </si>
  <si>
    <t>583807610</t>
  </si>
  <si>
    <t>kámen lomový pro zdivo kyklopské tl 15 cm</t>
  </si>
  <si>
    <t>1435512435</t>
  </si>
  <si>
    <t>Poznámka k položce:
 lomařsky opracovaný, dodávka</t>
  </si>
  <si>
    <t>719*1,05 'Přepočtené koeficientem množství</t>
  </si>
  <si>
    <t>564752111</t>
  </si>
  <si>
    <t>Podklad nebo kryt z vibrovaného štěrku VŠ s rozprostřením, vlhčením a zhutněním, po zhutnění tl. 150 mm</t>
  </si>
  <si>
    <t>564831111</t>
  </si>
  <si>
    <t>Podklad ze štěrkodrti ŠD s rozprostřením a zhutněním, po zhutnění tl. 100 mm</t>
  </si>
  <si>
    <t>Trubní vedení</t>
  </si>
  <si>
    <t>919441221</t>
  </si>
  <si>
    <t>Čelo propustku včetně římsy ze zdiva z lomového kamene, pro propustek z trub DN 600 až 800 mm</t>
  </si>
  <si>
    <t xml:space="preserve">Poznámka k souboru cen:_x000D_
1. Ceny jsou určeny pro čela propustků bez svahových křídel o spádu do 10 %. 2. Ceny nelze použít pro čela propustků z trub DN přes 800 mm a pro čela se svahovými křídly, které se oceňují cenami části A 01 katalogu 821-1 Mosty. 3. V cenách 919 41-1111 až -1141 jsou započteny i náklady na zdivo základu a zdivo nadzákladové z betonu prostého, římsu z betonu železového, zřízení bednění a jeho odstranění. 4. V cenách 919 44-1211 a -1221 jsou započteny i náklady na maltu cementovou pro zdivo z lomového kamene, maltu cementovou pro spárování zdiva, na římsu z betonu železového, zřízení bednění a jeho odstranění. 5. V cenách nejsou započteny náklady na: a) zemní práce, které se oceňují cenami souborů cen katalogu 800-1 Zemní práce, b) zábradlí, které se oceňuje cenami části A 01 katalogu 821-1 Mosty, c) ocelovou výztuž římsy, která se oceňuje cenami části A 01 katalogu 821-1 Mosty. 6. Pro výpočet přesunu hmot se celková hmotnost položky sníží o hmotnost betonu, pokud je beton dodáván přímo na místo zabudování nebo do prostoru technologické manipulace. </t>
  </si>
  <si>
    <t>919551115</t>
  </si>
  <si>
    <t>Zřízení propustku z trub plastových polyetylenových rýhovaných [Pecor Optima] se spojkami nebo s hrdlem DN 700 mm</t>
  </si>
  <si>
    <t xml:space="preserve">Poznámka k souboru cen:_x000D_
1. V cenách nejsou započteny náklady na: a) zemní práce - zhotovení otevřené stavební jámy, - zemní konstrukce přesýpaného objektu ze vhodných zemin hutněných po vrstvách 150 až 200 mm na minimum 98 % Proctor Standard, které se oceňují podle katalogu 800-1 Zemní práce, b) podkladní a vyrovnávací vrstvy, které se oceňují souborem cen 451 . . - . . Lože pod potrubí, stoky a drobné objekty nebo souborem cen 452 . . - . . Podkladní konstrukce z betonu, části A01 katalogu 827-1 Vedení trubní, dálková a přípojná – vodovody a kanalizace, c) dodávku trub a spojek, které se oceňují zvlášť ve specifikaci, ztratné lze dohodnout ve směrné výši 1,5 %. Součástí dodávky trub je i jejich úprava podle konkrétních podmínek stavby (seříznutí, zkosení, vytvoření otvorů, apod.). </t>
  </si>
  <si>
    <t>4+7+8</t>
  </si>
  <si>
    <t>91</t>
  </si>
  <si>
    <t>Doplňující konstrukce a práce pozemních komunikací, letišť a ploch</t>
  </si>
  <si>
    <t>916231213</t>
  </si>
  <si>
    <t>Osazení chodníkového obrubníku betonového se zřízením lože, s vyplněním a zatřením spár cementovou maltou stojatého s boční opěrou z betonu prostého tř. C 12/15, do lože z betonu prostého téže značky</t>
  </si>
  <si>
    <t xml:space="preserve">Poznámka k souboru cen:_x000D_
1.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</si>
  <si>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2307+2346</t>
  </si>
  <si>
    <t>592173010</t>
  </si>
  <si>
    <t>obrubník betonový zahradní přírodní šedá 50x5x15 cm</t>
  </si>
  <si>
    <t>28</t>
  </si>
  <si>
    <t>4653*2,1 'Přepočtené koeficientem množství</t>
  </si>
  <si>
    <t>916231211</t>
  </si>
  <si>
    <t>Osazení chodníkového obrubníku betonového se zřízením lože, s vyplněním a zatřením spár cementovou maltou stojatého bez boční opěry, do lože z kameniva těženého</t>
  </si>
  <si>
    <t>30</t>
  </si>
  <si>
    <t>592172110</t>
  </si>
  <si>
    <t>obrubník betonový zahradní betonový hladký šedý 100 x 5 x 25 cm</t>
  </si>
  <si>
    <t>32</t>
  </si>
  <si>
    <t>2710,87*1,05 'Přepočtené koeficientem množství</t>
  </si>
  <si>
    <t>17</t>
  </si>
  <si>
    <t>919735124</t>
  </si>
  <si>
    <t>Řezání stávajícího betonového krytu nebo podkladu hloubky přes 150 do 200 mm</t>
  </si>
  <si>
    <t>34</t>
  </si>
  <si>
    <t xml:space="preserve">Poznámka k souboru cen:_x000D_
1. V cenách jsou započteny i náklady na spotřebu vody. </t>
  </si>
  <si>
    <t>Poznámka k položce:
Řezání obrubníku - hloubka řezu do 200 mm</t>
  </si>
  <si>
    <t>916231R02</t>
  </si>
  <si>
    <t>Obruba z ocelové tyče 80x60x6 mm, strojně ohýbaná, přivařená na stojky z ocelové tyče T 40x40x5 mm - délka T tyče 830 mm, kompletní provedení včetně ukotvení do betonové piloty</t>
  </si>
  <si>
    <t>36</t>
  </si>
  <si>
    <t>19</t>
  </si>
  <si>
    <t>225311112</t>
  </si>
  <si>
    <t>Maloprofilové vrty jádrové průměru přes 93 do 156 mm do úklonu 45 st. v hl 0 až 25 m v hornině tř. I a II</t>
  </si>
  <si>
    <t>38</t>
  </si>
  <si>
    <t>231111111</t>
  </si>
  <si>
    <t>Zřízení výplně pilot bez vytažení pažnic nezapažených nebo zapažených s ponecháním pažnice ve vrtu svislých z betonu prostého, v hl od 0 do 30 m, při průměru piloty přes 245 do 450 mm</t>
  </si>
  <si>
    <t>40</t>
  </si>
  <si>
    <t xml:space="preserve">Poznámka k souboru cen:_x000D_
1. Ceny neobsahují náklady na dodání výplně, tyto se oceňují ve specifikaci. Objem výplně se určí pro: a) pilotu nezapaženou, zapaženou bentonitovou suspenzí nebo zapaženou s vytažením pažnice jako součin délky piloty a projektem předepsané průřezové plochy zvětšené u pilot: - D do 450 mm . . . . . . . . . . . . . o 15 % - D přes 450 do 1050 mm . . . . . o 10 % - D přes 1050 mm . . . . . . . . . . . o 5 % b) nestejné velikosti průřezové plochy jedné piloty jako součet objemů jednotlivých částí piloty. 2. Množství měrných jednotek se určuje v m3 objemu výplně piloty. 3. Do celkového množství se započítává i objem výplně pro nutné nadbetonování při betonování do suspenze. 4. Pokud je výplň dodávána přímo na místo zabudování nebo do prostoru technologické manipulace, její hmotnost se nezapočítává do přesunu hmot. </t>
  </si>
  <si>
    <t>99</t>
  </si>
  <si>
    <t>Přesun hmot</t>
  </si>
  <si>
    <t>998225111</t>
  </si>
  <si>
    <t>Přesun hmot pro komunikace s krytem z kameniva, monolitickým betonovým nebo živičným dopravní vzdálenost do 200 m jakékoliv délky objektu</t>
  </si>
  <si>
    <t>42</t>
  </si>
  <si>
    <t xml:space="preserve">Poznámka k souboru cen:_x000D_
1. Ceny lze použít i pro plochy letišť s krytem monolitickým betonovým nebo živičným. </t>
  </si>
  <si>
    <t>SO 04.1 - Příprava území, odstranění sedimentů</t>
  </si>
  <si>
    <t>45112320-4</t>
  </si>
  <si>
    <t xml:space="preserve">    11 - Zemní práce</t>
  </si>
  <si>
    <t>111111331</t>
  </si>
  <si>
    <t>Odstranění ruderálního porostu z plochy přes 500 m2 v rovině nebo na svahu do 1:5</t>
  </si>
  <si>
    <t xml:space="preserve">Poznámka k souboru cen:_x000D_
1. V cenách jsou započteny i náklady na mechanické naložení shrabu s odvozem do 20 km a jejich následným složením. 2. V cenách nejsou započteny náklady na uložení shrabu na skládku. 3. Ceny jsou určeny pro odstranění souvislého bylinného porostu: a) neupraveném terénu, b) upravených, ale neudržovaných plochách popř. upravovaných nejvýše 1x za vegetační období. Další odstranění ve stejném vegetačním období se oceňuje příslušnými cenami části C02 souboru cen 111 15-1 Pokosení trávníku nebo cenami části A02 souboru cen 184 80-26 Chemické odplevelení po založení kultury. 4. V položkách jsou započteny pouze náklady na odstranění nadzemní části porostu. 5. V cenách o sklonu svahu přes 1:1 jsou uvažovány podmínky pro svahy běžně schůdné; bez použití lezeckých technik. V případě použití lezeckých technik se tyto náklady oceňují individuálně. </t>
  </si>
  <si>
    <t>111212355</t>
  </si>
  <si>
    <t>Odstranění nevhodných dřevin průměru kmene do 100 mm výšky přes 1 m s odstraněním pařezu přes 100 do 500 m2 v rovině nebo na svahu do 1:5</t>
  </si>
  <si>
    <t xml:space="preserve">Poznámka k souboru cen:_x000D_
1. V cenách jsou započteny i náklady na odklizení vytěžené dřevní hmoty na vzdálenost do 50 m, se složením na hromady nebo s naložením na dopravní prostředek a případnou úpravu terénu se zhutněním po odstranění dřevin. 2. V cenách nejsou započteny náklady na uložení shrabu na skládku. 3. Ceny jsou určeny pouze pro pěstební zásahy a rekonstrukce v sadovnických a krajinářských úpravách. 4. Ceny nelze použít: a) pro úplnou likvidaci porostu při přípravě staveniště apod.; tyto práce se oceňují cenami katalogu 800-1 Zemní práce, b) pro odstranění kořenových výmladků; tyto práce se oceňují individuálně, c) -1221 až -1223 a -1331 až -1333 pro jednoleté semenáče dřevin, náletů v bylinném stavu; tyto práce se oceňují cenami souborů cen 185 80-42 Vypletí nebo 183 41-13 Odplevelení výsadeb. 5. Průměr kmene stromů nebo keřů se měří 0,15 m nad terénem. 6. Množství jednotek se stanoví samostatně za keřovou skupinu v m2 souvislé plochy rovné součtu půdorysných ploch omezených obalovými křivkami korun jednotlivých stromů a keřů, jejichž koruny se půdorysně překrývají. Jestliže by byl zmíněný součet ploch větší než půdorysná plocha staveniště (upravované plochy), uvažuje se pouze tato plocha. 7. V cenách o sklonu svahu přes 1:1 jsou uvažovány podmínky pro svahy běžně schůdné; bez použití lezeckých technik. V případě použití lezeckých technik se tyto náklady oceňují individuálně. </t>
  </si>
  <si>
    <t>111212351</t>
  </si>
  <si>
    <t>Odstranění nevhodných dřevin průměru kmene do 100 mm výšky přes 1 m s odstraněním pařezu do 100 m2 v rovině nebo na svahu do 1:5</t>
  </si>
  <si>
    <t>112101101</t>
  </si>
  <si>
    <t>Kácení stromů s odřezáním kmene a s odvětvením listnatých, průměru kmene přes 100 do 300 mm</t>
  </si>
  <si>
    <t xml:space="preserve">Poznámka k souboru cen:_x000D_
1. Ceny lze použít i pro odstranění stromů ze sesuté zeminy, vývratů a polomů. 2. V ceně jsou započteny i náklady na případné nutné odklizení kmene a větví odděleně na vzdálenost do 50 m nebo s naložením na dopravní prostředek. 3. Průměr kmene se měří v místě řezu. 4. Ceny nelze užít v případě, kdy je nutné odstraňování stromu po částech; tyto práce lze oceňovat příslušnými cenami katalogu 823-1 Plochy a úprava území. 5. Počet stromů při kácení souvislého lesního porostu lze určit podle tabulky uvedené v příloze č. 2. 6. Práce jsou prováděné technikou volného kácení. O volné kácení se jedná v případě, kdy se kácí strom s volným kruhovým prostorem o poloměru minimálně 1,5 násobku výšky káceného stromu ve všech směrech. </t>
  </si>
  <si>
    <t>Poznámka k položce:
průměr kmene do 200mm</t>
  </si>
  <si>
    <t>Poznámka k položce:
průměr kmene přes 200mm do 300mm</t>
  </si>
  <si>
    <t>112101102</t>
  </si>
  <si>
    <t>Kácení stromů s odřezáním kmene a s odvětvením listnatých, průměru kmene přes 300 do 500 mm</t>
  </si>
  <si>
    <t>112201111</t>
  </si>
  <si>
    <t>Odstranění pařezu v rovině nebo na svahu do 1:5 o průměru pařezu na řezné ploše do 200 mm</t>
  </si>
  <si>
    <t xml:space="preserve">Poznámka k souboru cen:_x000D_
1. Ceny jsou určeny pouze pro případy havárií, přeložek nebo běžných oprav inženýrských sítí. 2. Ceny nelze použít v rámci výstavby nových inženýrských sítí. 3. Ceny 174 10- . . jsou určeny pro zhutněné zásypy s mírou zhutnění: a) z hornin soudržných do 100 % PS, b) z hornin nesoudržných do I(d) 0,9, c) z hornin kamenitých pro jakoukoliv míru zhutnění. 4. Je-li projektem předepsáno vyšší zhutnění, než je uvedeno v bodě a) a b) poznámky č 1., ocení se zásyp individuálně.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případný objem obsypu potrubí oceňovaný cenami souboru cen 175 10-11 Obsyp potrubí. 7. Odklizení zbylého výkopku po provedení zásypu zářezů se šikmými stěnami pro podzemní vedení nebo zásypu jam a rýh pro podzemní vedení se oceňuje, je-li objem zbylého výkopku: a) do 1 m3 na 1 m vedení a jedná se o výkopek neulehlý - toto se oceňuje cenami souboru cen 167 10-110 Nakládání výkopku nebo sypaniny a 162 . 0-1 . Vodorovné přemístění výkopku. Jedná-li se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</si>
  <si>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112101111</t>
  </si>
  <si>
    <t>Kácení stromů listnatých s odstraněním větví a kmene D do 200 mm v rovině nebo ve svahu do 1:5</t>
  </si>
  <si>
    <t>Poznámka k položce:
probírka</t>
  </si>
  <si>
    <t>112101113</t>
  </si>
  <si>
    <t>Kácení stromů listnatých s odstraněním větví a kmene D do 400 mm v rovině nebo ve svahu do 1:5</t>
  </si>
  <si>
    <t>1112121.1</t>
  </si>
  <si>
    <t>Odstranění nevhodných dřevin výšky přes 1m s odstraněním pařezu přes 100 do 500 m2</t>
  </si>
  <si>
    <t>Poznámka k položce:
uvolnění korunového prostoru</t>
  </si>
  <si>
    <t>111251R01</t>
  </si>
  <si>
    <t>Doprava dřeva na určenou skládku do 5 km</t>
  </si>
  <si>
    <t>1.2</t>
  </si>
  <si>
    <t>Pěstební opatření na stávajících dřevinách</t>
  </si>
  <si>
    <t>184805214</t>
  </si>
  <si>
    <t>Řez stromu zdravotní o ploše koruny do 120 m2 lezeckou technikou</t>
  </si>
  <si>
    <t>Poznámka k položce:
řez udržovací</t>
  </si>
  <si>
    <t>184805312</t>
  </si>
  <si>
    <t>Řez stromu výchovný alejových stromů výšky přes 4 do 6 m</t>
  </si>
  <si>
    <t>Poznámka k položce:
péče o nárosty</t>
  </si>
  <si>
    <t>184813121</t>
  </si>
  <si>
    <t>Ochrana dřevin před okusem zvěří mechanicky v rovině nebo ve svahu do 1:5, pletivem, výšky do 2 m</t>
  </si>
  <si>
    <t xml:space="preserve">Poznámka k souboru cen:_x000D_
1. V ceně -3121 jsou započteny i náklady na spojení konců drátů po celé výšce pletiva a donesení připravených dílů pletiva k vybraným stromům na vzdálenost do 50 m. 2. V cenách prací -3131 až -3134 se provádí: a) sazenice listnaté - nátěr celého vrcholového výhonu s terminálním pupenem, b) sazenice jehličnaté - natírá se terminální pupen i s postraními větvemi horního přeslenu. 3. V ceně - 3121 je uvažována ochrana provedená pouze u kostry porostu, tj. 400 jedinců na hektar (spon 5 x 5 m). 4. Kostra porostu je cílový počet stromů na 1 hektar plochy lesa. 5. V cenách o sklonu svahu přes 1:1 jsou uvažovány podmínky pro svahy běžně schůdné; bez použití lezeckých technik. V případě použití lezeckých technik se tyto náklady oceňují individuálně. </t>
  </si>
  <si>
    <t>1.3</t>
  </si>
  <si>
    <t>Výsadba stromů vzrostlých</t>
  </si>
  <si>
    <t>183101222</t>
  </si>
  <si>
    <t>Hloubení jamek pro vysazování rostlin v zemině tř.1 až 4 s výměnou půdy z 50% v rovině nebo na svahu do 1:5, objemu přes 1,00 do 2,00 m3</t>
  </si>
  <si>
    <t>103715000</t>
  </si>
  <si>
    <t>substrát pro trávníky A  VL</t>
  </si>
  <si>
    <t>184102117</t>
  </si>
  <si>
    <t>Výsadba dřeviny s balem do předem vyhloubené jamky se zalitím v rovině nebo na svahu do 1:5, při průměru balu přes 800 do 1000 mm</t>
  </si>
  <si>
    <t xml:space="preserve">Poznámka k souboru cen:_x000D_
1. Ceny lze použít i pro dřeviny pěstované v nádobách. 2. V cenách nejsou započteny náklady na vysazované dřeviny, tyto se oceňují ve specifikaci. 3. V cenách o sklonu svahu přes 1:1 jsou uvažovány podmínky pro svahy běžně schůdné; bez použití lezeckých technik. V případě použití lezeckých technik se tyto náklady oceňují individuálně. </t>
  </si>
  <si>
    <t>026503R01</t>
  </si>
  <si>
    <t>Quercus robur, dub letní, 14-16, s balem</t>
  </si>
  <si>
    <t>185802114</t>
  </si>
  <si>
    <t>Hnojení půdy nebo trávníku v rovině nebo na svahu do 1:5 umělým hnojivem s rozdělením k jednotlivým rostlinám</t>
  </si>
  <si>
    <t xml:space="preserve">Poznámka k souboru cen:_x000D_
1. V cenách jsou započteny i náklady na rozprostření nebo rozdělení hnojiva. 2. V cenách o sklonu svahu přes 1:1 jsou uvažovány podmínky pro svahy běžně schůdné; bez použití lezeckých technik. V případě použití lezeckých technik se tyto náklady oceňují individuálně. </t>
  </si>
  <si>
    <t>251911R01</t>
  </si>
  <si>
    <t>Tabletové hnojivo</t>
  </si>
  <si>
    <t>Poznámka k položce:
4 x 10g Tablety ke každé rostlině</t>
  </si>
  <si>
    <t>184202123</t>
  </si>
  <si>
    <t>Ukotvení kmene dřevin kůly D do 0,1 m a délky do 3 m</t>
  </si>
  <si>
    <t>Poznámka k položce:
včetně spojovacího materiálu</t>
  </si>
  <si>
    <t>052171R01</t>
  </si>
  <si>
    <t>Kůly, vč. spojovacího materiálu</t>
  </si>
  <si>
    <t>184501114</t>
  </si>
  <si>
    <t>Zhotovení obalu z juty ve dvou vrstvách v rovině a svahu do 1:5</t>
  </si>
  <si>
    <t>693113R01</t>
  </si>
  <si>
    <t>Juta</t>
  </si>
  <si>
    <t>bm</t>
  </si>
  <si>
    <t>185804312</t>
  </si>
  <si>
    <t>Zalití rostlin vodou plochy záhonů jednotlivě přes 20 m2</t>
  </si>
  <si>
    <t>082113210</t>
  </si>
  <si>
    <t>voda pitná pro ostatní odběratele</t>
  </si>
  <si>
    <t>184921093</t>
  </si>
  <si>
    <t>Mulčování rostlin tl do 0,1 m v rovině a svahu do 1:5</t>
  </si>
  <si>
    <t>Poznámka k položce:
výsadbová mísa o průměru 1,5 m</t>
  </si>
  <si>
    <t>103911000</t>
  </si>
  <si>
    <t>kůra mulčovací VL</t>
  </si>
  <si>
    <t>1.3.1</t>
  </si>
  <si>
    <t>Rozvojová péče v následných třech letech</t>
  </si>
  <si>
    <t>184801121</t>
  </si>
  <si>
    <t>Ošetření vysazených dřevin solitérních v rovině nebo na svahu do 1:5</t>
  </si>
  <si>
    <t xml:space="preserve">Poznámka k souboru cen:_x000D_
1. V cenách jsou započteny i náklady na odplevelení s nakypřením nebo vypletí, odstranění poškozených částí dřeviny s případným složením odpadu na hromady, naložením na dopravní prostředek a odvozem do 20 km a s jeho složením. 2. Ceny jsou určeny pouze pro jednorázové ošetření. 3. V cenách nejsou započteny náklady na: a) zalití rostlin; zalití se oceňuje cenami části C02 souboru cen 185 80-43 Zalití rostlin vodou, b) chemické odplevelení; tyto práce se oceňují cenami části A02 souboru cen 184 80-26 Chemické odplevelení po založení kultury, c) hnojení; tyto práce se oceňují cenami části A02 souboru cen 184 85-11 Hnojení roztokem hnojiva nebo 185 80-21 Hnojení, d) řez; tyto práce se oceňují cenami části C02 souboru cen 184 80-61 Řez stromů nebo keřů. 4. V cenách o sklonu svahu přes 1:1 jsou uvažovány podmínky pro svahy běžně schůdné; bez použití lezeckých technik. V případě použití lezeckých technik se tyto náklady oceňují individuálně. </t>
  </si>
  <si>
    <t>18480R01</t>
  </si>
  <si>
    <t>Kontrola ukotvení dřeviny a obalu kmene</t>
  </si>
  <si>
    <t>Poznámka k položce:
2x</t>
  </si>
  <si>
    <t>184911111</t>
  </si>
  <si>
    <t>Znovuuvázání dřeviny jedním úvazkem ke stávajícímu kůlu</t>
  </si>
  <si>
    <t xml:space="preserve">Poznámka k souboru cen:_x000D_
1. Každé další uvázání se oceňuje samostatně. </t>
  </si>
  <si>
    <t>184503114</t>
  </si>
  <si>
    <t>Odstranění obalu kmene ve dvou vrstvách v rovině a svahu do 1:5</t>
  </si>
  <si>
    <t>Poznámka k položce:
u 10% jedinců</t>
  </si>
  <si>
    <t>O02</t>
  </si>
  <si>
    <t>Porostní skupina č. 2 (443,65 m2)</t>
  </si>
  <si>
    <t>78</t>
  </si>
  <si>
    <t>O03</t>
  </si>
  <si>
    <t>Porostní skupina č. 3 (412,76 m2)</t>
  </si>
  <si>
    <t>11225-1221</t>
  </si>
  <si>
    <t>Odstranění pařezu frézováním do hloubky přes 200 do 500 mm</t>
  </si>
  <si>
    <t>1.4</t>
  </si>
  <si>
    <t>Výsadba skupin keřů</t>
  </si>
  <si>
    <t>184802111</t>
  </si>
  <si>
    <t>Chemické odplevelení půdy před založením kultury, trávníku nebo zpevněných ploch o výměře jednotlivě přes 20 m2 v rovině nebo na svahu do 1:5 postřikem na široko</t>
  </si>
  <si>
    <t xml:space="preserve">Poznámka k souboru cen:_x000D_
1. Ceny -2111, -2211, -2311 a -2411 lze použít i pro aplikaci retardantů na trávníky. 2. V cenách -2111, -2211, -2311 a -2411 jsou započteny i náklady na dovoz vody do 10 km. 3. V cenách nejsou započteny náklady na případné zapravení přípravku do půdy a) obděláním půdy; tyto práce se oceňují cenami části A02 souboru cen 183 40-31 Obdělání půdy, b) prolitím; toto se oceňuje cenami části C02 souboru cen 185 80-43 Zalití rostlin vodou a případně cenami části A02 souboru cen 185 85-11 Dovoz vody pro zálivku rostlin. 4. Každá opakovaná aplikace se oceňuje samostatně. 5. Chemické odplevelení ploch do 20 m2 se oceňuje příslušnými cenami souboru cen 184 80-26 Chemické odplevelení po založení kultury. 6. V cenách o sklonu svahu přes 1:1 jsou uvažovány podmínky pro svahy běžně schůdné; bez použití lezeckých technik. V případě použití lezeckých technik se tyto náklady oceňují individuálně. </t>
  </si>
  <si>
    <t>2523400.2</t>
  </si>
  <si>
    <t>herbicid totální, bal. 1 l</t>
  </si>
  <si>
    <t>litr</t>
  </si>
  <si>
    <t>181101133</t>
  </si>
  <si>
    <t>Úprava pozemku s rozpojením a přehrnutím včetně urovnání v zemině tř. 3, s přemístěním na vzdálenost přes 40 do 60 m</t>
  </si>
  <si>
    <t xml:space="preserve">Poznámka k souboru cen:_x000D_
1. V cenách jsou započteny i náklady na urovnání povrchu pozemku s tolerancí +/- 100 mm. 2. Ceny lze použít i pro: a) zahrnutí úvozových cest a prohlubní na upravovaných pozemcích, b) zřízení zemních teras, c) srovnání mezí výšky přes 500 mm, d) sejmutí ornice z pozemku a její odhrnutí na dočasnou skládku nebo přihrnutí ornice z dočasné skládky na upravený pozemek s jejím rozprostřením. 3. Objem zeminy se určuje v m3 rostlého stavu. </t>
  </si>
  <si>
    <t>183402111</t>
  </si>
  <si>
    <t>Rozrušení půdy na hloubku do 150 v rovině a svahu do 1:5</t>
  </si>
  <si>
    <t>Poznámka k položce:
především u okrajů chodníku</t>
  </si>
  <si>
    <t>185804213</t>
  </si>
  <si>
    <t>Vypletí v rovině nebo na svahu do 1:5 dřevin solitérních</t>
  </si>
  <si>
    <t>Chemické odplevelení před založením kultury nad 20 m2 postřikem na široko v rovině a svahu do 1:5</t>
  </si>
  <si>
    <t>Obdělání půdy frézováním v rovině a svahu do 1:5</t>
  </si>
  <si>
    <t>Obdělání půdy hrabáním v rovině a svahu do 1:5</t>
  </si>
  <si>
    <t>Obdělání půdy nakopáním na hloubku do 0,1 m v rovině a svahu do 1:5</t>
  </si>
  <si>
    <t>travobylinná směs do vlhka, výsevek 8g/m2</t>
  </si>
  <si>
    <t>Obdělání půdy válením ve svahu do 1:2</t>
  </si>
  <si>
    <t xml:space="preserve">Poznámka k souboru cen:_x000D_
1. V cenách jsou započteny i náklady spojené s případným naložením odpadu na dopravní prostředek, odvozem do 20 km, se složením a na vysbírání případných odpadků ze záhonů nebo trávníků. 2. V cenách nejsou započteny náklady na uložení odpadu na skládku. </t>
  </si>
  <si>
    <t>183101212</t>
  </si>
  <si>
    <t>Jamky pro výsadbu s výměnou 50 % půdy zeminy tř 1 až 4 objem do 0,02 m3 v rovině a svahu do 1:5</t>
  </si>
  <si>
    <t>Poznámka k položce:
doplnění rašelinou</t>
  </si>
  <si>
    <t>184102111</t>
  </si>
  <si>
    <t>Výsadba dřeviny s balem do předem vyhloubené jamky se zalitím v rovině nebo na svahu do 1:5, při průměru balu přes 100 do 200 mm</t>
  </si>
  <si>
    <t>55</t>
  </si>
  <si>
    <t>184802613</t>
  </si>
  <si>
    <t>Chemické odplevelení po založení kultury v rovině nebo na svahu do 1:5 postřikem hnízdově</t>
  </si>
  <si>
    <t>110</t>
  </si>
  <si>
    <t xml:space="preserve">Poznámka k souboru cen:_x000D_
1. Ceny -2613, -2617, -2623, -2627, -2633, -2637, -2643 a -2647 jsou určeny pro odplevelení ploch o ploše do 10 m2 jednotlivě, nebo pro odstranění hnízd plevelů o ploše do 20 m2 jednotlivě vzdálených od sebe nejméně 5 m. 2. Ceny nelze použít pro chemické odplevelení trávníku; tyto práce se oceňují cenami části A02 souboru cen 184 80-2 . Chemické odplevelení před založením kultury. 3. V cenách -2611 až -2614, -2621 až -2624, -2631 až –2634 a -2641 až -2644 jsou započteny i náklady na dovoz vody do 10 km. 4. V cenách o sklonu svahu přes 1:1 jsou uvažovány podmínky pro svahy běžně schůdné; bez použití lezeckých technik. V případě použití lezeckých technik se tyto náklady oceňují individuálně. </t>
  </si>
  <si>
    <t>112</t>
  </si>
  <si>
    <t>57</t>
  </si>
  <si>
    <t>114</t>
  </si>
  <si>
    <t>116</t>
  </si>
  <si>
    <t>59</t>
  </si>
  <si>
    <t>118</t>
  </si>
  <si>
    <t>120</t>
  </si>
  <si>
    <t>61</t>
  </si>
  <si>
    <t>1858511.1</t>
  </si>
  <si>
    <t>Dovoz vody pro zálivku rostlin na vzdálenost do 6000 m</t>
  </si>
  <si>
    <t>122</t>
  </si>
  <si>
    <t>185803511</t>
  </si>
  <si>
    <t>Odstranění přerostlého drnu u cest nebo záhonů</t>
  </si>
  <si>
    <t>124</t>
  </si>
  <si>
    <t xml:space="preserve">Poznámka k souboru cen:_x000D_
1. V cenách jsou započteny i náklady spojené s naložením odpadu na dopravní prostředek, odvozem do 20 km a se složením. 2. V cenách nejsou započteny náklady na uložení odpadu na skládku. 3. Ceny lze použít jen tehdy, je-li přerostlý drn odstraňován nejméně jednou ročně. </t>
  </si>
  <si>
    <t>63</t>
  </si>
  <si>
    <t>0265R01</t>
  </si>
  <si>
    <t>Euonymus europaeus, brslen evropský, 40/60, v kontejneru</t>
  </si>
  <si>
    <t>126</t>
  </si>
  <si>
    <t>0265R02</t>
  </si>
  <si>
    <t>Prunus spinosa, trnka, , 40/60, v kontejneru</t>
  </si>
  <si>
    <t>128</t>
  </si>
  <si>
    <t>65</t>
  </si>
  <si>
    <t>0265R03</t>
  </si>
  <si>
    <t>Rosa canina, růže šípková, 40/60, v kontejneru</t>
  </si>
  <si>
    <t>130</t>
  </si>
  <si>
    <t>0265R20</t>
  </si>
  <si>
    <t>Viburnum lantana, kalina tušalaj, 40/60, v kontejneru</t>
  </si>
  <si>
    <t>132</t>
  </si>
  <si>
    <t>1.5</t>
  </si>
  <si>
    <t>Založení bylinných společenstev výsevem</t>
  </si>
  <si>
    <t>67</t>
  </si>
  <si>
    <t>134</t>
  </si>
  <si>
    <t>2523400.1</t>
  </si>
  <si>
    <t>Totální herbicid</t>
  </si>
  <si>
    <t>l</t>
  </si>
  <si>
    <t>136</t>
  </si>
  <si>
    <t>69</t>
  </si>
  <si>
    <t>182001121</t>
  </si>
  <si>
    <t>Plošná úprava terénu zemina tř 1 až 4 nerovnosti do +/- 150 mm v rovinně a svahu do 1:5</t>
  </si>
  <si>
    <t>138</t>
  </si>
  <si>
    <t>183403113</t>
  </si>
  <si>
    <t>Obdělání půdy frézováním v rovině nebo na svahu do 1:5</t>
  </si>
  <si>
    <t>140</t>
  </si>
  <si>
    <t>71</t>
  </si>
  <si>
    <t>142</t>
  </si>
  <si>
    <t>183403111</t>
  </si>
  <si>
    <t>Obdělání půdy nakopáním hl. přes 50 do 100 mm v rovině nebo na svahu do 1:5</t>
  </si>
  <si>
    <t>144</t>
  </si>
  <si>
    <t>73</t>
  </si>
  <si>
    <t>146</t>
  </si>
  <si>
    <t>180401211</t>
  </si>
  <si>
    <t>Založení lučního trávníku výsevem v rovině a ve svahu do 1:5</t>
  </si>
  <si>
    <t>148</t>
  </si>
  <si>
    <t>75</t>
  </si>
  <si>
    <t>005724100</t>
  </si>
  <si>
    <t>150</t>
  </si>
  <si>
    <t>183403261</t>
  </si>
  <si>
    <t>Obdělání půdy válením na svahu přes 1:5 do 1:2</t>
  </si>
  <si>
    <t>152</t>
  </si>
  <si>
    <t>77</t>
  </si>
  <si>
    <t>111104211</t>
  </si>
  <si>
    <t>Pokosení trávníku parkového s odvozem do 20 km v rovině a svahu do 1:5</t>
  </si>
  <si>
    <t>154</t>
  </si>
  <si>
    <t>O04</t>
  </si>
  <si>
    <t>Porostní skupina č. 4 (2959,31 m2)</t>
  </si>
  <si>
    <t>156</t>
  </si>
  <si>
    <t>79</t>
  </si>
  <si>
    <t>112101112</t>
  </si>
  <si>
    <t>Kácení stromů listnatých s odstraněním větví a kmene D do 300 mm v rovině nebo ve svahu do 1:5</t>
  </si>
  <si>
    <t>158</t>
  </si>
  <si>
    <t>160</t>
  </si>
  <si>
    <t>81</t>
  </si>
  <si>
    <t>112101114</t>
  </si>
  <si>
    <t>Kácení stromů listnatých s odstraněním větví a kmene D do 500 mm v rovině nebo ve svahu do 1:5</t>
  </si>
  <si>
    <t>162</t>
  </si>
  <si>
    <t>164</t>
  </si>
  <si>
    <t>83</t>
  </si>
  <si>
    <t>1112121.2</t>
  </si>
  <si>
    <t>Odstranění nevhodných dřevin výšky přes 1m s odstraněním pařezu přes 500 m2</t>
  </si>
  <si>
    <t>166</t>
  </si>
  <si>
    <t>Poznámka k položce:
odstranění keřů</t>
  </si>
  <si>
    <t>168</t>
  </si>
  <si>
    <t>85</t>
  </si>
  <si>
    <t>170</t>
  </si>
  <si>
    <t>172</t>
  </si>
  <si>
    <t>87</t>
  </si>
  <si>
    <t>174</t>
  </si>
  <si>
    <t>O05</t>
  </si>
  <si>
    <t>Porostní skupina č. 5 (226,14 m2)</t>
  </si>
  <si>
    <t>176</t>
  </si>
  <si>
    <t>O06</t>
  </si>
  <si>
    <t>Porostní skupina č. 6 (693 m2)</t>
  </si>
  <si>
    <t>89</t>
  </si>
  <si>
    <t>178</t>
  </si>
  <si>
    <t>180</t>
  </si>
  <si>
    <t>182</t>
  </si>
  <si>
    <t>111203111</t>
  </si>
  <si>
    <t>Odstranění pařezů odfrézováním do hloubky až 500 mm</t>
  </si>
  <si>
    <t>184</t>
  </si>
  <si>
    <t>93</t>
  </si>
  <si>
    <t>186</t>
  </si>
  <si>
    <t>188</t>
  </si>
  <si>
    <t>95</t>
  </si>
  <si>
    <t>190</t>
  </si>
  <si>
    <t>192</t>
  </si>
  <si>
    <t>97</t>
  </si>
  <si>
    <t>194</t>
  </si>
  <si>
    <t>2523400.3</t>
  </si>
  <si>
    <t>herbicid totální, bal. 5 l</t>
  </si>
  <si>
    <t>196</t>
  </si>
  <si>
    <t>198</t>
  </si>
  <si>
    <t>200</t>
  </si>
  <si>
    <t>101</t>
  </si>
  <si>
    <t>185804211</t>
  </si>
  <si>
    <t>Vypletí v rovině nebo na svahu do 1:5 záhonu květin</t>
  </si>
  <si>
    <t>202</t>
  </si>
  <si>
    <t>204</t>
  </si>
  <si>
    <t>103</t>
  </si>
  <si>
    <t>206</t>
  </si>
  <si>
    <t>208</t>
  </si>
  <si>
    <t>105</t>
  </si>
  <si>
    <t>210</t>
  </si>
  <si>
    <t>212</t>
  </si>
  <si>
    <t>107</t>
  </si>
  <si>
    <t>214</t>
  </si>
  <si>
    <t>216</t>
  </si>
  <si>
    <t>109</t>
  </si>
  <si>
    <t>218</t>
  </si>
  <si>
    <t>220</t>
  </si>
  <si>
    <t>111</t>
  </si>
  <si>
    <t>222</t>
  </si>
  <si>
    <t>224</t>
  </si>
  <si>
    <t>113</t>
  </si>
  <si>
    <t>226</t>
  </si>
  <si>
    <t>228</t>
  </si>
  <si>
    <t>115</t>
  </si>
  <si>
    <t>230</t>
  </si>
  <si>
    <t>232</t>
  </si>
  <si>
    <t>117</t>
  </si>
  <si>
    <t>234</t>
  </si>
  <si>
    <t>236</t>
  </si>
  <si>
    <t>119</t>
  </si>
  <si>
    <t>238</t>
  </si>
  <si>
    <t>240</t>
  </si>
  <si>
    <t>121</t>
  </si>
  <si>
    <t>242</t>
  </si>
  <si>
    <t>244</t>
  </si>
  <si>
    <t>123</t>
  </si>
  <si>
    <t>246</t>
  </si>
  <si>
    <t>248</t>
  </si>
  <si>
    <t>125</t>
  </si>
  <si>
    <t>250</t>
  </si>
  <si>
    <t>183403161</t>
  </si>
  <si>
    <t>Obdělání půdy válením v rovině nebo na svahu do 1:5</t>
  </si>
  <si>
    <t>252</t>
  </si>
  <si>
    <t>127</t>
  </si>
  <si>
    <t>254</t>
  </si>
  <si>
    <t>O07</t>
  </si>
  <si>
    <t>Porostní skupina č. 7 (2026,72 m2)</t>
  </si>
  <si>
    <t>129</t>
  </si>
  <si>
    <t>258</t>
  </si>
  <si>
    <t>260</t>
  </si>
  <si>
    <t>131</t>
  </si>
  <si>
    <t>262</t>
  </si>
  <si>
    <t>264</t>
  </si>
  <si>
    <t>133</t>
  </si>
  <si>
    <t>266</t>
  </si>
  <si>
    <t>268</t>
  </si>
  <si>
    <t>135</t>
  </si>
  <si>
    <t>0265R04</t>
  </si>
  <si>
    <t>Tilia cordata, lípa srdčitá, 14-16, s balem</t>
  </si>
  <si>
    <t>306</t>
  </si>
  <si>
    <t>0265R09</t>
  </si>
  <si>
    <t>Carpinus betulus, habr obecný, 14-16, s balem</t>
  </si>
  <si>
    <t>308</t>
  </si>
  <si>
    <t>137</t>
  </si>
  <si>
    <t>270</t>
  </si>
  <si>
    <t>272</t>
  </si>
  <si>
    <t>139</t>
  </si>
  <si>
    <t>274</t>
  </si>
  <si>
    <t>276</t>
  </si>
  <si>
    <t>141</t>
  </si>
  <si>
    <t>278</t>
  </si>
  <si>
    <t>280</t>
  </si>
  <si>
    <t>143</t>
  </si>
  <si>
    <t>282</t>
  </si>
  <si>
    <t>284</t>
  </si>
  <si>
    <t>145</t>
  </si>
  <si>
    <t>286</t>
  </si>
  <si>
    <t>082113200</t>
  </si>
  <si>
    <t>voda pitná pro smluvní odběratele</t>
  </si>
  <si>
    <t>288</t>
  </si>
  <si>
    <t>Poznámka k položce:
bez DPN 15%</t>
  </si>
  <si>
    <t>147</t>
  </si>
  <si>
    <t>290</t>
  </si>
  <si>
    <t>292</t>
  </si>
  <si>
    <t>149</t>
  </si>
  <si>
    <t>294</t>
  </si>
  <si>
    <t>296</t>
  </si>
  <si>
    <t>151</t>
  </si>
  <si>
    <t>298</t>
  </si>
  <si>
    <t>300</t>
  </si>
  <si>
    <t>153</t>
  </si>
  <si>
    <t>302</t>
  </si>
  <si>
    <t>304</t>
  </si>
  <si>
    <t>155</t>
  </si>
  <si>
    <t>310</t>
  </si>
  <si>
    <t>312</t>
  </si>
  <si>
    <t>157</t>
  </si>
  <si>
    <t>314</t>
  </si>
  <si>
    <t>316</t>
  </si>
  <si>
    <t>159</t>
  </si>
  <si>
    <t>318</t>
  </si>
  <si>
    <t>320</t>
  </si>
  <si>
    <t>161</t>
  </si>
  <si>
    <t>322</t>
  </si>
  <si>
    <t>324</t>
  </si>
  <si>
    <t>163</t>
  </si>
  <si>
    <t>326</t>
  </si>
  <si>
    <t>328</t>
  </si>
  <si>
    <t>165</t>
  </si>
  <si>
    <t>330</t>
  </si>
  <si>
    <t>332</t>
  </si>
  <si>
    <t>167</t>
  </si>
  <si>
    <t>334</t>
  </si>
  <si>
    <t>336</t>
  </si>
  <si>
    <t>169</t>
  </si>
  <si>
    <t>338</t>
  </si>
  <si>
    <t>340</t>
  </si>
  <si>
    <t>171</t>
  </si>
  <si>
    <t>342</t>
  </si>
  <si>
    <t>0265R11</t>
  </si>
  <si>
    <t>Cornus saquinea, svída krvavá, 40/60, v kontejneru</t>
  </si>
  <si>
    <t>344</t>
  </si>
  <si>
    <t>O08</t>
  </si>
  <si>
    <t>Porostní skupina č. 8 (1649,52 m2)</t>
  </si>
  <si>
    <t>173</t>
  </si>
  <si>
    <t>346</t>
  </si>
  <si>
    <t>348</t>
  </si>
  <si>
    <t>O09</t>
  </si>
  <si>
    <t>Porostní skupina č. 9 (978,04 m2)</t>
  </si>
  <si>
    <t>175</t>
  </si>
  <si>
    <t>350</t>
  </si>
  <si>
    <t>352</t>
  </si>
  <si>
    <t>177</t>
  </si>
  <si>
    <t>354</t>
  </si>
  <si>
    <t>356</t>
  </si>
  <si>
    <t>179</t>
  </si>
  <si>
    <t>358</t>
  </si>
  <si>
    <t>360</t>
  </si>
  <si>
    <t>181</t>
  </si>
  <si>
    <t>362</t>
  </si>
  <si>
    <t>364</t>
  </si>
  <si>
    <t>183</t>
  </si>
  <si>
    <t>366</t>
  </si>
  <si>
    <t>368</t>
  </si>
  <si>
    <t>185</t>
  </si>
  <si>
    <t>370</t>
  </si>
  <si>
    <t>372</t>
  </si>
  <si>
    <t>187</t>
  </si>
  <si>
    <t>374</t>
  </si>
  <si>
    <t>376</t>
  </si>
  <si>
    <t>189</t>
  </si>
  <si>
    <t>378</t>
  </si>
  <si>
    <t>380</t>
  </si>
  <si>
    <t>191</t>
  </si>
  <si>
    <t>382</t>
  </si>
  <si>
    <t>384</t>
  </si>
  <si>
    <t>193</t>
  </si>
  <si>
    <t>386</t>
  </si>
  <si>
    <t>388</t>
  </si>
  <si>
    <t>195</t>
  </si>
  <si>
    <t>103911000.1</t>
  </si>
  <si>
    <t>390</t>
  </si>
  <si>
    <t>392</t>
  </si>
  <si>
    <t>197</t>
  </si>
  <si>
    <t>082113210.1</t>
  </si>
  <si>
    <t>394</t>
  </si>
  <si>
    <t>Poznámka k položce:
40 l/m2, 5x</t>
  </si>
  <si>
    <t>396</t>
  </si>
  <si>
    <t>199</t>
  </si>
  <si>
    <t>398</t>
  </si>
  <si>
    <t>0265R10</t>
  </si>
  <si>
    <t>Rosa multiflora, růže mnohokvětá, 40/60, v kontejneru</t>
  </si>
  <si>
    <t>400</t>
  </si>
  <si>
    <t>201</t>
  </si>
  <si>
    <t>402</t>
  </si>
  <si>
    <t>2523400.1.1</t>
  </si>
  <si>
    <t>404</t>
  </si>
  <si>
    <t>203</t>
  </si>
  <si>
    <t>406</t>
  </si>
  <si>
    <t>408</t>
  </si>
  <si>
    <t>205</t>
  </si>
  <si>
    <t>410</t>
  </si>
  <si>
    <t>412</t>
  </si>
  <si>
    <t>207</t>
  </si>
  <si>
    <t>414</t>
  </si>
  <si>
    <t>416</t>
  </si>
  <si>
    <t>209</t>
  </si>
  <si>
    <t>418</t>
  </si>
  <si>
    <t>420</t>
  </si>
  <si>
    <t>211</t>
  </si>
  <si>
    <t>422</t>
  </si>
  <si>
    <t>O10</t>
  </si>
  <si>
    <t>Porostní skupina č. 10 (731,21 m2)</t>
  </si>
  <si>
    <t>424</t>
  </si>
  <si>
    <t>213</t>
  </si>
  <si>
    <t>426</t>
  </si>
  <si>
    <t>428</t>
  </si>
  <si>
    <t>215</t>
  </si>
  <si>
    <t>430</t>
  </si>
  <si>
    <t>432</t>
  </si>
  <si>
    <t>217</t>
  </si>
  <si>
    <t>434</t>
  </si>
  <si>
    <t>436</t>
  </si>
  <si>
    <t>219</t>
  </si>
  <si>
    <t>438</t>
  </si>
  <si>
    <t>440</t>
  </si>
  <si>
    <t>221</t>
  </si>
  <si>
    <t>442</t>
  </si>
  <si>
    <t>444</t>
  </si>
  <si>
    <t>223</t>
  </si>
  <si>
    <t>446</t>
  </si>
  <si>
    <t>448</t>
  </si>
  <si>
    <t>225</t>
  </si>
  <si>
    <t>450</t>
  </si>
  <si>
    <t>452</t>
  </si>
  <si>
    <t>227</t>
  </si>
  <si>
    <t>454</t>
  </si>
  <si>
    <t>456</t>
  </si>
  <si>
    <t>229</t>
  </si>
  <si>
    <t>458</t>
  </si>
  <si>
    <t>460</t>
  </si>
  <si>
    <t>231</t>
  </si>
  <si>
    <t>462</t>
  </si>
  <si>
    <t>464</t>
  </si>
  <si>
    <t>233</t>
  </si>
  <si>
    <t>466</t>
  </si>
  <si>
    <t>O11</t>
  </si>
  <si>
    <t>Porostní skupina č. 11 (1405,9 m2)</t>
  </si>
  <si>
    <t>468</t>
  </si>
  <si>
    <t>235</t>
  </si>
  <si>
    <t>470</t>
  </si>
  <si>
    <t>472</t>
  </si>
  <si>
    <t>237</t>
  </si>
  <si>
    <t>474</t>
  </si>
  <si>
    <t>476</t>
  </si>
  <si>
    <t>239</t>
  </si>
  <si>
    <t>514</t>
  </si>
  <si>
    <t>0265R08</t>
  </si>
  <si>
    <t>Acer platanoides, javor mléč, 14-16, s balem</t>
  </si>
  <si>
    <t>516</t>
  </si>
  <si>
    <t>241</t>
  </si>
  <si>
    <t>518</t>
  </si>
  <si>
    <t>478</t>
  </si>
  <si>
    <t>243</t>
  </si>
  <si>
    <t>480</t>
  </si>
  <si>
    <t>482</t>
  </si>
  <si>
    <t>245</t>
  </si>
  <si>
    <t>484</t>
  </si>
  <si>
    <t>486</t>
  </si>
  <si>
    <t>247</t>
  </si>
  <si>
    <t>488</t>
  </si>
  <si>
    <t>490</t>
  </si>
  <si>
    <t>249</t>
  </si>
  <si>
    <t>492</t>
  </si>
  <si>
    <t>494</t>
  </si>
  <si>
    <t>251</t>
  </si>
  <si>
    <t>496</t>
  </si>
  <si>
    <t>498</t>
  </si>
  <si>
    <t>253</t>
  </si>
  <si>
    <t>500</t>
  </si>
  <si>
    <t>502</t>
  </si>
  <si>
    <t>255</t>
  </si>
  <si>
    <t>504</t>
  </si>
  <si>
    <t>506</t>
  </si>
  <si>
    <t>257</t>
  </si>
  <si>
    <t>508</t>
  </si>
  <si>
    <t>510</t>
  </si>
  <si>
    <t>259</t>
  </si>
  <si>
    <t>512</t>
  </si>
  <si>
    <t>1.3b</t>
  </si>
  <si>
    <t>Výsadba stromů</t>
  </si>
  <si>
    <t>183101214</t>
  </si>
  <si>
    <t>Hloubení jamek pro vysazování rostlin v zemině tř.1 až 4 s výměnou půdy z 50% v rovině nebo na svahu do 1:5, objemu přes 0,05 do 0,125 m3</t>
  </si>
  <si>
    <t>520</t>
  </si>
  <si>
    <t>261</t>
  </si>
  <si>
    <t>184201112</t>
  </si>
  <si>
    <t>Výsadba stromů bez balu do předem vyhloubené jamky se zalitím v rovině nebo na svahu do 1:5, při výšce kmene přes 1,8 do 2,5 m</t>
  </si>
  <si>
    <t>522</t>
  </si>
  <si>
    <t xml:space="preserve">Poznámka k souboru cen:_x000D_
1. V cenách jsou započteny i náklady na montáž kůlu a spojovací materiál. 2. V cenách nejsou započteny náklady na vysazované dřeviny, tyto se oceňují ve specifikaci. 3. Ceny -1111, -1121, -1131 a -1141 lze použít i pro keře výšky do 2,5 m. 4. Výška kmene se měří od kořenového krčku k první větvi koruny. 5. V cenách o sklonu svahu přes 1:1 jsou uvažovány podmínky pro svahy běžně schůdné; bez použití lezeckých technik. V případě použití lezeckých technik se tyto náklady oceňují individuálně. </t>
  </si>
  <si>
    <t>0265R14</t>
  </si>
  <si>
    <t>Tilia cordata, lípa srdčitá, 100/150, prostokořenný</t>
  </si>
  <si>
    <t>550</t>
  </si>
  <si>
    <t>263</t>
  </si>
  <si>
    <t>0265R15</t>
  </si>
  <si>
    <t>Acer platanoides, javor mléč, 100/150, prostokořenný</t>
  </si>
  <si>
    <t>552</t>
  </si>
  <si>
    <t>0265R17</t>
  </si>
  <si>
    <t>Acer pseudoplatanoides, javor klen, 100/150, prostokořenný</t>
  </si>
  <si>
    <t>554</t>
  </si>
  <si>
    <t>265</t>
  </si>
  <si>
    <t>524</t>
  </si>
  <si>
    <t>526</t>
  </si>
  <si>
    <t>267</t>
  </si>
  <si>
    <t>528</t>
  </si>
  <si>
    <t>1842021.1</t>
  </si>
  <si>
    <t>Ukotvení dřeviny jedním kůlem</t>
  </si>
  <si>
    <t>530</t>
  </si>
  <si>
    <t>269</t>
  </si>
  <si>
    <t>532</t>
  </si>
  <si>
    <t>534</t>
  </si>
  <si>
    <t>271</t>
  </si>
  <si>
    <t>536</t>
  </si>
  <si>
    <t>538</t>
  </si>
  <si>
    <t>273</t>
  </si>
  <si>
    <t>540</t>
  </si>
  <si>
    <t>542</t>
  </si>
  <si>
    <t>275</t>
  </si>
  <si>
    <t>544</t>
  </si>
  <si>
    <t>546</t>
  </si>
  <si>
    <t>277</t>
  </si>
  <si>
    <t>548</t>
  </si>
  <si>
    <t>556</t>
  </si>
  <si>
    <t>279</t>
  </si>
  <si>
    <t>558</t>
  </si>
  <si>
    <t>560</t>
  </si>
  <si>
    <t>281</t>
  </si>
  <si>
    <t>562</t>
  </si>
  <si>
    <t>564</t>
  </si>
  <si>
    <t>283</t>
  </si>
  <si>
    <t>566</t>
  </si>
  <si>
    <t>568</t>
  </si>
  <si>
    <t>285</t>
  </si>
  <si>
    <t>570</t>
  </si>
  <si>
    <t>572</t>
  </si>
  <si>
    <t>287</t>
  </si>
  <si>
    <t>574</t>
  </si>
  <si>
    <t>576</t>
  </si>
  <si>
    <t>osivo směs květnatý podrost do stínu</t>
  </si>
  <si>
    <t>O12</t>
  </si>
  <si>
    <t>Porostní skupina č. 12 (1656,88 m2)</t>
  </si>
  <si>
    <t>289</t>
  </si>
  <si>
    <t>578</t>
  </si>
  <si>
    <t>580</t>
  </si>
  <si>
    <t>291</t>
  </si>
  <si>
    <t>582</t>
  </si>
  <si>
    <t>584</t>
  </si>
  <si>
    <t>293</t>
  </si>
  <si>
    <t>586</t>
  </si>
  <si>
    <t>588</t>
  </si>
  <si>
    <t>295</t>
  </si>
  <si>
    <t>0265R16</t>
  </si>
  <si>
    <t>Fagus sylvatica, buk lesní, 100/150, prostokořenný</t>
  </si>
  <si>
    <t>616</t>
  </si>
  <si>
    <t>618</t>
  </si>
  <si>
    <t>297</t>
  </si>
  <si>
    <t>590</t>
  </si>
  <si>
    <t>592</t>
  </si>
  <si>
    <t>299</t>
  </si>
  <si>
    <t>594</t>
  </si>
  <si>
    <t>596</t>
  </si>
  <si>
    <t>301</t>
  </si>
  <si>
    <t>598</t>
  </si>
  <si>
    <t>600</t>
  </si>
  <si>
    <t>303</t>
  </si>
  <si>
    <t>602</t>
  </si>
  <si>
    <t>604</t>
  </si>
  <si>
    <t>305</t>
  </si>
  <si>
    <t>606</t>
  </si>
  <si>
    <t>608</t>
  </si>
  <si>
    <t>307</t>
  </si>
  <si>
    <t>610</t>
  </si>
  <si>
    <t>612</t>
  </si>
  <si>
    <t>309</t>
  </si>
  <si>
    <t>614</t>
  </si>
  <si>
    <t>620</t>
  </si>
  <si>
    <t>311</t>
  </si>
  <si>
    <t>622</t>
  </si>
  <si>
    <t>624</t>
  </si>
  <si>
    <t>313</t>
  </si>
  <si>
    <t>626</t>
  </si>
  <si>
    <t>628</t>
  </si>
  <si>
    <t>315</t>
  </si>
  <si>
    <t>630</t>
  </si>
  <si>
    <t>632</t>
  </si>
  <si>
    <t>317</t>
  </si>
  <si>
    <t>634</t>
  </si>
  <si>
    <t>636</t>
  </si>
  <si>
    <t>319</t>
  </si>
  <si>
    <t>638</t>
  </si>
  <si>
    <t>640</t>
  </si>
  <si>
    <t>O13</t>
  </si>
  <si>
    <t>Porostní skupina č. 13 (1909,54 m2)</t>
  </si>
  <si>
    <t>321</t>
  </si>
  <si>
    <t>642</t>
  </si>
  <si>
    <t>644</t>
  </si>
  <si>
    <t>323</t>
  </si>
  <si>
    <t>646</t>
  </si>
  <si>
    <t>648</t>
  </si>
  <si>
    <t>325</t>
  </si>
  <si>
    <t>650</t>
  </si>
  <si>
    <t>652</t>
  </si>
  <si>
    <t>327</t>
  </si>
  <si>
    <t>654</t>
  </si>
  <si>
    <t>656</t>
  </si>
  <si>
    <t>329</t>
  </si>
  <si>
    <t>658</t>
  </si>
  <si>
    <t>660</t>
  </si>
  <si>
    <t>331</t>
  </si>
  <si>
    <t>662</t>
  </si>
  <si>
    <t>664</t>
  </si>
  <si>
    <t>333</t>
  </si>
  <si>
    <t>666</t>
  </si>
  <si>
    <t>668</t>
  </si>
  <si>
    <t>335</t>
  </si>
  <si>
    <t>670</t>
  </si>
  <si>
    <t>672</t>
  </si>
  <si>
    <t>337</t>
  </si>
  <si>
    <t>674</t>
  </si>
  <si>
    <t>676</t>
  </si>
  <si>
    <t>339</t>
  </si>
  <si>
    <t>678</t>
  </si>
  <si>
    <t>O14</t>
  </si>
  <si>
    <t>Porostní skupina č. 14 (2818,6 m2)</t>
  </si>
  <si>
    <t>680</t>
  </si>
  <si>
    <t>341</t>
  </si>
  <si>
    <t>682</t>
  </si>
  <si>
    <t>684</t>
  </si>
  <si>
    <t>343</t>
  </si>
  <si>
    <t>686</t>
  </si>
  <si>
    <t>688</t>
  </si>
  <si>
    <t>345</t>
  </si>
  <si>
    <t>690</t>
  </si>
  <si>
    <t>692</t>
  </si>
  <si>
    <t>347</t>
  </si>
  <si>
    <t>694</t>
  </si>
  <si>
    <t>696</t>
  </si>
  <si>
    <t>349</t>
  </si>
  <si>
    <t>698</t>
  </si>
  <si>
    <t>700</t>
  </si>
  <si>
    <t>351</t>
  </si>
  <si>
    <t>0265R12</t>
  </si>
  <si>
    <t>Quercus robur, dub letní, 18-20, s balem</t>
  </si>
  <si>
    <t>738</t>
  </si>
  <si>
    <t>702</t>
  </si>
  <si>
    <t>353</t>
  </si>
  <si>
    <t>704</t>
  </si>
  <si>
    <t>706</t>
  </si>
  <si>
    <t>355</t>
  </si>
  <si>
    <t>708</t>
  </si>
  <si>
    <t>710</t>
  </si>
  <si>
    <t>357</t>
  </si>
  <si>
    <t>712</t>
  </si>
  <si>
    <t>714</t>
  </si>
  <si>
    <t>359</t>
  </si>
  <si>
    <t>716</t>
  </si>
  <si>
    <t>718</t>
  </si>
  <si>
    <t>361</t>
  </si>
  <si>
    <t>720</t>
  </si>
  <si>
    <t>722</t>
  </si>
  <si>
    <t>363</t>
  </si>
  <si>
    <t>724</t>
  </si>
  <si>
    <t>726</t>
  </si>
  <si>
    <t>365</t>
  </si>
  <si>
    <t>728</t>
  </si>
  <si>
    <t>730</t>
  </si>
  <si>
    <t>367</t>
  </si>
  <si>
    <t>732</t>
  </si>
  <si>
    <t>734</t>
  </si>
  <si>
    <t>369</t>
  </si>
  <si>
    <t>736</t>
  </si>
  <si>
    <t>740</t>
  </si>
  <si>
    <t>371</t>
  </si>
  <si>
    <t>742</t>
  </si>
  <si>
    <t>744</t>
  </si>
  <si>
    <t>373</t>
  </si>
  <si>
    <t>746</t>
  </si>
  <si>
    <t>748</t>
  </si>
  <si>
    <t>375</t>
  </si>
  <si>
    <t>750</t>
  </si>
  <si>
    <t>752</t>
  </si>
  <si>
    <t>377</t>
  </si>
  <si>
    <t>754</t>
  </si>
  <si>
    <t>756</t>
  </si>
  <si>
    <t>379</t>
  </si>
  <si>
    <t>758</t>
  </si>
  <si>
    <t>760</t>
  </si>
  <si>
    <t>O15</t>
  </si>
  <si>
    <t>Porostní skupina č. 15 (10152,51 m2)</t>
  </si>
  <si>
    <t>381</t>
  </si>
  <si>
    <t>762</t>
  </si>
  <si>
    <t>764</t>
  </si>
  <si>
    <t>383</t>
  </si>
  <si>
    <t>766</t>
  </si>
  <si>
    <t>768</t>
  </si>
  <si>
    <t>385</t>
  </si>
  <si>
    <t>770</t>
  </si>
  <si>
    <t>772</t>
  </si>
  <si>
    <t>387</t>
  </si>
  <si>
    <t>774</t>
  </si>
  <si>
    <t>776</t>
  </si>
  <si>
    <t>389</t>
  </si>
  <si>
    <t>778</t>
  </si>
  <si>
    <t>780</t>
  </si>
  <si>
    <t>391</t>
  </si>
  <si>
    <t>782</t>
  </si>
  <si>
    <t>784</t>
  </si>
  <si>
    <t>393</t>
  </si>
  <si>
    <t>786</t>
  </si>
  <si>
    <t>788</t>
  </si>
  <si>
    <t>395</t>
  </si>
  <si>
    <t>790</t>
  </si>
  <si>
    <t>792</t>
  </si>
  <si>
    <t>O16</t>
  </si>
  <si>
    <t>Porostní skupina č. 16 (5863,79 m2)</t>
  </si>
  <si>
    <t>397</t>
  </si>
  <si>
    <t>794</t>
  </si>
  <si>
    <t>796</t>
  </si>
  <si>
    <t>399</t>
  </si>
  <si>
    <t>798</t>
  </si>
  <si>
    <t>800</t>
  </si>
  <si>
    <t>401</t>
  </si>
  <si>
    <t>802</t>
  </si>
  <si>
    <t>804</t>
  </si>
  <si>
    <t>403</t>
  </si>
  <si>
    <t>806</t>
  </si>
  <si>
    <t>808</t>
  </si>
  <si>
    <t>405</t>
  </si>
  <si>
    <t>810</t>
  </si>
  <si>
    <t>812</t>
  </si>
  <si>
    <t>407</t>
  </si>
  <si>
    <t>814</t>
  </si>
  <si>
    <t>816</t>
  </si>
  <si>
    <t>409</t>
  </si>
  <si>
    <t>818</t>
  </si>
  <si>
    <t>820</t>
  </si>
  <si>
    <t>411</t>
  </si>
  <si>
    <t>822</t>
  </si>
  <si>
    <t>824</t>
  </si>
  <si>
    <t>O17</t>
  </si>
  <si>
    <t>Porostní skupina č. 17 (2131,39 m2)</t>
  </si>
  <si>
    <t>413</t>
  </si>
  <si>
    <t>826</t>
  </si>
  <si>
    <t>828</t>
  </si>
  <si>
    <t>415</t>
  </si>
  <si>
    <t>830</t>
  </si>
  <si>
    <t>832</t>
  </si>
  <si>
    <t>417</t>
  </si>
  <si>
    <t>834</t>
  </si>
  <si>
    <t>0265R18</t>
  </si>
  <si>
    <t>Quercus robur, dub letní, 100/150, prostokořenný</t>
  </si>
  <si>
    <t>862</t>
  </si>
  <si>
    <t>419</t>
  </si>
  <si>
    <t>836</t>
  </si>
  <si>
    <t>838</t>
  </si>
  <si>
    <t>421</t>
  </si>
  <si>
    <t>840</t>
  </si>
  <si>
    <t>842</t>
  </si>
  <si>
    <t>423</t>
  </si>
  <si>
    <t>844</t>
  </si>
  <si>
    <t>846</t>
  </si>
  <si>
    <t>425</t>
  </si>
  <si>
    <t>848</t>
  </si>
  <si>
    <t>850</t>
  </si>
  <si>
    <t>427</t>
  </si>
  <si>
    <t>852</t>
  </si>
  <si>
    <t>854</t>
  </si>
  <si>
    <t>429</t>
  </si>
  <si>
    <t>856</t>
  </si>
  <si>
    <t>858</t>
  </si>
  <si>
    <t>431</t>
  </si>
  <si>
    <t>860</t>
  </si>
  <si>
    <t>864</t>
  </si>
  <si>
    <t>433</t>
  </si>
  <si>
    <t>866</t>
  </si>
  <si>
    <t>868</t>
  </si>
  <si>
    <t>435</t>
  </si>
  <si>
    <t>870</t>
  </si>
  <si>
    <t>872</t>
  </si>
  <si>
    <t>437</t>
  </si>
  <si>
    <t>874</t>
  </si>
  <si>
    <t>876</t>
  </si>
  <si>
    <t>439</t>
  </si>
  <si>
    <t>878</t>
  </si>
  <si>
    <t>880</t>
  </si>
  <si>
    <t>441</t>
  </si>
  <si>
    <t>882</t>
  </si>
  <si>
    <t>884</t>
  </si>
  <si>
    <t>O18</t>
  </si>
  <si>
    <t>Porostní skupina č. 18 (1167,02 m2)</t>
  </si>
  <si>
    <t>443</t>
  </si>
  <si>
    <t>886</t>
  </si>
  <si>
    <t>888</t>
  </si>
  <si>
    <t>445</t>
  </si>
  <si>
    <t>890</t>
  </si>
  <si>
    <t>892</t>
  </si>
  <si>
    <t>447</t>
  </si>
  <si>
    <t>894</t>
  </si>
  <si>
    <t>896</t>
  </si>
  <si>
    <t>449</t>
  </si>
  <si>
    <t>898</t>
  </si>
  <si>
    <t>900</t>
  </si>
  <si>
    <t>451</t>
  </si>
  <si>
    <t>902</t>
  </si>
  <si>
    <t>904</t>
  </si>
  <si>
    <t>453</t>
  </si>
  <si>
    <t>906</t>
  </si>
  <si>
    <t>908</t>
  </si>
  <si>
    <t>O19</t>
  </si>
  <si>
    <t>Porostní skupina č. 19 (1272,3 m2)</t>
  </si>
  <si>
    <t>455</t>
  </si>
  <si>
    <t>910</t>
  </si>
  <si>
    <t>912</t>
  </si>
  <si>
    <t>457</t>
  </si>
  <si>
    <t>914</t>
  </si>
  <si>
    <t>916</t>
  </si>
  <si>
    <t>459</t>
  </si>
  <si>
    <t>918</t>
  </si>
  <si>
    <t>920</t>
  </si>
  <si>
    <t>O20</t>
  </si>
  <si>
    <t>Porostní skupina č. 20 (7117,81 m2)</t>
  </si>
  <si>
    <t>461</t>
  </si>
  <si>
    <t>922</t>
  </si>
  <si>
    <t>924</t>
  </si>
  <si>
    <t>463</t>
  </si>
  <si>
    <t>926</t>
  </si>
  <si>
    <t>928</t>
  </si>
  <si>
    <t>465</t>
  </si>
  <si>
    <t>930</t>
  </si>
  <si>
    <t>932</t>
  </si>
  <si>
    <t>467</t>
  </si>
  <si>
    <t>934</t>
  </si>
  <si>
    <t>0265R19</t>
  </si>
  <si>
    <t>Picea abies, smrk ztepilý, 100/150, prostokořenný</t>
  </si>
  <si>
    <t>962</t>
  </si>
  <si>
    <t>469</t>
  </si>
  <si>
    <t>936</t>
  </si>
  <si>
    <t>938</t>
  </si>
  <si>
    <t>471</t>
  </si>
  <si>
    <t>940</t>
  </si>
  <si>
    <t>942</t>
  </si>
  <si>
    <t>473</t>
  </si>
  <si>
    <t>944</t>
  </si>
  <si>
    <t>946</t>
  </si>
  <si>
    <t>475</t>
  </si>
  <si>
    <t>948</t>
  </si>
  <si>
    <t>950</t>
  </si>
  <si>
    <t>477</t>
  </si>
  <si>
    <t>952</t>
  </si>
  <si>
    <t>954</t>
  </si>
  <si>
    <t>479</t>
  </si>
  <si>
    <t>956</t>
  </si>
  <si>
    <t>958</t>
  </si>
  <si>
    <t>481</t>
  </si>
  <si>
    <t>960</t>
  </si>
  <si>
    <t>O21</t>
  </si>
  <si>
    <t>Porostní skupina č. 21 (1121,58 m2)</t>
  </si>
  <si>
    <t>964</t>
  </si>
  <si>
    <t>483</t>
  </si>
  <si>
    <t>966</t>
  </si>
  <si>
    <t>968</t>
  </si>
  <si>
    <t>485</t>
  </si>
  <si>
    <t>970</t>
  </si>
  <si>
    <t>972</t>
  </si>
  <si>
    <t>487</t>
  </si>
  <si>
    <t>974</t>
  </si>
  <si>
    <t>976</t>
  </si>
  <si>
    <t>489</t>
  </si>
  <si>
    <t>978</t>
  </si>
  <si>
    <t>980</t>
  </si>
  <si>
    <t>491</t>
  </si>
  <si>
    <t>982</t>
  </si>
  <si>
    <t>984</t>
  </si>
  <si>
    <t>493</t>
  </si>
  <si>
    <t>986</t>
  </si>
  <si>
    <t>988</t>
  </si>
  <si>
    <t>495</t>
  </si>
  <si>
    <t>990</t>
  </si>
  <si>
    <t>992</t>
  </si>
  <si>
    <t>497</t>
  </si>
  <si>
    <t>994</t>
  </si>
  <si>
    <t>996</t>
  </si>
  <si>
    <t>499</t>
  </si>
  <si>
    <t>998</t>
  </si>
  <si>
    <t>1000</t>
  </si>
  <si>
    <t>O22</t>
  </si>
  <si>
    <t>Porostní skupina č. 22 (1069,78 m2)</t>
  </si>
  <si>
    <t>501</t>
  </si>
  <si>
    <t>1002</t>
  </si>
  <si>
    <t>1004</t>
  </si>
  <si>
    <t>503</t>
  </si>
  <si>
    <t>1006</t>
  </si>
  <si>
    <t>1008</t>
  </si>
  <si>
    <t>505</t>
  </si>
  <si>
    <t>1010</t>
  </si>
  <si>
    <t>1012</t>
  </si>
  <si>
    <t>507</t>
  </si>
  <si>
    <t>1014</t>
  </si>
  <si>
    <t>184805114</t>
  </si>
  <si>
    <t>Řez stromu bezpečnostní o ploše koruny do 120 m2 lezeckou technikou</t>
  </si>
  <si>
    <t>1016</t>
  </si>
  <si>
    <t>509</t>
  </si>
  <si>
    <t>1018</t>
  </si>
  <si>
    <t>1020</t>
  </si>
  <si>
    <t>511</t>
  </si>
  <si>
    <t>1022</t>
  </si>
  <si>
    <t>1024</t>
  </si>
  <si>
    <t>513</t>
  </si>
  <si>
    <t>1026</t>
  </si>
  <si>
    <t>1028</t>
  </si>
  <si>
    <t>515</t>
  </si>
  <si>
    <t>1030</t>
  </si>
  <si>
    <t>1032</t>
  </si>
  <si>
    <t>517</t>
  </si>
  <si>
    <t>1034</t>
  </si>
  <si>
    <t>1036</t>
  </si>
  <si>
    <t>519</t>
  </si>
  <si>
    <t>1038</t>
  </si>
  <si>
    <t>O23</t>
  </si>
  <si>
    <t>Porostní skupina č. 23 (1117,17 m2)</t>
  </si>
  <si>
    <t>1040</t>
  </si>
  <si>
    <t>521</t>
  </si>
  <si>
    <t>1042</t>
  </si>
  <si>
    <t>1044</t>
  </si>
  <si>
    <t>523</t>
  </si>
  <si>
    <t>1046</t>
  </si>
  <si>
    <t>1048</t>
  </si>
  <si>
    <t>525</t>
  </si>
  <si>
    <t>1050</t>
  </si>
  <si>
    <t>1088</t>
  </si>
  <si>
    <t>527</t>
  </si>
  <si>
    <t>1052</t>
  </si>
  <si>
    <t>1054</t>
  </si>
  <si>
    <t>529</t>
  </si>
  <si>
    <t>1056</t>
  </si>
  <si>
    <t>1058</t>
  </si>
  <si>
    <t>531</t>
  </si>
  <si>
    <t>1060</t>
  </si>
  <si>
    <t>1062</t>
  </si>
  <si>
    <t>533</t>
  </si>
  <si>
    <t>1064</t>
  </si>
  <si>
    <t>1066</t>
  </si>
  <si>
    <t>535</t>
  </si>
  <si>
    <t>1068</t>
  </si>
  <si>
    <t>1070</t>
  </si>
  <si>
    <t>537</t>
  </si>
  <si>
    <t>1072</t>
  </si>
  <si>
    <t>1074</t>
  </si>
  <si>
    <t>539</t>
  </si>
  <si>
    <t>1076</t>
  </si>
  <si>
    <t>1078</t>
  </si>
  <si>
    <t>541</t>
  </si>
  <si>
    <t>1080</t>
  </si>
  <si>
    <t>1082</t>
  </si>
  <si>
    <t>543</t>
  </si>
  <si>
    <t>1084</t>
  </si>
  <si>
    <t>1086</t>
  </si>
  <si>
    <t>545</t>
  </si>
  <si>
    <t>1090</t>
  </si>
  <si>
    <t>1092</t>
  </si>
  <si>
    <t>547</t>
  </si>
  <si>
    <t>1094</t>
  </si>
  <si>
    <t>1096</t>
  </si>
  <si>
    <t>549</t>
  </si>
  <si>
    <t>1098</t>
  </si>
  <si>
    <t>1100</t>
  </si>
  <si>
    <t>551</t>
  </si>
  <si>
    <t>1102</t>
  </si>
  <si>
    <t>1104</t>
  </si>
  <si>
    <t>553</t>
  </si>
  <si>
    <t>1106</t>
  </si>
  <si>
    <t>1108</t>
  </si>
  <si>
    <t>555</t>
  </si>
  <si>
    <t>1110</t>
  </si>
  <si>
    <t>O24</t>
  </si>
  <si>
    <t>Porostní skupina č. 24 (4052,43 m2)</t>
  </si>
  <si>
    <t>1112</t>
  </si>
  <si>
    <t>557</t>
  </si>
  <si>
    <t>1114</t>
  </si>
  <si>
    <t>1116</t>
  </si>
  <si>
    <t>559</t>
  </si>
  <si>
    <t>1118</t>
  </si>
  <si>
    <t>1120</t>
  </si>
  <si>
    <t>561</t>
  </si>
  <si>
    <t>1122</t>
  </si>
  <si>
    <t>1124</t>
  </si>
  <si>
    <t>563</t>
  </si>
  <si>
    <t>1126</t>
  </si>
  <si>
    <t>1128</t>
  </si>
  <si>
    <t>565</t>
  </si>
  <si>
    <t>1130</t>
  </si>
  <si>
    <t>1132</t>
  </si>
  <si>
    <t>567</t>
  </si>
  <si>
    <t>1134</t>
  </si>
  <si>
    <t>1136</t>
  </si>
  <si>
    <t>569</t>
  </si>
  <si>
    <t>1138</t>
  </si>
  <si>
    <t>1140</t>
  </si>
  <si>
    <t>1142</t>
  </si>
  <si>
    <t>1144</t>
  </si>
  <si>
    <t>O25</t>
  </si>
  <si>
    <t>Porostní skupina č. 25 (1775,59 m2)</t>
  </si>
  <si>
    <t>573</t>
  </si>
  <si>
    <t>1146</t>
  </si>
  <si>
    <t>1148</t>
  </si>
  <si>
    <t>575</t>
  </si>
  <si>
    <t>1150</t>
  </si>
  <si>
    <t>1152</t>
  </si>
  <si>
    <t>577</t>
  </si>
  <si>
    <t>1154</t>
  </si>
  <si>
    <t>1156</t>
  </si>
  <si>
    <t>579</t>
  </si>
  <si>
    <t>1158</t>
  </si>
  <si>
    <t>1160</t>
  </si>
  <si>
    <t>581</t>
  </si>
  <si>
    <t>1162</t>
  </si>
  <si>
    <t>1164</t>
  </si>
  <si>
    <t>583</t>
  </si>
  <si>
    <t>1166</t>
  </si>
  <si>
    <t>1168</t>
  </si>
  <si>
    <t>585</t>
  </si>
  <si>
    <t>1170</t>
  </si>
  <si>
    <t>1172</t>
  </si>
  <si>
    <t>587</t>
  </si>
  <si>
    <t>1174</t>
  </si>
  <si>
    <t>1176</t>
  </si>
  <si>
    <t>589</t>
  </si>
  <si>
    <t>1178</t>
  </si>
  <si>
    <t>O26</t>
  </si>
  <si>
    <t>Porostní skupina č. 26 (2502,41 m2)</t>
  </si>
  <si>
    <t>1180</t>
  </si>
  <si>
    <t>591</t>
  </si>
  <si>
    <t>1182</t>
  </si>
  <si>
    <t>1184</t>
  </si>
  <si>
    <t>593</t>
  </si>
  <si>
    <t>1186</t>
  </si>
  <si>
    <t>1188</t>
  </si>
  <si>
    <t>595</t>
  </si>
  <si>
    <t>1190</t>
  </si>
  <si>
    <t>1192</t>
  </si>
  <si>
    <t>597</t>
  </si>
  <si>
    <t>1194</t>
  </si>
  <si>
    <t>1196</t>
  </si>
  <si>
    <t>599</t>
  </si>
  <si>
    <t>1198</t>
  </si>
  <si>
    <t>1200</t>
  </si>
  <si>
    <t>601</t>
  </si>
  <si>
    <t>1202</t>
  </si>
  <si>
    <t>1204</t>
  </si>
  <si>
    <t>603</t>
  </si>
  <si>
    <t>1206</t>
  </si>
  <si>
    <t>1208</t>
  </si>
  <si>
    <t>605</t>
  </si>
  <si>
    <t>1210</t>
  </si>
  <si>
    <t>1212</t>
  </si>
  <si>
    <t>607</t>
  </si>
  <si>
    <t>1214</t>
  </si>
  <si>
    <t>1216</t>
  </si>
  <si>
    <t>609</t>
  </si>
  <si>
    <t>1218</t>
  </si>
  <si>
    <t>1220</t>
  </si>
  <si>
    <t>611</t>
  </si>
  <si>
    <t>1222</t>
  </si>
  <si>
    <t>1224</t>
  </si>
  <si>
    <t>613</t>
  </si>
  <si>
    <t>1226</t>
  </si>
  <si>
    <t>0265R01.1</t>
  </si>
  <si>
    <t>1228</t>
  </si>
  <si>
    <t>615</t>
  </si>
  <si>
    <t>1230</t>
  </si>
  <si>
    <t>1232</t>
  </si>
  <si>
    <t>617</t>
  </si>
  <si>
    <t>1234</t>
  </si>
  <si>
    <t>1236</t>
  </si>
  <si>
    <t>619</t>
  </si>
  <si>
    <t>1238</t>
  </si>
  <si>
    <t>1240</t>
  </si>
  <si>
    <t>621</t>
  </si>
  <si>
    <t>1242</t>
  </si>
  <si>
    <t>1244</t>
  </si>
  <si>
    <t>623</t>
  </si>
  <si>
    <t>1246</t>
  </si>
  <si>
    <t>1248</t>
  </si>
  <si>
    <t>625</t>
  </si>
  <si>
    <t>1250</t>
  </si>
  <si>
    <t>1252</t>
  </si>
  <si>
    <t>O27</t>
  </si>
  <si>
    <t>Porostní skupina č. 27 (2239,06 m2)</t>
  </si>
  <si>
    <t>627</t>
  </si>
  <si>
    <t>1254</t>
  </si>
  <si>
    <t>1256</t>
  </si>
  <si>
    <t>629</t>
  </si>
  <si>
    <t>1258</t>
  </si>
  <si>
    <t>1260</t>
  </si>
  <si>
    <t>631</t>
  </si>
  <si>
    <t>1262</t>
  </si>
  <si>
    <t>1264</t>
  </si>
  <si>
    <t>633</t>
  </si>
  <si>
    <t>1266</t>
  </si>
  <si>
    <t>1268</t>
  </si>
  <si>
    <t>635</t>
  </si>
  <si>
    <t>0265032.1</t>
  </si>
  <si>
    <t>Olše lepkavá /Alnus glutinosa/ 120 - 150 cm, KK</t>
  </si>
  <si>
    <t>1296</t>
  </si>
  <si>
    <t>1270</t>
  </si>
  <si>
    <t>637</t>
  </si>
  <si>
    <t>1272</t>
  </si>
  <si>
    <t>1274</t>
  </si>
  <si>
    <t>639</t>
  </si>
  <si>
    <t>1276</t>
  </si>
  <si>
    <t>1278</t>
  </si>
  <si>
    <t>641</t>
  </si>
  <si>
    <t>1280</t>
  </si>
  <si>
    <t>1282</t>
  </si>
  <si>
    <t>643</t>
  </si>
  <si>
    <t>1284</t>
  </si>
  <si>
    <t>1286</t>
  </si>
  <si>
    <t>645</t>
  </si>
  <si>
    <t>1288</t>
  </si>
  <si>
    <t>1290</t>
  </si>
  <si>
    <t>647</t>
  </si>
  <si>
    <t>1292</t>
  </si>
  <si>
    <t>1294</t>
  </si>
  <si>
    <t>O28</t>
  </si>
  <si>
    <t>Porostní skupina č. 28 (634,73 m2)</t>
  </si>
  <si>
    <t>649</t>
  </si>
  <si>
    <t>1298</t>
  </si>
  <si>
    <t>1300</t>
  </si>
  <si>
    <t>651</t>
  </si>
  <si>
    <t>1302</t>
  </si>
  <si>
    <t>1304</t>
  </si>
  <si>
    <t>653</t>
  </si>
  <si>
    <t>1306</t>
  </si>
  <si>
    <t>1308</t>
  </si>
  <si>
    <t>655</t>
  </si>
  <si>
    <t>1310</t>
  </si>
  <si>
    <t>1312</t>
  </si>
  <si>
    <t>657</t>
  </si>
  <si>
    <t>0265R13</t>
  </si>
  <si>
    <t>Salix alba, vrba bílá, 14-16, s balem</t>
  </si>
  <si>
    <t>1350</t>
  </si>
  <si>
    <t>1314</t>
  </si>
  <si>
    <t>659</t>
  </si>
  <si>
    <t>1316</t>
  </si>
  <si>
    <t>1318</t>
  </si>
  <si>
    <t>661</t>
  </si>
  <si>
    <t>1320</t>
  </si>
  <si>
    <t>1322</t>
  </si>
  <si>
    <t>663</t>
  </si>
  <si>
    <t>1324</t>
  </si>
  <si>
    <t>1326</t>
  </si>
  <si>
    <t>665</t>
  </si>
  <si>
    <t>1328</t>
  </si>
  <si>
    <t>1330</t>
  </si>
  <si>
    <t>667</t>
  </si>
  <si>
    <t>1332</t>
  </si>
  <si>
    <t>1334</t>
  </si>
  <si>
    <t>669</t>
  </si>
  <si>
    <t>1336</t>
  </si>
  <si>
    <t>1338</t>
  </si>
  <si>
    <t>671</t>
  </si>
  <si>
    <t>1340</t>
  </si>
  <si>
    <t>1342</t>
  </si>
  <si>
    <t>673</t>
  </si>
  <si>
    <t>1344</t>
  </si>
  <si>
    <t>1346</t>
  </si>
  <si>
    <t>675</t>
  </si>
  <si>
    <t>1348</t>
  </si>
  <si>
    <t>O29</t>
  </si>
  <si>
    <t>Porostní skupina č. 29 (602,34 m2)</t>
  </si>
  <si>
    <t>1352</t>
  </si>
  <si>
    <t>677</t>
  </si>
  <si>
    <t>1354</t>
  </si>
  <si>
    <t>1356</t>
  </si>
  <si>
    <t>679</t>
  </si>
  <si>
    <t>1358</t>
  </si>
  <si>
    <t>1360</t>
  </si>
  <si>
    <t>681</t>
  </si>
  <si>
    <t>1362</t>
  </si>
  <si>
    <t>1364</t>
  </si>
  <si>
    <t>683</t>
  </si>
  <si>
    <t>1366</t>
  </si>
  <si>
    <t>1368</t>
  </si>
  <si>
    <t>685</t>
  </si>
  <si>
    <t>1370</t>
  </si>
  <si>
    <t>1372</t>
  </si>
  <si>
    <t>687</t>
  </si>
  <si>
    <t>1374</t>
  </si>
  <si>
    <t>1376</t>
  </si>
  <si>
    <t>689</t>
  </si>
  <si>
    <t>1378</t>
  </si>
  <si>
    <t>1380</t>
  </si>
  <si>
    <t>691</t>
  </si>
  <si>
    <t>1382</t>
  </si>
  <si>
    <t>1384</t>
  </si>
  <si>
    <t>693</t>
  </si>
  <si>
    <t>1386</t>
  </si>
  <si>
    <t>O30</t>
  </si>
  <si>
    <t>Porostní skupina č. 30 (2684,43 m2)</t>
  </si>
  <si>
    <t>1388</t>
  </si>
  <si>
    <t>695</t>
  </si>
  <si>
    <t>1390</t>
  </si>
  <si>
    <t>1392</t>
  </si>
  <si>
    <t>697</t>
  </si>
  <si>
    <t>1394</t>
  </si>
  <si>
    <t>1396</t>
  </si>
  <si>
    <t>699</t>
  </si>
  <si>
    <t>1398</t>
  </si>
  <si>
    <t>1400</t>
  </si>
  <si>
    <t>701</t>
  </si>
  <si>
    <t>1402</t>
  </si>
  <si>
    <t>026503R01.1</t>
  </si>
  <si>
    <t>1440</t>
  </si>
  <si>
    <t>703</t>
  </si>
  <si>
    <t>1404</t>
  </si>
  <si>
    <t>1406</t>
  </si>
  <si>
    <t>705</t>
  </si>
  <si>
    <t>1408</t>
  </si>
  <si>
    <t>1410</t>
  </si>
  <si>
    <t>707</t>
  </si>
  <si>
    <t>1412</t>
  </si>
  <si>
    <t>1414</t>
  </si>
  <si>
    <t>709</t>
  </si>
  <si>
    <t>1416</t>
  </si>
  <si>
    <t>1418</t>
  </si>
  <si>
    <t>711</t>
  </si>
  <si>
    <t>1420</t>
  </si>
  <si>
    <t>1422</t>
  </si>
  <si>
    <t>713</t>
  </si>
  <si>
    <t>1424</t>
  </si>
  <si>
    <t>1426</t>
  </si>
  <si>
    <t>715</t>
  </si>
  <si>
    <t>1428</t>
  </si>
  <si>
    <t>1430</t>
  </si>
  <si>
    <t>717</t>
  </si>
  <si>
    <t>1432</t>
  </si>
  <si>
    <t>1434</t>
  </si>
  <si>
    <t>719</t>
  </si>
  <si>
    <t>1436</t>
  </si>
  <si>
    <t>1438</t>
  </si>
  <si>
    <t>721</t>
  </si>
  <si>
    <t>1442</t>
  </si>
  <si>
    <t>1444</t>
  </si>
  <si>
    <t>723</t>
  </si>
  <si>
    <t>1446</t>
  </si>
  <si>
    <t>1448</t>
  </si>
  <si>
    <t>725</t>
  </si>
  <si>
    <t>1450</t>
  </si>
  <si>
    <t>1452</t>
  </si>
  <si>
    <t>727</t>
  </si>
  <si>
    <t>1454</t>
  </si>
  <si>
    <t>1456</t>
  </si>
  <si>
    <t>729</t>
  </si>
  <si>
    <t>1458</t>
  </si>
  <si>
    <t>1460</t>
  </si>
  <si>
    <t>731</t>
  </si>
  <si>
    <t>1462</t>
  </si>
  <si>
    <t>O31</t>
  </si>
  <si>
    <t>Porostní skupina č. 31 (5883,97 m2)</t>
  </si>
  <si>
    <t>1464</t>
  </si>
  <si>
    <t>733</t>
  </si>
  <si>
    <t>1466</t>
  </si>
  <si>
    <t>1468</t>
  </si>
  <si>
    <t>735</t>
  </si>
  <si>
    <t>1470</t>
  </si>
  <si>
    <t>1472</t>
  </si>
  <si>
    <t>737</t>
  </si>
  <si>
    <t>1474</t>
  </si>
  <si>
    <t>O32</t>
  </si>
  <si>
    <t>Porostní skupina č. 32 (1666,82 m2)</t>
  </si>
  <si>
    <t>1476</t>
  </si>
  <si>
    <t>739</t>
  </si>
  <si>
    <t>1478</t>
  </si>
  <si>
    <t>1480</t>
  </si>
  <si>
    <t>741</t>
  </si>
  <si>
    <t>1482</t>
  </si>
  <si>
    <t>1484</t>
  </si>
  <si>
    <t>743</t>
  </si>
  <si>
    <t>1486</t>
  </si>
  <si>
    <t>1488</t>
  </si>
  <si>
    <t>745</t>
  </si>
  <si>
    <t>1490</t>
  </si>
  <si>
    <t>1492</t>
  </si>
  <si>
    <t>747</t>
  </si>
  <si>
    <t>1494</t>
  </si>
  <si>
    <t>1532</t>
  </si>
  <si>
    <t>749</t>
  </si>
  <si>
    <t>1496</t>
  </si>
  <si>
    <t>1498</t>
  </si>
  <si>
    <t>751</t>
  </si>
  <si>
    <t>1500</t>
  </si>
  <si>
    <t>1502</t>
  </si>
  <si>
    <t>753</t>
  </si>
  <si>
    <t>1504</t>
  </si>
  <si>
    <t>1506</t>
  </si>
  <si>
    <t>755</t>
  </si>
  <si>
    <t>1508</t>
  </si>
  <si>
    <t>1510</t>
  </si>
  <si>
    <t>757</t>
  </si>
  <si>
    <t>1512</t>
  </si>
  <si>
    <t>1514</t>
  </si>
  <si>
    <t>759</t>
  </si>
  <si>
    <t>1516</t>
  </si>
  <si>
    <t>1518</t>
  </si>
  <si>
    <t>761</t>
  </si>
  <si>
    <t>1520</t>
  </si>
  <si>
    <t>1522</t>
  </si>
  <si>
    <t>763</t>
  </si>
  <si>
    <t>1524</t>
  </si>
  <si>
    <t>1526</t>
  </si>
  <si>
    <t>765</t>
  </si>
  <si>
    <t>1528</t>
  </si>
  <si>
    <t>1530</t>
  </si>
  <si>
    <t>767</t>
  </si>
  <si>
    <t>1534</t>
  </si>
  <si>
    <t>1536</t>
  </si>
  <si>
    <t>769</t>
  </si>
  <si>
    <t>1538</t>
  </si>
  <si>
    <t>1540</t>
  </si>
  <si>
    <t>771</t>
  </si>
  <si>
    <t>1542</t>
  </si>
  <si>
    <t>1544</t>
  </si>
  <si>
    <t>773</t>
  </si>
  <si>
    <t>1546</t>
  </si>
  <si>
    <t>1548</t>
  </si>
  <si>
    <t>775</t>
  </si>
  <si>
    <t>1550</t>
  </si>
  <si>
    <t>1552</t>
  </si>
  <si>
    <t>777</t>
  </si>
  <si>
    <t>1554</t>
  </si>
  <si>
    <t>O33</t>
  </si>
  <si>
    <t>Porostní skupina č. 33 (2014,57 m2)</t>
  </si>
  <si>
    <t>1556</t>
  </si>
  <si>
    <t>779</t>
  </si>
  <si>
    <t>1558</t>
  </si>
  <si>
    <t>1560</t>
  </si>
  <si>
    <t>781</t>
  </si>
  <si>
    <t>1562</t>
  </si>
  <si>
    <t>1564</t>
  </si>
  <si>
    <t>783</t>
  </si>
  <si>
    <t>1566</t>
  </si>
  <si>
    <t>1568</t>
  </si>
  <si>
    <t>785</t>
  </si>
  <si>
    <t>1570</t>
  </si>
  <si>
    <t>1608</t>
  </si>
  <si>
    <t>787</t>
  </si>
  <si>
    <t>0265R04.1</t>
  </si>
  <si>
    <t>1610</t>
  </si>
  <si>
    <t>1612</t>
  </si>
  <si>
    <t>789</t>
  </si>
  <si>
    <t>0265R05</t>
  </si>
  <si>
    <t>Prunus avium, třešeň ptačí, 14-16, s balem</t>
  </si>
  <si>
    <t>1614</t>
  </si>
  <si>
    <t>1572</t>
  </si>
  <si>
    <t>791</t>
  </si>
  <si>
    <t>1574</t>
  </si>
  <si>
    <t>1576</t>
  </si>
  <si>
    <t>793</t>
  </si>
  <si>
    <t>1578</t>
  </si>
  <si>
    <t>1580</t>
  </si>
  <si>
    <t>795</t>
  </si>
  <si>
    <t>1582</t>
  </si>
  <si>
    <t>1584</t>
  </si>
  <si>
    <t>797</t>
  </si>
  <si>
    <t>1586</t>
  </si>
  <si>
    <t>1588</t>
  </si>
  <si>
    <t>799</t>
  </si>
  <si>
    <t>1590</t>
  </si>
  <si>
    <t>1592</t>
  </si>
  <si>
    <t>801</t>
  </si>
  <si>
    <t>1594</t>
  </si>
  <si>
    <t>1596</t>
  </si>
  <si>
    <t>803</t>
  </si>
  <si>
    <t>1598</t>
  </si>
  <si>
    <t>1600</t>
  </si>
  <si>
    <t>805</t>
  </si>
  <si>
    <t>1602</t>
  </si>
  <si>
    <t>1604</t>
  </si>
  <si>
    <t>807</t>
  </si>
  <si>
    <t>1606</t>
  </si>
  <si>
    <t>1616</t>
  </si>
  <si>
    <t>809</t>
  </si>
  <si>
    <t>1618</t>
  </si>
  <si>
    <t>1620</t>
  </si>
  <si>
    <t>811</t>
  </si>
  <si>
    <t>1622</t>
  </si>
  <si>
    <t>1624</t>
  </si>
  <si>
    <t>813</t>
  </si>
  <si>
    <t>1626</t>
  </si>
  <si>
    <t>1628</t>
  </si>
  <si>
    <t>815</t>
  </si>
  <si>
    <t>1630</t>
  </si>
  <si>
    <t>1632</t>
  </si>
  <si>
    <t>817</t>
  </si>
  <si>
    <t>1634</t>
  </si>
  <si>
    <t>1636</t>
  </si>
  <si>
    <t>O34</t>
  </si>
  <si>
    <t>Volné plochy</t>
  </si>
  <si>
    <t>819</t>
  </si>
  <si>
    <t>1638</t>
  </si>
  <si>
    <t>1640</t>
  </si>
  <si>
    <t>821</t>
  </si>
  <si>
    <t>1642</t>
  </si>
  <si>
    <t>1680</t>
  </si>
  <si>
    <t>823</t>
  </si>
  <si>
    <t>0266R01</t>
  </si>
  <si>
    <t>Pinus silvestris, borovice lesní, 150/200, s balem</t>
  </si>
  <si>
    <t>1682</t>
  </si>
  <si>
    <t>1684</t>
  </si>
  <si>
    <t>825</t>
  </si>
  <si>
    <t>0265R06</t>
  </si>
  <si>
    <t>Populus alba, topol linda, 14-16, s balem</t>
  </si>
  <si>
    <t>1686</t>
  </si>
  <si>
    <t>0265R07</t>
  </si>
  <si>
    <t>Quercus rubra, dub červený, 14-16, s balem</t>
  </si>
  <si>
    <t>1688</t>
  </si>
  <si>
    <t>827</t>
  </si>
  <si>
    <t>1690</t>
  </si>
  <si>
    <t>1692</t>
  </si>
  <si>
    <t>829</t>
  </si>
  <si>
    <t>1644</t>
  </si>
  <si>
    <t>1646</t>
  </si>
  <si>
    <t>831</t>
  </si>
  <si>
    <t>1648</t>
  </si>
  <si>
    <t>1650</t>
  </si>
  <si>
    <t>833</t>
  </si>
  <si>
    <t>1652</t>
  </si>
  <si>
    <t>1654</t>
  </si>
  <si>
    <t>835</t>
  </si>
  <si>
    <t>1656</t>
  </si>
  <si>
    <t>1658</t>
  </si>
  <si>
    <t>837</t>
  </si>
  <si>
    <t>1660</t>
  </si>
  <si>
    <t>1662</t>
  </si>
  <si>
    <t>839</t>
  </si>
  <si>
    <t>1664</t>
  </si>
  <si>
    <t>1666</t>
  </si>
  <si>
    <t>841</t>
  </si>
  <si>
    <t>1668</t>
  </si>
  <si>
    <t>1670</t>
  </si>
  <si>
    <t>843</t>
  </si>
  <si>
    <t>1672</t>
  </si>
  <si>
    <t>1674</t>
  </si>
  <si>
    <t>845</t>
  </si>
  <si>
    <t>1676</t>
  </si>
  <si>
    <t>1678</t>
  </si>
  <si>
    <t>847</t>
  </si>
  <si>
    <t>1694</t>
  </si>
  <si>
    <t>1696</t>
  </si>
  <si>
    <t>849</t>
  </si>
  <si>
    <t>1698</t>
  </si>
  <si>
    <t>1700</t>
  </si>
  <si>
    <t>851</t>
  </si>
  <si>
    <t>1702</t>
  </si>
  <si>
    <t>1704</t>
  </si>
  <si>
    <t>853</t>
  </si>
  <si>
    <t>1706</t>
  </si>
  <si>
    <t>1708</t>
  </si>
  <si>
    <t>855</t>
  </si>
  <si>
    <t>005724700</t>
  </si>
  <si>
    <t>1710</t>
  </si>
  <si>
    <t>1712</t>
  </si>
  <si>
    <t>857</t>
  </si>
  <si>
    <t>1714</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</si>
  <si>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</si>
  <si>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</si>
  <si>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</si>
  <si>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</si>
  <si>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</si>
  <si>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rPr>
        <sz val="8"/>
        <rFont val="Trebuchet MS"/>
        <charset val="238"/>
      </rP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</si>
  <si>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</si>
  <si>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rPr>
        <sz val="8"/>
        <rFont val="Trebuchet MS"/>
        <charset val="238"/>
      </rP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</si>
  <si>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</si>
  <si>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</si>
  <si>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</si>
  <si>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</si>
  <si>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</si>
  <si>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</si>
  <si>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</si>
  <si>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</si>
  <si>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</si>
  <si>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</si>
  <si>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</si>
  <si>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</si>
  <si>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</si>
  <si>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</si>
  <si>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</si>
  <si>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</si>
  <si>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</si>
  <si>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</si>
  <si>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</si>
  <si>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</si>
  <si>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</si>
  <si>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</si>
  <si>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</si>
  <si>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</si>
  <si>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</si>
  <si>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</si>
  <si>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</si>
  <si>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</si>
  <si>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</si>
  <si>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</si>
  <si>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</si>
  <si>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</si>
  <si>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</si>
  <si>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</si>
  <si>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</si>
  <si>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</si>
  <si>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</si>
  <si>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</si>
  <si>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</si>
  <si>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</si>
  <si>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</si>
  <si>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</si>
  <si>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</si>
  <si>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</si>
  <si>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</si>
  <si>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</si>
  <si>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</si>
  <si>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</si>
  <si>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</si>
  <si>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</si>
  <si>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</si>
  <si>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</si>
  <si>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</si>
  <si>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</si>
  <si>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</si>
  <si>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</si>
  <si>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</si>
  <si>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</si>
  <si>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</si>
  <si>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</si>
  <si>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</si>
  <si>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</si>
  <si>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</si>
  <si>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</si>
  <si>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</si>
  <si>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</si>
  <si>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</si>
  <si>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</si>
  <si>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</si>
  <si>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</si>
  <si>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</si>
  <si>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</si>
  <si>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</si>
  <si>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</si>
  <si>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</si>
  <si>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</si>
  <si>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</si>
  <si>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</si>
  <si>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</si>
  <si>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</si>
  <si>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</si>
  <si>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</si>
  <si>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</si>
  <si>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</si>
  <si>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</si>
  <si>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</si>
  <si>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</si>
  <si>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</si>
  <si>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</si>
  <si>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</si>
  <si>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</si>
  <si>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</si>
  <si>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</si>
  <si>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</si>
  <si>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</si>
  <si>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</si>
  <si>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</si>
  <si>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</si>
  <si>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</si>
  <si>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</si>
  <si>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</si>
  <si>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</si>
  <si>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</si>
  <si>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</si>
  <si>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</si>
  <si>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</si>
  <si>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</si>
  <si>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</si>
  <si>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</si>
  <si>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</si>
  <si>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</si>
  <si>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</si>
  <si>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</si>
  <si>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</si>
  <si>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</si>
  <si>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</si>
  <si>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</si>
  <si>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</si>
  <si>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</si>
  <si>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</si>
  <si>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</si>
  <si>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</si>
  <si>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</si>
  <si>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</si>
  <si>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</si>
  <si>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</si>
  <si>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</si>
  <si>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</si>
  <si>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</si>
  <si>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</si>
  <si>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</si>
  <si>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</si>
  <si>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</si>
  <si>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</si>
  <si>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</si>
  <si>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</si>
  <si>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</si>
  <si>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</si>
  <si>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</si>
  <si>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</si>
  <si>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</si>
  <si>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</si>
  <si>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</si>
  <si>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</si>
  <si>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</si>
  <si>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</si>
  <si>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</si>
  <si>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</si>
  <si>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</si>
  <si>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</si>
  <si>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</si>
  <si>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</si>
  <si>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</si>
  <si>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</si>
  <si>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</si>
  <si>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</si>
  <si>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</si>
  <si>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</si>
  <si>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</si>
  <si>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</si>
  <si>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</si>
  <si>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</si>
  <si>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</si>
  <si>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</si>
  <si>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</si>
  <si>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</si>
  <si>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</si>
  <si>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</si>
  <si>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</si>
  <si>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</si>
  <si>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</si>
  <si>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</si>
  <si>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</si>
  <si>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</si>
  <si>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</si>
  <si>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174102R01</t>
  </si>
  <si>
    <t>zhutnění výkopů</t>
  </si>
  <si>
    <t>49</t>
  </si>
  <si>
    <t>460050003</t>
  </si>
  <si>
    <t>Hloubení nezapažených jam ručně pro stožáry s přemístěním výkopku do vzdálenosti 3 m od okraje jámy nebo naložením na dopravní prostředek, včetně zásypu, zhutnění a urovnání povrchu bez patky jednoduché na rovině, délky třídy 3 přes 6 do 8 m, v hornině</t>
  </si>
  <si>
    <t>98</t>
  </si>
  <si>
    <t xml:space="preserve">Poznámka k souboru cen:_x000D_
1. Ceny hloubení jam v hornině třídy 6 a 7 jsou stanoveny za použití pneumatického kladiva. </t>
  </si>
  <si>
    <t>460070533</t>
  </si>
  <si>
    <t>Hloubení nezapažených jam ručně pro ostatní konstrukce s přemístěním výkopku do vzdálenosti 3 m od okraje jámy nebo naložením na dopravní prostředek, včetně zásypu, zhutnění a urovnání povrchu pro základy signalizačních zařízení světelné signalizace stožárů bez patky přímých, v hornině třídy 3</t>
  </si>
  <si>
    <t>100</t>
  </si>
  <si>
    <t xml:space="preserve">Poznámka k souboru cen:_x000D_
1. Ceny hloubení jam ručně v hornině třídy 6 a 7 jsou stanoveny za použití pneumatického kladiva. </t>
  </si>
  <si>
    <t>51</t>
  </si>
  <si>
    <t>460070R01</t>
  </si>
  <si>
    <t>základ pilíře</t>
  </si>
  <si>
    <t>102</t>
  </si>
  <si>
    <t>460650R01</t>
  </si>
  <si>
    <t>zádlažba vč. materiálu</t>
  </si>
  <si>
    <t>104</t>
  </si>
  <si>
    <t>53</t>
  </si>
  <si>
    <t>583373030</t>
  </si>
  <si>
    <t>štěrkopísek frakce 0-8</t>
  </si>
  <si>
    <t>106</t>
  </si>
  <si>
    <t>58-M</t>
  </si>
  <si>
    <t>Revize vyhrazených technických zařízení</t>
  </si>
  <si>
    <t>HZS4212</t>
  </si>
  <si>
    <t>Hodinové zúčtovací sazby ostatních profesí revizní a kontrolní činnost revizní technik specialista</t>
  </si>
  <si>
    <t>108</t>
  </si>
  <si>
    <t>SO 08 - Vegetační úpravy</t>
  </si>
  <si>
    <t>45112710-5</t>
  </si>
  <si>
    <t>O00 - Ochrana stromů</t>
  </si>
  <si>
    <t>O01 - Porostní skupina č. 1 (770,2 m2)</t>
  </si>
  <si>
    <t xml:space="preserve">    1.1 - Asanace dřevin</t>
  </si>
  <si>
    <t xml:space="preserve">    1.2 - Pěstební opatření na stávajících dřevinách</t>
  </si>
  <si>
    <t xml:space="preserve">    1.3 - Výsadba stromů vzrostlých</t>
  </si>
  <si>
    <t xml:space="preserve">      1.3.1 - Rozvojová péče v následných třech letech</t>
  </si>
  <si>
    <t>O02 - Porostní skupina č. 2 (443,65 m2)</t>
  </si>
  <si>
    <t>O03 - Porostní skupina č. 3 (412,76 m2)</t>
  </si>
  <si>
    <t xml:space="preserve">    1.4 - Výsadba skupin keřů</t>
  </si>
  <si>
    <t xml:space="preserve">    1.5 - Založení bylinných společenstev výsevem</t>
  </si>
  <si>
    <t>O04 - Porostní skupina č. 4 (2959,31 m2)</t>
  </si>
  <si>
    <t>O05 - Porostní skupina č. 5 (226,14 m2)</t>
  </si>
  <si>
    <t>O06 - Porostní skupina č. 6 (693 m2)</t>
  </si>
  <si>
    <t>O07 - Porostní skupina č. 7 (2026,72 m2)</t>
  </si>
  <si>
    <t>O08 - Porostní skupina č. 8 (1649,52 m2)</t>
  </si>
  <si>
    <t>O09 - Porostní skupina č. 9 (978,04 m2)</t>
  </si>
  <si>
    <t>O10 - Porostní skupina č. 10 (731,21 m2)</t>
  </si>
  <si>
    <t>O11 - Porostní skupina č. 11 (1405,9 m2)</t>
  </si>
  <si>
    <t xml:space="preserve">    1.3b - Výsadba stromů</t>
  </si>
  <si>
    <t>O12 - Porostní skupina č. 12 (1656,88 m2)</t>
  </si>
  <si>
    <t>O13 - Porostní skupina č. 13 (1909,54 m2)</t>
  </si>
  <si>
    <t>O14 - Porostní skupina č. 14 (2818,6 m2)</t>
  </si>
  <si>
    <t>O15 - Porostní skupina č. 15 (10152,51 m2)</t>
  </si>
  <si>
    <t>O16 - Porostní skupina č. 16 (5863,79 m2)</t>
  </si>
  <si>
    <t>O17 - Porostní skupina č. 17 (2131,39 m2)</t>
  </si>
  <si>
    <t>O18 - Porostní skupina č. 18 (1167,02 m2)</t>
  </si>
  <si>
    <t>O19 - Porostní skupina č. 19 (1272,3 m2)</t>
  </si>
  <si>
    <t>O20 - Porostní skupina č. 20 (7117,81 m2)</t>
  </si>
  <si>
    <t>O21 - Porostní skupina č. 21 (1121,58 m2)</t>
  </si>
  <si>
    <t>O22 - Porostní skupina č. 22 (1069,78 m2)</t>
  </si>
  <si>
    <t>O23 - Porostní skupina č. 23 (1117,17 m2)</t>
  </si>
  <si>
    <t>O24 - Porostní skupina č. 24 (4052,43 m2)</t>
  </si>
  <si>
    <t>O25 - Porostní skupina č. 25 (1775,59 m2)</t>
  </si>
  <si>
    <t>O26 - Porostní skupina č. 26 (2502,41 m2)</t>
  </si>
  <si>
    <t>O27 - Porostní skupina č. 27 (2239,06 m2)</t>
  </si>
  <si>
    <t>O28 - Porostní skupina č. 28 (634,73 m2)</t>
  </si>
  <si>
    <t>O29 - Porostní skupina č. 29 (602,34 m2)</t>
  </si>
  <si>
    <t>O30 - Porostní skupina č. 30 (2684,43 m2)</t>
  </si>
  <si>
    <t>O31 - Porostní skupina č. 31 (5883,97 m2)</t>
  </si>
  <si>
    <t>O32 - Porostní skupina č. 32 (1666,82 m2)</t>
  </si>
  <si>
    <t>O33 - Porostní skupina č. 33 (2014,57 m2)</t>
  </si>
  <si>
    <t>O34 - Volné plochy</t>
  </si>
  <si>
    <t>O00</t>
  </si>
  <si>
    <t>Ochrana stromů</t>
  </si>
  <si>
    <t>184807111</t>
  </si>
  <si>
    <t>Zřízení ochrany stromu bedněním</t>
  </si>
  <si>
    <t>Poznámka k položce:
- 556 stromů, výška bednění 2 m, stromy určené k ochraně budou označeny v rámci autorského dozoru</t>
  </si>
  <si>
    <t>3,14*0,5*2*556</t>
  </si>
  <si>
    <t>184807112</t>
  </si>
  <si>
    <t>Odstranění ochrany stromu bedněním</t>
  </si>
  <si>
    <t>O01</t>
  </si>
  <si>
    <t>Porostní skupina č. 1 (770,2 m2)</t>
  </si>
  <si>
    <t>1.1</t>
  </si>
  <si>
    <t>Asanace dřevin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</si>
</sst>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
    <numFmt numFmtId="165" formatCode="dd\.mm\.yyyy"/>
    <numFmt numFmtId="166" formatCode="#,##0.00000"/>
    <numFmt numFmtId="167" formatCode="#,##0.000"/>
    <numFmt numFmtId="168" formatCode="#,##0.0000"/>
  </numFmts>
  <fonts count="50">
    <font>
      <sz val="8"/>
      <name val="Trebuchet MS"/>
      <family val="2"/>
    </font>
    <font>
      <sz val="8"/>
      <color indexed="55"/>
      <name val="Trebuchet MS"/>
    </font>
    <font>
      <sz val="9"/>
      <name val="Trebuchet MS"/>
    </font>
    <font>
      <b/>
      <sz val="12"/>
      <name val="Trebuchet MS"/>
    </font>
    <font>
      <sz val="11"/>
      <name val="Trebuchet MS"/>
    </font>
    <font>
      <sz val="12"/>
      <color indexed="56"/>
      <name val="Trebuchet MS"/>
    </font>
    <font>
      <sz val="8"/>
      <color indexed="56"/>
      <name val="Trebuchet MS"/>
    </font>
    <font>
      <sz val="10"/>
      <color indexed="56"/>
      <name val="Trebuchet MS"/>
    </font>
    <font>
      <sz val="8"/>
      <color indexed="63"/>
      <name val="Trebuchet MS"/>
    </font>
    <font>
      <sz val="8"/>
      <color indexed="10"/>
      <name val="Trebuchet MS"/>
    </font>
    <font>
      <sz val="8"/>
      <name val="Trebuchet MS"/>
      <charset val="238"/>
    </font>
    <font>
      <sz val="8"/>
      <color indexed="43"/>
      <name val="Trebuchet MS"/>
    </font>
    <font>
      <sz val="10"/>
      <name val="Trebuchet MS"/>
    </font>
    <font>
      <sz val="10"/>
      <color indexed="16"/>
      <name val="Trebuchet MS"/>
    </font>
    <font>
      <u/>
      <sz val="10"/>
      <color indexed="12"/>
      <name val="Trebuchet MS"/>
    </font>
    <font>
      <b/>
      <sz val="16"/>
      <name val="Trebuchet MS"/>
    </font>
    <font>
      <sz val="8"/>
      <color indexed="48"/>
      <name val="Trebuchet MS"/>
    </font>
    <font>
      <b/>
      <sz val="12"/>
      <color indexed="55"/>
      <name val="Trebuchet MS"/>
    </font>
    <font>
      <sz val="9"/>
      <color indexed="55"/>
      <name val="Trebuchet MS"/>
    </font>
    <font>
      <b/>
      <sz val="8"/>
      <color indexed="55"/>
      <name val="Trebuchet MS"/>
    </font>
    <font>
      <b/>
      <sz val="10"/>
      <name val="Trebuchet MS"/>
    </font>
    <font>
      <b/>
      <sz val="9"/>
      <name val="Trebuchet MS"/>
    </font>
    <font>
      <sz val="12"/>
      <color indexed="55"/>
      <name val="Trebuchet MS"/>
    </font>
    <font>
      <b/>
      <sz val="12"/>
      <color indexed="16"/>
      <name val="Trebuchet MS"/>
    </font>
    <font>
      <sz val="12"/>
      <name val="Trebuchet MS"/>
    </font>
    <font>
      <sz val="18"/>
      <color indexed="12"/>
      <name val="Wingdings 2"/>
    </font>
    <font>
      <b/>
      <sz val="11"/>
      <color indexed="56"/>
      <name val="Trebuchet MS"/>
    </font>
    <font>
      <sz val="11"/>
      <color indexed="56"/>
      <name val="Trebuchet MS"/>
    </font>
    <font>
      <b/>
      <sz val="11"/>
      <name val="Trebuchet MS"/>
    </font>
    <font>
      <sz val="11"/>
      <color indexed="55"/>
      <name val="Trebuchet MS"/>
    </font>
    <font>
      <sz val="10"/>
      <color indexed="12"/>
      <name val="Trebuchet MS"/>
    </font>
    <font>
      <b/>
      <sz val="12"/>
      <color indexed="16"/>
      <name val="Trebuchet MS"/>
    </font>
    <font>
      <sz val="9"/>
      <color indexed="8"/>
      <name val="Trebuchet MS"/>
    </font>
    <font>
      <sz val="8"/>
      <color indexed="16"/>
      <name val="Trebuchet MS"/>
    </font>
    <font>
      <b/>
      <sz val="8"/>
      <name val="Trebuchet MS"/>
    </font>
    <font>
      <sz val="7"/>
      <color indexed="55"/>
      <name val="Trebuchet MS"/>
    </font>
    <font>
      <i/>
      <sz val="7"/>
      <color indexed="55"/>
      <name val="Trebuchet MS"/>
    </font>
    <font>
      <i/>
      <sz val="8"/>
      <color indexed="12"/>
      <name val="Trebuchet MS"/>
    </font>
    <font>
      <sz val="8"/>
      <color indexed="10"/>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i/>
      <sz val="9"/>
      <name val="Trebuchet MS"/>
      <charset val="238"/>
    </font>
    <font>
      <sz val="8"/>
      <name val="Trebuchet MS"/>
      <family val="2"/>
      <charset val="1"/>
    </font>
    <font>
      <i/>
      <sz val="8"/>
      <color indexed="12"/>
      <name val="Trebuchet MS"/>
      <charset val="1"/>
    </font>
    <font>
      <u/>
      <sz val="11"/>
      <color theme="10"/>
      <name val="Calibri"/>
      <scheme val="minor"/>
    </font>
  </fonts>
  <fills count="5">
    <fill>
      <patternFill patternType="none"/>
    </fill>
    <fill>
      <patternFill patternType="gray125"/>
    </fill>
    <fill>
      <patternFill patternType="solid">
        <fgColor indexed="43"/>
      </patternFill>
    </fill>
    <fill>
      <patternFill patternType="solid">
        <fgColor indexed="26"/>
      </patternFill>
    </fill>
    <fill>
      <patternFill patternType="solid">
        <fgColor indexed="22"/>
      </patternFill>
    </fill>
  </fills>
  <borders count="37">
    <border>
      <left/>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right/>
      <top style="hair">
        <color indexed="8"/>
      </top>
      <bottom/>
      <diagonal/>
    </border>
    <border>
      <left/>
      <right/>
      <top/>
      <bottom style="hair">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top style="hair">
        <color indexed="55"/>
      </top>
      <bottom/>
      <diagonal/>
    </border>
    <border>
      <left/>
      <right style="hair">
        <color indexed="55"/>
      </right>
      <top style="hair">
        <color indexed="55"/>
      </top>
      <bottom/>
      <diagonal/>
    </border>
    <border>
      <left/>
      <right style="hair">
        <color indexed="55"/>
      </right>
      <top/>
      <bottom/>
      <diagonal/>
    </border>
    <border>
      <left/>
      <right style="hair">
        <color indexed="8"/>
      </right>
      <top style="hair">
        <color indexed="8"/>
      </top>
      <bottom style="hair">
        <color indexed="8"/>
      </bottom>
      <diagonal/>
    </border>
    <border>
      <left style="hair">
        <color indexed="55"/>
      </left>
      <right/>
      <top style="hair">
        <color indexed="55"/>
      </top>
      <bottom style="hair">
        <color indexed="55"/>
      </bottom>
      <diagonal/>
    </border>
    <border>
      <left/>
      <right/>
      <top style="hair">
        <color indexed="55"/>
      </top>
      <bottom style="hair">
        <color indexed="55"/>
      </bottom>
      <diagonal/>
    </border>
    <border>
      <left/>
      <right style="hair">
        <color indexed="55"/>
      </right>
      <top style="hair">
        <color indexed="55"/>
      </top>
      <bottom style="hair">
        <color indexed="55"/>
      </bottom>
      <diagonal/>
    </border>
    <border>
      <left style="hair">
        <color indexed="55"/>
      </left>
      <right/>
      <top style="hair">
        <color indexed="55"/>
      </top>
      <bottom/>
      <diagonal/>
    </border>
    <border>
      <left style="hair">
        <color indexed="55"/>
      </left>
      <right/>
      <top/>
      <bottom/>
      <diagonal/>
    </border>
    <border>
      <left style="hair">
        <color indexed="55"/>
      </left>
      <right/>
      <top/>
      <bottom style="hair">
        <color indexed="55"/>
      </bottom>
      <diagonal/>
    </border>
    <border>
      <left/>
      <right/>
      <top/>
      <bottom style="hair">
        <color indexed="55"/>
      </bottom>
      <diagonal/>
    </border>
    <border>
      <left/>
      <right style="hair">
        <color indexed="55"/>
      </right>
      <top/>
      <bottom style="hair">
        <color indexed="55"/>
      </bottom>
      <diagonal/>
    </border>
    <border>
      <left/>
      <right style="thin">
        <color indexed="8"/>
      </right>
      <top style="hair">
        <color indexed="55"/>
      </top>
      <bottom/>
      <diagonal/>
    </border>
    <border>
      <left/>
      <right style="thin">
        <color indexed="8"/>
      </right>
      <top style="hair">
        <color indexed="8"/>
      </top>
      <bottom style="hair">
        <color indexed="8"/>
      </bottom>
      <diagonal/>
    </border>
    <border>
      <left/>
      <right/>
      <top/>
      <bottom style="thin">
        <color indexed="64"/>
      </bottom>
      <diagonal/>
    </border>
    <border>
      <left style="hair">
        <color indexed="55"/>
      </left>
      <right style="hair">
        <color indexed="55"/>
      </right>
      <top style="hair">
        <color indexed="55"/>
      </top>
      <bottom style="hair">
        <color indexed="55"/>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55"/>
      </left>
      <right style="thin">
        <color indexed="8"/>
      </right>
      <top style="hair">
        <color indexed="55"/>
      </top>
      <bottom style="hair">
        <color indexed="55"/>
      </bottom>
      <diagonal/>
    </border>
  </borders>
  <cellStyleXfs count="2">
    <xf numFmtId="0" fontId="0" fillId="0" borderId="0"/>
    <xf numFmtId="0" fontId="49" fillId="0" borderId="0" applyNumberFormat="0" applyFill="0" applyBorder="0" applyAlignment="0" applyProtection="0"/>
  </cellStyleXfs>
  <cellXfs count="379">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Alignment="1" applyProtection="1">
      <alignment horizontal="center" vertical="center"/>
      <protection locked="0"/>
    </xf>
    <xf numFmtId="0" fontId="11" fillId="2" borderId="0" xfId="0" applyFont="1" applyFill="1" applyAlignment="1" applyProtection="1">
      <alignment horizontal="left" vertical="center"/>
    </xf>
    <xf numFmtId="0" fontId="12" fillId="2" borderId="0" xfId="0" applyFont="1" applyFill="1" applyAlignment="1" applyProtection="1">
      <alignment vertical="center"/>
    </xf>
    <xf numFmtId="0" fontId="13" fillId="2" borderId="0" xfId="0" applyFont="1" applyFill="1" applyAlignment="1" applyProtection="1">
      <alignment horizontal="left" vertical="center"/>
    </xf>
    <xf numFmtId="0" fontId="14" fillId="2" borderId="0" xfId="1" applyFont="1" applyFill="1" applyAlignment="1" applyProtection="1">
      <alignment vertical="center"/>
    </xf>
    <xf numFmtId="0" fontId="49" fillId="2" borderId="0" xfId="1" applyFill="1"/>
    <xf numFmtId="0" fontId="0" fillId="2" borderId="0" xfId="0" applyFill="1"/>
    <xf numFmtId="0" fontId="11" fillId="2" borderId="0" xfId="0" applyFont="1" applyFill="1" applyAlignment="1">
      <alignment horizontal="lef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0" xfId="0" applyBorder="1" applyProtection="1"/>
    <xf numFmtId="0" fontId="15" fillId="0" borderId="0" xfId="0" applyFont="1" applyBorder="1" applyAlignment="1" applyProtection="1">
      <alignment horizontal="left" vertical="center"/>
    </xf>
    <xf numFmtId="0" fontId="0" fillId="0" borderId="5" xfId="0" applyBorder="1" applyProtection="1"/>
    <xf numFmtId="0" fontId="16" fillId="0" borderId="0" xfId="0" applyFont="1" applyAlignment="1">
      <alignment horizontal="left" vertical="center"/>
    </xf>
    <xf numFmtId="0" fontId="17" fillId="0" borderId="0" xfId="0" applyFont="1" applyAlignment="1">
      <alignment horizontal="left" vertical="center"/>
    </xf>
    <xf numFmtId="0" fontId="18"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8"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0" fontId="2" fillId="0" borderId="0" xfId="0" applyFont="1" applyBorder="1" applyAlignment="1" applyProtection="1">
      <alignment horizontal="left" vertical="top"/>
    </xf>
    <xf numFmtId="49" fontId="2" fillId="3" borderId="0" xfId="0" applyNumberFormat="1" applyFont="1" applyFill="1" applyBorder="1" applyAlignment="1" applyProtection="1">
      <alignment horizontal="left" vertical="center"/>
      <protection locked="0"/>
    </xf>
    <xf numFmtId="0" fontId="0" fillId="0" borderId="6" xfId="0" applyBorder="1" applyProtection="1"/>
    <xf numFmtId="0" fontId="0" fillId="0" borderId="4" xfId="0" applyFont="1" applyBorder="1" applyAlignment="1" applyProtection="1">
      <alignment vertical="center"/>
    </xf>
    <xf numFmtId="0" fontId="0" fillId="0" borderId="0" xfId="0" applyFont="1" applyBorder="1" applyAlignment="1" applyProtection="1">
      <alignment vertical="center"/>
    </xf>
    <xf numFmtId="0" fontId="20" fillId="0" borderId="7" xfId="0" applyFont="1" applyBorder="1" applyAlignment="1" applyProtection="1">
      <alignment horizontal="left" vertical="center"/>
    </xf>
    <xf numFmtId="0" fontId="0" fillId="0" borderId="7" xfId="0" applyFont="1" applyBorder="1" applyAlignment="1" applyProtection="1">
      <alignment vertical="center"/>
    </xf>
    <xf numFmtId="0" fontId="0" fillId="0" borderId="5" xfId="0" applyFont="1" applyBorder="1" applyAlignment="1" applyProtection="1">
      <alignment vertical="center"/>
    </xf>
    <xf numFmtId="0" fontId="1" fillId="0" borderId="0" xfId="0" applyFont="1" applyBorder="1" applyAlignment="1" applyProtection="1">
      <alignment horizontal="right" vertical="center"/>
    </xf>
    <xf numFmtId="0" fontId="1" fillId="0" borderId="4"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5" xfId="0" applyFont="1" applyBorder="1" applyAlignment="1" applyProtection="1">
      <alignment vertical="center"/>
    </xf>
    <xf numFmtId="0" fontId="0" fillId="4" borderId="0" xfId="0" applyFont="1" applyFill="1" applyBorder="1" applyAlignment="1" applyProtection="1">
      <alignment vertical="center"/>
    </xf>
    <xf numFmtId="0" fontId="3" fillId="4" borderId="8" xfId="0" applyFont="1" applyFill="1" applyBorder="1" applyAlignment="1" applyProtection="1">
      <alignment horizontal="left" vertical="center"/>
    </xf>
    <xf numFmtId="0" fontId="0" fillId="4" borderId="9" xfId="0" applyFont="1" applyFill="1" applyBorder="1" applyAlignment="1" applyProtection="1">
      <alignment vertical="center"/>
    </xf>
    <xf numFmtId="0" fontId="3" fillId="4" borderId="9" xfId="0" applyFont="1" applyFill="1" applyBorder="1" applyAlignment="1" applyProtection="1">
      <alignment horizontal="center" vertical="center"/>
    </xf>
    <xf numFmtId="0" fontId="0" fillId="4" borderId="5"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0" fillId="0" borderId="4" xfId="0" applyFont="1" applyBorder="1" applyAlignment="1">
      <alignment vertical="center"/>
    </xf>
    <xf numFmtId="0" fontId="15" fillId="0" borderId="0" xfId="0" applyFont="1" applyAlignment="1" applyProtection="1">
      <alignment horizontal="left" vertical="center"/>
    </xf>
    <xf numFmtId="0" fontId="0" fillId="0" borderId="0" xfId="0" applyFont="1" applyAlignment="1" applyProtection="1">
      <alignment vertical="center"/>
    </xf>
    <xf numFmtId="0" fontId="2" fillId="0" borderId="4" xfId="0" applyFont="1" applyBorder="1" applyAlignment="1" applyProtection="1">
      <alignment vertical="center"/>
    </xf>
    <xf numFmtId="0" fontId="18" fillId="0" borderId="0" xfId="0" applyFont="1" applyAlignment="1" applyProtection="1">
      <alignment horizontal="lef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21"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15" xfId="0" applyFont="1" applyBorder="1" applyAlignment="1" applyProtection="1">
      <alignment vertical="center"/>
    </xf>
    <xf numFmtId="0" fontId="2" fillId="4" borderId="16" xfId="0" applyFont="1" applyFill="1" applyBorder="1" applyAlignment="1" applyProtection="1">
      <alignment horizontal="center" vertical="center"/>
    </xf>
    <xf numFmtId="0" fontId="18" fillId="0" borderId="17" xfId="0" applyFont="1" applyBorder="1" applyAlignment="1" applyProtection="1">
      <alignment horizontal="center" vertical="center" wrapText="1"/>
    </xf>
    <xf numFmtId="0" fontId="18" fillId="0" borderId="18" xfId="0" applyFont="1" applyBorder="1" applyAlignment="1" applyProtection="1">
      <alignment horizontal="center" vertical="center" wrapText="1"/>
    </xf>
    <xf numFmtId="0" fontId="18" fillId="0" borderId="19" xfId="0" applyFont="1" applyBorder="1" applyAlignment="1" applyProtection="1">
      <alignment horizontal="center" vertical="center" wrapText="1"/>
    </xf>
    <xf numFmtId="0" fontId="0" fillId="0" borderId="20"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0" fontId="3" fillId="0" borderId="0" xfId="0" applyFont="1" applyAlignment="1" applyProtection="1">
      <alignment horizontal="center" vertical="center"/>
    </xf>
    <xf numFmtId="4" fontId="22" fillId="0" borderId="21"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5" xfId="0" applyNumberFormat="1" applyFont="1" applyBorder="1" applyAlignment="1" applyProtection="1">
      <alignment vertical="center"/>
    </xf>
    <xf numFmtId="0" fontId="3"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4" fillId="0" borderId="4"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horizontal="center" vertical="center"/>
    </xf>
    <xf numFmtId="0" fontId="4" fillId="0" borderId="4" xfId="0" applyFont="1" applyBorder="1" applyAlignment="1">
      <alignment vertical="center"/>
    </xf>
    <xf numFmtId="4" fontId="29" fillId="0" borderId="21"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4" fillId="0" borderId="0" xfId="0" applyFont="1" applyAlignment="1">
      <alignment horizontal="left" vertical="center"/>
    </xf>
    <xf numFmtId="4" fontId="29" fillId="0" borderId="22" xfId="0" applyNumberFormat="1" applyFont="1" applyBorder="1" applyAlignment="1" applyProtection="1">
      <alignment vertical="center"/>
    </xf>
    <xf numFmtId="4" fontId="29" fillId="0" borderId="23" xfId="0" applyNumberFormat="1" applyFont="1" applyBorder="1" applyAlignment="1" applyProtection="1">
      <alignment vertical="center"/>
    </xf>
    <xf numFmtId="166" fontId="29" fillId="0" borderId="23" xfId="0" applyNumberFormat="1" applyFont="1" applyBorder="1" applyAlignment="1" applyProtection="1">
      <alignment vertical="center"/>
    </xf>
    <xf numFmtId="4" fontId="29" fillId="0" borderId="24" xfId="0" applyNumberFormat="1" applyFont="1" applyBorder="1" applyAlignment="1" applyProtection="1">
      <alignment vertical="center"/>
    </xf>
    <xf numFmtId="165" fontId="2" fillId="0" borderId="0" xfId="0" applyNumberFormat="1" applyFont="1" applyBorder="1" applyAlignment="1" applyProtection="1">
      <alignment horizontal="left" vertical="center"/>
    </xf>
    <xf numFmtId="0" fontId="0" fillId="0" borderId="4" xfId="0" applyFont="1" applyBorder="1" applyAlignment="1" applyProtection="1">
      <alignment vertical="center" wrapText="1"/>
    </xf>
    <xf numFmtId="0" fontId="0" fillId="0" borderId="0" xfId="0" applyFont="1" applyBorder="1" applyAlignment="1" applyProtection="1">
      <alignment vertical="center" wrapText="1"/>
    </xf>
    <xf numFmtId="0" fontId="0" fillId="0" borderId="5" xfId="0" applyFont="1" applyBorder="1" applyAlignment="1" applyProtection="1">
      <alignment vertical="center" wrapText="1"/>
    </xf>
    <xf numFmtId="0" fontId="0" fillId="0" borderId="25" xfId="0" applyFont="1" applyBorder="1" applyAlignment="1" applyProtection="1">
      <alignment vertical="center"/>
    </xf>
    <xf numFmtId="0" fontId="20" fillId="0" borderId="0" xfId="0" applyFont="1" applyBorder="1" applyAlignment="1" applyProtection="1">
      <alignment horizontal="left" vertical="center"/>
    </xf>
    <xf numFmtId="4" fontId="23" fillId="0" borderId="0" xfId="0" applyNumberFormat="1" applyFont="1" applyBorder="1" applyAlignment="1" applyProtection="1">
      <alignment vertical="center"/>
    </xf>
    <xf numFmtId="4" fontId="1" fillId="0" borderId="0" xfId="0" applyNumberFormat="1" applyFont="1" applyBorder="1" applyAlignment="1" applyProtection="1">
      <alignment vertical="center"/>
    </xf>
    <xf numFmtId="0" fontId="3" fillId="4" borderId="9" xfId="0" applyFont="1" applyFill="1" applyBorder="1" applyAlignment="1" applyProtection="1">
      <alignment horizontal="right" vertical="center"/>
    </xf>
    <xf numFmtId="4" fontId="3" fillId="4" borderId="9" xfId="0" applyNumberFormat="1" applyFont="1" applyFill="1" applyBorder="1" applyAlignment="1" applyProtection="1">
      <alignment vertical="center"/>
    </xf>
    <xf numFmtId="0" fontId="0" fillId="4" borderId="26" xfId="0" applyFont="1" applyFill="1" applyBorder="1" applyAlignment="1" applyProtection="1">
      <alignment vertical="center"/>
    </xf>
    <xf numFmtId="0" fontId="2" fillId="4" borderId="0" xfId="0" applyFont="1" applyFill="1" applyBorder="1" applyAlignment="1" applyProtection="1">
      <alignment horizontal="left" vertical="center"/>
    </xf>
    <xf numFmtId="0" fontId="2" fillId="4" borderId="0" xfId="0" applyFont="1" applyFill="1" applyBorder="1" applyAlignment="1" applyProtection="1">
      <alignment horizontal="right" vertical="center"/>
    </xf>
    <xf numFmtId="0" fontId="31" fillId="0" borderId="0" xfId="0" applyFont="1" applyBorder="1" applyAlignment="1" applyProtection="1">
      <alignment horizontal="left" vertical="center"/>
    </xf>
    <xf numFmtId="0" fontId="5" fillId="0" borderId="4" xfId="0" applyFont="1" applyBorder="1" applyAlignment="1" applyProtection="1">
      <alignment vertical="center"/>
    </xf>
    <xf numFmtId="0" fontId="5" fillId="0" borderId="0" xfId="0" applyFont="1" applyBorder="1" applyAlignment="1" applyProtection="1">
      <alignment vertical="center"/>
    </xf>
    <xf numFmtId="0" fontId="5" fillId="0" borderId="23" xfId="0" applyFont="1" applyBorder="1" applyAlignment="1" applyProtection="1">
      <alignment horizontal="left" vertical="center"/>
    </xf>
    <xf numFmtId="0" fontId="5" fillId="0" borderId="23" xfId="0" applyFont="1" applyBorder="1" applyAlignment="1" applyProtection="1">
      <alignment vertical="center"/>
    </xf>
    <xf numFmtId="4" fontId="5" fillId="0" borderId="23" xfId="0" applyNumberFormat="1" applyFont="1" applyBorder="1" applyAlignment="1" applyProtection="1">
      <alignment vertical="center"/>
    </xf>
    <xf numFmtId="0" fontId="5" fillId="0" borderId="5"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0" fillId="0" borderId="4" xfId="0" applyFont="1" applyBorder="1" applyAlignment="1" applyProtection="1">
      <alignment horizontal="center" vertical="center" wrapText="1"/>
    </xf>
    <xf numFmtId="0" fontId="2" fillId="4" borderId="17" xfId="0" applyFont="1" applyFill="1" applyBorder="1" applyAlignment="1" applyProtection="1">
      <alignment horizontal="center" vertical="center" wrapText="1"/>
    </xf>
    <xf numFmtId="0" fontId="2" fillId="4" borderId="18" xfId="0" applyFont="1" applyFill="1" applyBorder="1" applyAlignment="1" applyProtection="1">
      <alignment horizontal="center" vertical="center" wrapText="1"/>
    </xf>
    <xf numFmtId="0" fontId="2" fillId="4" borderId="19" xfId="0" applyFont="1" applyFill="1" applyBorder="1" applyAlignment="1" applyProtection="1">
      <alignment horizontal="center" vertical="center" wrapText="1"/>
    </xf>
    <xf numFmtId="0" fontId="41" fillId="0" borderId="27" xfId="0" applyFont="1" applyBorder="1" applyAlignment="1" applyProtection="1">
      <alignment horizontal="left"/>
      <protection locked="0"/>
    </xf>
    <xf numFmtId="4" fontId="23" fillId="0" borderId="0" xfId="0" applyNumberFormat="1" applyFont="1" applyAlignment="1" applyProtection="1"/>
    <xf numFmtId="166" fontId="33" fillId="0" borderId="13" xfId="0" applyNumberFormat="1" applyFont="1" applyBorder="1" applyAlignment="1" applyProtection="1"/>
    <xf numFmtId="166" fontId="33" fillId="0" borderId="14" xfId="0" applyNumberFormat="1" applyFont="1" applyBorder="1" applyAlignment="1" applyProtection="1"/>
    <xf numFmtId="0" fontId="6" fillId="0" borderId="4" xfId="0" applyFont="1" applyBorder="1" applyAlignment="1" applyProtection="1"/>
    <xf numFmtId="0" fontId="6" fillId="0" borderId="0" xfId="0" applyFont="1" applyAlignment="1" applyProtection="1"/>
    <xf numFmtId="0" fontId="6" fillId="0" borderId="0" xfId="0" applyFont="1" applyBorder="1" applyAlignment="1" applyProtection="1">
      <alignment horizontal="left"/>
    </xf>
    <xf numFmtId="0" fontId="5" fillId="0" borderId="0" xfId="0" applyFont="1" applyBorder="1" applyAlignment="1" applyProtection="1">
      <alignment horizontal="left"/>
    </xf>
    <xf numFmtId="0" fontId="6" fillId="0" borderId="0" xfId="0" applyFont="1" applyAlignment="1" applyProtection="1">
      <protection locked="0"/>
    </xf>
    <xf numFmtId="4" fontId="5" fillId="0" borderId="0" xfId="0" applyNumberFormat="1" applyFont="1" applyBorder="1" applyAlignment="1" applyProtection="1"/>
    <xf numFmtId="0" fontId="6" fillId="0" borderId="21" xfId="0" applyFont="1" applyBorder="1" applyAlignment="1" applyProtection="1"/>
    <xf numFmtId="0" fontId="6" fillId="0" borderId="0" xfId="0" applyFont="1" applyBorder="1" applyAlignment="1" applyProtection="1"/>
    <xf numFmtId="166" fontId="6" fillId="0" borderId="0" xfId="0" applyNumberFormat="1" applyFont="1" applyBorder="1" applyAlignment="1" applyProtection="1"/>
    <xf numFmtId="166" fontId="6" fillId="0" borderId="15" xfId="0" applyNumberFormat="1" applyFont="1" applyBorder="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5" xfId="0" applyNumberFormat="1" applyFont="1" applyBorder="1" applyAlignment="1" applyProtection="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21" xfId="0" applyFont="1" applyBorder="1" applyAlignment="1" applyProtection="1">
      <alignment vertical="center"/>
    </xf>
    <xf numFmtId="0" fontId="1" fillId="0" borderId="23" xfId="0" applyFont="1" applyBorder="1" applyAlignment="1" applyProtection="1">
      <alignment horizontal="center" vertical="center"/>
    </xf>
    <xf numFmtId="0" fontId="0" fillId="0" borderId="23" xfId="0" applyFont="1" applyBorder="1" applyAlignment="1" applyProtection="1">
      <alignment vertical="center"/>
    </xf>
    <xf numFmtId="166" fontId="1" fillId="0" borderId="23" xfId="0" applyNumberFormat="1" applyFont="1" applyBorder="1" applyAlignment="1" applyProtection="1">
      <alignment vertical="center"/>
    </xf>
    <xf numFmtId="166" fontId="1" fillId="0" borderId="24" xfId="0" applyNumberFormat="1" applyFont="1" applyBorder="1" applyAlignment="1" applyProtection="1">
      <alignment vertical="center"/>
    </xf>
    <xf numFmtId="0" fontId="7" fillId="0" borderId="4" xfId="0" applyFont="1" applyBorder="1" applyAlignment="1" applyProtection="1">
      <alignment vertical="center"/>
    </xf>
    <xf numFmtId="0" fontId="7" fillId="0" borderId="0" xfId="0" applyFont="1" applyBorder="1" applyAlignment="1" applyProtection="1">
      <alignment vertical="center"/>
    </xf>
    <xf numFmtId="0" fontId="7" fillId="0" borderId="23" xfId="0" applyFont="1" applyBorder="1" applyAlignment="1" applyProtection="1">
      <alignment horizontal="left" vertical="center"/>
    </xf>
    <xf numFmtId="0" fontId="7" fillId="0" borderId="23" xfId="0" applyFont="1" applyBorder="1" applyAlignment="1" applyProtection="1">
      <alignment vertical="center"/>
    </xf>
    <xf numFmtId="4" fontId="7" fillId="0" borderId="23" xfId="0" applyNumberFormat="1" applyFont="1" applyBorder="1" applyAlignment="1" applyProtection="1">
      <alignment vertical="center"/>
    </xf>
    <xf numFmtId="0" fontId="7" fillId="0" borderId="5" xfId="0" applyFont="1" applyBorder="1" applyAlignment="1" applyProtection="1">
      <alignment vertical="center"/>
    </xf>
    <xf numFmtId="0" fontId="6" fillId="0" borderId="0" xfId="0" applyFont="1" applyAlignment="1" applyProtection="1">
      <alignment horizontal="left"/>
    </xf>
    <xf numFmtId="0" fontId="5" fillId="0" borderId="0" xfId="0" applyFont="1" applyAlignment="1" applyProtection="1">
      <alignment horizontal="left"/>
    </xf>
    <xf numFmtId="4" fontId="5" fillId="0" borderId="0" xfId="0" applyNumberFormat="1" applyFont="1" applyAlignment="1" applyProtection="1"/>
    <xf numFmtId="0" fontId="7" fillId="0" borderId="0" xfId="0" applyFont="1" applyBorder="1" applyAlignment="1" applyProtection="1">
      <alignment horizontal="left"/>
    </xf>
    <xf numFmtId="4" fontId="7" fillId="0" borderId="0" xfId="0" applyNumberFormat="1" applyFont="1" applyBorder="1" applyAlignment="1" applyProtection="1"/>
    <xf numFmtId="0" fontId="35" fillId="0" borderId="0" xfId="0" applyFont="1" applyBorder="1" applyAlignment="1" applyProtection="1">
      <alignment horizontal="left" vertical="center"/>
    </xf>
    <xf numFmtId="0" fontId="36" fillId="0" borderId="0" xfId="0" applyFont="1" applyBorder="1" applyAlignment="1" applyProtection="1">
      <alignment vertical="center" wrapText="1"/>
    </xf>
    <xf numFmtId="0" fontId="8" fillId="0" borderId="4" xfId="0" applyFont="1" applyBorder="1" applyAlignment="1" applyProtection="1">
      <alignment vertical="center"/>
    </xf>
    <xf numFmtId="0" fontId="8" fillId="0" borderId="0" xfId="0" applyFont="1" applyAlignment="1" applyProtection="1">
      <alignment vertical="center"/>
    </xf>
    <xf numFmtId="0" fontId="8" fillId="0" borderId="0" xfId="0" applyFont="1" applyBorder="1" applyAlignment="1" applyProtection="1">
      <alignment horizontal="left" vertical="center" wrapText="1"/>
    </xf>
    <xf numFmtId="167" fontId="8" fillId="0" borderId="0" xfId="0" applyNumberFormat="1" applyFont="1" applyBorder="1" applyAlignment="1" applyProtection="1">
      <alignment vertical="center"/>
    </xf>
    <xf numFmtId="0" fontId="8" fillId="0" borderId="0" xfId="0" applyFont="1" applyAlignment="1" applyProtection="1">
      <alignment vertical="center"/>
      <protection locked="0"/>
    </xf>
    <xf numFmtId="0" fontId="8" fillId="0" borderId="21" xfId="0" applyFont="1" applyBorder="1" applyAlignment="1" applyProtection="1">
      <alignment vertical="center"/>
    </xf>
    <xf numFmtId="0" fontId="8" fillId="0" borderId="0" xfId="0" applyFont="1" applyBorder="1" applyAlignment="1" applyProtection="1">
      <alignment vertical="center"/>
    </xf>
    <xf numFmtId="0" fontId="8" fillId="0" borderId="15" xfId="0" applyFont="1" applyBorder="1" applyAlignment="1" applyProtection="1">
      <alignment vertical="center"/>
    </xf>
    <xf numFmtId="0" fontId="0" fillId="0" borderId="22" xfId="0" applyFont="1" applyBorder="1" applyAlignment="1" applyProtection="1">
      <alignment vertical="center"/>
    </xf>
    <xf numFmtId="0" fontId="0" fillId="0" borderId="24" xfId="0" applyFont="1" applyBorder="1" applyAlignment="1" applyProtection="1">
      <alignment vertical="center"/>
    </xf>
    <xf numFmtId="0" fontId="37" fillId="0" borderId="28" xfId="0" applyFont="1" applyBorder="1" applyAlignment="1" applyProtection="1">
      <alignment horizontal="center" vertical="center"/>
    </xf>
    <xf numFmtId="49" fontId="37" fillId="0" borderId="28" xfId="0" applyNumberFormat="1" applyFont="1" applyBorder="1" applyAlignment="1" applyProtection="1">
      <alignment horizontal="left" vertical="center" wrapText="1"/>
    </xf>
    <xf numFmtId="0" fontId="37" fillId="0" borderId="28" xfId="0" applyFont="1" applyBorder="1" applyAlignment="1" applyProtection="1">
      <alignment horizontal="left" vertical="center" wrapText="1"/>
    </xf>
    <xf numFmtId="0" fontId="37" fillId="0" borderId="28" xfId="0" applyFont="1" applyBorder="1" applyAlignment="1" applyProtection="1">
      <alignment horizontal="center" vertical="center" wrapText="1"/>
    </xf>
    <xf numFmtId="167" fontId="37" fillId="0" borderId="28" xfId="0" applyNumberFormat="1" applyFont="1" applyBorder="1" applyAlignment="1" applyProtection="1">
      <alignment vertical="center"/>
    </xf>
    <xf numFmtId="4" fontId="37" fillId="3" borderId="28" xfId="0" applyNumberFormat="1" applyFont="1" applyFill="1" applyBorder="1" applyAlignment="1" applyProtection="1">
      <alignment vertical="center"/>
      <protection locked="0"/>
    </xf>
    <xf numFmtId="4" fontId="37" fillId="0" borderId="28" xfId="0" applyNumberFormat="1" applyFont="1" applyBorder="1" applyAlignment="1" applyProtection="1">
      <alignment vertical="center"/>
    </xf>
    <xf numFmtId="0" fontId="37" fillId="0" borderId="0" xfId="0" applyFont="1" applyBorder="1" applyAlignment="1" applyProtection="1">
      <alignment horizontal="center"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8" fillId="0" borderId="0" xfId="0" applyFont="1" applyBorder="1" applyAlignment="1" applyProtection="1">
      <alignment horizontal="left" vertical="center"/>
    </xf>
    <xf numFmtId="0" fontId="38" fillId="0" borderId="0" xfId="0" applyFont="1" applyBorder="1" applyAlignment="1" applyProtection="1">
      <alignment horizontal="left" vertical="center" wrapText="1"/>
    </xf>
    <xf numFmtId="167" fontId="9" fillId="0" borderId="0" xfId="0" applyNumberFormat="1" applyFont="1" applyBorder="1" applyAlignment="1" applyProtection="1">
      <alignment vertical="center"/>
    </xf>
    <xf numFmtId="0" fontId="9" fillId="0" borderId="0" xfId="0" applyFont="1" applyAlignment="1" applyProtection="1">
      <alignment vertical="center"/>
      <protection locked="0"/>
    </xf>
    <xf numFmtId="0" fontId="9" fillId="0" borderId="21"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38" fillId="0" borderId="0" xfId="0" applyFont="1" applyAlignment="1" applyProtection="1">
      <alignment horizontal="left" vertical="center"/>
    </xf>
    <xf numFmtId="0" fontId="38"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22" xfId="0" applyFont="1" applyBorder="1" applyAlignment="1" applyProtection="1">
      <alignment vertical="center"/>
    </xf>
    <xf numFmtId="0" fontId="9" fillId="0" borderId="23" xfId="0" applyFont="1" applyBorder="1" applyAlignment="1" applyProtection="1">
      <alignment vertical="center"/>
    </xf>
    <xf numFmtId="0" fontId="9" fillId="0" borderId="24" xfId="0" applyFont="1" applyBorder="1" applyAlignment="1" applyProtection="1">
      <alignment vertical="center"/>
    </xf>
    <xf numFmtId="0" fontId="8" fillId="0" borderId="0" xfId="0" applyFont="1" applyBorder="1" applyAlignment="1" applyProtection="1">
      <alignment horizontal="left" vertical="center"/>
    </xf>
    <xf numFmtId="0" fontId="37" fillId="0" borderId="23" xfId="0" applyFont="1" applyBorder="1" applyAlignment="1" applyProtection="1">
      <alignment horizontal="center" vertical="center"/>
    </xf>
    <xf numFmtId="0" fontId="0" fillId="0" borderId="0" xfId="0" applyAlignment="1" applyProtection="1">
      <alignment vertical="top"/>
      <protection locked="0"/>
    </xf>
    <xf numFmtId="0" fontId="39" fillId="0" borderId="29" xfId="0" applyFont="1" applyBorder="1" applyAlignment="1" applyProtection="1">
      <alignment vertical="center" wrapText="1"/>
      <protection locked="0"/>
    </xf>
    <xf numFmtId="0" fontId="39" fillId="0" borderId="30" xfId="0" applyFont="1" applyBorder="1" applyAlignment="1" applyProtection="1">
      <alignment vertical="center" wrapText="1"/>
      <protection locked="0"/>
    </xf>
    <xf numFmtId="0" fontId="39" fillId="0" borderId="31" xfId="0" applyFont="1" applyBorder="1" applyAlignment="1" applyProtection="1">
      <alignment vertical="center" wrapText="1"/>
      <protection locked="0"/>
    </xf>
    <xf numFmtId="0" fontId="39" fillId="0" borderId="32" xfId="0" applyFont="1" applyBorder="1" applyAlignment="1" applyProtection="1">
      <alignment horizontal="center" vertical="center" wrapText="1"/>
      <protection locked="0"/>
    </xf>
    <xf numFmtId="0" fontId="39" fillId="0" borderId="33" xfId="0" applyFont="1" applyBorder="1" applyAlignment="1" applyProtection="1">
      <alignment horizontal="center" vertical="center" wrapText="1"/>
      <protection locked="0"/>
    </xf>
    <xf numFmtId="0" fontId="39" fillId="0" borderId="32" xfId="0" applyFont="1" applyBorder="1" applyAlignment="1" applyProtection="1">
      <alignment vertical="center" wrapText="1"/>
      <protection locked="0"/>
    </xf>
    <xf numFmtId="0" fontId="39" fillId="0" borderId="33" xfId="0" applyFont="1" applyBorder="1" applyAlignment="1" applyProtection="1">
      <alignment vertical="center" wrapText="1"/>
      <protection locked="0"/>
    </xf>
    <xf numFmtId="0" fontId="41" fillId="0" borderId="0" xfId="0" applyFont="1" applyBorder="1" applyAlignment="1" applyProtection="1">
      <alignment horizontal="left" vertical="center" wrapText="1"/>
      <protection locked="0"/>
    </xf>
    <xf numFmtId="0" fontId="42" fillId="0" borderId="0" xfId="0" applyFont="1" applyBorder="1" applyAlignment="1" applyProtection="1">
      <alignment horizontal="left" vertical="center" wrapText="1"/>
      <protection locked="0"/>
    </xf>
    <xf numFmtId="0" fontId="42" fillId="0" borderId="32" xfId="0" applyFont="1" applyBorder="1" applyAlignment="1" applyProtection="1">
      <alignment vertical="center" wrapText="1"/>
      <protection locked="0"/>
    </xf>
    <xf numFmtId="0" fontId="42" fillId="0" borderId="0" xfId="0" applyFont="1" applyBorder="1" applyAlignment="1" applyProtection="1">
      <alignment vertical="center" wrapText="1"/>
      <protection locked="0"/>
    </xf>
    <xf numFmtId="0" fontId="42" fillId="0" borderId="0" xfId="0" applyFont="1" applyBorder="1" applyAlignment="1" applyProtection="1">
      <alignment vertical="center"/>
      <protection locked="0"/>
    </xf>
    <xf numFmtId="0" fontId="42" fillId="0" borderId="0" xfId="0" applyFont="1" applyBorder="1" applyAlignment="1" applyProtection="1">
      <alignment horizontal="left" vertical="center"/>
      <protection locked="0"/>
    </xf>
    <xf numFmtId="49" fontId="42" fillId="0" borderId="0" xfId="0" applyNumberFormat="1" applyFont="1" applyBorder="1" applyAlignment="1" applyProtection="1">
      <alignment vertical="center" wrapText="1"/>
      <protection locked="0"/>
    </xf>
    <xf numFmtId="0" fontId="39" fillId="0" borderId="34" xfId="0" applyFont="1" applyBorder="1" applyAlignment="1" applyProtection="1">
      <alignment vertical="center" wrapText="1"/>
      <protection locked="0"/>
    </xf>
    <xf numFmtId="0" fontId="43" fillId="0" borderId="27" xfId="0" applyFont="1" applyBorder="1" applyAlignment="1" applyProtection="1">
      <alignment vertical="center" wrapText="1"/>
      <protection locked="0"/>
    </xf>
    <xf numFmtId="0" fontId="39" fillId="0" borderId="35" xfId="0" applyFont="1" applyBorder="1" applyAlignment="1" applyProtection="1">
      <alignment vertical="center" wrapText="1"/>
      <protection locked="0"/>
    </xf>
    <xf numFmtId="0" fontId="39" fillId="0" borderId="0" xfId="0" applyFont="1" applyBorder="1" applyAlignment="1" applyProtection="1">
      <alignment vertical="top"/>
      <protection locked="0"/>
    </xf>
    <xf numFmtId="0" fontId="39" fillId="0" borderId="0" xfId="0" applyFont="1" applyAlignment="1" applyProtection="1">
      <alignment vertical="top"/>
      <protection locked="0"/>
    </xf>
    <xf numFmtId="0" fontId="39" fillId="0" borderId="29" xfId="0" applyFont="1" applyBorder="1" applyAlignment="1" applyProtection="1">
      <alignment horizontal="left" vertical="center"/>
      <protection locked="0"/>
    </xf>
    <xf numFmtId="0" fontId="39" fillId="0" borderId="30" xfId="0" applyFont="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0" borderId="32" xfId="0" applyFont="1" applyBorder="1" applyAlignment="1" applyProtection="1">
      <alignment horizontal="left" vertical="center"/>
      <protection locked="0"/>
    </xf>
    <xf numFmtId="0" fontId="39" fillId="0" borderId="33" xfId="0" applyFont="1" applyBorder="1" applyAlignment="1" applyProtection="1">
      <alignment horizontal="left" vertical="center"/>
      <protection locked="0"/>
    </xf>
    <xf numFmtId="0" fontId="41" fillId="0" borderId="0" xfId="0" applyFont="1" applyBorder="1" applyAlignment="1" applyProtection="1">
      <alignment horizontal="left" vertical="center"/>
      <protection locked="0"/>
    </xf>
    <xf numFmtId="0" fontId="44" fillId="0" borderId="0" xfId="0" applyFont="1" applyAlignment="1" applyProtection="1">
      <alignment horizontal="left" vertical="center"/>
      <protection locked="0"/>
    </xf>
    <xf numFmtId="0" fontId="41" fillId="0" borderId="27" xfId="0" applyFont="1" applyBorder="1" applyAlignment="1" applyProtection="1">
      <alignment horizontal="left" vertical="center"/>
      <protection locked="0"/>
    </xf>
    <xf numFmtId="0" fontId="41" fillId="0" borderId="27" xfId="0" applyFont="1" applyBorder="1" applyAlignment="1" applyProtection="1">
      <alignment horizontal="center" vertical="center"/>
      <protection locked="0"/>
    </xf>
    <xf numFmtId="0" fontId="44" fillId="0" borderId="27" xfId="0" applyFont="1" applyBorder="1" applyAlignment="1" applyProtection="1">
      <alignment horizontal="left" vertical="center"/>
      <protection locked="0"/>
    </xf>
    <xf numFmtId="0" fontId="45" fillId="0" borderId="0" xfId="0" applyFont="1" applyBorder="1" applyAlignment="1" applyProtection="1">
      <alignment horizontal="left" vertical="center"/>
      <protection locked="0"/>
    </xf>
    <xf numFmtId="0" fontId="42" fillId="0" borderId="0" xfId="0" applyFont="1" applyAlignment="1" applyProtection="1">
      <alignment horizontal="left" vertical="center"/>
      <protection locked="0"/>
    </xf>
    <xf numFmtId="0" fontId="42" fillId="0" borderId="0" xfId="0" applyFont="1" applyBorder="1" applyAlignment="1" applyProtection="1">
      <alignment horizontal="center" vertical="center"/>
      <protection locked="0"/>
    </xf>
    <xf numFmtId="0" fontId="42" fillId="0" borderId="32" xfId="0" applyFont="1" applyBorder="1" applyAlignment="1" applyProtection="1">
      <alignment horizontal="left" vertical="center"/>
      <protection locked="0"/>
    </xf>
    <xf numFmtId="0" fontId="42" fillId="0" borderId="0" xfId="0" applyFont="1" applyFill="1" applyBorder="1" applyAlignment="1" applyProtection="1">
      <alignment horizontal="left" vertical="center"/>
      <protection locked="0"/>
    </xf>
    <xf numFmtId="0" fontId="42" fillId="0" borderId="0" xfId="0" applyFont="1" applyFill="1" applyBorder="1" applyAlignment="1" applyProtection="1">
      <alignment horizontal="center" vertical="center"/>
      <protection locked="0"/>
    </xf>
    <xf numFmtId="0" fontId="39" fillId="0" borderId="34" xfId="0" applyFont="1" applyBorder="1" applyAlignment="1" applyProtection="1">
      <alignment horizontal="left" vertical="center"/>
      <protection locked="0"/>
    </xf>
    <xf numFmtId="0" fontId="43" fillId="0" borderId="27" xfId="0" applyFont="1" applyBorder="1" applyAlignment="1" applyProtection="1">
      <alignment horizontal="left" vertical="center"/>
      <protection locked="0"/>
    </xf>
    <xf numFmtId="0" fontId="39" fillId="0" borderId="35" xfId="0" applyFont="1" applyBorder="1" applyAlignment="1" applyProtection="1">
      <alignment horizontal="left" vertical="center"/>
      <protection locked="0"/>
    </xf>
    <xf numFmtId="0" fontId="39" fillId="0" borderId="0" xfId="0" applyFont="1" applyBorder="1" applyAlignment="1" applyProtection="1">
      <alignment horizontal="left" vertical="center"/>
      <protection locked="0"/>
    </xf>
    <xf numFmtId="0" fontId="43" fillId="0" borderId="0" xfId="0" applyFont="1" applyBorder="1" applyAlignment="1" applyProtection="1">
      <alignment horizontal="left" vertical="center"/>
      <protection locked="0"/>
    </xf>
    <xf numFmtId="0" fontId="44" fillId="0" borderId="0" xfId="0" applyFont="1" applyBorder="1" applyAlignment="1" applyProtection="1">
      <alignment horizontal="left" vertical="center"/>
      <protection locked="0"/>
    </xf>
    <xf numFmtId="0" fontId="42" fillId="0" borderId="27" xfId="0" applyFont="1" applyBorder="1" applyAlignment="1" applyProtection="1">
      <alignment horizontal="left" vertical="center"/>
      <protection locked="0"/>
    </xf>
    <xf numFmtId="0" fontId="39" fillId="0" borderId="0" xfId="0" applyFont="1" applyBorder="1" applyAlignment="1" applyProtection="1">
      <alignment horizontal="left" vertical="center" wrapText="1"/>
      <protection locked="0"/>
    </xf>
    <xf numFmtId="0" fontId="42" fillId="0" borderId="0" xfId="0" applyFont="1" applyBorder="1" applyAlignment="1" applyProtection="1">
      <alignment horizontal="center" vertical="center" wrapText="1"/>
      <protection locked="0"/>
    </xf>
    <xf numFmtId="0" fontId="39" fillId="0" borderId="29" xfId="0" applyFont="1" applyBorder="1" applyAlignment="1" applyProtection="1">
      <alignment horizontal="left" vertical="center" wrapText="1"/>
      <protection locked="0"/>
    </xf>
    <xf numFmtId="0" fontId="39" fillId="0" borderId="30" xfId="0" applyFont="1" applyBorder="1" applyAlignment="1" applyProtection="1">
      <alignment horizontal="left" vertical="center" wrapText="1"/>
      <protection locked="0"/>
    </xf>
    <xf numFmtId="0" fontId="39" fillId="0" borderId="31" xfId="0" applyFont="1" applyBorder="1" applyAlignment="1" applyProtection="1">
      <alignment horizontal="left" vertical="center" wrapText="1"/>
      <protection locked="0"/>
    </xf>
    <xf numFmtId="0" fontId="39" fillId="0" borderId="32" xfId="0" applyFont="1" applyBorder="1" applyAlignment="1" applyProtection="1">
      <alignment horizontal="left" vertical="center" wrapText="1"/>
      <protection locked="0"/>
    </xf>
    <xf numFmtId="0" fontId="39" fillId="0" borderId="33" xfId="0" applyFont="1" applyBorder="1" applyAlignment="1" applyProtection="1">
      <alignment horizontal="left" vertical="center" wrapText="1"/>
      <protection locked="0"/>
    </xf>
    <xf numFmtId="0" fontId="44" fillId="0" borderId="32"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2" fillId="0" borderId="32"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protection locked="0"/>
    </xf>
    <xf numFmtId="0" fontId="42" fillId="0" borderId="34" xfId="0" applyFont="1" applyBorder="1" applyAlignment="1" applyProtection="1">
      <alignment horizontal="left" vertical="center" wrapText="1"/>
      <protection locked="0"/>
    </xf>
    <xf numFmtId="0" fontId="42" fillId="0" borderId="27" xfId="0" applyFont="1" applyBorder="1" applyAlignment="1" applyProtection="1">
      <alignment horizontal="left" vertical="center" wrapText="1"/>
      <protection locked="0"/>
    </xf>
    <xf numFmtId="0" fontId="42" fillId="0" borderId="35" xfId="0" applyFont="1" applyBorder="1" applyAlignment="1" applyProtection="1">
      <alignment horizontal="left" vertical="center" wrapText="1"/>
      <protection locked="0"/>
    </xf>
    <xf numFmtId="0" fontId="42" fillId="0" borderId="0" xfId="0" applyFont="1" applyBorder="1" applyAlignment="1" applyProtection="1">
      <alignment horizontal="left" vertical="top"/>
      <protection locked="0"/>
    </xf>
    <xf numFmtId="0" fontId="42" fillId="0" borderId="0" xfId="0" applyFont="1" applyBorder="1" applyAlignment="1" applyProtection="1">
      <alignment horizontal="center" vertical="top"/>
      <protection locked="0"/>
    </xf>
    <xf numFmtId="0" fontId="42" fillId="0" borderId="34" xfId="0" applyFont="1" applyBorder="1" applyAlignment="1" applyProtection="1">
      <alignment horizontal="left" vertical="center"/>
      <protection locked="0"/>
    </xf>
    <xf numFmtId="0" fontId="42" fillId="0" borderId="35" xfId="0" applyFont="1" applyBorder="1" applyAlignment="1" applyProtection="1">
      <alignment horizontal="left" vertical="center"/>
      <protection locked="0"/>
    </xf>
    <xf numFmtId="0" fontId="44" fillId="0" borderId="0" xfId="0" applyFont="1" applyAlignment="1" applyProtection="1">
      <alignment vertical="center"/>
      <protection locked="0"/>
    </xf>
    <xf numFmtId="0" fontId="41" fillId="0" borderId="0" xfId="0" applyFont="1" applyBorder="1" applyAlignment="1" applyProtection="1">
      <alignment vertical="center"/>
      <protection locked="0"/>
    </xf>
    <xf numFmtId="0" fontId="44" fillId="0" borderId="27" xfId="0" applyFont="1" applyBorder="1" applyAlignment="1" applyProtection="1">
      <alignment vertical="center"/>
      <protection locked="0"/>
    </xf>
    <xf numFmtId="0" fontId="41" fillId="0" borderId="27" xfId="0" applyFont="1" applyBorder="1" applyAlignment="1" applyProtection="1">
      <alignment vertical="center"/>
      <protection locked="0"/>
    </xf>
    <xf numFmtId="0" fontId="0" fillId="0" borderId="0" xfId="0" applyBorder="1" applyAlignment="1" applyProtection="1">
      <alignment vertical="top"/>
      <protection locked="0"/>
    </xf>
    <xf numFmtId="49" fontId="42" fillId="0" borderId="0" xfId="0" applyNumberFormat="1" applyFont="1" applyBorder="1" applyAlignment="1" applyProtection="1">
      <alignment horizontal="left" vertical="center"/>
      <protection locked="0"/>
    </xf>
    <xf numFmtId="0" fontId="0" fillId="0" borderId="27" xfId="0" applyBorder="1" applyAlignment="1" applyProtection="1">
      <alignment vertical="top"/>
      <protection locked="0"/>
    </xf>
    <xf numFmtId="0" fontId="44" fillId="0" borderId="27" xfId="0" applyFont="1" applyBorder="1" applyAlignment="1" applyProtection="1">
      <protection locked="0"/>
    </xf>
    <xf numFmtId="0" fontId="39" fillId="0" borderId="32" xfId="0" applyFont="1" applyBorder="1" applyAlignment="1" applyProtection="1">
      <alignment vertical="top"/>
      <protection locked="0"/>
    </xf>
    <xf numFmtId="0" fontId="39" fillId="0" borderId="33" xfId="0" applyFont="1" applyBorder="1" applyAlignment="1" applyProtection="1">
      <alignment vertical="top"/>
      <protection locked="0"/>
    </xf>
    <xf numFmtId="0" fontId="39" fillId="0" borderId="0" xfId="0" applyFont="1" applyBorder="1" applyAlignment="1" applyProtection="1">
      <alignment horizontal="center" vertical="center"/>
      <protection locked="0"/>
    </xf>
    <xf numFmtId="0" fontId="39" fillId="0" borderId="0" xfId="0" applyFont="1" applyBorder="1" applyAlignment="1" applyProtection="1">
      <alignment horizontal="left" vertical="top"/>
      <protection locked="0"/>
    </xf>
    <xf numFmtId="0" fontId="39" fillId="0" borderId="34" xfId="0" applyFont="1" applyBorder="1" applyAlignment="1" applyProtection="1">
      <alignment vertical="top"/>
      <protection locked="0"/>
    </xf>
    <xf numFmtId="0" fontId="39" fillId="0" borderId="27" xfId="0" applyFont="1" applyBorder="1" applyAlignment="1" applyProtection="1">
      <alignment vertical="top"/>
      <protection locked="0"/>
    </xf>
    <xf numFmtId="0" fontId="39" fillId="0" borderId="35" xfId="0" applyFont="1" applyBorder="1" applyAlignment="1" applyProtection="1">
      <alignment vertical="top"/>
      <protection locked="0"/>
    </xf>
    <xf numFmtId="0" fontId="0" fillId="2" borderId="0" xfId="0" applyFill="1" applyProtection="1"/>
    <xf numFmtId="0" fontId="30" fillId="2" borderId="0" xfId="1" applyFont="1" applyFill="1" applyAlignment="1" applyProtection="1">
      <alignment vertical="center"/>
    </xf>
    <xf numFmtId="0" fontId="49" fillId="2" borderId="0" xfId="1" applyFill="1" applyProtection="1"/>
    <xf numFmtId="0" fontId="0" fillId="0" borderId="0" xfId="0" applyProtection="1"/>
    <xf numFmtId="0" fontId="0" fillId="0" borderId="0" xfId="0" applyFont="1" applyAlignment="1" applyProtection="1">
      <alignment horizontal="left" vertical="center"/>
    </xf>
    <xf numFmtId="0" fontId="16" fillId="0" borderId="0" xfId="0" applyFont="1" applyAlignment="1" applyProtection="1">
      <alignment horizontal="left" vertical="center"/>
    </xf>
    <xf numFmtId="0" fontId="0" fillId="0" borderId="0" xfId="0" applyFont="1" applyAlignment="1" applyProtection="1">
      <alignment vertical="center" wrapText="1"/>
    </xf>
    <xf numFmtId="164" fontId="1" fillId="0" borderId="0" xfId="0" applyNumberFormat="1" applyFont="1" applyBorder="1" applyAlignment="1" applyProtection="1">
      <alignment horizontal="right" vertical="center"/>
    </xf>
    <xf numFmtId="0" fontId="0" fillId="0" borderId="3" xfId="0" applyFont="1" applyBorder="1" applyAlignment="1" applyProtection="1">
      <alignment vertical="center"/>
    </xf>
    <xf numFmtId="0" fontId="5" fillId="0" borderId="0" xfId="0" applyFont="1" applyAlignment="1" applyProtection="1">
      <alignment vertical="center"/>
    </xf>
    <xf numFmtId="0" fontId="32" fillId="4" borderId="18" xfId="0" applyFont="1" applyFill="1" applyBorder="1" applyAlignment="1" applyProtection="1">
      <alignment horizontal="center" vertical="center" wrapText="1"/>
    </xf>
    <xf numFmtId="0" fontId="0" fillId="0" borderId="0" xfId="0" applyFont="1" applyAlignment="1" applyProtection="1">
      <alignment horizontal="center" vertical="center" wrapText="1"/>
    </xf>
    <xf numFmtId="4" fontId="34" fillId="0" borderId="0" xfId="0" applyNumberFormat="1" applyFont="1" applyAlignment="1" applyProtection="1">
      <alignment vertical="center"/>
    </xf>
    <xf numFmtId="0" fontId="6" fillId="0" borderId="0" xfId="0" applyFont="1" applyAlignment="1" applyProtection="1">
      <alignment horizontal="center"/>
    </xf>
    <xf numFmtId="4" fontId="6" fillId="0" borderId="0" xfId="0" applyNumberFormat="1" applyFont="1" applyAlignment="1" applyProtection="1">
      <alignment vertical="center"/>
    </xf>
    <xf numFmtId="0" fontId="1" fillId="3" borderId="28" xfId="0" applyFont="1" applyFill="1" applyBorder="1" applyAlignment="1" applyProtection="1">
      <alignment horizontal="left" vertical="center"/>
    </xf>
    <xf numFmtId="4" fontId="0" fillId="0" borderId="0" xfId="0" applyNumberFormat="1" applyFont="1" applyAlignment="1" applyProtection="1">
      <alignment vertical="center"/>
    </xf>
    <xf numFmtId="0" fontId="7" fillId="0" borderId="0" xfId="0" applyFont="1" applyAlignment="1" applyProtection="1">
      <alignment vertical="center"/>
    </xf>
    <xf numFmtId="0" fontId="0" fillId="0" borderId="0" xfId="0" applyAlignment="1" applyProtection="1">
      <alignment vertical="center"/>
    </xf>
    <xf numFmtId="0" fontId="37" fillId="0" borderId="4" xfId="0" applyFont="1" applyBorder="1" applyAlignment="1" applyProtection="1">
      <alignment vertical="center"/>
    </xf>
    <xf numFmtId="0" fontId="37" fillId="3" borderId="28" xfId="0" applyFont="1" applyFill="1" applyBorder="1" applyAlignment="1" applyProtection="1">
      <alignment horizontal="left" vertical="center"/>
    </xf>
    <xf numFmtId="0" fontId="9" fillId="0" borderId="0" xfId="0" applyFont="1" applyAlignment="1" applyProtection="1">
      <alignment horizontal="left" vertical="center"/>
    </xf>
    <xf numFmtId="168" fontId="0" fillId="0" borderId="28" xfId="0" applyNumberFormat="1" applyFont="1" applyBorder="1" applyAlignment="1" applyProtection="1">
      <alignment vertical="center"/>
    </xf>
    <xf numFmtId="0" fontId="0" fillId="0" borderId="28" xfId="0" applyBorder="1" applyAlignment="1" applyProtection="1">
      <alignment horizontal="center" vertical="center" wrapText="1"/>
    </xf>
    <xf numFmtId="0" fontId="0" fillId="0" borderId="10" xfId="0" applyBorder="1" applyProtection="1"/>
    <xf numFmtId="0" fontId="0" fillId="0" borderId="11" xfId="0" applyBorder="1" applyProtection="1"/>
    <xf numFmtId="0" fontId="0" fillId="0" borderId="12" xfId="0" applyBorder="1" applyProtection="1"/>
    <xf numFmtId="0" fontId="0" fillId="0" borderId="28" xfId="0" applyBorder="1" applyAlignment="1" applyProtection="1">
      <alignment horizontal="left" vertical="center" wrapText="1"/>
    </xf>
    <xf numFmtId="0" fontId="0" fillId="0" borderId="36" xfId="0" applyFont="1" applyBorder="1" applyAlignment="1" applyProtection="1">
      <alignment horizontal="left" vertical="center" wrapText="1"/>
    </xf>
    <xf numFmtId="0" fontId="0" fillId="0" borderId="36" xfId="0" applyBorder="1" applyAlignment="1" applyProtection="1">
      <alignment horizontal="left" vertical="center" wrapText="1"/>
    </xf>
    <xf numFmtId="0" fontId="47" fillId="0" borderId="28" xfId="0" applyFont="1" applyBorder="1" applyAlignment="1" applyProtection="1">
      <alignment horizontal="center" vertical="center"/>
    </xf>
    <xf numFmtId="0" fontId="48" fillId="0" borderId="28" xfId="0" applyFont="1" applyBorder="1" applyAlignment="1" applyProtection="1">
      <alignment horizontal="center" vertical="center"/>
    </xf>
    <xf numFmtId="49" fontId="48" fillId="0" borderId="28" xfId="0" applyNumberFormat="1" applyFont="1" applyBorder="1" applyAlignment="1" applyProtection="1">
      <alignment horizontal="left" vertical="center" wrapText="1"/>
    </xf>
    <xf numFmtId="49" fontId="47" fillId="0" borderId="28" xfId="0" applyNumberFormat="1" applyFont="1" applyBorder="1" applyAlignment="1" applyProtection="1">
      <alignment horizontal="left" vertical="center" wrapText="1"/>
    </xf>
    <xf numFmtId="0" fontId="0" fillId="0" borderId="11" xfId="0" applyFont="1" applyBorder="1" applyAlignment="1" applyProtection="1">
      <alignment vertical="center"/>
      <protection locked="0"/>
    </xf>
    <xf numFmtId="0" fontId="0" fillId="0" borderId="2" xfId="0" applyBorder="1" applyProtection="1">
      <protection locked="0"/>
    </xf>
    <xf numFmtId="0" fontId="0" fillId="0" borderId="0" xfId="0" applyBorder="1" applyProtection="1">
      <protection locked="0"/>
    </xf>
    <xf numFmtId="4" fontId="19" fillId="0" borderId="0" xfId="0" applyNumberFormat="1" applyFont="1" applyBorder="1" applyAlignment="1" applyProtection="1">
      <alignment vertical="center"/>
    </xf>
    <xf numFmtId="0" fontId="1" fillId="0" borderId="0" xfId="0" applyFont="1" applyBorder="1" applyAlignment="1" applyProtection="1">
      <alignment vertical="center"/>
    </xf>
    <xf numFmtId="4" fontId="27" fillId="0" borderId="0" xfId="0" applyNumberFormat="1" applyFont="1" applyAlignment="1" applyProtection="1">
      <alignment vertical="center"/>
    </xf>
    <xf numFmtId="0" fontId="27" fillId="0" borderId="0" xfId="0" applyFont="1" applyAlignment="1" applyProtection="1">
      <alignment vertical="center"/>
    </xf>
    <xf numFmtId="164" fontId="1" fillId="0" borderId="0" xfId="0" applyNumberFormat="1" applyFont="1" applyBorder="1" applyAlignment="1" applyProtection="1">
      <alignment horizontal="center" vertical="center"/>
    </xf>
    <xf numFmtId="0" fontId="26" fillId="0" borderId="0" xfId="0" applyFont="1" applyAlignment="1" applyProtection="1">
      <alignment horizontal="left" vertical="center" wrapText="1"/>
    </xf>
    <xf numFmtId="0" fontId="2" fillId="4" borderId="9" xfId="0" applyFont="1" applyFill="1" applyBorder="1" applyAlignment="1" applyProtection="1">
      <alignment horizontal="center" vertical="center"/>
    </xf>
    <xf numFmtId="0" fontId="2" fillId="4" borderId="9" xfId="0" applyFont="1" applyFill="1" applyBorder="1" applyAlignment="1" applyProtection="1">
      <alignment horizontal="left" vertical="center"/>
    </xf>
    <xf numFmtId="0" fontId="2" fillId="4" borderId="9" xfId="0" applyFont="1" applyFill="1" applyBorder="1" applyAlignment="1" applyProtection="1">
      <alignment horizontal="right" vertical="center"/>
    </xf>
    <xf numFmtId="165" fontId="2" fillId="0" borderId="0" xfId="0" applyNumberFormat="1" applyFont="1" applyAlignment="1" applyProtection="1">
      <alignment horizontal="lef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0" fontId="2" fillId="0" borderId="0" xfId="0" applyFont="1" applyAlignment="1" applyProtection="1">
      <alignment vertical="center"/>
    </xf>
    <xf numFmtId="0" fontId="3" fillId="4" borderId="9" xfId="0" applyFont="1" applyFill="1" applyBorder="1" applyAlignment="1" applyProtection="1">
      <alignment horizontal="left" vertical="center"/>
    </xf>
    <xf numFmtId="0" fontId="0" fillId="4" borderId="9" xfId="0" applyFont="1" applyFill="1" applyBorder="1" applyAlignment="1" applyProtection="1">
      <alignment vertical="center"/>
    </xf>
    <xf numFmtId="0" fontId="2" fillId="4" borderId="8" xfId="0" applyFont="1" applyFill="1" applyBorder="1" applyAlignment="1" applyProtection="1">
      <alignment horizontal="center" vertical="center"/>
    </xf>
    <xf numFmtId="4" fontId="3" fillId="4" borderId="9" xfId="0" applyNumberFormat="1" applyFont="1" applyFill="1" applyBorder="1" applyAlignment="1" applyProtection="1">
      <alignment vertical="center"/>
    </xf>
    <xf numFmtId="0" fontId="0" fillId="4" borderId="16" xfId="0" applyFont="1" applyFill="1" applyBorder="1" applyAlignment="1" applyProtection="1">
      <alignment vertical="center"/>
    </xf>
    <xf numFmtId="0" fontId="3" fillId="0" borderId="0" xfId="0" applyFont="1" applyBorder="1" applyAlignment="1" applyProtection="1">
      <alignment horizontal="left" vertical="top" wrapText="1"/>
    </xf>
    <xf numFmtId="0" fontId="0" fillId="0" borderId="0" xfId="0" applyBorder="1" applyProtection="1"/>
    <xf numFmtId="4" fontId="20" fillId="0" borderId="7" xfId="0" applyNumberFormat="1" applyFont="1" applyBorder="1" applyAlignment="1" applyProtection="1">
      <alignment vertical="center"/>
    </xf>
    <xf numFmtId="0" fontId="0" fillId="0" borderId="7" xfId="0" applyFont="1" applyBorder="1" applyAlignment="1" applyProtection="1">
      <alignment vertical="center"/>
    </xf>
    <xf numFmtId="0" fontId="1" fillId="0" borderId="0" xfId="0" applyFont="1" applyBorder="1" applyAlignment="1" applyProtection="1">
      <alignment horizontal="right" vertical="center"/>
    </xf>
    <xf numFmtId="4" fontId="23" fillId="0" borderId="0" xfId="0" applyNumberFormat="1" applyFont="1" applyAlignment="1" applyProtection="1">
      <alignment vertical="center"/>
    </xf>
    <xf numFmtId="4" fontId="23" fillId="0" borderId="0" xfId="0" applyNumberFormat="1" applyFont="1" applyAlignment="1" applyProtection="1">
      <alignment horizontal="right" vertical="center"/>
    </xf>
    <xf numFmtId="0" fontId="0" fillId="0" borderId="0" xfId="0"/>
    <xf numFmtId="0" fontId="22" fillId="0" borderId="20" xfId="0" applyFont="1" applyBorder="1" applyAlignment="1">
      <alignment horizontal="center" vertical="center"/>
    </xf>
    <xf numFmtId="0" fontId="22" fillId="0" borderId="13" xfId="0" applyFont="1" applyBorder="1" applyAlignment="1">
      <alignment horizontal="left" vertical="center"/>
    </xf>
    <xf numFmtId="0" fontId="1" fillId="0" borderId="21" xfId="0" applyFont="1" applyBorder="1" applyAlignment="1">
      <alignment horizontal="left" vertical="center"/>
    </xf>
    <xf numFmtId="0" fontId="1" fillId="0" borderId="0" xfId="0" applyFont="1" applyBorder="1" applyAlignment="1">
      <alignment horizontal="left" vertical="center"/>
    </xf>
    <xf numFmtId="0" fontId="1" fillId="0" borderId="21" xfId="0" applyFont="1" applyBorder="1" applyAlignment="1" applyProtection="1">
      <alignment horizontal="left" vertical="center"/>
    </xf>
    <xf numFmtId="0" fontId="1" fillId="0" borderId="0" xfId="0" applyFont="1" applyBorder="1" applyAlignment="1" applyProtection="1">
      <alignment horizontal="left" vertical="center"/>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19" fillId="0" borderId="0" xfId="0" applyFont="1" applyAlignment="1">
      <alignment horizontal="left" vertical="top" wrapText="1"/>
    </xf>
    <xf numFmtId="0" fontId="19" fillId="0" borderId="0" xfId="0" applyFont="1" applyAlignment="1">
      <alignment horizontal="left" vertical="center"/>
    </xf>
    <xf numFmtId="0" fontId="2" fillId="0" borderId="0" xfId="0" applyFont="1" applyBorder="1" applyAlignment="1" applyProtection="1">
      <alignment horizontal="left" vertical="center"/>
    </xf>
    <xf numFmtId="0" fontId="18" fillId="0" borderId="0" xfId="0" applyFont="1" applyAlignment="1" applyProtection="1">
      <alignment horizontal="left" vertical="center" wrapText="1"/>
    </xf>
    <xf numFmtId="0" fontId="18" fillId="0" borderId="0" xfId="0" applyFont="1" applyAlignment="1" applyProtection="1">
      <alignment horizontal="left" vertical="center"/>
    </xf>
    <xf numFmtId="0" fontId="0" fillId="0" borderId="0" xfId="0" applyFont="1" applyAlignment="1" applyProtection="1">
      <alignment vertical="center"/>
    </xf>
    <xf numFmtId="0" fontId="30" fillId="2" borderId="0" xfId="1" applyFont="1" applyFill="1" applyAlignment="1" applyProtection="1">
      <alignment vertical="center"/>
    </xf>
    <xf numFmtId="0" fontId="0" fillId="0" borderId="0" xfId="0" applyProtection="1"/>
    <xf numFmtId="0" fontId="18" fillId="0" borderId="0" xfId="0" applyFont="1" applyBorder="1" applyAlignment="1" applyProtection="1">
      <alignment horizontal="left" vertical="center" wrapText="1"/>
    </xf>
    <xf numFmtId="0" fontId="18"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42" fillId="0" borderId="0" xfId="0" applyFont="1" applyBorder="1" applyAlignment="1" applyProtection="1">
      <alignment horizontal="left" vertical="center"/>
      <protection locked="0"/>
    </xf>
    <xf numFmtId="0" fontId="40" fillId="0" borderId="0" xfId="0" applyFont="1" applyBorder="1" applyAlignment="1" applyProtection="1">
      <alignment horizontal="center" vertical="center" wrapText="1"/>
      <protection locked="0"/>
    </xf>
    <xf numFmtId="0" fontId="40" fillId="0" borderId="0" xfId="0" applyFont="1" applyBorder="1" applyAlignment="1" applyProtection="1">
      <alignment horizontal="center" vertical="center"/>
      <protection locked="0"/>
    </xf>
    <xf numFmtId="0" fontId="42" fillId="0" borderId="0" xfId="0" applyFont="1" applyBorder="1" applyAlignment="1" applyProtection="1">
      <alignment horizontal="left" vertical="top"/>
      <protection locked="0"/>
    </xf>
    <xf numFmtId="0" fontId="41" fillId="0" borderId="27" xfId="0" applyFont="1" applyBorder="1" applyAlignment="1" applyProtection="1">
      <alignment horizontal="left"/>
      <protection locked="0"/>
    </xf>
    <xf numFmtId="0" fontId="42" fillId="0" borderId="0" xfId="0" applyFont="1" applyBorder="1" applyAlignment="1" applyProtection="1">
      <alignment horizontal="left" vertical="center" wrapText="1"/>
      <protection locked="0"/>
    </xf>
    <xf numFmtId="49" fontId="42" fillId="0" borderId="0" xfId="0" applyNumberFormat="1" applyFont="1" applyBorder="1" applyAlignment="1" applyProtection="1">
      <alignment horizontal="left" vertical="center" wrapText="1"/>
      <protection locked="0"/>
    </xf>
    <xf numFmtId="0" fontId="41" fillId="0" borderId="27"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266700</xdr:colOff>
      <xdr:row>1</xdr:row>
      <xdr:rowOff>0</xdr:rowOff>
    </xdr:to>
    <xdr:pic>
      <xdr:nvPicPr>
        <xdr:cNvPr id="2049" name="Picture 1">
          <a:hlinkClick xmlns:r="http://schemas.openxmlformats.org/officeDocument/2006/relationships" r:id="rId1" tooltip="http://www.pro-rozpocty.cz/software-a-data/kros-4-ocenovani-a-rizeni-stavebni-vyroby/"/>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266700" cy="2667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276225</xdr:colOff>
      <xdr:row>1</xdr:row>
      <xdr:rowOff>0</xdr:rowOff>
    </xdr:to>
    <xdr:pic>
      <xdr:nvPicPr>
        <xdr:cNvPr id="3073" name="Picture 1">
          <a:hlinkClick xmlns:r="http://schemas.openxmlformats.org/officeDocument/2006/relationships" r:id="rId1" tooltip="http://www.pro-rozpocty.cz/software-a-data/kros-4-ocenovani-a-rizeni-stavebni-vyroby/"/>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276225" cy="2762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276225</xdr:colOff>
      <xdr:row>1</xdr:row>
      <xdr:rowOff>0</xdr:rowOff>
    </xdr:to>
    <xdr:pic>
      <xdr:nvPicPr>
        <xdr:cNvPr id="4097" name="Picture 1">
          <a:hlinkClick xmlns:r="http://schemas.openxmlformats.org/officeDocument/2006/relationships" r:id="rId1" tooltip="http://www.pro-rozpocty.cz/software-a-data/kros-4-ocenovani-a-rizeni-stavebni-vyroby/"/>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276225" cy="2762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276225</xdr:colOff>
      <xdr:row>1</xdr:row>
      <xdr:rowOff>0</xdr:rowOff>
    </xdr:to>
    <xdr:pic>
      <xdr:nvPicPr>
        <xdr:cNvPr id="5121" name="Picture 1">
          <a:hlinkClick xmlns:r="http://schemas.openxmlformats.org/officeDocument/2006/relationships" r:id="rId1" tooltip="http://www.pro-rozpocty.cz/software-a-data/kros-4-ocenovani-a-rizeni-stavebni-vyroby/"/>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276225" cy="2762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276225</xdr:colOff>
      <xdr:row>1</xdr:row>
      <xdr:rowOff>0</xdr:rowOff>
    </xdr:to>
    <xdr:pic>
      <xdr:nvPicPr>
        <xdr:cNvPr id="6145" name="Picture 1">
          <a:hlinkClick xmlns:r="http://schemas.openxmlformats.org/officeDocument/2006/relationships" r:id="rId1" tooltip="http://www.pro-rozpocty.cz/software-a-data/kros-4-ocenovani-a-rizeni-stavebni-vyroby/"/>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276225" cy="2762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276225</xdr:colOff>
      <xdr:row>1</xdr:row>
      <xdr:rowOff>0</xdr:rowOff>
    </xdr:to>
    <xdr:pic>
      <xdr:nvPicPr>
        <xdr:cNvPr id="7169" name="Picture 1">
          <a:hlinkClick xmlns:r="http://schemas.openxmlformats.org/officeDocument/2006/relationships" r:id="rId1" tooltip="http://www.pro-rozpocty.cz/software-a-data/kros-4-ocenovani-a-rizeni-stavebni-vyroby/"/>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276225" cy="2762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276225</xdr:colOff>
      <xdr:row>1</xdr:row>
      <xdr:rowOff>0</xdr:rowOff>
    </xdr:to>
    <xdr:pic>
      <xdr:nvPicPr>
        <xdr:cNvPr id="8193" name="Picture 1">
          <a:hlinkClick xmlns:r="http://schemas.openxmlformats.org/officeDocument/2006/relationships" r:id="rId1" tooltip="http://www.pro-rozpocty.cz/software-a-data/kros-4-ocenovani-a-rizeni-stavebni-vyroby/"/>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276225" cy="27622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276225</xdr:colOff>
      <xdr:row>1</xdr:row>
      <xdr:rowOff>0</xdr:rowOff>
    </xdr:to>
    <xdr:pic>
      <xdr:nvPicPr>
        <xdr:cNvPr id="9217" name="Picture 1">
          <a:hlinkClick xmlns:r="http://schemas.openxmlformats.org/officeDocument/2006/relationships" r:id="rId1" tooltip="http://www.pro-rozpocty.cz/software-a-data/kros-4-ocenovani-a-rizeni-stavebni-vyroby/"/>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276225" cy="2762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276225</xdr:colOff>
      <xdr:row>1</xdr:row>
      <xdr:rowOff>0</xdr:rowOff>
    </xdr:to>
    <xdr:pic>
      <xdr:nvPicPr>
        <xdr:cNvPr id="1025" name="Picture 1">
          <a:hlinkClick xmlns:r="http://schemas.openxmlformats.org/officeDocument/2006/relationships" r:id="rId1" tooltip="http://www.pro-rozpocty.cz/software-a-data/kros-4-ocenovani-a-rizeni-stavebni-vyroby/"/>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276225" cy="27622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276225</xdr:colOff>
      <xdr:row>1</xdr:row>
      <xdr:rowOff>0</xdr:rowOff>
    </xdr:to>
    <xdr:pic>
      <xdr:nvPicPr>
        <xdr:cNvPr id="10241" name="Picture 1">
          <a:hlinkClick xmlns:r="http://schemas.openxmlformats.org/officeDocument/2006/relationships" r:id="rId1" tooltip="http://www.pro-rozpocty.cz/software-a-data/kros-4-ocenovani-a-rizeni-stavebni-vyroby/"/>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276225" cy="2762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276225</xdr:colOff>
      <xdr:row>1</xdr:row>
      <xdr:rowOff>0</xdr:rowOff>
    </xdr:to>
    <xdr:pic>
      <xdr:nvPicPr>
        <xdr:cNvPr id="11265" name="Picture 1">
          <a:hlinkClick xmlns:r="http://schemas.openxmlformats.org/officeDocument/2006/relationships" r:id="rId1" tooltip="http://www.pro-rozpocty.cz/software-a-data/kros-4-ocenovani-a-rizeni-stavebni-vyroby/"/>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276225" cy="2762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63"/>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ustomWidth="1"/>
  </cols>
  <sheetData>
    <row r="1" spans="1:74" ht="21.4" customHeight="1">
      <c r="A1" s="7" t="s">
        <v>0</v>
      </c>
      <c r="B1" s="8"/>
      <c r="C1" s="8"/>
      <c r="D1" s="9" t="s">
        <v>1</v>
      </c>
      <c r="E1" s="8"/>
      <c r="F1" s="8"/>
      <c r="G1" s="8"/>
      <c r="H1" s="8"/>
      <c r="I1" s="8"/>
      <c r="J1" s="8"/>
      <c r="K1" s="10" t="s">
        <v>2</v>
      </c>
      <c r="L1" s="10"/>
      <c r="M1" s="10"/>
      <c r="N1" s="10"/>
      <c r="O1" s="10"/>
      <c r="P1" s="10"/>
      <c r="Q1" s="10"/>
      <c r="R1" s="10"/>
      <c r="S1" s="10"/>
      <c r="T1" s="8"/>
      <c r="U1" s="8"/>
      <c r="V1" s="8"/>
      <c r="W1" s="10" t="s">
        <v>3</v>
      </c>
      <c r="X1" s="10"/>
      <c r="Y1" s="10"/>
      <c r="Z1" s="10"/>
      <c r="AA1" s="10"/>
      <c r="AB1" s="10"/>
      <c r="AC1" s="10"/>
      <c r="AD1" s="10"/>
      <c r="AE1" s="10"/>
      <c r="AF1" s="10"/>
      <c r="AG1" s="10"/>
      <c r="AH1" s="10"/>
      <c r="AI1" s="11"/>
      <c r="AJ1" s="12"/>
      <c r="AK1" s="12"/>
      <c r="AL1" s="12"/>
      <c r="AM1" s="12"/>
      <c r="AN1" s="12"/>
      <c r="AO1" s="12"/>
      <c r="AP1" s="12"/>
      <c r="AQ1" s="12"/>
      <c r="AR1" s="12"/>
      <c r="AS1" s="12"/>
      <c r="AT1" s="12"/>
      <c r="AU1" s="12"/>
      <c r="AV1" s="12"/>
      <c r="AW1" s="12"/>
      <c r="AX1" s="12"/>
      <c r="AY1" s="12"/>
      <c r="AZ1" s="12"/>
      <c r="BA1" s="13" t="s">
        <v>4</v>
      </c>
      <c r="BB1" s="13" t="s">
        <v>5</v>
      </c>
      <c r="BC1" s="12"/>
      <c r="BD1" s="12"/>
      <c r="BE1" s="12"/>
      <c r="BF1" s="12"/>
      <c r="BG1" s="12"/>
      <c r="BH1" s="12"/>
      <c r="BI1" s="12"/>
      <c r="BJ1" s="12"/>
      <c r="BK1" s="12"/>
      <c r="BL1" s="12"/>
      <c r="BM1" s="12"/>
      <c r="BN1" s="12"/>
      <c r="BO1" s="12"/>
      <c r="BP1" s="12"/>
      <c r="BQ1" s="12"/>
      <c r="BR1" s="12"/>
      <c r="BT1" s="14" t="s">
        <v>6</v>
      </c>
      <c r="BU1" s="14" t="s">
        <v>6</v>
      </c>
      <c r="BV1" s="14" t="s">
        <v>7</v>
      </c>
    </row>
    <row r="2" spans="1:74" ht="36.950000000000003" customHeight="1">
      <c r="AR2" s="349"/>
      <c r="AS2" s="349"/>
      <c r="AT2" s="349"/>
      <c r="AU2" s="349"/>
      <c r="AV2" s="349"/>
      <c r="AW2" s="349"/>
      <c r="AX2" s="349"/>
      <c r="AY2" s="349"/>
      <c r="AZ2" s="349"/>
      <c r="BA2" s="349"/>
      <c r="BB2" s="349"/>
      <c r="BC2" s="349"/>
      <c r="BD2" s="349"/>
      <c r="BE2" s="349"/>
      <c r="BS2" s="15" t="s">
        <v>8</v>
      </c>
      <c r="BT2" s="15" t="s">
        <v>9</v>
      </c>
    </row>
    <row r="3" spans="1:74" ht="6.95" customHeight="1">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8"/>
      <c r="BS3" s="15" t="s">
        <v>8</v>
      </c>
      <c r="BT3" s="15" t="s">
        <v>10</v>
      </c>
    </row>
    <row r="4" spans="1:74" ht="36.950000000000003" customHeight="1">
      <c r="B4" s="19"/>
      <c r="C4" s="20"/>
      <c r="D4" s="21" t="s">
        <v>11</v>
      </c>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2"/>
      <c r="AS4" s="23" t="s">
        <v>12</v>
      </c>
      <c r="BE4" s="24" t="s">
        <v>13</v>
      </c>
      <c r="BS4" s="15" t="s">
        <v>14</v>
      </c>
    </row>
    <row r="5" spans="1:74" ht="14.45" customHeight="1">
      <c r="B5" s="19"/>
      <c r="C5" s="20"/>
      <c r="D5" s="25" t="s">
        <v>15</v>
      </c>
      <c r="E5" s="20"/>
      <c r="F5" s="20"/>
      <c r="G5" s="20"/>
      <c r="H5" s="20"/>
      <c r="I5" s="20"/>
      <c r="J5" s="20"/>
      <c r="K5" s="361" t="s">
        <v>16</v>
      </c>
      <c r="L5" s="343"/>
      <c r="M5" s="343"/>
      <c r="N5" s="343"/>
      <c r="O5" s="343"/>
      <c r="P5" s="343"/>
      <c r="Q5" s="343"/>
      <c r="R5" s="343"/>
      <c r="S5" s="343"/>
      <c r="T5" s="343"/>
      <c r="U5" s="343"/>
      <c r="V5" s="343"/>
      <c r="W5" s="343"/>
      <c r="X5" s="343"/>
      <c r="Y5" s="343"/>
      <c r="Z5" s="343"/>
      <c r="AA5" s="343"/>
      <c r="AB5" s="343"/>
      <c r="AC5" s="343"/>
      <c r="AD5" s="343"/>
      <c r="AE5" s="343"/>
      <c r="AF5" s="343"/>
      <c r="AG5" s="343"/>
      <c r="AH5" s="343"/>
      <c r="AI5" s="343"/>
      <c r="AJ5" s="343"/>
      <c r="AK5" s="343"/>
      <c r="AL5" s="343"/>
      <c r="AM5" s="343"/>
      <c r="AN5" s="343"/>
      <c r="AO5" s="343"/>
      <c r="AP5" s="20"/>
      <c r="AQ5" s="22"/>
      <c r="BE5" s="359" t="s">
        <v>17</v>
      </c>
      <c r="BS5" s="15" t="s">
        <v>8</v>
      </c>
    </row>
    <row r="6" spans="1:74" ht="36.950000000000003" customHeight="1">
      <c r="B6" s="19"/>
      <c r="C6" s="20"/>
      <c r="D6" s="27" t="s">
        <v>18</v>
      </c>
      <c r="E6" s="20"/>
      <c r="F6" s="20"/>
      <c r="G6" s="20"/>
      <c r="H6" s="20"/>
      <c r="I6" s="20"/>
      <c r="J6" s="20"/>
      <c r="K6" s="342" t="s">
        <v>19</v>
      </c>
      <c r="L6" s="343"/>
      <c r="M6" s="343"/>
      <c r="N6" s="343"/>
      <c r="O6" s="343"/>
      <c r="P6" s="343"/>
      <c r="Q6" s="343"/>
      <c r="R6" s="343"/>
      <c r="S6" s="343"/>
      <c r="T6" s="343"/>
      <c r="U6" s="343"/>
      <c r="V6" s="343"/>
      <c r="W6" s="343"/>
      <c r="X6" s="343"/>
      <c r="Y6" s="343"/>
      <c r="Z6" s="343"/>
      <c r="AA6" s="343"/>
      <c r="AB6" s="343"/>
      <c r="AC6" s="343"/>
      <c r="AD6" s="343"/>
      <c r="AE6" s="343"/>
      <c r="AF6" s="343"/>
      <c r="AG6" s="343"/>
      <c r="AH6" s="343"/>
      <c r="AI6" s="343"/>
      <c r="AJ6" s="343"/>
      <c r="AK6" s="343"/>
      <c r="AL6" s="343"/>
      <c r="AM6" s="343"/>
      <c r="AN6" s="343"/>
      <c r="AO6" s="343"/>
      <c r="AP6" s="20"/>
      <c r="AQ6" s="22"/>
      <c r="BE6" s="360"/>
      <c r="BS6" s="15" t="s">
        <v>8</v>
      </c>
    </row>
    <row r="7" spans="1:74" ht="14.45" customHeight="1">
      <c r="B7" s="19"/>
      <c r="C7" s="20"/>
      <c r="D7" s="28" t="s">
        <v>20</v>
      </c>
      <c r="E7" s="20"/>
      <c r="F7" s="20"/>
      <c r="G7" s="20"/>
      <c r="H7" s="20"/>
      <c r="I7" s="20"/>
      <c r="J7" s="20"/>
      <c r="K7" s="26" t="s">
        <v>21</v>
      </c>
      <c r="L7" s="20"/>
      <c r="M7" s="20"/>
      <c r="N7" s="20"/>
      <c r="O7" s="20"/>
      <c r="P7" s="20"/>
      <c r="Q7" s="20"/>
      <c r="R7" s="20"/>
      <c r="S7" s="20"/>
      <c r="T7" s="20"/>
      <c r="U7" s="20"/>
      <c r="V7" s="20"/>
      <c r="W7" s="20"/>
      <c r="X7" s="20"/>
      <c r="Y7" s="20"/>
      <c r="Z7" s="20"/>
      <c r="AA7" s="20"/>
      <c r="AB7" s="20"/>
      <c r="AC7" s="20"/>
      <c r="AD7" s="20"/>
      <c r="AE7" s="20"/>
      <c r="AF7" s="20"/>
      <c r="AG7" s="20"/>
      <c r="AH7" s="20"/>
      <c r="AI7" s="20"/>
      <c r="AJ7" s="20"/>
      <c r="AK7" s="28" t="s">
        <v>22</v>
      </c>
      <c r="AL7" s="20"/>
      <c r="AM7" s="20"/>
      <c r="AN7" s="26" t="s">
        <v>21</v>
      </c>
      <c r="AO7" s="20"/>
      <c r="AP7" s="20"/>
      <c r="AQ7" s="22"/>
      <c r="BE7" s="360"/>
      <c r="BS7" s="15" t="s">
        <v>8</v>
      </c>
    </row>
    <row r="8" spans="1:74" ht="14.45" customHeight="1">
      <c r="B8" s="19"/>
      <c r="C8" s="20"/>
      <c r="D8" s="28" t="s">
        <v>23</v>
      </c>
      <c r="E8" s="20"/>
      <c r="F8" s="20"/>
      <c r="G8" s="20"/>
      <c r="H8" s="20"/>
      <c r="I8" s="20"/>
      <c r="J8" s="20"/>
      <c r="K8" s="26" t="s">
        <v>24</v>
      </c>
      <c r="L8" s="20"/>
      <c r="M8" s="20"/>
      <c r="N8" s="20"/>
      <c r="O8" s="20"/>
      <c r="P8" s="20"/>
      <c r="Q8" s="20"/>
      <c r="R8" s="20"/>
      <c r="S8" s="20"/>
      <c r="T8" s="20"/>
      <c r="U8" s="20"/>
      <c r="V8" s="20"/>
      <c r="W8" s="20"/>
      <c r="X8" s="20"/>
      <c r="Y8" s="20"/>
      <c r="Z8" s="20"/>
      <c r="AA8" s="20"/>
      <c r="AB8" s="20"/>
      <c r="AC8" s="20"/>
      <c r="AD8" s="20"/>
      <c r="AE8" s="20"/>
      <c r="AF8" s="20"/>
      <c r="AG8" s="20"/>
      <c r="AH8" s="20"/>
      <c r="AI8" s="20"/>
      <c r="AJ8" s="20"/>
      <c r="AK8" s="28" t="s">
        <v>25</v>
      </c>
      <c r="AL8" s="20"/>
      <c r="AM8" s="20"/>
      <c r="AN8" s="29" t="s">
        <v>26</v>
      </c>
      <c r="AO8" s="20"/>
      <c r="AP8" s="20"/>
      <c r="AQ8" s="22"/>
      <c r="BE8" s="360"/>
      <c r="BS8" s="15" t="s">
        <v>8</v>
      </c>
    </row>
    <row r="9" spans="1:74" ht="29.25" customHeight="1">
      <c r="B9" s="19"/>
      <c r="C9" s="20"/>
      <c r="D9" s="25" t="s">
        <v>27</v>
      </c>
      <c r="E9" s="20"/>
      <c r="F9" s="20"/>
      <c r="G9" s="20"/>
      <c r="H9" s="20"/>
      <c r="I9" s="20"/>
      <c r="J9" s="20"/>
      <c r="K9" s="30" t="s">
        <v>28</v>
      </c>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2"/>
      <c r="BE9" s="360"/>
      <c r="BS9" s="15" t="s">
        <v>8</v>
      </c>
    </row>
    <row r="10" spans="1:74" ht="14.45" customHeight="1">
      <c r="B10" s="19"/>
      <c r="C10" s="20"/>
      <c r="D10" s="28" t="s">
        <v>29</v>
      </c>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8" t="s">
        <v>30</v>
      </c>
      <c r="AL10" s="20"/>
      <c r="AM10" s="20"/>
      <c r="AN10" s="26" t="s">
        <v>21</v>
      </c>
      <c r="AO10" s="20"/>
      <c r="AP10" s="20"/>
      <c r="AQ10" s="22"/>
      <c r="BE10" s="360"/>
      <c r="BS10" s="15" t="s">
        <v>8</v>
      </c>
    </row>
    <row r="11" spans="1:74" ht="18.399999999999999" customHeight="1">
      <c r="B11" s="19"/>
      <c r="C11" s="20"/>
      <c r="D11" s="20"/>
      <c r="E11" s="26" t="s">
        <v>31</v>
      </c>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8" t="s">
        <v>32</v>
      </c>
      <c r="AL11" s="20"/>
      <c r="AM11" s="20"/>
      <c r="AN11" s="26" t="s">
        <v>21</v>
      </c>
      <c r="AO11" s="20"/>
      <c r="AP11" s="20"/>
      <c r="AQ11" s="22"/>
      <c r="BE11" s="360"/>
      <c r="BS11" s="15" t="s">
        <v>8</v>
      </c>
    </row>
    <row r="12" spans="1:74" ht="6.95" customHeight="1">
      <c r="B12" s="19"/>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2"/>
      <c r="BE12" s="360"/>
      <c r="BS12" s="15" t="s">
        <v>8</v>
      </c>
    </row>
    <row r="13" spans="1:74" ht="14.45" customHeight="1">
      <c r="B13" s="19"/>
      <c r="C13" s="20"/>
      <c r="D13" s="28" t="s">
        <v>33</v>
      </c>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8" t="s">
        <v>30</v>
      </c>
      <c r="AL13" s="20"/>
      <c r="AM13" s="20"/>
      <c r="AN13" s="31" t="s">
        <v>34</v>
      </c>
      <c r="AO13" s="20"/>
      <c r="AP13" s="20"/>
      <c r="AQ13" s="22"/>
      <c r="BE13" s="360"/>
      <c r="BS13" s="15" t="s">
        <v>8</v>
      </c>
    </row>
    <row r="14" spans="1:74" ht="15">
      <c r="B14" s="19"/>
      <c r="C14" s="20"/>
      <c r="D14" s="20"/>
      <c r="E14" s="356" t="s">
        <v>34</v>
      </c>
      <c r="F14" s="357"/>
      <c r="G14" s="357"/>
      <c r="H14" s="357"/>
      <c r="I14" s="357"/>
      <c r="J14" s="357"/>
      <c r="K14" s="357"/>
      <c r="L14" s="357"/>
      <c r="M14" s="357"/>
      <c r="N14" s="357"/>
      <c r="O14" s="357"/>
      <c r="P14" s="357"/>
      <c r="Q14" s="357"/>
      <c r="R14" s="357"/>
      <c r="S14" s="357"/>
      <c r="T14" s="357"/>
      <c r="U14" s="357"/>
      <c r="V14" s="357"/>
      <c r="W14" s="357"/>
      <c r="X14" s="357"/>
      <c r="Y14" s="357"/>
      <c r="Z14" s="357"/>
      <c r="AA14" s="357"/>
      <c r="AB14" s="357"/>
      <c r="AC14" s="357"/>
      <c r="AD14" s="357"/>
      <c r="AE14" s="357"/>
      <c r="AF14" s="357"/>
      <c r="AG14" s="357"/>
      <c r="AH14" s="357"/>
      <c r="AI14" s="357"/>
      <c r="AJ14" s="357"/>
      <c r="AK14" s="28" t="s">
        <v>32</v>
      </c>
      <c r="AL14" s="20"/>
      <c r="AM14" s="20"/>
      <c r="AN14" s="31" t="s">
        <v>34</v>
      </c>
      <c r="AO14" s="20"/>
      <c r="AP14" s="20"/>
      <c r="AQ14" s="22"/>
      <c r="BE14" s="360"/>
      <c r="BS14" s="15" t="s">
        <v>8</v>
      </c>
    </row>
    <row r="15" spans="1:74" ht="6.95" customHeight="1">
      <c r="B15" s="19"/>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2"/>
      <c r="BE15" s="360"/>
      <c r="BS15" s="15" t="s">
        <v>6</v>
      </c>
    </row>
    <row r="16" spans="1:74" ht="14.45" customHeight="1">
      <c r="B16" s="19"/>
      <c r="C16" s="20"/>
      <c r="D16" s="28" t="s">
        <v>35</v>
      </c>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8" t="s">
        <v>30</v>
      </c>
      <c r="AL16" s="20"/>
      <c r="AM16" s="20"/>
      <c r="AN16" s="26" t="s">
        <v>21</v>
      </c>
      <c r="AO16" s="20"/>
      <c r="AP16" s="20"/>
      <c r="AQ16" s="22"/>
      <c r="BE16" s="360"/>
      <c r="BS16" s="15" t="s">
        <v>6</v>
      </c>
    </row>
    <row r="17" spans="2:71" ht="18.399999999999999" customHeight="1">
      <c r="B17" s="19"/>
      <c r="C17" s="20"/>
      <c r="D17" s="20"/>
      <c r="E17" s="26" t="s">
        <v>31</v>
      </c>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8" t="s">
        <v>32</v>
      </c>
      <c r="AL17" s="20"/>
      <c r="AM17" s="20"/>
      <c r="AN17" s="26" t="s">
        <v>21</v>
      </c>
      <c r="AO17" s="20"/>
      <c r="AP17" s="20"/>
      <c r="AQ17" s="22"/>
      <c r="BE17" s="360"/>
      <c r="BS17" s="15" t="s">
        <v>36</v>
      </c>
    </row>
    <row r="18" spans="2:71" ht="6.95" customHeight="1">
      <c r="B18" s="19"/>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2"/>
      <c r="BE18" s="360"/>
      <c r="BS18" s="15" t="s">
        <v>8</v>
      </c>
    </row>
    <row r="19" spans="2:71" ht="14.45" customHeight="1">
      <c r="B19" s="19"/>
      <c r="C19" s="20"/>
      <c r="D19" s="28" t="s">
        <v>37</v>
      </c>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2"/>
      <c r="BE19" s="360"/>
      <c r="BS19" s="15" t="s">
        <v>8</v>
      </c>
    </row>
    <row r="20" spans="2:71" ht="22.5" customHeight="1">
      <c r="B20" s="19"/>
      <c r="C20" s="20"/>
      <c r="D20" s="20"/>
      <c r="E20" s="358" t="s">
        <v>21</v>
      </c>
      <c r="F20" s="358"/>
      <c r="G20" s="358"/>
      <c r="H20" s="358"/>
      <c r="I20" s="358"/>
      <c r="J20" s="358"/>
      <c r="K20" s="358"/>
      <c r="L20" s="358"/>
      <c r="M20" s="358"/>
      <c r="N20" s="358"/>
      <c r="O20" s="358"/>
      <c r="P20" s="358"/>
      <c r="Q20" s="358"/>
      <c r="R20" s="358"/>
      <c r="S20" s="358"/>
      <c r="T20" s="358"/>
      <c r="U20" s="358"/>
      <c r="V20" s="358"/>
      <c r="W20" s="358"/>
      <c r="X20" s="358"/>
      <c r="Y20" s="358"/>
      <c r="Z20" s="358"/>
      <c r="AA20" s="358"/>
      <c r="AB20" s="358"/>
      <c r="AC20" s="358"/>
      <c r="AD20" s="358"/>
      <c r="AE20" s="358"/>
      <c r="AF20" s="358"/>
      <c r="AG20" s="358"/>
      <c r="AH20" s="358"/>
      <c r="AI20" s="358"/>
      <c r="AJ20" s="358"/>
      <c r="AK20" s="358"/>
      <c r="AL20" s="358"/>
      <c r="AM20" s="358"/>
      <c r="AN20" s="358"/>
      <c r="AO20" s="20"/>
      <c r="AP20" s="20"/>
      <c r="AQ20" s="22"/>
      <c r="BE20" s="360"/>
      <c r="BS20" s="15" t="s">
        <v>6</v>
      </c>
    </row>
    <row r="21" spans="2:71" ht="6.95" customHeight="1">
      <c r="B21" s="19"/>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2"/>
      <c r="BE21" s="360"/>
    </row>
    <row r="22" spans="2:71" ht="6.95" customHeight="1">
      <c r="B22" s="19"/>
      <c r="C22" s="20"/>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20"/>
      <c r="AQ22" s="22"/>
      <c r="BE22" s="360"/>
    </row>
    <row r="23" spans="2:71" s="1" customFormat="1" ht="25.9" customHeight="1">
      <c r="B23" s="33"/>
      <c r="C23" s="34"/>
      <c r="D23" s="35" t="s">
        <v>38</v>
      </c>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44">
        <f>ROUND(AG51,2)</f>
        <v>0</v>
      </c>
      <c r="AL23" s="345"/>
      <c r="AM23" s="345"/>
      <c r="AN23" s="345"/>
      <c r="AO23" s="345"/>
      <c r="AP23" s="34"/>
      <c r="AQ23" s="37"/>
      <c r="BE23" s="360"/>
    </row>
    <row r="24" spans="2:71" s="1" customFormat="1" ht="6.95" customHeight="1">
      <c r="B24" s="33"/>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7"/>
      <c r="BE24" s="360"/>
    </row>
    <row r="25" spans="2:71" s="1" customFormat="1">
      <c r="B25" s="33"/>
      <c r="C25" s="34"/>
      <c r="D25" s="34"/>
      <c r="E25" s="34"/>
      <c r="F25" s="34"/>
      <c r="G25" s="34"/>
      <c r="H25" s="34"/>
      <c r="I25" s="34"/>
      <c r="J25" s="34"/>
      <c r="K25" s="34"/>
      <c r="L25" s="346" t="s">
        <v>39</v>
      </c>
      <c r="M25" s="346"/>
      <c r="N25" s="346"/>
      <c r="O25" s="346"/>
      <c r="P25" s="34"/>
      <c r="Q25" s="34"/>
      <c r="R25" s="34"/>
      <c r="S25" s="34"/>
      <c r="T25" s="34"/>
      <c r="U25" s="34"/>
      <c r="V25" s="34"/>
      <c r="W25" s="346" t="s">
        <v>40</v>
      </c>
      <c r="X25" s="346"/>
      <c r="Y25" s="346"/>
      <c r="Z25" s="346"/>
      <c r="AA25" s="346"/>
      <c r="AB25" s="346"/>
      <c r="AC25" s="346"/>
      <c r="AD25" s="346"/>
      <c r="AE25" s="346"/>
      <c r="AF25" s="34"/>
      <c r="AG25" s="34"/>
      <c r="AH25" s="34"/>
      <c r="AI25" s="34"/>
      <c r="AJ25" s="34"/>
      <c r="AK25" s="346" t="s">
        <v>41</v>
      </c>
      <c r="AL25" s="346"/>
      <c r="AM25" s="346"/>
      <c r="AN25" s="346"/>
      <c r="AO25" s="346"/>
      <c r="AP25" s="34"/>
      <c r="AQ25" s="37"/>
      <c r="BE25" s="360"/>
    </row>
    <row r="26" spans="2:71" s="2" customFormat="1" ht="14.45" customHeight="1">
      <c r="B26" s="39"/>
      <c r="C26" s="40"/>
      <c r="D26" s="41" t="s">
        <v>42</v>
      </c>
      <c r="E26" s="40"/>
      <c r="F26" s="41" t="s">
        <v>43</v>
      </c>
      <c r="G26" s="40"/>
      <c r="H26" s="40"/>
      <c r="I26" s="40"/>
      <c r="J26" s="40"/>
      <c r="K26" s="40"/>
      <c r="L26" s="328">
        <v>0.21</v>
      </c>
      <c r="M26" s="325"/>
      <c r="N26" s="325"/>
      <c r="O26" s="325"/>
      <c r="P26" s="40"/>
      <c r="Q26" s="40"/>
      <c r="R26" s="40"/>
      <c r="S26" s="40"/>
      <c r="T26" s="40"/>
      <c r="U26" s="40"/>
      <c r="V26" s="40"/>
      <c r="W26" s="324">
        <f>ROUND(AZ51,2)</f>
        <v>0</v>
      </c>
      <c r="X26" s="325"/>
      <c r="Y26" s="325"/>
      <c r="Z26" s="325"/>
      <c r="AA26" s="325"/>
      <c r="AB26" s="325"/>
      <c r="AC26" s="325"/>
      <c r="AD26" s="325"/>
      <c r="AE26" s="325"/>
      <c r="AF26" s="40"/>
      <c r="AG26" s="40"/>
      <c r="AH26" s="40"/>
      <c r="AI26" s="40"/>
      <c r="AJ26" s="40"/>
      <c r="AK26" s="324">
        <f>ROUND(AV51,2)</f>
        <v>0</v>
      </c>
      <c r="AL26" s="325"/>
      <c r="AM26" s="325"/>
      <c r="AN26" s="325"/>
      <c r="AO26" s="325"/>
      <c r="AP26" s="40"/>
      <c r="AQ26" s="42"/>
      <c r="BE26" s="360"/>
    </row>
    <row r="27" spans="2:71" s="2" customFormat="1" ht="14.45" customHeight="1">
      <c r="B27" s="39"/>
      <c r="C27" s="40"/>
      <c r="D27" s="40"/>
      <c r="E27" s="40"/>
      <c r="F27" s="41" t="s">
        <v>44</v>
      </c>
      <c r="G27" s="40"/>
      <c r="H27" s="40"/>
      <c r="I27" s="40"/>
      <c r="J27" s="40"/>
      <c r="K27" s="40"/>
      <c r="L27" s="328">
        <v>0.15</v>
      </c>
      <c r="M27" s="325"/>
      <c r="N27" s="325"/>
      <c r="O27" s="325"/>
      <c r="P27" s="40"/>
      <c r="Q27" s="40"/>
      <c r="R27" s="40"/>
      <c r="S27" s="40"/>
      <c r="T27" s="40"/>
      <c r="U27" s="40"/>
      <c r="V27" s="40"/>
      <c r="W27" s="324">
        <f>ROUND(BA51,2)</f>
        <v>0</v>
      </c>
      <c r="X27" s="325"/>
      <c r="Y27" s="325"/>
      <c r="Z27" s="325"/>
      <c r="AA27" s="325"/>
      <c r="AB27" s="325"/>
      <c r="AC27" s="325"/>
      <c r="AD27" s="325"/>
      <c r="AE27" s="325"/>
      <c r="AF27" s="40"/>
      <c r="AG27" s="40"/>
      <c r="AH27" s="40"/>
      <c r="AI27" s="40"/>
      <c r="AJ27" s="40"/>
      <c r="AK27" s="324">
        <f>ROUND(AW51,2)</f>
        <v>0</v>
      </c>
      <c r="AL27" s="325"/>
      <c r="AM27" s="325"/>
      <c r="AN27" s="325"/>
      <c r="AO27" s="325"/>
      <c r="AP27" s="40"/>
      <c r="AQ27" s="42"/>
      <c r="BE27" s="360"/>
    </row>
    <row r="28" spans="2:71" s="2" customFormat="1" ht="14.45" hidden="1" customHeight="1">
      <c r="B28" s="39"/>
      <c r="C28" s="40"/>
      <c r="D28" s="40"/>
      <c r="E28" s="40"/>
      <c r="F28" s="41" t="s">
        <v>45</v>
      </c>
      <c r="G28" s="40"/>
      <c r="H28" s="40"/>
      <c r="I28" s="40"/>
      <c r="J28" s="40"/>
      <c r="K28" s="40"/>
      <c r="L28" s="328">
        <v>0.21</v>
      </c>
      <c r="M28" s="325"/>
      <c r="N28" s="325"/>
      <c r="O28" s="325"/>
      <c r="P28" s="40"/>
      <c r="Q28" s="40"/>
      <c r="R28" s="40"/>
      <c r="S28" s="40"/>
      <c r="T28" s="40"/>
      <c r="U28" s="40"/>
      <c r="V28" s="40"/>
      <c r="W28" s="324">
        <f>ROUND(BB51,2)</f>
        <v>0</v>
      </c>
      <c r="X28" s="325"/>
      <c r="Y28" s="325"/>
      <c r="Z28" s="325"/>
      <c r="AA28" s="325"/>
      <c r="AB28" s="325"/>
      <c r="AC28" s="325"/>
      <c r="AD28" s="325"/>
      <c r="AE28" s="325"/>
      <c r="AF28" s="40"/>
      <c r="AG28" s="40"/>
      <c r="AH28" s="40"/>
      <c r="AI28" s="40"/>
      <c r="AJ28" s="40"/>
      <c r="AK28" s="324">
        <v>0</v>
      </c>
      <c r="AL28" s="325"/>
      <c r="AM28" s="325"/>
      <c r="AN28" s="325"/>
      <c r="AO28" s="325"/>
      <c r="AP28" s="40"/>
      <c r="AQ28" s="42"/>
      <c r="BE28" s="360"/>
    </row>
    <row r="29" spans="2:71" s="2" customFormat="1" ht="14.45" hidden="1" customHeight="1">
      <c r="B29" s="39"/>
      <c r="C29" s="40"/>
      <c r="D29" s="40"/>
      <c r="E29" s="40"/>
      <c r="F29" s="41" t="s">
        <v>46</v>
      </c>
      <c r="G29" s="40"/>
      <c r="H29" s="40"/>
      <c r="I29" s="40"/>
      <c r="J29" s="40"/>
      <c r="K29" s="40"/>
      <c r="L29" s="328">
        <v>0.15</v>
      </c>
      <c r="M29" s="325"/>
      <c r="N29" s="325"/>
      <c r="O29" s="325"/>
      <c r="P29" s="40"/>
      <c r="Q29" s="40"/>
      <c r="R29" s="40"/>
      <c r="S29" s="40"/>
      <c r="T29" s="40"/>
      <c r="U29" s="40"/>
      <c r="V29" s="40"/>
      <c r="W29" s="324">
        <f>ROUND(BC51,2)</f>
        <v>0</v>
      </c>
      <c r="X29" s="325"/>
      <c r="Y29" s="325"/>
      <c r="Z29" s="325"/>
      <c r="AA29" s="325"/>
      <c r="AB29" s="325"/>
      <c r="AC29" s="325"/>
      <c r="AD29" s="325"/>
      <c r="AE29" s="325"/>
      <c r="AF29" s="40"/>
      <c r="AG29" s="40"/>
      <c r="AH29" s="40"/>
      <c r="AI29" s="40"/>
      <c r="AJ29" s="40"/>
      <c r="AK29" s="324">
        <v>0</v>
      </c>
      <c r="AL29" s="325"/>
      <c r="AM29" s="325"/>
      <c r="AN29" s="325"/>
      <c r="AO29" s="325"/>
      <c r="AP29" s="40"/>
      <c r="AQ29" s="42"/>
      <c r="BE29" s="360"/>
    </row>
    <row r="30" spans="2:71" s="2" customFormat="1" ht="14.45" hidden="1" customHeight="1">
      <c r="B30" s="39"/>
      <c r="C30" s="40"/>
      <c r="D30" s="40"/>
      <c r="E30" s="40"/>
      <c r="F30" s="41" t="s">
        <v>47</v>
      </c>
      <c r="G30" s="40"/>
      <c r="H30" s="40"/>
      <c r="I30" s="40"/>
      <c r="J30" s="40"/>
      <c r="K30" s="40"/>
      <c r="L30" s="328">
        <v>0</v>
      </c>
      <c r="M30" s="325"/>
      <c r="N30" s="325"/>
      <c r="O30" s="325"/>
      <c r="P30" s="40"/>
      <c r="Q30" s="40"/>
      <c r="R30" s="40"/>
      <c r="S30" s="40"/>
      <c r="T30" s="40"/>
      <c r="U30" s="40"/>
      <c r="V30" s="40"/>
      <c r="W30" s="324">
        <f>ROUND(BD51,2)</f>
        <v>0</v>
      </c>
      <c r="X30" s="325"/>
      <c r="Y30" s="325"/>
      <c r="Z30" s="325"/>
      <c r="AA30" s="325"/>
      <c r="AB30" s="325"/>
      <c r="AC30" s="325"/>
      <c r="AD30" s="325"/>
      <c r="AE30" s="325"/>
      <c r="AF30" s="40"/>
      <c r="AG30" s="40"/>
      <c r="AH30" s="40"/>
      <c r="AI30" s="40"/>
      <c r="AJ30" s="40"/>
      <c r="AK30" s="324">
        <v>0</v>
      </c>
      <c r="AL30" s="325"/>
      <c r="AM30" s="325"/>
      <c r="AN30" s="325"/>
      <c r="AO30" s="325"/>
      <c r="AP30" s="40"/>
      <c r="AQ30" s="42"/>
      <c r="BE30" s="360"/>
    </row>
    <row r="31" spans="2:71" s="1" customFormat="1" ht="6.95" customHeight="1">
      <c r="B31" s="33"/>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7"/>
      <c r="BE31" s="360"/>
    </row>
    <row r="32" spans="2:71" s="1" customFormat="1" ht="25.9" customHeight="1">
      <c r="B32" s="33"/>
      <c r="C32" s="43"/>
      <c r="D32" s="44" t="s">
        <v>48</v>
      </c>
      <c r="E32" s="45"/>
      <c r="F32" s="45"/>
      <c r="G32" s="45"/>
      <c r="H32" s="45"/>
      <c r="I32" s="45"/>
      <c r="J32" s="45"/>
      <c r="K32" s="45"/>
      <c r="L32" s="45"/>
      <c r="M32" s="45"/>
      <c r="N32" s="45"/>
      <c r="O32" s="45"/>
      <c r="P32" s="45"/>
      <c r="Q32" s="45"/>
      <c r="R32" s="45"/>
      <c r="S32" s="45"/>
      <c r="T32" s="46" t="s">
        <v>49</v>
      </c>
      <c r="U32" s="45"/>
      <c r="V32" s="45"/>
      <c r="W32" s="45"/>
      <c r="X32" s="337" t="s">
        <v>50</v>
      </c>
      <c r="Y32" s="338"/>
      <c r="Z32" s="338"/>
      <c r="AA32" s="338"/>
      <c r="AB32" s="338"/>
      <c r="AC32" s="45"/>
      <c r="AD32" s="45"/>
      <c r="AE32" s="45"/>
      <c r="AF32" s="45"/>
      <c r="AG32" s="45"/>
      <c r="AH32" s="45"/>
      <c r="AI32" s="45"/>
      <c r="AJ32" s="45"/>
      <c r="AK32" s="340">
        <f>SUM(AK23:AK30)</f>
        <v>0</v>
      </c>
      <c r="AL32" s="338"/>
      <c r="AM32" s="338"/>
      <c r="AN32" s="338"/>
      <c r="AO32" s="341"/>
      <c r="AP32" s="43"/>
      <c r="AQ32" s="47"/>
      <c r="BE32" s="360"/>
    </row>
    <row r="33" spans="2:56" s="1" customFormat="1" ht="6.95" customHeight="1">
      <c r="B33" s="33"/>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7"/>
    </row>
    <row r="34" spans="2:56" s="1" customFormat="1" ht="6.95" customHeight="1">
      <c r="B34" s="48"/>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50"/>
    </row>
    <row r="38" spans="2:56" s="1" customFormat="1" ht="6.95" customHeight="1">
      <c r="B38" s="51"/>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3"/>
    </row>
    <row r="39" spans="2:56" s="1" customFormat="1" ht="36.950000000000003" customHeight="1">
      <c r="B39" s="33"/>
      <c r="C39" s="54" t="s">
        <v>51</v>
      </c>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3"/>
    </row>
    <row r="40" spans="2:56" s="1" customFormat="1" ht="6.95" customHeight="1">
      <c r="B40" s="33"/>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3"/>
    </row>
    <row r="41" spans="2:56" s="3" customFormat="1" ht="14.45" customHeight="1">
      <c r="B41" s="56"/>
      <c r="C41" s="57" t="s">
        <v>15</v>
      </c>
      <c r="D41" s="58"/>
      <c r="E41" s="58"/>
      <c r="F41" s="58"/>
      <c r="G41" s="58"/>
      <c r="H41" s="58"/>
      <c r="I41" s="58"/>
      <c r="J41" s="58"/>
      <c r="K41" s="58"/>
      <c r="L41" s="58" t="str">
        <f>K5</f>
        <v>2017-16</v>
      </c>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9"/>
    </row>
    <row r="42" spans="2:56" s="4" customFormat="1" ht="36.950000000000003" customHeight="1">
      <c r="B42" s="60"/>
      <c r="C42" s="61" t="s">
        <v>18</v>
      </c>
      <c r="D42" s="62"/>
      <c r="E42" s="62"/>
      <c r="F42" s="62"/>
      <c r="G42" s="62"/>
      <c r="H42" s="62"/>
      <c r="I42" s="62"/>
      <c r="J42" s="62"/>
      <c r="K42" s="62"/>
      <c r="L42" s="334" t="str">
        <f>K6</f>
        <v xml:space="preserve"> Lesopark ul. Lesní</v>
      </c>
      <c r="M42" s="335"/>
      <c r="N42" s="335"/>
      <c r="O42" s="335"/>
      <c r="P42" s="335"/>
      <c r="Q42" s="335"/>
      <c r="R42" s="335"/>
      <c r="S42" s="335"/>
      <c r="T42" s="335"/>
      <c r="U42" s="335"/>
      <c r="V42" s="335"/>
      <c r="W42" s="335"/>
      <c r="X42" s="335"/>
      <c r="Y42" s="335"/>
      <c r="Z42" s="335"/>
      <c r="AA42" s="335"/>
      <c r="AB42" s="335"/>
      <c r="AC42" s="335"/>
      <c r="AD42" s="335"/>
      <c r="AE42" s="335"/>
      <c r="AF42" s="335"/>
      <c r="AG42" s="335"/>
      <c r="AH42" s="335"/>
      <c r="AI42" s="335"/>
      <c r="AJ42" s="335"/>
      <c r="AK42" s="335"/>
      <c r="AL42" s="335"/>
      <c r="AM42" s="335"/>
      <c r="AN42" s="335"/>
      <c r="AO42" s="335"/>
      <c r="AP42" s="62"/>
      <c r="AQ42" s="62"/>
      <c r="AR42" s="63"/>
    </row>
    <row r="43" spans="2:56" s="1" customFormat="1" ht="6.95" customHeight="1">
      <c r="B43" s="33"/>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3"/>
    </row>
    <row r="44" spans="2:56" s="1" customFormat="1" ht="15">
      <c r="B44" s="33"/>
      <c r="C44" s="57" t="s">
        <v>23</v>
      </c>
      <c r="D44" s="55"/>
      <c r="E44" s="55"/>
      <c r="F44" s="55"/>
      <c r="G44" s="55"/>
      <c r="H44" s="55"/>
      <c r="I44" s="55"/>
      <c r="J44" s="55"/>
      <c r="K44" s="55"/>
      <c r="L44" s="64" t="str">
        <f>IF(K8="","",K8)</f>
        <v>Chodov</v>
      </c>
      <c r="M44" s="55"/>
      <c r="N44" s="55"/>
      <c r="O44" s="55"/>
      <c r="P44" s="55"/>
      <c r="Q44" s="55"/>
      <c r="R44" s="55"/>
      <c r="S44" s="55"/>
      <c r="T44" s="55"/>
      <c r="U44" s="55"/>
      <c r="V44" s="55"/>
      <c r="W44" s="55"/>
      <c r="X44" s="55"/>
      <c r="Y44" s="55"/>
      <c r="Z44" s="55"/>
      <c r="AA44" s="55"/>
      <c r="AB44" s="55"/>
      <c r="AC44" s="55"/>
      <c r="AD44" s="55"/>
      <c r="AE44" s="55"/>
      <c r="AF44" s="55"/>
      <c r="AG44" s="55"/>
      <c r="AH44" s="55"/>
      <c r="AI44" s="57" t="s">
        <v>25</v>
      </c>
      <c r="AJ44" s="55"/>
      <c r="AK44" s="55"/>
      <c r="AL44" s="55"/>
      <c r="AM44" s="333" t="str">
        <f>IF(AN8= "","",AN8)</f>
        <v>16.3.2017</v>
      </c>
      <c r="AN44" s="333"/>
      <c r="AO44" s="55"/>
      <c r="AP44" s="55"/>
      <c r="AQ44" s="55"/>
      <c r="AR44" s="53"/>
    </row>
    <row r="45" spans="2:56" s="1" customFormat="1" ht="6.95" customHeight="1">
      <c r="B45" s="33"/>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3"/>
    </row>
    <row r="46" spans="2:56" s="1" customFormat="1" ht="15">
      <c r="B46" s="33"/>
      <c r="C46" s="57" t="s">
        <v>29</v>
      </c>
      <c r="D46" s="55"/>
      <c r="E46" s="55"/>
      <c r="F46" s="55"/>
      <c r="G46" s="55"/>
      <c r="H46" s="55"/>
      <c r="I46" s="55"/>
      <c r="J46" s="55"/>
      <c r="K46" s="55"/>
      <c r="L46" s="58" t="str">
        <f>IF(E11= "","",E11)</f>
        <v xml:space="preserve"> </v>
      </c>
      <c r="M46" s="55"/>
      <c r="N46" s="55"/>
      <c r="O46" s="55"/>
      <c r="P46" s="55"/>
      <c r="Q46" s="55"/>
      <c r="R46" s="55"/>
      <c r="S46" s="55"/>
      <c r="T46" s="55"/>
      <c r="U46" s="55"/>
      <c r="V46" s="55"/>
      <c r="W46" s="55"/>
      <c r="X46" s="55"/>
      <c r="Y46" s="55"/>
      <c r="Z46" s="55"/>
      <c r="AA46" s="55"/>
      <c r="AB46" s="55"/>
      <c r="AC46" s="55"/>
      <c r="AD46" s="55"/>
      <c r="AE46" s="55"/>
      <c r="AF46" s="55"/>
      <c r="AG46" s="55"/>
      <c r="AH46" s="55"/>
      <c r="AI46" s="57" t="s">
        <v>35</v>
      </c>
      <c r="AJ46" s="55"/>
      <c r="AK46" s="55"/>
      <c r="AL46" s="55"/>
      <c r="AM46" s="336" t="str">
        <f>IF(E17="","",E17)</f>
        <v xml:space="preserve"> </v>
      </c>
      <c r="AN46" s="336"/>
      <c r="AO46" s="336"/>
      <c r="AP46" s="336"/>
      <c r="AQ46" s="55"/>
      <c r="AR46" s="53"/>
      <c r="AS46" s="350" t="s">
        <v>52</v>
      </c>
      <c r="AT46" s="351"/>
      <c r="AU46" s="66"/>
      <c r="AV46" s="66"/>
      <c r="AW46" s="66"/>
      <c r="AX46" s="66"/>
      <c r="AY46" s="66"/>
      <c r="AZ46" s="66"/>
      <c r="BA46" s="66"/>
      <c r="BB46" s="66"/>
      <c r="BC46" s="66"/>
      <c r="BD46" s="67"/>
    </row>
    <row r="47" spans="2:56" s="1" customFormat="1" ht="15">
      <c r="B47" s="33"/>
      <c r="C47" s="57" t="s">
        <v>33</v>
      </c>
      <c r="D47" s="55"/>
      <c r="E47" s="55"/>
      <c r="F47" s="55"/>
      <c r="G47" s="55"/>
      <c r="H47" s="55"/>
      <c r="I47" s="55"/>
      <c r="J47" s="55"/>
      <c r="K47" s="55"/>
      <c r="L47" s="58" t="str">
        <f>IF(E14= "Vyplň údaj","",E14)</f>
        <v/>
      </c>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3"/>
      <c r="AS47" s="352"/>
      <c r="AT47" s="353"/>
      <c r="AU47" s="68"/>
      <c r="AV47" s="68"/>
      <c r="AW47" s="68"/>
      <c r="AX47" s="68"/>
      <c r="AY47" s="68"/>
      <c r="AZ47" s="68"/>
      <c r="BA47" s="68"/>
      <c r="BB47" s="68"/>
      <c r="BC47" s="68"/>
      <c r="BD47" s="69"/>
    </row>
    <row r="48" spans="2:56" s="1" customFormat="1" ht="10.9" customHeight="1">
      <c r="B48" s="33"/>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3"/>
      <c r="AS48" s="354"/>
      <c r="AT48" s="355"/>
      <c r="AU48" s="34"/>
      <c r="AV48" s="34"/>
      <c r="AW48" s="34"/>
      <c r="AX48" s="34"/>
      <c r="AY48" s="34"/>
      <c r="AZ48" s="34"/>
      <c r="BA48" s="34"/>
      <c r="BB48" s="34"/>
      <c r="BC48" s="34"/>
      <c r="BD48" s="70"/>
    </row>
    <row r="49" spans="1:91" s="1" customFormat="1" ht="29.25" customHeight="1">
      <c r="B49" s="33"/>
      <c r="C49" s="339" t="s">
        <v>53</v>
      </c>
      <c r="D49" s="331"/>
      <c r="E49" s="331"/>
      <c r="F49" s="331"/>
      <c r="G49" s="331"/>
      <c r="H49" s="45"/>
      <c r="I49" s="330" t="s">
        <v>54</v>
      </c>
      <c r="J49" s="331"/>
      <c r="K49" s="331"/>
      <c r="L49" s="331"/>
      <c r="M49" s="331"/>
      <c r="N49" s="331"/>
      <c r="O49" s="331"/>
      <c r="P49" s="331"/>
      <c r="Q49" s="331"/>
      <c r="R49" s="331"/>
      <c r="S49" s="331"/>
      <c r="T49" s="331"/>
      <c r="U49" s="331"/>
      <c r="V49" s="331"/>
      <c r="W49" s="331"/>
      <c r="X49" s="331"/>
      <c r="Y49" s="331"/>
      <c r="Z49" s="331"/>
      <c r="AA49" s="331"/>
      <c r="AB49" s="331"/>
      <c r="AC49" s="331"/>
      <c r="AD49" s="331"/>
      <c r="AE49" s="331"/>
      <c r="AF49" s="331"/>
      <c r="AG49" s="332" t="s">
        <v>55</v>
      </c>
      <c r="AH49" s="331"/>
      <c r="AI49" s="331"/>
      <c r="AJ49" s="331"/>
      <c r="AK49" s="331"/>
      <c r="AL49" s="331"/>
      <c r="AM49" s="331"/>
      <c r="AN49" s="330" t="s">
        <v>56</v>
      </c>
      <c r="AO49" s="331"/>
      <c r="AP49" s="331"/>
      <c r="AQ49" s="71" t="s">
        <v>57</v>
      </c>
      <c r="AR49" s="53"/>
      <c r="AS49" s="72" t="s">
        <v>58</v>
      </c>
      <c r="AT49" s="73" t="s">
        <v>59</v>
      </c>
      <c r="AU49" s="73" t="s">
        <v>60</v>
      </c>
      <c r="AV49" s="73" t="s">
        <v>61</v>
      </c>
      <c r="AW49" s="73" t="s">
        <v>62</v>
      </c>
      <c r="AX49" s="73" t="s">
        <v>63</v>
      </c>
      <c r="AY49" s="73" t="s">
        <v>64</v>
      </c>
      <c r="AZ49" s="73" t="s">
        <v>65</v>
      </c>
      <c r="BA49" s="73" t="s">
        <v>66</v>
      </c>
      <c r="BB49" s="73" t="s">
        <v>67</v>
      </c>
      <c r="BC49" s="73" t="s">
        <v>68</v>
      </c>
      <c r="BD49" s="74" t="s">
        <v>69</v>
      </c>
    </row>
    <row r="50" spans="1:91" s="1" customFormat="1" ht="10.9" customHeight="1">
      <c r="B50" s="33"/>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3"/>
      <c r="AS50" s="75"/>
      <c r="AT50" s="76"/>
      <c r="AU50" s="76"/>
      <c r="AV50" s="76"/>
      <c r="AW50" s="76"/>
      <c r="AX50" s="76"/>
      <c r="AY50" s="76"/>
      <c r="AZ50" s="76"/>
      <c r="BA50" s="76"/>
      <c r="BB50" s="76"/>
      <c r="BC50" s="76"/>
      <c r="BD50" s="77"/>
    </row>
    <row r="51" spans="1:91" s="4" customFormat="1" ht="32.450000000000003" customHeight="1">
      <c r="B51" s="60"/>
      <c r="C51" s="78" t="s">
        <v>70</v>
      </c>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348">
        <f>ROUND(SUM(AG52:AG61),2)</f>
        <v>0</v>
      </c>
      <c r="AH51" s="348"/>
      <c r="AI51" s="348"/>
      <c r="AJ51" s="348"/>
      <c r="AK51" s="348"/>
      <c r="AL51" s="348"/>
      <c r="AM51" s="348"/>
      <c r="AN51" s="347">
        <f t="shared" ref="AN51:AN61" si="0">SUM(AG51,AT51)</f>
        <v>0</v>
      </c>
      <c r="AO51" s="347"/>
      <c r="AP51" s="347"/>
      <c r="AQ51" s="80" t="s">
        <v>21</v>
      </c>
      <c r="AR51" s="63"/>
      <c r="AS51" s="81">
        <f>ROUND(SUM(AS52:AS61),2)</f>
        <v>0</v>
      </c>
      <c r="AT51" s="82">
        <f t="shared" ref="AT51:AT61" si="1">ROUND(SUM(AV51:AW51),2)</f>
        <v>0</v>
      </c>
      <c r="AU51" s="83">
        <f>ROUND(SUM(AU52:AU61),5)</f>
        <v>0</v>
      </c>
      <c r="AV51" s="82">
        <f>ROUND(AZ51*L26,2)</f>
        <v>0</v>
      </c>
      <c r="AW51" s="82">
        <f>ROUND(BA51*L27,2)</f>
        <v>0</v>
      </c>
      <c r="AX51" s="82">
        <f>ROUND(BB51*L26,2)</f>
        <v>0</v>
      </c>
      <c r="AY51" s="82">
        <f>ROUND(BC51*L27,2)</f>
        <v>0</v>
      </c>
      <c r="AZ51" s="82">
        <f>ROUND(SUM(AZ52:AZ61),2)</f>
        <v>0</v>
      </c>
      <c r="BA51" s="82">
        <f>ROUND(SUM(BA52:BA61),2)</f>
        <v>0</v>
      </c>
      <c r="BB51" s="82">
        <f>ROUND(SUM(BB52:BB61),2)</f>
        <v>0</v>
      </c>
      <c r="BC51" s="82">
        <f>ROUND(SUM(BC52:BC61),2)</f>
        <v>0</v>
      </c>
      <c r="BD51" s="84">
        <f>ROUND(SUM(BD52:BD61),2)</f>
        <v>0</v>
      </c>
      <c r="BS51" s="85" t="s">
        <v>71</v>
      </c>
      <c r="BT51" s="85" t="s">
        <v>72</v>
      </c>
      <c r="BU51" s="86" t="s">
        <v>73</v>
      </c>
      <c r="BV51" s="85" t="s">
        <v>74</v>
      </c>
      <c r="BW51" s="85" t="s">
        <v>7</v>
      </c>
      <c r="BX51" s="85" t="s">
        <v>75</v>
      </c>
      <c r="CL51" s="85" t="s">
        <v>21</v>
      </c>
    </row>
    <row r="52" spans="1:91" s="5" customFormat="1" ht="22.5" customHeight="1">
      <c r="A52" s="87" t="s">
        <v>76</v>
      </c>
      <c r="B52" s="88"/>
      <c r="C52" s="89"/>
      <c r="D52" s="329" t="s">
        <v>77</v>
      </c>
      <c r="E52" s="329"/>
      <c r="F52" s="329"/>
      <c r="G52" s="329"/>
      <c r="H52" s="329"/>
      <c r="I52" s="90"/>
      <c r="J52" s="329" t="s">
        <v>78</v>
      </c>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6">
        <f>'SO 00 - Všeobecné práce'!J27</f>
        <v>0</v>
      </c>
      <c r="AH52" s="327"/>
      <c r="AI52" s="327"/>
      <c r="AJ52" s="327"/>
      <c r="AK52" s="327"/>
      <c r="AL52" s="327"/>
      <c r="AM52" s="327"/>
      <c r="AN52" s="326">
        <f t="shared" si="0"/>
        <v>0</v>
      </c>
      <c r="AO52" s="327"/>
      <c r="AP52" s="327"/>
      <c r="AQ52" s="91" t="s">
        <v>79</v>
      </c>
      <c r="AR52" s="92"/>
      <c r="AS52" s="93">
        <v>0</v>
      </c>
      <c r="AT52" s="94">
        <f t="shared" si="1"/>
        <v>0</v>
      </c>
      <c r="AU52" s="95">
        <f>'SO 00 - Všeobecné práce'!P81</f>
        <v>0</v>
      </c>
      <c r="AV52" s="94">
        <f>'SO 00 - Všeobecné práce'!J30</f>
        <v>0</v>
      </c>
      <c r="AW52" s="94">
        <f>'SO 00 - Všeobecné práce'!J31</f>
        <v>0</v>
      </c>
      <c r="AX52" s="94">
        <f>'SO 00 - Všeobecné práce'!J32</f>
        <v>0</v>
      </c>
      <c r="AY52" s="94">
        <f>'SO 00 - Všeobecné práce'!J33</f>
        <v>0</v>
      </c>
      <c r="AZ52" s="94">
        <f>'SO 00 - Všeobecné práce'!F30</f>
        <v>0</v>
      </c>
      <c r="BA52" s="94">
        <f>'SO 00 - Všeobecné práce'!F31</f>
        <v>0</v>
      </c>
      <c r="BB52" s="94">
        <f>'SO 00 - Všeobecné práce'!F32</f>
        <v>0</v>
      </c>
      <c r="BC52" s="94">
        <f>'SO 00 - Všeobecné práce'!F33</f>
        <v>0</v>
      </c>
      <c r="BD52" s="96">
        <f>'SO 00 - Všeobecné práce'!F34</f>
        <v>0</v>
      </c>
      <c r="BT52" s="97" t="s">
        <v>80</v>
      </c>
      <c r="BV52" s="97" t="s">
        <v>74</v>
      </c>
      <c r="BW52" s="97" t="s">
        <v>81</v>
      </c>
      <c r="BX52" s="97" t="s">
        <v>7</v>
      </c>
      <c r="CL52" s="97" t="s">
        <v>21</v>
      </c>
      <c r="CM52" s="97" t="s">
        <v>82</v>
      </c>
    </row>
    <row r="53" spans="1:91" s="5" customFormat="1" ht="22.5" customHeight="1">
      <c r="A53" s="87" t="s">
        <v>76</v>
      </c>
      <c r="B53" s="88"/>
      <c r="C53" s="89"/>
      <c r="D53" s="329" t="s">
        <v>83</v>
      </c>
      <c r="E53" s="329"/>
      <c r="F53" s="329"/>
      <c r="G53" s="329"/>
      <c r="H53" s="329"/>
      <c r="I53" s="90"/>
      <c r="J53" s="329" t="s">
        <v>84</v>
      </c>
      <c r="K53" s="329"/>
      <c r="L53" s="329"/>
      <c r="M53" s="329"/>
      <c r="N53" s="329"/>
      <c r="O53" s="329"/>
      <c r="P53" s="329"/>
      <c r="Q53" s="329"/>
      <c r="R53" s="329"/>
      <c r="S53" s="329"/>
      <c r="T53" s="329"/>
      <c r="U53" s="329"/>
      <c r="V53" s="329"/>
      <c r="W53" s="329"/>
      <c r="X53" s="329"/>
      <c r="Y53" s="329"/>
      <c r="Z53" s="329"/>
      <c r="AA53" s="329"/>
      <c r="AB53" s="329"/>
      <c r="AC53" s="329"/>
      <c r="AD53" s="329"/>
      <c r="AE53" s="329"/>
      <c r="AF53" s="329"/>
      <c r="AG53" s="326">
        <f>'SO 01 - Bourání povrchů'!J27</f>
        <v>0</v>
      </c>
      <c r="AH53" s="327"/>
      <c r="AI53" s="327"/>
      <c r="AJ53" s="327"/>
      <c r="AK53" s="327"/>
      <c r="AL53" s="327"/>
      <c r="AM53" s="327"/>
      <c r="AN53" s="326">
        <f t="shared" si="0"/>
        <v>0</v>
      </c>
      <c r="AO53" s="327"/>
      <c r="AP53" s="327"/>
      <c r="AQ53" s="91" t="s">
        <v>79</v>
      </c>
      <c r="AR53" s="92"/>
      <c r="AS53" s="93">
        <v>0</v>
      </c>
      <c r="AT53" s="94">
        <f t="shared" si="1"/>
        <v>0</v>
      </c>
      <c r="AU53" s="95">
        <f>'SO 01 - Bourání povrchů'!P78</f>
        <v>0</v>
      </c>
      <c r="AV53" s="94">
        <f>'SO 01 - Bourání povrchů'!J30</f>
        <v>0</v>
      </c>
      <c r="AW53" s="94">
        <f>'SO 01 - Bourání povrchů'!J31</f>
        <v>0</v>
      </c>
      <c r="AX53" s="94">
        <f>'SO 01 - Bourání povrchů'!J32</f>
        <v>0</v>
      </c>
      <c r="AY53" s="94">
        <f>'SO 01 - Bourání povrchů'!J33</f>
        <v>0</v>
      </c>
      <c r="AZ53" s="94">
        <f>'SO 01 - Bourání povrchů'!F30</f>
        <v>0</v>
      </c>
      <c r="BA53" s="94">
        <f>'SO 01 - Bourání povrchů'!F31</f>
        <v>0</v>
      </c>
      <c r="BB53" s="94">
        <f>'SO 01 - Bourání povrchů'!F32</f>
        <v>0</v>
      </c>
      <c r="BC53" s="94">
        <f>'SO 01 - Bourání povrchů'!F33</f>
        <v>0</v>
      </c>
      <c r="BD53" s="96">
        <f>'SO 01 - Bourání povrchů'!F34</f>
        <v>0</v>
      </c>
      <c r="BT53" s="97" t="s">
        <v>80</v>
      </c>
      <c r="BV53" s="97" t="s">
        <v>74</v>
      </c>
      <c r="BW53" s="97" t="s">
        <v>85</v>
      </c>
      <c r="BX53" s="97" t="s">
        <v>7</v>
      </c>
      <c r="CL53" s="97" t="s">
        <v>21</v>
      </c>
      <c r="CM53" s="97" t="s">
        <v>82</v>
      </c>
    </row>
    <row r="54" spans="1:91" s="5" customFormat="1" ht="22.5" customHeight="1">
      <c r="A54" s="87" t="s">
        <v>76</v>
      </c>
      <c r="B54" s="88"/>
      <c r="C54" s="89"/>
      <c r="D54" s="329" t="s">
        <v>86</v>
      </c>
      <c r="E54" s="329"/>
      <c r="F54" s="329"/>
      <c r="G54" s="329"/>
      <c r="H54" s="329"/>
      <c r="I54" s="90"/>
      <c r="J54" s="329" t="s">
        <v>87</v>
      </c>
      <c r="K54" s="329"/>
      <c r="L54" s="329"/>
      <c r="M54" s="329"/>
      <c r="N54" s="329"/>
      <c r="O54" s="329"/>
      <c r="P54" s="329"/>
      <c r="Q54" s="329"/>
      <c r="R54" s="329"/>
      <c r="S54" s="329"/>
      <c r="T54" s="329"/>
      <c r="U54" s="329"/>
      <c r="V54" s="329"/>
      <c r="W54" s="329"/>
      <c r="X54" s="329"/>
      <c r="Y54" s="329"/>
      <c r="Z54" s="329"/>
      <c r="AA54" s="329"/>
      <c r="AB54" s="329"/>
      <c r="AC54" s="329"/>
      <c r="AD54" s="329"/>
      <c r="AE54" s="329"/>
      <c r="AF54" s="329"/>
      <c r="AG54" s="326">
        <f>'SO 02 - Terénní úpravy'!J27</f>
        <v>0</v>
      </c>
      <c r="AH54" s="327"/>
      <c r="AI54" s="327"/>
      <c r="AJ54" s="327"/>
      <c r="AK54" s="327"/>
      <c r="AL54" s="327"/>
      <c r="AM54" s="327"/>
      <c r="AN54" s="326">
        <f t="shared" si="0"/>
        <v>0</v>
      </c>
      <c r="AO54" s="327"/>
      <c r="AP54" s="327"/>
      <c r="AQ54" s="91" t="s">
        <v>79</v>
      </c>
      <c r="AR54" s="92"/>
      <c r="AS54" s="93">
        <v>0</v>
      </c>
      <c r="AT54" s="94">
        <f t="shared" si="1"/>
        <v>0</v>
      </c>
      <c r="AU54" s="95">
        <f>'SO 02 - Terénní úpravy'!P79</f>
        <v>0</v>
      </c>
      <c r="AV54" s="94">
        <f>'SO 02 - Terénní úpravy'!J30</f>
        <v>0</v>
      </c>
      <c r="AW54" s="94">
        <f>'SO 02 - Terénní úpravy'!J31</f>
        <v>0</v>
      </c>
      <c r="AX54" s="94">
        <f>'SO 02 - Terénní úpravy'!J32</f>
        <v>0</v>
      </c>
      <c r="AY54" s="94">
        <f>'SO 02 - Terénní úpravy'!J33</f>
        <v>0</v>
      </c>
      <c r="AZ54" s="94">
        <f>'SO 02 - Terénní úpravy'!F30</f>
        <v>0</v>
      </c>
      <c r="BA54" s="94">
        <f>'SO 02 - Terénní úpravy'!F31</f>
        <v>0</v>
      </c>
      <c r="BB54" s="94">
        <f>'SO 02 - Terénní úpravy'!F32</f>
        <v>0</v>
      </c>
      <c r="BC54" s="94">
        <f>'SO 02 - Terénní úpravy'!F33</f>
        <v>0</v>
      </c>
      <c r="BD54" s="96">
        <f>'SO 02 - Terénní úpravy'!F34</f>
        <v>0</v>
      </c>
      <c r="BT54" s="97" t="s">
        <v>80</v>
      </c>
      <c r="BV54" s="97" t="s">
        <v>74</v>
      </c>
      <c r="BW54" s="97" t="s">
        <v>88</v>
      </c>
      <c r="BX54" s="97" t="s">
        <v>7</v>
      </c>
      <c r="CL54" s="97" t="s">
        <v>21</v>
      </c>
      <c r="CM54" s="97" t="s">
        <v>82</v>
      </c>
    </row>
    <row r="55" spans="1:91" s="5" customFormat="1" ht="22.5" customHeight="1">
      <c r="A55" s="87" t="s">
        <v>76</v>
      </c>
      <c r="B55" s="88"/>
      <c r="C55" s="89"/>
      <c r="D55" s="329" t="s">
        <v>89</v>
      </c>
      <c r="E55" s="329"/>
      <c r="F55" s="329"/>
      <c r="G55" s="329"/>
      <c r="H55" s="329"/>
      <c r="I55" s="90"/>
      <c r="J55" s="329" t="s">
        <v>90</v>
      </c>
      <c r="K55" s="329"/>
      <c r="L55" s="329"/>
      <c r="M55" s="329"/>
      <c r="N55" s="329"/>
      <c r="O55" s="329"/>
      <c r="P55" s="329"/>
      <c r="Q55" s="329"/>
      <c r="R55" s="329"/>
      <c r="S55" s="329"/>
      <c r="T55" s="329"/>
      <c r="U55" s="329"/>
      <c r="V55" s="329"/>
      <c r="W55" s="329"/>
      <c r="X55" s="329"/>
      <c r="Y55" s="329"/>
      <c r="Z55" s="329"/>
      <c r="AA55" s="329"/>
      <c r="AB55" s="329"/>
      <c r="AC55" s="329"/>
      <c r="AD55" s="329"/>
      <c r="AE55" s="329"/>
      <c r="AF55" s="329"/>
      <c r="AG55" s="326">
        <f>'SO 03 - Komunikace, zpevn...'!J27</f>
        <v>0</v>
      </c>
      <c r="AH55" s="327"/>
      <c r="AI55" s="327"/>
      <c r="AJ55" s="327"/>
      <c r="AK55" s="327"/>
      <c r="AL55" s="327"/>
      <c r="AM55" s="327"/>
      <c r="AN55" s="326">
        <f t="shared" si="0"/>
        <v>0</v>
      </c>
      <c r="AO55" s="327"/>
      <c r="AP55" s="327"/>
      <c r="AQ55" s="91" t="s">
        <v>79</v>
      </c>
      <c r="AR55" s="92"/>
      <c r="AS55" s="93">
        <v>0</v>
      </c>
      <c r="AT55" s="94">
        <f t="shared" si="1"/>
        <v>0</v>
      </c>
      <c r="AU55" s="95">
        <f>'SO 03 - Komunikace, zpevn...'!P83</f>
        <v>0</v>
      </c>
      <c r="AV55" s="94">
        <f>'SO 03 - Komunikace, zpevn...'!J30</f>
        <v>0</v>
      </c>
      <c r="AW55" s="94">
        <f>'SO 03 - Komunikace, zpevn...'!J31</f>
        <v>0</v>
      </c>
      <c r="AX55" s="94">
        <f>'SO 03 - Komunikace, zpevn...'!J32</f>
        <v>0</v>
      </c>
      <c r="AY55" s="94">
        <f>'SO 03 - Komunikace, zpevn...'!J33</f>
        <v>0</v>
      </c>
      <c r="AZ55" s="94">
        <f>'SO 03 - Komunikace, zpevn...'!F30</f>
        <v>0</v>
      </c>
      <c r="BA55" s="94">
        <f>'SO 03 - Komunikace, zpevn...'!F31</f>
        <v>0</v>
      </c>
      <c r="BB55" s="94">
        <f>'SO 03 - Komunikace, zpevn...'!F32</f>
        <v>0</v>
      </c>
      <c r="BC55" s="94">
        <f>'SO 03 - Komunikace, zpevn...'!F33</f>
        <v>0</v>
      </c>
      <c r="BD55" s="96">
        <f>'SO 03 - Komunikace, zpevn...'!F34</f>
        <v>0</v>
      </c>
      <c r="BT55" s="97" t="s">
        <v>80</v>
      </c>
      <c r="BV55" s="97" t="s">
        <v>74</v>
      </c>
      <c r="BW55" s="97" t="s">
        <v>91</v>
      </c>
      <c r="BX55" s="97" t="s">
        <v>7</v>
      </c>
      <c r="CL55" s="97" t="s">
        <v>21</v>
      </c>
      <c r="CM55" s="97" t="s">
        <v>82</v>
      </c>
    </row>
    <row r="56" spans="1:91" s="5" customFormat="1" ht="22.5" customHeight="1">
      <c r="A56" s="87" t="s">
        <v>76</v>
      </c>
      <c r="B56" s="88"/>
      <c r="C56" s="89"/>
      <c r="D56" s="329" t="s">
        <v>92</v>
      </c>
      <c r="E56" s="329"/>
      <c r="F56" s="329"/>
      <c r="G56" s="329"/>
      <c r="H56" s="329"/>
      <c r="I56" s="90"/>
      <c r="J56" s="329" t="s">
        <v>93</v>
      </c>
      <c r="K56" s="329"/>
      <c r="L56" s="329"/>
      <c r="M56" s="329"/>
      <c r="N56" s="329"/>
      <c r="O56" s="329"/>
      <c r="P56" s="329"/>
      <c r="Q56" s="329"/>
      <c r="R56" s="329"/>
      <c r="S56" s="329"/>
      <c r="T56" s="329"/>
      <c r="U56" s="329"/>
      <c r="V56" s="329"/>
      <c r="W56" s="329"/>
      <c r="X56" s="329"/>
      <c r="Y56" s="329"/>
      <c r="Z56" s="329"/>
      <c r="AA56" s="329"/>
      <c r="AB56" s="329"/>
      <c r="AC56" s="329"/>
      <c r="AD56" s="329"/>
      <c r="AE56" s="329"/>
      <c r="AF56" s="329"/>
      <c r="AG56" s="326">
        <f>'SO 04.1 - Příprava území,...'!J27</f>
        <v>0</v>
      </c>
      <c r="AH56" s="327"/>
      <c r="AI56" s="327"/>
      <c r="AJ56" s="327"/>
      <c r="AK56" s="327"/>
      <c r="AL56" s="327"/>
      <c r="AM56" s="327"/>
      <c r="AN56" s="326">
        <f t="shared" si="0"/>
        <v>0</v>
      </c>
      <c r="AO56" s="327"/>
      <c r="AP56" s="327"/>
      <c r="AQ56" s="91" t="s">
        <v>79</v>
      </c>
      <c r="AR56" s="92"/>
      <c r="AS56" s="93">
        <v>0</v>
      </c>
      <c r="AT56" s="94">
        <f t="shared" si="1"/>
        <v>0</v>
      </c>
      <c r="AU56" s="95">
        <f>'SO 04.1 - Příprava území,...'!P82</f>
        <v>0</v>
      </c>
      <c r="AV56" s="94">
        <f>'SO 04.1 - Příprava území,...'!J30</f>
        <v>0</v>
      </c>
      <c r="AW56" s="94">
        <f>'SO 04.1 - Příprava území,...'!J31</f>
        <v>0</v>
      </c>
      <c r="AX56" s="94">
        <f>'SO 04.1 - Příprava území,...'!J32</f>
        <v>0</v>
      </c>
      <c r="AY56" s="94">
        <f>'SO 04.1 - Příprava území,...'!J33</f>
        <v>0</v>
      </c>
      <c r="AZ56" s="94">
        <f>'SO 04.1 - Příprava území,...'!F30</f>
        <v>0</v>
      </c>
      <c r="BA56" s="94">
        <f>'SO 04.1 - Příprava území,...'!F31</f>
        <v>0</v>
      </c>
      <c r="BB56" s="94">
        <f>'SO 04.1 - Příprava území,...'!F32</f>
        <v>0</v>
      </c>
      <c r="BC56" s="94">
        <f>'SO 04.1 - Příprava území,...'!F33</f>
        <v>0</v>
      </c>
      <c r="BD56" s="96">
        <f>'SO 04.1 - Příprava území,...'!F34</f>
        <v>0</v>
      </c>
      <c r="BT56" s="97" t="s">
        <v>80</v>
      </c>
      <c r="BV56" s="97" t="s">
        <v>74</v>
      </c>
      <c r="BW56" s="97" t="s">
        <v>94</v>
      </c>
      <c r="BX56" s="97" t="s">
        <v>7</v>
      </c>
      <c r="CL56" s="97" t="s">
        <v>21</v>
      </c>
      <c r="CM56" s="97" t="s">
        <v>82</v>
      </c>
    </row>
    <row r="57" spans="1:91" s="5" customFormat="1" ht="22.5" customHeight="1">
      <c r="A57" s="87" t="s">
        <v>76</v>
      </c>
      <c r="B57" s="88"/>
      <c r="C57" s="89"/>
      <c r="D57" s="329" t="s">
        <v>95</v>
      </c>
      <c r="E57" s="329"/>
      <c r="F57" s="329"/>
      <c r="G57" s="329"/>
      <c r="H57" s="329"/>
      <c r="I57" s="90"/>
      <c r="J57" s="329" t="s">
        <v>96</v>
      </c>
      <c r="K57" s="329"/>
      <c r="L57" s="329"/>
      <c r="M57" s="329"/>
      <c r="N57" s="329"/>
      <c r="O57" s="329"/>
      <c r="P57" s="329"/>
      <c r="Q57" s="329"/>
      <c r="R57" s="329"/>
      <c r="S57" s="329"/>
      <c r="T57" s="329"/>
      <c r="U57" s="329"/>
      <c r="V57" s="329"/>
      <c r="W57" s="329"/>
      <c r="X57" s="329"/>
      <c r="Y57" s="329"/>
      <c r="Z57" s="329"/>
      <c r="AA57" s="329"/>
      <c r="AB57" s="329"/>
      <c r="AC57" s="329"/>
      <c r="AD57" s="329"/>
      <c r="AE57" s="329"/>
      <c r="AF57" s="329"/>
      <c r="AG57" s="326">
        <f>'SO 04.2 - Úprava přepadu ...'!J27</f>
        <v>0</v>
      </c>
      <c r="AH57" s="327"/>
      <c r="AI57" s="327"/>
      <c r="AJ57" s="327"/>
      <c r="AK57" s="327"/>
      <c r="AL57" s="327"/>
      <c r="AM57" s="327"/>
      <c r="AN57" s="326">
        <f t="shared" si="0"/>
        <v>0</v>
      </c>
      <c r="AO57" s="327"/>
      <c r="AP57" s="327"/>
      <c r="AQ57" s="91" t="s">
        <v>79</v>
      </c>
      <c r="AR57" s="92"/>
      <c r="AS57" s="93">
        <v>0</v>
      </c>
      <c r="AT57" s="94">
        <f t="shared" si="1"/>
        <v>0</v>
      </c>
      <c r="AU57" s="95">
        <f>'SO 04.2 - Úprava přepadu ...'!P85</f>
        <v>0</v>
      </c>
      <c r="AV57" s="94">
        <f>'SO 04.2 - Úprava přepadu ...'!J30</f>
        <v>0</v>
      </c>
      <c r="AW57" s="94">
        <f>'SO 04.2 - Úprava přepadu ...'!J31</f>
        <v>0</v>
      </c>
      <c r="AX57" s="94">
        <f>'SO 04.2 - Úprava přepadu ...'!J32</f>
        <v>0</v>
      </c>
      <c r="AY57" s="94">
        <f>'SO 04.2 - Úprava přepadu ...'!J33</f>
        <v>0</v>
      </c>
      <c r="AZ57" s="94">
        <f>'SO 04.2 - Úprava přepadu ...'!F30</f>
        <v>0</v>
      </c>
      <c r="BA57" s="94">
        <f>'SO 04.2 - Úprava přepadu ...'!F31</f>
        <v>0</v>
      </c>
      <c r="BB57" s="94">
        <f>'SO 04.2 - Úprava přepadu ...'!F32</f>
        <v>0</v>
      </c>
      <c r="BC57" s="94">
        <f>'SO 04.2 - Úprava přepadu ...'!F33</f>
        <v>0</v>
      </c>
      <c r="BD57" s="96">
        <f>'SO 04.2 - Úprava přepadu ...'!F34</f>
        <v>0</v>
      </c>
      <c r="BT57" s="97" t="s">
        <v>80</v>
      </c>
      <c r="BV57" s="97" t="s">
        <v>74</v>
      </c>
      <c r="BW57" s="97" t="s">
        <v>97</v>
      </c>
      <c r="BX57" s="97" t="s">
        <v>7</v>
      </c>
      <c r="CL57" s="97" t="s">
        <v>21</v>
      </c>
      <c r="CM57" s="97" t="s">
        <v>82</v>
      </c>
    </row>
    <row r="58" spans="1:91" s="5" customFormat="1" ht="22.5" customHeight="1">
      <c r="A58" s="87" t="s">
        <v>76</v>
      </c>
      <c r="B58" s="88"/>
      <c r="C58" s="89"/>
      <c r="D58" s="329" t="s">
        <v>98</v>
      </c>
      <c r="E58" s="329"/>
      <c r="F58" s="329"/>
      <c r="G58" s="329"/>
      <c r="H58" s="329"/>
      <c r="I58" s="90"/>
      <c r="J58" s="329" t="s">
        <v>99</v>
      </c>
      <c r="K58" s="329"/>
      <c r="L58" s="329"/>
      <c r="M58" s="329"/>
      <c r="N58" s="329"/>
      <c r="O58" s="329"/>
      <c r="P58" s="329"/>
      <c r="Q58" s="329"/>
      <c r="R58" s="329"/>
      <c r="S58" s="329"/>
      <c r="T58" s="329"/>
      <c r="U58" s="329"/>
      <c r="V58" s="329"/>
      <c r="W58" s="329"/>
      <c r="X58" s="329"/>
      <c r="Y58" s="329"/>
      <c r="Z58" s="329"/>
      <c r="AA58" s="329"/>
      <c r="AB58" s="329"/>
      <c r="AC58" s="329"/>
      <c r="AD58" s="329"/>
      <c r="AE58" s="329"/>
      <c r="AF58" s="329"/>
      <c r="AG58" s="326">
        <f>'SO 04.3 - Výstavba mokřad...'!J27</f>
        <v>0</v>
      </c>
      <c r="AH58" s="327"/>
      <c r="AI58" s="327"/>
      <c r="AJ58" s="327"/>
      <c r="AK58" s="327"/>
      <c r="AL58" s="327"/>
      <c r="AM58" s="327"/>
      <c r="AN58" s="326">
        <f t="shared" si="0"/>
        <v>0</v>
      </c>
      <c r="AO58" s="327"/>
      <c r="AP58" s="327"/>
      <c r="AQ58" s="91" t="s">
        <v>79</v>
      </c>
      <c r="AR58" s="92"/>
      <c r="AS58" s="93">
        <v>0</v>
      </c>
      <c r="AT58" s="94">
        <f t="shared" si="1"/>
        <v>0</v>
      </c>
      <c r="AU58" s="95">
        <f>'SO 04.3 - Výstavba mokřad...'!P84</f>
        <v>0</v>
      </c>
      <c r="AV58" s="94">
        <f>'SO 04.3 - Výstavba mokřad...'!J30</f>
        <v>0</v>
      </c>
      <c r="AW58" s="94">
        <f>'SO 04.3 - Výstavba mokřad...'!J31</f>
        <v>0</v>
      </c>
      <c r="AX58" s="94">
        <f>'SO 04.3 - Výstavba mokřad...'!J32</f>
        <v>0</v>
      </c>
      <c r="AY58" s="94">
        <f>'SO 04.3 - Výstavba mokřad...'!J33</f>
        <v>0</v>
      </c>
      <c r="AZ58" s="94">
        <f>'SO 04.3 - Výstavba mokřad...'!F30</f>
        <v>0</v>
      </c>
      <c r="BA58" s="94">
        <f>'SO 04.3 - Výstavba mokřad...'!F31</f>
        <v>0</v>
      </c>
      <c r="BB58" s="94">
        <f>'SO 04.3 - Výstavba mokřad...'!F32</f>
        <v>0</v>
      </c>
      <c r="BC58" s="94">
        <f>'SO 04.3 - Výstavba mokřad...'!F33</f>
        <v>0</v>
      </c>
      <c r="BD58" s="96">
        <f>'SO 04.3 - Výstavba mokřad...'!F34</f>
        <v>0</v>
      </c>
      <c r="BT58" s="97" t="s">
        <v>80</v>
      </c>
      <c r="BV58" s="97" t="s">
        <v>74</v>
      </c>
      <c r="BW58" s="97" t="s">
        <v>100</v>
      </c>
      <c r="BX58" s="97" t="s">
        <v>7</v>
      </c>
      <c r="CL58" s="97" t="s">
        <v>21</v>
      </c>
      <c r="CM58" s="97" t="s">
        <v>82</v>
      </c>
    </row>
    <row r="59" spans="1:91" s="5" customFormat="1" ht="22.5" customHeight="1">
      <c r="A59" s="87" t="s">
        <v>76</v>
      </c>
      <c r="B59" s="88"/>
      <c r="C59" s="89"/>
      <c r="D59" s="329" t="s">
        <v>101</v>
      </c>
      <c r="E59" s="329"/>
      <c r="F59" s="329"/>
      <c r="G59" s="329"/>
      <c r="H59" s="329"/>
      <c r="I59" s="90"/>
      <c r="J59" s="329" t="s">
        <v>102</v>
      </c>
      <c r="K59" s="329"/>
      <c r="L59" s="329"/>
      <c r="M59" s="329"/>
      <c r="N59" s="329"/>
      <c r="O59" s="329"/>
      <c r="P59" s="329"/>
      <c r="Q59" s="329"/>
      <c r="R59" s="329"/>
      <c r="S59" s="329"/>
      <c r="T59" s="329"/>
      <c r="U59" s="329"/>
      <c r="V59" s="329"/>
      <c r="W59" s="329"/>
      <c r="X59" s="329"/>
      <c r="Y59" s="329"/>
      <c r="Z59" s="329"/>
      <c r="AA59" s="329"/>
      <c r="AB59" s="329"/>
      <c r="AC59" s="329"/>
      <c r="AD59" s="329"/>
      <c r="AE59" s="329"/>
      <c r="AF59" s="329"/>
      <c r="AG59" s="326">
        <f>'SO 04.4 - Konečné úpravy,...'!J27</f>
        <v>0</v>
      </c>
      <c r="AH59" s="327"/>
      <c r="AI59" s="327"/>
      <c r="AJ59" s="327"/>
      <c r="AK59" s="327"/>
      <c r="AL59" s="327"/>
      <c r="AM59" s="327"/>
      <c r="AN59" s="326">
        <f t="shared" si="0"/>
        <v>0</v>
      </c>
      <c r="AO59" s="327"/>
      <c r="AP59" s="327"/>
      <c r="AQ59" s="91" t="s">
        <v>79</v>
      </c>
      <c r="AR59" s="92"/>
      <c r="AS59" s="93">
        <v>0</v>
      </c>
      <c r="AT59" s="94">
        <f t="shared" si="1"/>
        <v>0</v>
      </c>
      <c r="AU59" s="95">
        <f>'SO 04.4 - Konečné úpravy,...'!P79</f>
        <v>0</v>
      </c>
      <c r="AV59" s="94">
        <f>'SO 04.4 - Konečné úpravy,...'!J30</f>
        <v>0</v>
      </c>
      <c r="AW59" s="94">
        <f>'SO 04.4 - Konečné úpravy,...'!J31</f>
        <v>0</v>
      </c>
      <c r="AX59" s="94">
        <f>'SO 04.4 - Konečné úpravy,...'!J32</f>
        <v>0</v>
      </c>
      <c r="AY59" s="94">
        <f>'SO 04.4 - Konečné úpravy,...'!J33</f>
        <v>0</v>
      </c>
      <c r="AZ59" s="94">
        <f>'SO 04.4 - Konečné úpravy,...'!F30</f>
        <v>0</v>
      </c>
      <c r="BA59" s="94">
        <f>'SO 04.4 - Konečné úpravy,...'!F31</f>
        <v>0</v>
      </c>
      <c r="BB59" s="94">
        <f>'SO 04.4 - Konečné úpravy,...'!F32</f>
        <v>0</v>
      </c>
      <c r="BC59" s="94">
        <f>'SO 04.4 - Konečné úpravy,...'!F33</f>
        <v>0</v>
      </c>
      <c r="BD59" s="96">
        <f>'SO 04.4 - Konečné úpravy,...'!F34</f>
        <v>0</v>
      </c>
      <c r="BT59" s="97" t="s">
        <v>80</v>
      </c>
      <c r="BV59" s="97" t="s">
        <v>74</v>
      </c>
      <c r="BW59" s="97" t="s">
        <v>103</v>
      </c>
      <c r="BX59" s="97" t="s">
        <v>7</v>
      </c>
      <c r="CL59" s="97" t="s">
        <v>21</v>
      </c>
      <c r="CM59" s="97" t="s">
        <v>82</v>
      </c>
    </row>
    <row r="60" spans="1:91" s="5" customFormat="1" ht="22.5" customHeight="1">
      <c r="A60" s="87" t="s">
        <v>76</v>
      </c>
      <c r="B60" s="88"/>
      <c r="C60" s="89"/>
      <c r="D60" s="329" t="s">
        <v>104</v>
      </c>
      <c r="E60" s="329"/>
      <c r="F60" s="329"/>
      <c r="G60" s="329"/>
      <c r="H60" s="329"/>
      <c r="I60" s="90"/>
      <c r="J60" s="329" t="s">
        <v>105</v>
      </c>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6">
        <f>'SO 05 - Veřejné osvětlení'!J27</f>
        <v>0</v>
      </c>
      <c r="AH60" s="327"/>
      <c r="AI60" s="327"/>
      <c r="AJ60" s="327"/>
      <c r="AK60" s="327"/>
      <c r="AL60" s="327"/>
      <c r="AM60" s="327"/>
      <c r="AN60" s="326">
        <f t="shared" si="0"/>
        <v>0</v>
      </c>
      <c r="AO60" s="327"/>
      <c r="AP60" s="327"/>
      <c r="AQ60" s="91" t="s">
        <v>79</v>
      </c>
      <c r="AR60" s="92"/>
      <c r="AS60" s="93">
        <v>0</v>
      </c>
      <c r="AT60" s="94">
        <f t="shared" si="1"/>
        <v>0</v>
      </c>
      <c r="AU60" s="95">
        <f>'SO 05 - Veřejné osvětlení'!P81</f>
        <v>0</v>
      </c>
      <c r="AV60" s="94">
        <f>'SO 05 - Veřejné osvětlení'!J30</f>
        <v>0</v>
      </c>
      <c r="AW60" s="94">
        <f>'SO 05 - Veřejné osvětlení'!J31</f>
        <v>0</v>
      </c>
      <c r="AX60" s="94">
        <f>'SO 05 - Veřejné osvětlení'!J32</f>
        <v>0</v>
      </c>
      <c r="AY60" s="94">
        <f>'SO 05 - Veřejné osvětlení'!J33</f>
        <v>0</v>
      </c>
      <c r="AZ60" s="94">
        <f>'SO 05 - Veřejné osvětlení'!F30</f>
        <v>0</v>
      </c>
      <c r="BA60" s="94">
        <f>'SO 05 - Veřejné osvětlení'!F31</f>
        <v>0</v>
      </c>
      <c r="BB60" s="94">
        <f>'SO 05 - Veřejné osvětlení'!F32</f>
        <v>0</v>
      </c>
      <c r="BC60" s="94">
        <f>'SO 05 - Veřejné osvětlení'!F33</f>
        <v>0</v>
      </c>
      <c r="BD60" s="96">
        <f>'SO 05 - Veřejné osvětlení'!F34</f>
        <v>0</v>
      </c>
      <c r="BT60" s="97" t="s">
        <v>80</v>
      </c>
      <c r="BV60" s="97" t="s">
        <v>74</v>
      </c>
      <c r="BW60" s="97" t="s">
        <v>106</v>
      </c>
      <c r="BX60" s="97" t="s">
        <v>7</v>
      </c>
      <c r="CL60" s="97" t="s">
        <v>21</v>
      </c>
      <c r="CM60" s="97" t="s">
        <v>82</v>
      </c>
    </row>
    <row r="61" spans="1:91" s="5" customFormat="1" ht="22.5" customHeight="1">
      <c r="A61" s="87" t="s">
        <v>76</v>
      </c>
      <c r="B61" s="88"/>
      <c r="C61" s="89"/>
      <c r="D61" s="329" t="s">
        <v>107</v>
      </c>
      <c r="E61" s="329"/>
      <c r="F61" s="329"/>
      <c r="G61" s="329"/>
      <c r="H61" s="329"/>
      <c r="I61" s="90"/>
      <c r="J61" s="329" t="s">
        <v>108</v>
      </c>
      <c r="K61" s="329"/>
      <c r="L61" s="329"/>
      <c r="M61" s="329"/>
      <c r="N61" s="329"/>
      <c r="O61" s="329"/>
      <c r="P61" s="329"/>
      <c r="Q61" s="329"/>
      <c r="R61" s="329"/>
      <c r="S61" s="329"/>
      <c r="T61" s="329"/>
      <c r="U61" s="329"/>
      <c r="V61" s="329"/>
      <c r="W61" s="329"/>
      <c r="X61" s="329"/>
      <c r="Y61" s="329"/>
      <c r="Z61" s="329"/>
      <c r="AA61" s="329"/>
      <c r="AB61" s="329"/>
      <c r="AC61" s="329"/>
      <c r="AD61" s="329"/>
      <c r="AE61" s="329"/>
      <c r="AF61" s="329"/>
      <c r="AG61" s="326">
        <f>'SO 08 - Vegetační úpravy'!J27</f>
        <v>0</v>
      </c>
      <c r="AH61" s="327"/>
      <c r="AI61" s="327"/>
      <c r="AJ61" s="327"/>
      <c r="AK61" s="327"/>
      <c r="AL61" s="327"/>
      <c r="AM61" s="327"/>
      <c r="AN61" s="326">
        <f t="shared" si="0"/>
        <v>0</v>
      </c>
      <c r="AO61" s="327"/>
      <c r="AP61" s="327"/>
      <c r="AQ61" s="91" t="s">
        <v>79</v>
      </c>
      <c r="AR61" s="92"/>
      <c r="AS61" s="98">
        <v>0</v>
      </c>
      <c r="AT61" s="99">
        <f t="shared" si="1"/>
        <v>0</v>
      </c>
      <c r="AU61" s="100">
        <f>'SO 08 - Vegetační úpravy'!P220</f>
        <v>0</v>
      </c>
      <c r="AV61" s="99">
        <f>'SO 08 - Vegetační úpravy'!J30</f>
        <v>0</v>
      </c>
      <c r="AW61" s="99">
        <f>'SO 08 - Vegetační úpravy'!J31</f>
        <v>0</v>
      </c>
      <c r="AX61" s="99">
        <f>'SO 08 - Vegetační úpravy'!J32</f>
        <v>0</v>
      </c>
      <c r="AY61" s="99">
        <f>'SO 08 - Vegetační úpravy'!J33</f>
        <v>0</v>
      </c>
      <c r="AZ61" s="99">
        <f>'SO 08 - Vegetační úpravy'!F30</f>
        <v>0</v>
      </c>
      <c r="BA61" s="99">
        <f>'SO 08 - Vegetační úpravy'!F31</f>
        <v>0</v>
      </c>
      <c r="BB61" s="99">
        <f>'SO 08 - Vegetační úpravy'!F32</f>
        <v>0</v>
      </c>
      <c r="BC61" s="99">
        <f>'SO 08 - Vegetační úpravy'!F33</f>
        <v>0</v>
      </c>
      <c r="BD61" s="101">
        <f>'SO 08 - Vegetační úpravy'!F34</f>
        <v>0</v>
      </c>
      <c r="BT61" s="97" t="s">
        <v>80</v>
      </c>
      <c r="BV61" s="97" t="s">
        <v>74</v>
      </c>
      <c r="BW61" s="97" t="s">
        <v>109</v>
      </c>
      <c r="BX61" s="97" t="s">
        <v>7</v>
      </c>
      <c r="CL61" s="97" t="s">
        <v>21</v>
      </c>
      <c r="CM61" s="97" t="s">
        <v>82</v>
      </c>
    </row>
    <row r="62" spans="1:91" s="1" customFormat="1" ht="30" customHeight="1">
      <c r="B62" s="33"/>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3"/>
    </row>
    <row r="63" spans="1:91" s="1" customFormat="1" ht="6.95" customHeight="1">
      <c r="B63" s="48"/>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53"/>
    </row>
  </sheetData>
  <sheetProtection sheet="1" objects="1" scenarios="1" formatCells="0" formatColumns="0" formatRows="0" sort="0" autoFilter="0"/>
  <mergeCells count="77">
    <mergeCell ref="AR2:BE2"/>
    <mergeCell ref="AS46:AT48"/>
    <mergeCell ref="AK28:AO28"/>
    <mergeCell ref="E14:AJ14"/>
    <mergeCell ref="E20:AN20"/>
    <mergeCell ref="BE5:BE32"/>
    <mergeCell ref="K5:AO5"/>
    <mergeCell ref="K6:AO6"/>
    <mergeCell ref="AK23:AO23"/>
    <mergeCell ref="L25:O25"/>
    <mergeCell ref="AG53:AM53"/>
    <mergeCell ref="AG55:AM55"/>
    <mergeCell ref="AG54:AM54"/>
    <mergeCell ref="AK25:AO25"/>
    <mergeCell ref="AN53:AP53"/>
    <mergeCell ref="AN51:AP51"/>
    <mergeCell ref="AG51:AM51"/>
    <mergeCell ref="AK30:AO30"/>
    <mergeCell ref="W25:AE25"/>
    <mergeCell ref="AK26:AO26"/>
    <mergeCell ref="AN61:AP61"/>
    <mergeCell ref="AG61:AM61"/>
    <mergeCell ref="AG60:AM60"/>
    <mergeCell ref="AG59:AM59"/>
    <mergeCell ref="AN59:AP59"/>
    <mergeCell ref="AN60:AP60"/>
    <mergeCell ref="D61:H61"/>
    <mergeCell ref="J61:AF61"/>
    <mergeCell ref="D58:H58"/>
    <mergeCell ref="J58:AF58"/>
    <mergeCell ref="J59:AF59"/>
    <mergeCell ref="D59:H59"/>
    <mergeCell ref="D60:H60"/>
    <mergeCell ref="J60:AF60"/>
    <mergeCell ref="AN55:AP55"/>
    <mergeCell ref="D56:H56"/>
    <mergeCell ref="J56:AF56"/>
    <mergeCell ref="D57:H57"/>
    <mergeCell ref="J57:AF57"/>
    <mergeCell ref="AG56:AM56"/>
    <mergeCell ref="AN57:AP57"/>
    <mergeCell ref="AG57:AM57"/>
    <mergeCell ref="AN58:AP58"/>
    <mergeCell ref="AG58:AM58"/>
    <mergeCell ref="AN56:AP56"/>
    <mergeCell ref="D54:H54"/>
    <mergeCell ref="J54:AF54"/>
    <mergeCell ref="D55:H55"/>
    <mergeCell ref="J55:AF55"/>
    <mergeCell ref="L28:O28"/>
    <mergeCell ref="W28:AE28"/>
    <mergeCell ref="D53:H53"/>
    <mergeCell ref="J53:AF53"/>
    <mergeCell ref="D52:H52"/>
    <mergeCell ref="C49:G49"/>
    <mergeCell ref="AM44:AN44"/>
    <mergeCell ref="L42:AO42"/>
    <mergeCell ref="AM46:AP46"/>
    <mergeCell ref="I49:AF49"/>
    <mergeCell ref="X32:AB32"/>
    <mergeCell ref="AK32:AO32"/>
    <mergeCell ref="W30:AE30"/>
    <mergeCell ref="AN54:AP54"/>
    <mergeCell ref="L26:O26"/>
    <mergeCell ref="L29:O29"/>
    <mergeCell ref="W29:AE29"/>
    <mergeCell ref="AK29:AO29"/>
    <mergeCell ref="AK27:AO27"/>
    <mergeCell ref="L27:O27"/>
    <mergeCell ref="W26:AE26"/>
    <mergeCell ref="J52:AF52"/>
    <mergeCell ref="L30:O30"/>
    <mergeCell ref="W27:AE27"/>
    <mergeCell ref="AN52:AP52"/>
    <mergeCell ref="AG52:AM52"/>
    <mergeCell ref="AN49:AP49"/>
    <mergeCell ref="AG49:AM49"/>
  </mergeCells>
  <phoneticPr fontId="0" type="noConversion"/>
  <hyperlinks>
    <hyperlink ref="K1:S1" location="C2" display="1) Rekapitulace stavby"/>
    <hyperlink ref="W1:AI1" location="C51" display="2) Rekapitulace objektů stavby a soupisů prací"/>
    <hyperlink ref="A52" location="'SO 00 - Všeobecné práce'!C2" display="/"/>
    <hyperlink ref="A53" location="'SO 01 - Bourání povrchů'!C2" display="/"/>
    <hyperlink ref="A54" location="'SO 02 - Terénní úpravy'!C2" display="/"/>
    <hyperlink ref="A55" location="'SO 03 - Komunikace, zpevn...'!C2" display="/"/>
    <hyperlink ref="A56" location="'SO 04.1 - Příprava území,...'!C2" display="/"/>
    <hyperlink ref="A57" location="'SO 04.2 - Úprava přepadu ...'!C2" display="/"/>
    <hyperlink ref="A58" location="'SO 04.3 - Výstavba mokřad...'!C2" display="/"/>
    <hyperlink ref="A59" location="'SO 04.4 - Konečné úpravy,...'!C2" display="/"/>
    <hyperlink ref="A60" location="'SO 05 - Veřejné osvětlení'!C2" display="/"/>
    <hyperlink ref="A61" location="'SO 08 - Vegetační úpravy'!C2"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94"/>
  <sheetViews>
    <sheetView showGridLines="0" workbookViewId="0">
      <pane ySplit="1" topLeftCell="A71" activePane="bottomLeft" state="frozen"/>
      <selection pane="bottomLeft" activeCell="F92" sqref="F92"/>
    </sheetView>
  </sheetViews>
  <sheetFormatPr defaultRowHeight="13.5"/>
  <cols>
    <col min="1" max="1" width="8.33203125" style="290" customWidth="1"/>
    <col min="2" max="2" width="1.6640625" style="290" customWidth="1"/>
    <col min="3" max="3" width="4.1640625" style="290" customWidth="1"/>
    <col min="4" max="4" width="4.33203125" style="290" customWidth="1"/>
    <col min="5" max="5" width="17.1640625" style="290" customWidth="1"/>
    <col min="6" max="6" width="75" style="290" customWidth="1"/>
    <col min="7" max="7" width="8.6640625" style="290" customWidth="1"/>
    <col min="8" max="8" width="11.1640625" style="290" customWidth="1"/>
    <col min="9" max="9" width="12.6640625" style="290" customWidth="1"/>
    <col min="10" max="10" width="23.5" style="290" customWidth="1"/>
    <col min="11" max="11" width="15.5" style="290" customWidth="1"/>
    <col min="12" max="12" width="9.33203125" style="290"/>
    <col min="13" max="18" width="9.33203125" style="290" hidden="1" customWidth="1"/>
    <col min="19" max="19" width="8.1640625" style="290" hidden="1" customWidth="1"/>
    <col min="20" max="20" width="29.6640625" style="290" hidden="1" customWidth="1"/>
    <col min="21" max="21" width="16.33203125" style="290" hidden="1" customWidth="1"/>
    <col min="22" max="22" width="12.33203125" style="290" customWidth="1"/>
    <col min="23" max="23" width="16.33203125" style="290" customWidth="1"/>
    <col min="24" max="24" width="12.33203125" style="290" customWidth="1"/>
    <col min="25" max="25" width="15" style="290" customWidth="1"/>
    <col min="26" max="26" width="11" style="290" customWidth="1"/>
    <col min="27" max="27" width="15" style="290" customWidth="1"/>
    <col min="28" max="28" width="16.33203125" style="290" customWidth="1"/>
    <col min="29" max="29" width="11" style="290" customWidth="1"/>
    <col min="30" max="30" width="15" style="290" customWidth="1"/>
    <col min="31" max="31" width="16.33203125" style="290" customWidth="1"/>
    <col min="32" max="43" width="9.33203125" style="290"/>
    <col min="44" max="65" width="9.33203125" style="290" hidden="1" customWidth="1"/>
    <col min="66" max="16384" width="9.33203125" style="290"/>
  </cols>
  <sheetData>
    <row r="1" spans="1:70" ht="21.75" customHeight="1">
      <c r="A1" s="287"/>
      <c r="B1" s="8"/>
      <c r="C1" s="8"/>
      <c r="D1" s="9" t="s">
        <v>1</v>
      </c>
      <c r="E1" s="8"/>
      <c r="F1" s="288" t="s">
        <v>110</v>
      </c>
      <c r="G1" s="365" t="s">
        <v>111</v>
      </c>
      <c r="H1" s="365"/>
      <c r="I1" s="8"/>
      <c r="J1" s="288" t="s">
        <v>112</v>
      </c>
      <c r="K1" s="9" t="s">
        <v>113</v>
      </c>
      <c r="L1" s="288" t="s">
        <v>114</v>
      </c>
      <c r="M1" s="288"/>
      <c r="N1" s="288"/>
      <c r="O1" s="288"/>
      <c r="P1" s="288"/>
      <c r="Q1" s="288"/>
      <c r="R1" s="288"/>
      <c r="S1" s="288"/>
      <c r="T1" s="288"/>
      <c r="U1" s="289"/>
      <c r="V1" s="289"/>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row>
    <row r="2" spans="1:70" ht="36.950000000000003" customHeight="1">
      <c r="L2" s="366"/>
      <c r="M2" s="366"/>
      <c r="N2" s="366"/>
      <c r="O2" s="366"/>
      <c r="P2" s="366"/>
      <c r="Q2" s="366"/>
      <c r="R2" s="366"/>
      <c r="S2" s="366"/>
      <c r="T2" s="366"/>
      <c r="U2" s="366"/>
      <c r="V2" s="366"/>
      <c r="AT2" s="291" t="s">
        <v>81</v>
      </c>
    </row>
    <row r="3" spans="1:70" ht="6.95" customHeight="1">
      <c r="B3" s="16"/>
      <c r="C3" s="17"/>
      <c r="D3" s="17"/>
      <c r="E3" s="17"/>
      <c r="F3" s="17"/>
      <c r="G3" s="17"/>
      <c r="H3" s="17"/>
      <c r="I3" s="17"/>
      <c r="J3" s="17"/>
      <c r="K3" s="18"/>
      <c r="AT3" s="291" t="s">
        <v>82</v>
      </c>
    </row>
    <row r="4" spans="1:70" ht="36.950000000000003" customHeight="1">
      <c r="B4" s="19"/>
      <c r="C4" s="20"/>
      <c r="D4" s="21" t="s">
        <v>115</v>
      </c>
      <c r="E4" s="20"/>
      <c r="F4" s="20"/>
      <c r="G4" s="20"/>
      <c r="H4" s="20"/>
      <c r="I4" s="20"/>
      <c r="J4" s="20"/>
      <c r="K4" s="22"/>
      <c r="M4" s="292" t="s">
        <v>12</v>
      </c>
      <c r="AT4" s="291" t="s">
        <v>6</v>
      </c>
    </row>
    <row r="5" spans="1:70" ht="6.95" customHeight="1">
      <c r="B5" s="19"/>
      <c r="C5" s="20"/>
      <c r="D5" s="20"/>
      <c r="E5" s="20"/>
      <c r="F5" s="20"/>
      <c r="G5" s="20"/>
      <c r="H5" s="20"/>
      <c r="I5" s="20"/>
      <c r="J5" s="20"/>
      <c r="K5" s="22"/>
    </row>
    <row r="6" spans="1:70" ht="15">
      <c r="B6" s="19"/>
      <c r="C6" s="20"/>
      <c r="D6" s="28" t="s">
        <v>18</v>
      </c>
      <c r="E6" s="20"/>
      <c r="F6" s="20"/>
      <c r="G6" s="20"/>
      <c r="H6" s="20"/>
      <c r="I6" s="20"/>
      <c r="J6" s="20"/>
      <c r="K6" s="22"/>
    </row>
    <row r="7" spans="1:70" ht="22.5" customHeight="1">
      <c r="B7" s="19"/>
      <c r="C7" s="20"/>
      <c r="D7" s="20"/>
      <c r="E7" s="367" t="str">
        <f>'Rekapitulace stavby'!K6</f>
        <v xml:space="preserve"> Lesopark ul. Lesní</v>
      </c>
      <c r="F7" s="368"/>
      <c r="G7" s="368"/>
      <c r="H7" s="368"/>
      <c r="I7" s="20"/>
      <c r="J7" s="20"/>
      <c r="K7" s="22"/>
    </row>
    <row r="8" spans="1:70" s="55" customFormat="1" ht="15">
      <c r="B8" s="33"/>
      <c r="C8" s="34"/>
      <c r="D8" s="28" t="s">
        <v>116</v>
      </c>
      <c r="E8" s="34"/>
      <c r="F8" s="34"/>
      <c r="G8" s="34"/>
      <c r="H8" s="34"/>
      <c r="I8" s="34"/>
      <c r="J8" s="34"/>
      <c r="K8" s="37"/>
    </row>
    <row r="9" spans="1:70" s="55" customFormat="1" ht="36.950000000000003" customHeight="1">
      <c r="B9" s="33"/>
      <c r="C9" s="34"/>
      <c r="D9" s="34"/>
      <c r="E9" s="369" t="s">
        <v>117</v>
      </c>
      <c r="F9" s="370"/>
      <c r="G9" s="370"/>
      <c r="H9" s="370"/>
      <c r="I9" s="34"/>
      <c r="J9" s="34"/>
      <c r="K9" s="37"/>
    </row>
    <row r="10" spans="1:70" s="55" customFormat="1">
      <c r="B10" s="33"/>
      <c r="C10" s="34"/>
      <c r="D10" s="34"/>
      <c r="E10" s="34"/>
      <c r="F10" s="34"/>
      <c r="G10" s="34"/>
      <c r="H10" s="34"/>
      <c r="I10" s="34"/>
      <c r="J10" s="34"/>
      <c r="K10" s="37"/>
    </row>
    <row r="11" spans="1:70" s="55" customFormat="1" ht="14.45" customHeight="1">
      <c r="B11" s="33"/>
      <c r="C11" s="34"/>
      <c r="D11" s="28" t="s">
        <v>20</v>
      </c>
      <c r="E11" s="34"/>
      <c r="F11" s="26" t="s">
        <v>21</v>
      </c>
      <c r="G11" s="34"/>
      <c r="H11" s="34"/>
      <c r="I11" s="28" t="s">
        <v>22</v>
      </c>
      <c r="J11" s="26" t="s">
        <v>21</v>
      </c>
      <c r="K11" s="37"/>
    </row>
    <row r="12" spans="1:70" s="55" customFormat="1" ht="14.45" customHeight="1">
      <c r="B12" s="33"/>
      <c r="C12" s="34"/>
      <c r="D12" s="28" t="s">
        <v>23</v>
      </c>
      <c r="E12" s="34"/>
      <c r="F12" s="26" t="s">
        <v>24</v>
      </c>
      <c r="G12" s="34"/>
      <c r="H12" s="34"/>
      <c r="I12" s="28" t="s">
        <v>25</v>
      </c>
      <c r="J12" s="102" t="str">
        <f>'Rekapitulace stavby'!AN8</f>
        <v>16.3.2017</v>
      </c>
      <c r="K12" s="37"/>
    </row>
    <row r="13" spans="1:70" s="55" customFormat="1" ht="21.75" customHeight="1">
      <c r="B13" s="33"/>
      <c r="C13" s="34"/>
      <c r="D13" s="25" t="s">
        <v>27</v>
      </c>
      <c r="E13" s="34"/>
      <c r="F13" s="30" t="s">
        <v>118</v>
      </c>
      <c r="G13" s="34"/>
      <c r="H13" s="34"/>
      <c r="I13" s="34"/>
      <c r="J13" s="34"/>
      <c r="K13" s="37"/>
    </row>
    <row r="14" spans="1:70" s="55" customFormat="1" ht="14.45" customHeight="1">
      <c r="B14" s="33"/>
      <c r="C14" s="34"/>
      <c r="D14" s="28" t="s">
        <v>29</v>
      </c>
      <c r="E14" s="34"/>
      <c r="F14" s="34"/>
      <c r="G14" s="34"/>
      <c r="H14" s="34"/>
      <c r="I14" s="28" t="s">
        <v>30</v>
      </c>
      <c r="J14" s="26" t="str">
        <f>IF('Rekapitulace stavby'!AN10="","",'Rekapitulace stavby'!AN10)</f>
        <v/>
      </c>
      <c r="K14" s="37"/>
    </row>
    <row r="15" spans="1:70" s="55" customFormat="1" ht="18" customHeight="1">
      <c r="B15" s="33"/>
      <c r="C15" s="34"/>
      <c r="D15" s="34"/>
      <c r="E15" s="26" t="str">
        <f>IF('Rekapitulace stavby'!E11="","",'Rekapitulace stavby'!E11)</f>
        <v xml:space="preserve"> </v>
      </c>
      <c r="F15" s="34"/>
      <c r="G15" s="34"/>
      <c r="H15" s="34"/>
      <c r="I15" s="28" t="s">
        <v>32</v>
      </c>
      <c r="J15" s="26" t="str">
        <f>IF('Rekapitulace stavby'!AN11="","",'Rekapitulace stavby'!AN11)</f>
        <v/>
      </c>
      <c r="K15" s="37"/>
    </row>
    <row r="16" spans="1:70" s="55" customFormat="1" ht="6.95" customHeight="1">
      <c r="B16" s="33"/>
      <c r="C16" s="34"/>
      <c r="D16" s="34"/>
      <c r="E16" s="34"/>
      <c r="F16" s="34"/>
      <c r="G16" s="34"/>
      <c r="H16" s="34"/>
      <c r="I16" s="34"/>
      <c r="J16" s="34"/>
      <c r="K16" s="37"/>
    </row>
    <row r="17" spans="2:11" s="55" customFormat="1" ht="14.45" customHeight="1">
      <c r="B17" s="33"/>
      <c r="C17" s="34"/>
      <c r="D17" s="28" t="s">
        <v>33</v>
      </c>
      <c r="E17" s="34"/>
      <c r="F17" s="34"/>
      <c r="G17" s="34"/>
      <c r="H17" s="34"/>
      <c r="I17" s="28" t="s">
        <v>30</v>
      </c>
      <c r="J17" s="26" t="str">
        <f>IF('Rekapitulace stavby'!AN13="Vyplň údaj","",IF('Rekapitulace stavby'!AN13="","",'Rekapitulace stavby'!AN13))</f>
        <v/>
      </c>
      <c r="K17" s="37"/>
    </row>
    <row r="18" spans="2:11" s="55" customFormat="1" ht="18" customHeight="1">
      <c r="B18" s="33"/>
      <c r="C18" s="34"/>
      <c r="D18" s="34"/>
      <c r="E18" s="26" t="str">
        <f>IF('Rekapitulace stavby'!E14="Vyplň údaj","",IF('Rekapitulace stavby'!E14="","",'Rekapitulace stavby'!E14))</f>
        <v/>
      </c>
      <c r="F18" s="34"/>
      <c r="G18" s="34"/>
      <c r="H18" s="34"/>
      <c r="I18" s="28" t="s">
        <v>32</v>
      </c>
      <c r="J18" s="26" t="str">
        <f>IF('Rekapitulace stavby'!AN14="Vyplň údaj","",IF('Rekapitulace stavby'!AN14="","",'Rekapitulace stavby'!AN14))</f>
        <v/>
      </c>
      <c r="K18" s="37"/>
    </row>
    <row r="19" spans="2:11" s="55" customFormat="1" ht="6.95" customHeight="1">
      <c r="B19" s="33"/>
      <c r="C19" s="34"/>
      <c r="D19" s="34"/>
      <c r="E19" s="34"/>
      <c r="F19" s="34"/>
      <c r="G19" s="34"/>
      <c r="H19" s="34"/>
      <c r="I19" s="34"/>
      <c r="J19" s="34"/>
      <c r="K19" s="37"/>
    </row>
    <row r="20" spans="2:11" s="55" customFormat="1" ht="14.45" customHeight="1">
      <c r="B20" s="33"/>
      <c r="C20" s="34"/>
      <c r="D20" s="28" t="s">
        <v>35</v>
      </c>
      <c r="E20" s="34"/>
      <c r="F20" s="34"/>
      <c r="G20" s="34"/>
      <c r="H20" s="34"/>
      <c r="I20" s="28" t="s">
        <v>30</v>
      </c>
      <c r="J20" s="26" t="str">
        <f>IF('Rekapitulace stavby'!AN16="","",'Rekapitulace stavby'!AN16)</f>
        <v/>
      </c>
      <c r="K20" s="37"/>
    </row>
    <row r="21" spans="2:11" s="55" customFormat="1" ht="18" customHeight="1">
      <c r="B21" s="33"/>
      <c r="C21" s="34"/>
      <c r="D21" s="34"/>
      <c r="E21" s="26" t="str">
        <f>IF('Rekapitulace stavby'!E17="","",'Rekapitulace stavby'!E17)</f>
        <v xml:space="preserve"> </v>
      </c>
      <c r="F21" s="34"/>
      <c r="G21" s="34"/>
      <c r="H21" s="34"/>
      <c r="I21" s="28" t="s">
        <v>32</v>
      </c>
      <c r="J21" s="26" t="str">
        <f>IF('Rekapitulace stavby'!AN17="","",'Rekapitulace stavby'!AN17)</f>
        <v/>
      </c>
      <c r="K21" s="37"/>
    </row>
    <row r="22" spans="2:11" s="55" customFormat="1" ht="6.95" customHeight="1">
      <c r="B22" s="33"/>
      <c r="C22" s="34"/>
      <c r="D22" s="34"/>
      <c r="E22" s="34"/>
      <c r="F22" s="34"/>
      <c r="G22" s="34"/>
      <c r="H22" s="34"/>
      <c r="I22" s="34"/>
      <c r="J22" s="34"/>
      <c r="K22" s="37"/>
    </row>
    <row r="23" spans="2:11" s="55" customFormat="1" ht="14.45" customHeight="1">
      <c r="B23" s="33"/>
      <c r="C23" s="34"/>
      <c r="D23" s="28" t="s">
        <v>37</v>
      </c>
      <c r="E23" s="34"/>
      <c r="F23" s="34"/>
      <c r="G23" s="34"/>
      <c r="H23" s="34"/>
      <c r="I23" s="34"/>
      <c r="J23" s="34"/>
      <c r="K23" s="37"/>
    </row>
    <row r="24" spans="2:11" s="293" customFormat="1" ht="22.5" customHeight="1">
      <c r="B24" s="103"/>
      <c r="C24" s="104"/>
      <c r="D24" s="104"/>
      <c r="E24" s="358" t="s">
        <v>21</v>
      </c>
      <c r="F24" s="358"/>
      <c r="G24" s="358"/>
      <c r="H24" s="358"/>
      <c r="I24" s="104"/>
      <c r="J24" s="104"/>
      <c r="K24" s="105"/>
    </row>
    <row r="25" spans="2:11" s="55" customFormat="1" ht="6.95" customHeight="1">
      <c r="B25" s="33"/>
      <c r="C25" s="34"/>
      <c r="D25" s="34"/>
      <c r="E25" s="34"/>
      <c r="F25" s="34"/>
      <c r="G25" s="34"/>
      <c r="H25" s="34"/>
      <c r="I25" s="34"/>
      <c r="J25" s="34"/>
      <c r="K25" s="37"/>
    </row>
    <row r="26" spans="2:11" s="55" customFormat="1" ht="6.95" customHeight="1">
      <c r="B26" s="33"/>
      <c r="C26" s="34"/>
      <c r="D26" s="76"/>
      <c r="E26" s="76"/>
      <c r="F26" s="76"/>
      <c r="G26" s="76"/>
      <c r="H26" s="76"/>
      <c r="I26" s="76"/>
      <c r="J26" s="76"/>
      <c r="K26" s="106"/>
    </row>
    <row r="27" spans="2:11" s="55" customFormat="1" ht="25.35" customHeight="1">
      <c r="B27" s="33"/>
      <c r="C27" s="34"/>
      <c r="D27" s="107" t="s">
        <v>38</v>
      </c>
      <c r="E27" s="34"/>
      <c r="F27" s="34"/>
      <c r="G27" s="34"/>
      <c r="H27" s="34"/>
      <c r="I27" s="34"/>
      <c r="J27" s="108">
        <f>ROUND(J81,2)</f>
        <v>0</v>
      </c>
      <c r="K27" s="37"/>
    </row>
    <row r="28" spans="2:11" s="55" customFormat="1" ht="6.95" customHeight="1">
      <c r="B28" s="33"/>
      <c r="C28" s="34"/>
      <c r="D28" s="76"/>
      <c r="E28" s="76"/>
      <c r="F28" s="76"/>
      <c r="G28" s="76"/>
      <c r="H28" s="76"/>
      <c r="I28" s="76"/>
      <c r="J28" s="76"/>
      <c r="K28" s="106"/>
    </row>
    <row r="29" spans="2:11" s="55" customFormat="1" ht="14.45" customHeight="1">
      <c r="B29" s="33"/>
      <c r="C29" s="34"/>
      <c r="D29" s="34"/>
      <c r="E29" s="34"/>
      <c r="F29" s="38" t="s">
        <v>40</v>
      </c>
      <c r="G29" s="34"/>
      <c r="H29" s="34"/>
      <c r="I29" s="38" t="s">
        <v>39</v>
      </c>
      <c r="J29" s="38" t="s">
        <v>41</v>
      </c>
      <c r="K29" s="37"/>
    </row>
    <row r="30" spans="2:11" s="55" customFormat="1" ht="14.45" customHeight="1">
      <c r="B30" s="33"/>
      <c r="C30" s="34"/>
      <c r="D30" s="41" t="s">
        <v>42</v>
      </c>
      <c r="E30" s="41" t="s">
        <v>43</v>
      </c>
      <c r="F30" s="109">
        <f>ROUND(SUM(BE81:BE93), 2)</f>
        <v>0</v>
      </c>
      <c r="G30" s="34"/>
      <c r="H30" s="34"/>
      <c r="I30" s="294">
        <v>0.21</v>
      </c>
      <c r="J30" s="109">
        <f>ROUND(ROUND((SUM(BE81:BE93)), 2)*I30, 2)</f>
        <v>0</v>
      </c>
      <c r="K30" s="37"/>
    </row>
    <row r="31" spans="2:11" s="55" customFormat="1" ht="14.45" customHeight="1">
      <c r="B31" s="33"/>
      <c r="C31" s="34"/>
      <c r="D31" s="34"/>
      <c r="E31" s="41" t="s">
        <v>44</v>
      </c>
      <c r="F31" s="109">
        <f>ROUND(SUM(BF81:BF93), 2)</f>
        <v>0</v>
      </c>
      <c r="G31" s="34"/>
      <c r="H31" s="34"/>
      <c r="I31" s="294">
        <v>0.15</v>
      </c>
      <c r="J31" s="109">
        <f>ROUND(ROUND((SUM(BF81:BF93)), 2)*I31, 2)</f>
        <v>0</v>
      </c>
      <c r="K31" s="37"/>
    </row>
    <row r="32" spans="2:11" s="55" customFormat="1" ht="14.45" hidden="1" customHeight="1">
      <c r="B32" s="33"/>
      <c r="C32" s="34"/>
      <c r="D32" s="34"/>
      <c r="E32" s="41" t="s">
        <v>45</v>
      </c>
      <c r="F32" s="109">
        <f>ROUND(SUM(BG81:BG93), 2)</f>
        <v>0</v>
      </c>
      <c r="G32" s="34"/>
      <c r="H32" s="34"/>
      <c r="I32" s="294">
        <v>0.21</v>
      </c>
      <c r="J32" s="109">
        <v>0</v>
      </c>
      <c r="K32" s="37"/>
    </row>
    <row r="33" spans="2:11" s="55" customFormat="1" ht="14.45" hidden="1" customHeight="1">
      <c r="B33" s="33"/>
      <c r="C33" s="34"/>
      <c r="D33" s="34"/>
      <c r="E33" s="41" t="s">
        <v>46</v>
      </c>
      <c r="F33" s="109">
        <f>ROUND(SUM(BH81:BH93), 2)</f>
        <v>0</v>
      </c>
      <c r="G33" s="34"/>
      <c r="H33" s="34"/>
      <c r="I33" s="294">
        <v>0.15</v>
      </c>
      <c r="J33" s="109">
        <v>0</v>
      </c>
      <c r="K33" s="37"/>
    </row>
    <row r="34" spans="2:11" s="55" customFormat="1" ht="14.45" hidden="1" customHeight="1">
      <c r="B34" s="33"/>
      <c r="C34" s="34"/>
      <c r="D34" s="34"/>
      <c r="E34" s="41" t="s">
        <v>47</v>
      </c>
      <c r="F34" s="109">
        <f>ROUND(SUM(BI81:BI93), 2)</f>
        <v>0</v>
      </c>
      <c r="G34" s="34"/>
      <c r="H34" s="34"/>
      <c r="I34" s="294">
        <v>0</v>
      </c>
      <c r="J34" s="109">
        <v>0</v>
      </c>
      <c r="K34" s="37"/>
    </row>
    <row r="35" spans="2:11" s="55" customFormat="1" ht="6.95" customHeight="1">
      <c r="B35" s="33"/>
      <c r="C35" s="34"/>
      <c r="D35" s="34"/>
      <c r="E35" s="34"/>
      <c r="F35" s="34"/>
      <c r="G35" s="34"/>
      <c r="H35" s="34"/>
      <c r="I35" s="34"/>
      <c r="J35" s="34"/>
      <c r="K35" s="37"/>
    </row>
    <row r="36" spans="2:11" s="55" customFormat="1" ht="25.35" customHeight="1">
      <c r="B36" s="33"/>
      <c r="C36" s="43"/>
      <c r="D36" s="44" t="s">
        <v>48</v>
      </c>
      <c r="E36" s="45"/>
      <c r="F36" s="45"/>
      <c r="G36" s="110" t="s">
        <v>49</v>
      </c>
      <c r="H36" s="46" t="s">
        <v>50</v>
      </c>
      <c r="I36" s="45"/>
      <c r="J36" s="111">
        <f>SUM(J27:J34)</f>
        <v>0</v>
      </c>
      <c r="K36" s="112"/>
    </row>
    <row r="37" spans="2:11" s="55" customFormat="1" ht="14.45" customHeight="1">
      <c r="B37" s="48"/>
      <c r="C37" s="49"/>
      <c r="D37" s="49"/>
      <c r="E37" s="49"/>
      <c r="F37" s="49"/>
      <c r="G37" s="49"/>
      <c r="H37" s="49"/>
      <c r="I37" s="49"/>
      <c r="J37" s="49"/>
      <c r="K37" s="50"/>
    </row>
    <row r="41" spans="2:11" s="55" customFormat="1" ht="6.95" customHeight="1">
      <c r="B41" s="51"/>
      <c r="C41" s="52"/>
      <c r="D41" s="52"/>
      <c r="E41" s="52"/>
      <c r="F41" s="52"/>
      <c r="G41" s="52"/>
      <c r="H41" s="52"/>
      <c r="I41" s="52"/>
      <c r="J41" s="52"/>
      <c r="K41" s="295"/>
    </row>
    <row r="42" spans="2:11" s="55" customFormat="1" ht="36.950000000000003" customHeight="1">
      <c r="B42" s="33"/>
      <c r="C42" s="21" t="s">
        <v>119</v>
      </c>
      <c r="D42" s="34"/>
      <c r="E42" s="34"/>
      <c r="F42" s="34"/>
      <c r="G42" s="34"/>
      <c r="H42" s="34"/>
      <c r="I42" s="34"/>
      <c r="J42" s="34"/>
      <c r="K42" s="37"/>
    </row>
    <row r="43" spans="2:11" s="55" customFormat="1" ht="6.95" customHeight="1">
      <c r="B43" s="33"/>
      <c r="C43" s="34"/>
      <c r="D43" s="34"/>
      <c r="E43" s="34"/>
      <c r="F43" s="34"/>
      <c r="G43" s="34"/>
      <c r="H43" s="34"/>
      <c r="I43" s="34"/>
      <c r="J43" s="34"/>
      <c r="K43" s="37"/>
    </row>
    <row r="44" spans="2:11" s="55" customFormat="1" ht="14.45" customHeight="1">
      <c r="B44" s="33"/>
      <c r="C44" s="28" t="s">
        <v>18</v>
      </c>
      <c r="D44" s="34"/>
      <c r="E44" s="34"/>
      <c r="F44" s="34"/>
      <c r="G44" s="34"/>
      <c r="H44" s="34"/>
      <c r="I44" s="34"/>
      <c r="J44" s="34"/>
      <c r="K44" s="37"/>
    </row>
    <row r="45" spans="2:11" s="55" customFormat="1" ht="22.5" customHeight="1">
      <c r="B45" s="33"/>
      <c r="C45" s="34"/>
      <c r="D45" s="34"/>
      <c r="E45" s="367" t="str">
        <f>E7</f>
        <v xml:space="preserve"> Lesopark ul. Lesní</v>
      </c>
      <c r="F45" s="368"/>
      <c r="G45" s="368"/>
      <c r="H45" s="368"/>
      <c r="I45" s="34"/>
      <c r="J45" s="34"/>
      <c r="K45" s="37"/>
    </row>
    <row r="46" spans="2:11" s="55" customFormat="1" ht="14.45" customHeight="1">
      <c r="B46" s="33"/>
      <c r="C46" s="28" t="s">
        <v>116</v>
      </c>
      <c r="D46" s="34"/>
      <c r="E46" s="34"/>
      <c r="F46" s="34"/>
      <c r="G46" s="34"/>
      <c r="H46" s="34"/>
      <c r="I46" s="34"/>
      <c r="J46" s="34"/>
      <c r="K46" s="37"/>
    </row>
    <row r="47" spans="2:11" s="55" customFormat="1" ht="23.25" customHeight="1">
      <c r="B47" s="33"/>
      <c r="C47" s="34"/>
      <c r="D47" s="34"/>
      <c r="E47" s="369" t="str">
        <f>E9</f>
        <v>SO 00 - Všeobecné práce</v>
      </c>
      <c r="F47" s="370"/>
      <c r="G47" s="370"/>
      <c r="H47" s="370"/>
      <c r="I47" s="34"/>
      <c r="J47" s="34"/>
      <c r="K47" s="37"/>
    </row>
    <row r="48" spans="2:11" s="55" customFormat="1" ht="6.95" customHeight="1">
      <c r="B48" s="33"/>
      <c r="C48" s="34"/>
      <c r="D48" s="34"/>
      <c r="E48" s="34"/>
      <c r="F48" s="34"/>
      <c r="G48" s="34"/>
      <c r="H48" s="34"/>
      <c r="I48" s="34"/>
      <c r="J48" s="34"/>
      <c r="K48" s="37"/>
    </row>
    <row r="49" spans="2:47" s="55" customFormat="1" ht="18" customHeight="1">
      <c r="B49" s="33"/>
      <c r="C49" s="28" t="s">
        <v>23</v>
      </c>
      <c r="D49" s="34"/>
      <c r="E49" s="34"/>
      <c r="F49" s="26" t="str">
        <f>F12</f>
        <v>Chodov</v>
      </c>
      <c r="G49" s="34"/>
      <c r="H49" s="34"/>
      <c r="I49" s="28" t="s">
        <v>25</v>
      </c>
      <c r="J49" s="102" t="str">
        <f>IF(J12="","",J12)</f>
        <v>16.3.2017</v>
      </c>
      <c r="K49" s="37"/>
    </row>
    <row r="50" spans="2:47" s="55" customFormat="1" ht="6.95" customHeight="1">
      <c r="B50" s="33"/>
      <c r="C50" s="34"/>
      <c r="D50" s="34"/>
      <c r="E50" s="34"/>
      <c r="F50" s="34"/>
      <c r="G50" s="34"/>
      <c r="H50" s="34"/>
      <c r="I50" s="34"/>
      <c r="J50" s="34"/>
      <c r="K50" s="37"/>
    </row>
    <row r="51" spans="2:47" s="55" customFormat="1" ht="15">
      <c r="B51" s="33"/>
      <c r="C51" s="28" t="s">
        <v>29</v>
      </c>
      <c r="D51" s="34"/>
      <c r="E51" s="34"/>
      <c r="F51" s="26" t="str">
        <f>E15</f>
        <v xml:space="preserve"> </v>
      </c>
      <c r="G51" s="34"/>
      <c r="H51" s="34"/>
      <c r="I51" s="28" t="s">
        <v>35</v>
      </c>
      <c r="J51" s="26" t="str">
        <f>E21</f>
        <v xml:space="preserve"> </v>
      </c>
      <c r="K51" s="37"/>
    </row>
    <row r="52" spans="2:47" s="55" customFormat="1" ht="14.45" customHeight="1">
      <c r="B52" s="33"/>
      <c r="C52" s="28" t="s">
        <v>33</v>
      </c>
      <c r="D52" s="34"/>
      <c r="E52" s="34"/>
      <c r="F52" s="26" t="str">
        <f>IF(E18="","",E18)</f>
        <v/>
      </c>
      <c r="G52" s="34"/>
      <c r="H52" s="34"/>
      <c r="I52" s="34"/>
      <c r="J52" s="34"/>
      <c r="K52" s="37"/>
    </row>
    <row r="53" spans="2:47" s="55" customFormat="1" ht="10.35" customHeight="1">
      <c r="B53" s="33"/>
      <c r="C53" s="34"/>
      <c r="D53" s="34"/>
      <c r="E53" s="34"/>
      <c r="F53" s="34"/>
      <c r="G53" s="34"/>
      <c r="H53" s="34"/>
      <c r="I53" s="34"/>
      <c r="J53" s="34"/>
      <c r="K53" s="37"/>
    </row>
    <row r="54" spans="2:47" s="55" customFormat="1" ht="29.25" customHeight="1">
      <c r="B54" s="33"/>
      <c r="C54" s="113" t="s">
        <v>120</v>
      </c>
      <c r="D54" s="43"/>
      <c r="E54" s="43"/>
      <c r="F54" s="43"/>
      <c r="G54" s="43"/>
      <c r="H54" s="43"/>
      <c r="I54" s="43"/>
      <c r="J54" s="114" t="s">
        <v>121</v>
      </c>
      <c r="K54" s="47"/>
    </row>
    <row r="55" spans="2:47" s="55" customFormat="1" ht="10.35" customHeight="1">
      <c r="B55" s="33"/>
      <c r="C55" s="34"/>
      <c r="D55" s="34"/>
      <c r="E55" s="34"/>
      <c r="F55" s="34"/>
      <c r="G55" s="34"/>
      <c r="H55" s="34"/>
      <c r="I55" s="34"/>
      <c r="J55" s="34"/>
      <c r="K55" s="37"/>
    </row>
    <row r="56" spans="2:47" s="55" customFormat="1" ht="29.25" customHeight="1">
      <c r="B56" s="33"/>
      <c r="C56" s="115" t="s">
        <v>122</v>
      </c>
      <c r="D56" s="34"/>
      <c r="E56" s="34"/>
      <c r="F56" s="34"/>
      <c r="G56" s="34"/>
      <c r="H56" s="34"/>
      <c r="I56" s="34"/>
      <c r="J56" s="108">
        <f>J81</f>
        <v>0</v>
      </c>
      <c r="K56" s="37"/>
      <c r="AU56" s="291" t="s">
        <v>123</v>
      </c>
    </row>
    <row r="57" spans="2:47" s="296" customFormat="1" ht="24.95" customHeight="1">
      <c r="B57" s="116"/>
      <c r="C57" s="117"/>
      <c r="D57" s="118" t="s">
        <v>124</v>
      </c>
      <c r="E57" s="119"/>
      <c r="F57" s="119"/>
      <c r="G57" s="119"/>
      <c r="H57" s="119"/>
      <c r="I57" s="119"/>
      <c r="J57" s="120">
        <f>J82</f>
        <v>0</v>
      </c>
      <c r="K57" s="121"/>
    </row>
    <row r="58" spans="2:47" s="296" customFormat="1" ht="24.95" customHeight="1">
      <c r="B58" s="116"/>
      <c r="C58" s="117"/>
      <c r="D58" s="118" t="s">
        <v>125</v>
      </c>
      <c r="E58" s="119"/>
      <c r="F58" s="119"/>
      <c r="G58" s="119"/>
      <c r="H58" s="119"/>
      <c r="I58" s="119"/>
      <c r="J58" s="120">
        <f>J84</f>
        <v>0</v>
      </c>
      <c r="K58" s="121"/>
    </row>
    <row r="59" spans="2:47" s="296" customFormat="1" ht="24.95" customHeight="1">
      <c r="B59" s="116"/>
      <c r="C59" s="117"/>
      <c r="D59" s="118" t="s">
        <v>126</v>
      </c>
      <c r="E59" s="119"/>
      <c r="F59" s="119"/>
      <c r="G59" s="119"/>
      <c r="H59" s="119"/>
      <c r="I59" s="119"/>
      <c r="J59" s="120">
        <f>J86</f>
        <v>0</v>
      </c>
      <c r="K59" s="121"/>
    </row>
    <row r="60" spans="2:47" s="296" customFormat="1" ht="24.95" customHeight="1">
      <c r="B60" s="116"/>
      <c r="C60" s="117"/>
      <c r="D60" s="118" t="s">
        <v>127</v>
      </c>
      <c r="E60" s="119"/>
      <c r="F60" s="119"/>
      <c r="G60" s="119"/>
      <c r="H60" s="119"/>
      <c r="I60" s="119"/>
      <c r="J60" s="120">
        <f>J89</f>
        <v>0</v>
      </c>
      <c r="K60" s="121"/>
    </row>
    <row r="61" spans="2:47" s="296" customFormat="1" ht="24.95" customHeight="1">
      <c r="B61" s="116"/>
      <c r="C61" s="117"/>
      <c r="D61" s="118" t="s">
        <v>128</v>
      </c>
      <c r="E61" s="119"/>
      <c r="F61" s="119"/>
      <c r="G61" s="119"/>
      <c r="H61" s="119"/>
      <c r="I61" s="119"/>
      <c r="J61" s="120">
        <f>J92</f>
        <v>0</v>
      </c>
      <c r="K61" s="121"/>
    </row>
    <row r="62" spans="2:47" s="55" customFormat="1" ht="21.75" customHeight="1">
      <c r="B62" s="33"/>
      <c r="C62" s="34"/>
      <c r="D62" s="34"/>
      <c r="E62" s="34"/>
      <c r="F62" s="34"/>
      <c r="G62" s="34"/>
      <c r="H62" s="34"/>
      <c r="I62" s="34"/>
      <c r="J62" s="34"/>
      <c r="K62" s="37"/>
    </row>
    <row r="63" spans="2:47" s="55" customFormat="1" ht="6.95" customHeight="1">
      <c r="B63" s="48"/>
      <c r="C63" s="49"/>
      <c r="D63" s="49"/>
      <c r="E63" s="49"/>
      <c r="F63" s="49"/>
      <c r="G63" s="49"/>
      <c r="H63" s="49"/>
      <c r="I63" s="49"/>
      <c r="J63" s="49"/>
      <c r="K63" s="50"/>
    </row>
    <row r="67" spans="2:20" s="55" customFormat="1" ht="6.95" customHeight="1">
      <c r="B67" s="51"/>
      <c r="C67" s="52"/>
      <c r="D67" s="52"/>
      <c r="E67" s="52"/>
      <c r="F67" s="52"/>
      <c r="G67" s="52"/>
      <c r="H67" s="52"/>
      <c r="I67" s="52"/>
      <c r="J67" s="52"/>
      <c r="K67" s="52"/>
      <c r="L67" s="33"/>
    </row>
    <row r="68" spans="2:20" s="55" customFormat="1" ht="36.950000000000003" customHeight="1">
      <c r="B68" s="33"/>
      <c r="C68" s="54" t="s">
        <v>129</v>
      </c>
      <c r="L68" s="33"/>
    </row>
    <row r="69" spans="2:20" s="55" customFormat="1" ht="6.95" customHeight="1">
      <c r="B69" s="33"/>
      <c r="L69" s="33"/>
    </row>
    <row r="70" spans="2:20" s="55" customFormat="1" ht="14.45" customHeight="1">
      <c r="B70" s="33"/>
      <c r="C70" s="57" t="s">
        <v>18</v>
      </c>
      <c r="L70" s="33"/>
    </row>
    <row r="71" spans="2:20" s="55" customFormat="1" ht="22.5" customHeight="1">
      <c r="B71" s="33"/>
      <c r="E71" s="362" t="str">
        <f>E7</f>
        <v xml:space="preserve"> Lesopark ul. Lesní</v>
      </c>
      <c r="F71" s="363"/>
      <c r="G71" s="363"/>
      <c r="H71" s="363"/>
      <c r="L71" s="33"/>
    </row>
    <row r="72" spans="2:20" s="55" customFormat="1" ht="14.45" customHeight="1">
      <c r="B72" s="33"/>
      <c r="C72" s="57" t="s">
        <v>116</v>
      </c>
      <c r="L72" s="33"/>
    </row>
    <row r="73" spans="2:20" s="55" customFormat="1" ht="23.25" customHeight="1">
      <c r="B73" s="33"/>
      <c r="E73" s="334" t="str">
        <f>E9</f>
        <v>SO 00 - Všeobecné práce</v>
      </c>
      <c r="F73" s="364"/>
      <c r="G73" s="364"/>
      <c r="H73" s="364"/>
      <c r="L73" s="33"/>
    </row>
    <row r="74" spans="2:20" s="55" customFormat="1" ht="6.95" customHeight="1">
      <c r="B74" s="33"/>
      <c r="L74" s="33"/>
    </row>
    <row r="75" spans="2:20" s="55" customFormat="1" ht="18" customHeight="1">
      <c r="B75" s="33"/>
      <c r="C75" s="57" t="s">
        <v>23</v>
      </c>
      <c r="F75" s="123" t="str">
        <f>F12</f>
        <v>Chodov</v>
      </c>
      <c r="I75" s="57" t="s">
        <v>25</v>
      </c>
      <c r="J75" s="65" t="str">
        <f>IF(J12="","",J12)</f>
        <v>16.3.2017</v>
      </c>
      <c r="L75" s="33"/>
    </row>
    <row r="76" spans="2:20" s="55" customFormat="1" ht="6.95" customHeight="1">
      <c r="B76" s="33"/>
      <c r="L76" s="33"/>
    </row>
    <row r="77" spans="2:20" s="55" customFormat="1" ht="15">
      <c r="B77" s="33"/>
      <c r="C77" s="57" t="s">
        <v>29</v>
      </c>
      <c r="F77" s="123" t="str">
        <f>E15</f>
        <v xml:space="preserve"> </v>
      </c>
      <c r="I77" s="57" t="s">
        <v>35</v>
      </c>
      <c r="J77" s="123" t="str">
        <f>E21</f>
        <v xml:space="preserve"> </v>
      </c>
      <c r="L77" s="33"/>
    </row>
    <row r="78" spans="2:20" s="55" customFormat="1" ht="14.45" customHeight="1">
      <c r="B78" s="33"/>
      <c r="C78" s="57" t="s">
        <v>33</v>
      </c>
      <c r="F78" s="123" t="str">
        <f>IF(E18="","",E18)</f>
        <v/>
      </c>
      <c r="L78" s="33"/>
    </row>
    <row r="79" spans="2:20" s="55" customFormat="1" ht="10.35" customHeight="1">
      <c r="B79" s="33"/>
      <c r="L79" s="33"/>
    </row>
    <row r="80" spans="2:20" s="298" customFormat="1" ht="29.25" customHeight="1">
      <c r="B80" s="124"/>
      <c r="C80" s="125" t="s">
        <v>130</v>
      </c>
      <c r="D80" s="126" t="s">
        <v>57</v>
      </c>
      <c r="E80" s="126" t="s">
        <v>53</v>
      </c>
      <c r="F80" s="126" t="s">
        <v>131</v>
      </c>
      <c r="G80" s="126" t="s">
        <v>132</v>
      </c>
      <c r="H80" s="126" t="s">
        <v>133</v>
      </c>
      <c r="I80" s="297" t="s">
        <v>134</v>
      </c>
      <c r="J80" s="126" t="s">
        <v>121</v>
      </c>
      <c r="K80" s="127" t="s">
        <v>135</v>
      </c>
      <c r="L80" s="124"/>
      <c r="M80" s="72" t="s">
        <v>136</v>
      </c>
      <c r="N80" s="73" t="s">
        <v>42</v>
      </c>
      <c r="O80" s="73" t="s">
        <v>137</v>
      </c>
      <c r="P80" s="73" t="s">
        <v>138</v>
      </c>
      <c r="Q80" s="73" t="s">
        <v>139</v>
      </c>
      <c r="R80" s="73" t="s">
        <v>140</v>
      </c>
      <c r="S80" s="73" t="s">
        <v>141</v>
      </c>
      <c r="T80" s="74" t="s">
        <v>142</v>
      </c>
    </row>
    <row r="81" spans="2:65" s="55" customFormat="1" ht="29.25" customHeight="1">
      <c r="B81" s="33"/>
      <c r="C81" s="78" t="s">
        <v>122</v>
      </c>
      <c r="J81" s="129">
        <f>BK81</f>
        <v>0</v>
      </c>
      <c r="L81" s="33"/>
      <c r="M81" s="75"/>
      <c r="N81" s="76"/>
      <c r="O81" s="76"/>
      <c r="P81" s="130">
        <f>P82+P84+P86+P89+P92</f>
        <v>0</v>
      </c>
      <c r="Q81" s="76"/>
      <c r="R81" s="130">
        <f>R82+R84+R86+R89+R92</f>
        <v>0</v>
      </c>
      <c r="S81" s="76"/>
      <c r="T81" s="131">
        <f>T82+T84+T86+T89+T92</f>
        <v>0</v>
      </c>
      <c r="AT81" s="291" t="s">
        <v>71</v>
      </c>
      <c r="AU81" s="291" t="s">
        <v>123</v>
      </c>
      <c r="BK81" s="299">
        <f>BK82+BK84+BK86+BK89+BK92</f>
        <v>0</v>
      </c>
    </row>
    <row r="82" spans="2:65" s="133" customFormat="1" ht="37.35" customHeight="1">
      <c r="B82" s="132"/>
      <c r="D82" s="134" t="s">
        <v>71</v>
      </c>
      <c r="E82" s="135" t="s">
        <v>143</v>
      </c>
      <c r="F82" s="135" t="s">
        <v>144</v>
      </c>
      <c r="J82" s="137">
        <f>BK82</f>
        <v>0</v>
      </c>
      <c r="L82" s="132"/>
      <c r="M82" s="138"/>
      <c r="N82" s="139"/>
      <c r="O82" s="139"/>
      <c r="P82" s="140">
        <f>P83</f>
        <v>0</v>
      </c>
      <c r="Q82" s="139"/>
      <c r="R82" s="140">
        <f>R83</f>
        <v>0</v>
      </c>
      <c r="S82" s="139"/>
      <c r="T82" s="141">
        <f>T83</f>
        <v>0</v>
      </c>
      <c r="AR82" s="165" t="s">
        <v>80</v>
      </c>
      <c r="AT82" s="300" t="s">
        <v>71</v>
      </c>
      <c r="AU82" s="300" t="s">
        <v>72</v>
      </c>
      <c r="AY82" s="165" t="s">
        <v>145</v>
      </c>
      <c r="BK82" s="301">
        <f>BK83</f>
        <v>0</v>
      </c>
    </row>
    <row r="83" spans="2:65" s="55" customFormat="1" ht="22.5" customHeight="1">
      <c r="B83" s="33"/>
      <c r="C83" s="142" t="s">
        <v>80</v>
      </c>
      <c r="D83" s="142" t="s">
        <v>146</v>
      </c>
      <c r="E83" s="143" t="s">
        <v>147</v>
      </c>
      <c r="F83" s="144" t="s">
        <v>148</v>
      </c>
      <c r="G83" s="145" t="s">
        <v>149</v>
      </c>
      <c r="H83" s="146">
        <v>1</v>
      </c>
      <c r="I83" s="147"/>
      <c r="J83" s="148">
        <f>ROUND(I83*H83,2)</f>
        <v>0</v>
      </c>
      <c r="K83" s="144" t="s">
        <v>21</v>
      </c>
      <c r="L83" s="33"/>
      <c r="M83" s="302" t="s">
        <v>21</v>
      </c>
      <c r="N83" s="149" t="s">
        <v>43</v>
      </c>
      <c r="O83" s="34"/>
      <c r="P83" s="150">
        <f>O83*H83</f>
        <v>0</v>
      </c>
      <c r="Q83" s="150">
        <v>0</v>
      </c>
      <c r="R83" s="150">
        <f>Q83*H83</f>
        <v>0</v>
      </c>
      <c r="S83" s="150">
        <v>0</v>
      </c>
      <c r="T83" s="151">
        <f>S83*H83</f>
        <v>0</v>
      </c>
      <c r="AR83" s="291" t="s">
        <v>150</v>
      </c>
      <c r="AT83" s="291" t="s">
        <v>146</v>
      </c>
      <c r="AU83" s="291" t="s">
        <v>80</v>
      </c>
      <c r="AY83" s="291" t="s">
        <v>145</v>
      </c>
      <c r="BE83" s="303">
        <f>IF(N83="základní",J83,0)</f>
        <v>0</v>
      </c>
      <c r="BF83" s="303">
        <f>IF(N83="snížená",J83,0)</f>
        <v>0</v>
      </c>
      <c r="BG83" s="303">
        <f>IF(N83="zákl. přenesená",J83,0)</f>
        <v>0</v>
      </c>
      <c r="BH83" s="303">
        <f>IF(N83="sníž. přenesená",J83,0)</f>
        <v>0</v>
      </c>
      <c r="BI83" s="303">
        <f>IF(N83="nulová",J83,0)</f>
        <v>0</v>
      </c>
      <c r="BJ83" s="291" t="s">
        <v>80</v>
      </c>
      <c r="BK83" s="303">
        <f>ROUND(I83*H83,2)</f>
        <v>0</v>
      </c>
      <c r="BL83" s="291" t="s">
        <v>150</v>
      </c>
      <c r="BM83" s="291" t="s">
        <v>82</v>
      </c>
    </row>
    <row r="84" spans="2:65" s="133" customFormat="1" ht="37.35" customHeight="1">
      <c r="B84" s="132"/>
      <c r="D84" s="134" t="s">
        <v>71</v>
      </c>
      <c r="E84" s="135" t="s">
        <v>151</v>
      </c>
      <c r="F84" s="135" t="s">
        <v>152</v>
      </c>
      <c r="I84" s="136"/>
      <c r="J84" s="137">
        <f>BK84</f>
        <v>0</v>
      </c>
      <c r="L84" s="132"/>
      <c r="M84" s="138"/>
      <c r="N84" s="139"/>
      <c r="O84" s="139"/>
      <c r="P84" s="140">
        <f>P85</f>
        <v>0</v>
      </c>
      <c r="Q84" s="139"/>
      <c r="R84" s="140">
        <f>R85</f>
        <v>0</v>
      </c>
      <c r="S84" s="139"/>
      <c r="T84" s="141">
        <f>T85</f>
        <v>0</v>
      </c>
      <c r="AR84" s="165" t="s">
        <v>80</v>
      </c>
      <c r="AT84" s="300" t="s">
        <v>71</v>
      </c>
      <c r="AU84" s="300" t="s">
        <v>72</v>
      </c>
      <c r="AY84" s="165" t="s">
        <v>145</v>
      </c>
      <c r="BK84" s="301">
        <f>BK85</f>
        <v>0</v>
      </c>
    </row>
    <row r="85" spans="2:65" s="55" customFormat="1" ht="22.5" customHeight="1">
      <c r="B85" s="33"/>
      <c r="C85" s="142" t="s">
        <v>82</v>
      </c>
      <c r="D85" s="142" t="s">
        <v>146</v>
      </c>
      <c r="E85" s="143" t="s">
        <v>153</v>
      </c>
      <c r="F85" s="144" t="s">
        <v>154</v>
      </c>
      <c r="G85" s="145" t="s">
        <v>155</v>
      </c>
      <c r="H85" s="146">
        <v>1</v>
      </c>
      <c r="I85" s="147"/>
      <c r="J85" s="148">
        <f>ROUND(I85*H85,2)</f>
        <v>0</v>
      </c>
      <c r="K85" s="144" t="s">
        <v>21</v>
      </c>
      <c r="L85" s="33"/>
      <c r="M85" s="302" t="s">
        <v>21</v>
      </c>
      <c r="N85" s="149" t="s">
        <v>43</v>
      </c>
      <c r="O85" s="34"/>
      <c r="P85" s="150">
        <f>O85*H85</f>
        <v>0</v>
      </c>
      <c r="Q85" s="150">
        <v>0</v>
      </c>
      <c r="R85" s="150">
        <f>Q85*H85</f>
        <v>0</v>
      </c>
      <c r="S85" s="150">
        <v>0</v>
      </c>
      <c r="T85" s="151">
        <f>S85*H85</f>
        <v>0</v>
      </c>
      <c r="AR85" s="291" t="s">
        <v>150</v>
      </c>
      <c r="AT85" s="291" t="s">
        <v>146</v>
      </c>
      <c r="AU85" s="291" t="s">
        <v>80</v>
      </c>
      <c r="AY85" s="291" t="s">
        <v>145</v>
      </c>
      <c r="BE85" s="303">
        <f>IF(N85="základní",J85,0)</f>
        <v>0</v>
      </c>
      <c r="BF85" s="303">
        <f>IF(N85="snížená",J85,0)</f>
        <v>0</v>
      </c>
      <c r="BG85" s="303">
        <f>IF(N85="zákl. přenesená",J85,0)</f>
        <v>0</v>
      </c>
      <c r="BH85" s="303">
        <f>IF(N85="sníž. přenesená",J85,0)</f>
        <v>0</v>
      </c>
      <c r="BI85" s="303">
        <f>IF(N85="nulová",J85,0)</f>
        <v>0</v>
      </c>
      <c r="BJ85" s="291" t="s">
        <v>80</v>
      </c>
      <c r="BK85" s="303">
        <f>ROUND(I85*H85,2)</f>
        <v>0</v>
      </c>
      <c r="BL85" s="291" t="s">
        <v>150</v>
      </c>
      <c r="BM85" s="291" t="s">
        <v>156</v>
      </c>
    </row>
    <row r="86" spans="2:65" s="133" customFormat="1" ht="37.35" customHeight="1">
      <c r="B86" s="132"/>
      <c r="D86" s="134" t="s">
        <v>71</v>
      </c>
      <c r="E86" s="135" t="s">
        <v>157</v>
      </c>
      <c r="F86" s="135" t="s">
        <v>158</v>
      </c>
      <c r="I86" s="136"/>
      <c r="J86" s="137">
        <f>BK86</f>
        <v>0</v>
      </c>
      <c r="L86" s="132"/>
      <c r="M86" s="138"/>
      <c r="N86" s="139"/>
      <c r="O86" s="139"/>
      <c r="P86" s="140">
        <f>SUM(P87:P88)</f>
        <v>0</v>
      </c>
      <c r="Q86" s="139"/>
      <c r="R86" s="140">
        <f>SUM(R87:R88)</f>
        <v>0</v>
      </c>
      <c r="S86" s="139"/>
      <c r="T86" s="141">
        <f>SUM(T87:T88)</f>
        <v>0</v>
      </c>
      <c r="AR86" s="165" t="s">
        <v>80</v>
      </c>
      <c r="AT86" s="300" t="s">
        <v>71</v>
      </c>
      <c r="AU86" s="300" t="s">
        <v>72</v>
      </c>
      <c r="AY86" s="165" t="s">
        <v>145</v>
      </c>
      <c r="BK86" s="301">
        <f>SUM(BK87:BK88)</f>
        <v>0</v>
      </c>
    </row>
    <row r="87" spans="2:65" s="55" customFormat="1" ht="22.5" customHeight="1">
      <c r="B87" s="33"/>
      <c r="C87" s="142" t="s">
        <v>159</v>
      </c>
      <c r="D87" s="142" t="s">
        <v>146</v>
      </c>
      <c r="E87" s="143" t="s">
        <v>160</v>
      </c>
      <c r="F87" s="144" t="s">
        <v>161</v>
      </c>
      <c r="G87" s="145" t="s">
        <v>149</v>
      </c>
      <c r="H87" s="146">
        <v>1</v>
      </c>
      <c r="I87" s="147"/>
      <c r="J87" s="148">
        <f>ROUND(I87*H87,2)</f>
        <v>0</v>
      </c>
      <c r="K87" s="144" t="s">
        <v>21</v>
      </c>
      <c r="L87" s="33"/>
      <c r="M87" s="302" t="s">
        <v>21</v>
      </c>
      <c r="N87" s="149" t="s">
        <v>43</v>
      </c>
      <c r="O87" s="34"/>
      <c r="P87" s="150">
        <f>O87*H87</f>
        <v>0</v>
      </c>
      <c r="Q87" s="150">
        <v>0</v>
      </c>
      <c r="R87" s="150">
        <f>Q87*H87</f>
        <v>0</v>
      </c>
      <c r="S87" s="150">
        <v>0</v>
      </c>
      <c r="T87" s="151">
        <f>S87*H87</f>
        <v>0</v>
      </c>
      <c r="AR87" s="291" t="s">
        <v>150</v>
      </c>
      <c r="AT87" s="291" t="s">
        <v>146</v>
      </c>
      <c r="AU87" s="291" t="s">
        <v>80</v>
      </c>
      <c r="AY87" s="291" t="s">
        <v>145</v>
      </c>
      <c r="BE87" s="303">
        <f>IF(N87="základní",J87,0)</f>
        <v>0</v>
      </c>
      <c r="BF87" s="303">
        <f>IF(N87="snížená",J87,0)</f>
        <v>0</v>
      </c>
      <c r="BG87" s="303">
        <f>IF(N87="zákl. přenesená",J87,0)</f>
        <v>0</v>
      </c>
      <c r="BH87" s="303">
        <f>IF(N87="sníž. přenesená",J87,0)</f>
        <v>0</v>
      </c>
      <c r="BI87" s="303">
        <f>IF(N87="nulová",J87,0)</f>
        <v>0</v>
      </c>
      <c r="BJ87" s="291" t="s">
        <v>80</v>
      </c>
      <c r="BK87" s="303">
        <f>ROUND(I87*H87,2)</f>
        <v>0</v>
      </c>
      <c r="BL87" s="291" t="s">
        <v>150</v>
      </c>
      <c r="BM87" s="291" t="s">
        <v>162</v>
      </c>
    </row>
    <row r="88" spans="2:65" s="55" customFormat="1" ht="27">
      <c r="B88" s="33"/>
      <c r="D88" s="152" t="s">
        <v>163</v>
      </c>
      <c r="F88" s="153" t="s">
        <v>164</v>
      </c>
      <c r="I88" s="122"/>
      <c r="L88" s="33"/>
      <c r="M88" s="154"/>
      <c r="N88" s="34"/>
      <c r="O88" s="34"/>
      <c r="P88" s="34"/>
      <c r="Q88" s="34"/>
      <c r="R88" s="34"/>
      <c r="S88" s="34"/>
      <c r="T88" s="70"/>
      <c r="AT88" s="291" t="s">
        <v>163</v>
      </c>
      <c r="AU88" s="291" t="s">
        <v>80</v>
      </c>
    </row>
    <row r="89" spans="2:65" s="133" customFormat="1" ht="37.35" customHeight="1">
      <c r="B89" s="132"/>
      <c r="D89" s="134" t="s">
        <v>71</v>
      </c>
      <c r="E89" s="135" t="s">
        <v>165</v>
      </c>
      <c r="F89" s="135" t="s">
        <v>166</v>
      </c>
      <c r="I89" s="136"/>
      <c r="J89" s="137">
        <f>BK89</f>
        <v>0</v>
      </c>
      <c r="L89" s="132"/>
      <c r="M89" s="138"/>
      <c r="N89" s="139"/>
      <c r="O89" s="139"/>
      <c r="P89" s="140">
        <f>SUM(P90:P91)</f>
        <v>0</v>
      </c>
      <c r="Q89" s="139"/>
      <c r="R89" s="140">
        <f>SUM(R90:R91)</f>
        <v>0</v>
      </c>
      <c r="S89" s="139"/>
      <c r="T89" s="141">
        <f>SUM(T90:T91)</f>
        <v>0</v>
      </c>
      <c r="AR89" s="165" t="s">
        <v>80</v>
      </c>
      <c r="AT89" s="300" t="s">
        <v>71</v>
      </c>
      <c r="AU89" s="300" t="s">
        <v>72</v>
      </c>
      <c r="AY89" s="165" t="s">
        <v>145</v>
      </c>
      <c r="BK89" s="301">
        <f>SUM(BK90:BK91)</f>
        <v>0</v>
      </c>
    </row>
    <row r="90" spans="2:65" s="55" customFormat="1" ht="22.5" customHeight="1">
      <c r="B90" s="33"/>
      <c r="C90" s="142" t="s">
        <v>150</v>
      </c>
      <c r="D90" s="142" t="s">
        <v>146</v>
      </c>
      <c r="E90" s="143" t="s">
        <v>167</v>
      </c>
      <c r="F90" s="144" t="s">
        <v>168</v>
      </c>
      <c r="G90" s="145" t="s">
        <v>149</v>
      </c>
      <c r="H90" s="146">
        <v>1</v>
      </c>
      <c r="I90" s="147"/>
      <c r="J90" s="148">
        <f>ROUND(I90*H90,2)</f>
        <v>0</v>
      </c>
      <c r="K90" s="144" t="s">
        <v>21</v>
      </c>
      <c r="L90" s="33"/>
      <c r="M90" s="302" t="s">
        <v>21</v>
      </c>
      <c r="N90" s="149" t="s">
        <v>43</v>
      </c>
      <c r="O90" s="34"/>
      <c r="P90" s="150">
        <f>O90*H90</f>
        <v>0</v>
      </c>
      <c r="Q90" s="150">
        <v>0</v>
      </c>
      <c r="R90" s="150">
        <f>Q90*H90</f>
        <v>0</v>
      </c>
      <c r="S90" s="150">
        <v>0</v>
      </c>
      <c r="T90" s="151">
        <f>S90*H90</f>
        <v>0</v>
      </c>
      <c r="AR90" s="291" t="s">
        <v>150</v>
      </c>
      <c r="AT90" s="291" t="s">
        <v>146</v>
      </c>
      <c r="AU90" s="291" t="s">
        <v>80</v>
      </c>
      <c r="AY90" s="291" t="s">
        <v>145</v>
      </c>
      <c r="BE90" s="303">
        <f>IF(N90="základní",J90,0)</f>
        <v>0</v>
      </c>
      <c r="BF90" s="303">
        <f>IF(N90="snížená",J90,0)</f>
        <v>0</v>
      </c>
      <c r="BG90" s="303">
        <f>IF(N90="zákl. přenesená",J90,0)</f>
        <v>0</v>
      </c>
      <c r="BH90" s="303">
        <f>IF(N90="sníž. přenesená",J90,0)</f>
        <v>0</v>
      </c>
      <c r="BI90" s="303">
        <f>IF(N90="nulová",J90,0)</f>
        <v>0</v>
      </c>
      <c r="BJ90" s="291" t="s">
        <v>80</v>
      </c>
      <c r="BK90" s="303">
        <f>ROUND(I90*H90,2)</f>
        <v>0</v>
      </c>
      <c r="BL90" s="291" t="s">
        <v>150</v>
      </c>
      <c r="BM90" s="291" t="s">
        <v>169</v>
      </c>
    </row>
    <row r="91" spans="2:65" s="55" customFormat="1" ht="22.5" customHeight="1">
      <c r="B91" s="33"/>
      <c r="C91" s="142" t="s">
        <v>170</v>
      </c>
      <c r="D91" s="142" t="s">
        <v>146</v>
      </c>
      <c r="E91" s="143" t="s">
        <v>171</v>
      </c>
      <c r="F91" s="144" t="s">
        <v>172</v>
      </c>
      <c r="G91" s="145" t="s">
        <v>149</v>
      </c>
      <c r="H91" s="146">
        <v>1</v>
      </c>
      <c r="I91" s="147"/>
      <c r="J91" s="148">
        <f>ROUND(I91*H91,2)</f>
        <v>0</v>
      </c>
      <c r="K91" s="144" t="s">
        <v>21</v>
      </c>
      <c r="L91" s="33"/>
      <c r="M91" s="302" t="s">
        <v>21</v>
      </c>
      <c r="N91" s="149" t="s">
        <v>43</v>
      </c>
      <c r="O91" s="34"/>
      <c r="P91" s="150">
        <f>O91*H91</f>
        <v>0</v>
      </c>
      <c r="Q91" s="150">
        <v>0</v>
      </c>
      <c r="R91" s="150">
        <f>Q91*H91</f>
        <v>0</v>
      </c>
      <c r="S91" s="150">
        <v>0</v>
      </c>
      <c r="T91" s="151">
        <f>S91*H91</f>
        <v>0</v>
      </c>
      <c r="AR91" s="291" t="s">
        <v>150</v>
      </c>
      <c r="AT91" s="291" t="s">
        <v>146</v>
      </c>
      <c r="AU91" s="291" t="s">
        <v>80</v>
      </c>
      <c r="AY91" s="291" t="s">
        <v>145</v>
      </c>
      <c r="BE91" s="303">
        <f>IF(N91="základní",J91,0)</f>
        <v>0</v>
      </c>
      <c r="BF91" s="303">
        <f>IF(N91="snížená",J91,0)</f>
        <v>0</v>
      </c>
      <c r="BG91" s="303">
        <f>IF(N91="zákl. přenesená",J91,0)</f>
        <v>0</v>
      </c>
      <c r="BH91" s="303">
        <f>IF(N91="sníž. přenesená",J91,0)</f>
        <v>0</v>
      </c>
      <c r="BI91" s="303">
        <f>IF(N91="nulová",J91,0)</f>
        <v>0</v>
      </c>
      <c r="BJ91" s="291" t="s">
        <v>80</v>
      </c>
      <c r="BK91" s="303">
        <f>ROUND(I91*H91,2)</f>
        <v>0</v>
      </c>
      <c r="BL91" s="291" t="s">
        <v>150</v>
      </c>
      <c r="BM91" s="291" t="s">
        <v>173</v>
      </c>
    </row>
    <row r="92" spans="2:65" s="133" customFormat="1" ht="37.35" customHeight="1">
      <c r="B92" s="132"/>
      <c r="D92" s="134" t="s">
        <v>71</v>
      </c>
      <c r="E92" s="135" t="s">
        <v>174</v>
      </c>
      <c r="F92" s="135" t="s">
        <v>175</v>
      </c>
      <c r="I92" s="136"/>
      <c r="J92" s="137">
        <f>BK92</f>
        <v>0</v>
      </c>
      <c r="L92" s="132"/>
      <c r="M92" s="138"/>
      <c r="N92" s="139"/>
      <c r="O92" s="139"/>
      <c r="P92" s="140">
        <f>P93</f>
        <v>0</v>
      </c>
      <c r="Q92" s="139"/>
      <c r="R92" s="140">
        <f>R93</f>
        <v>0</v>
      </c>
      <c r="S92" s="139"/>
      <c r="T92" s="141">
        <f>T93</f>
        <v>0</v>
      </c>
      <c r="AR92" s="165" t="s">
        <v>80</v>
      </c>
      <c r="AT92" s="300" t="s">
        <v>71</v>
      </c>
      <c r="AU92" s="300" t="s">
        <v>72</v>
      </c>
      <c r="AY92" s="165" t="s">
        <v>145</v>
      </c>
      <c r="BK92" s="301">
        <f>BK93</f>
        <v>0</v>
      </c>
    </row>
    <row r="93" spans="2:65" s="55" customFormat="1" ht="22.5" customHeight="1">
      <c r="B93" s="33"/>
      <c r="C93" s="142" t="s">
        <v>156</v>
      </c>
      <c r="D93" s="142" t="s">
        <v>146</v>
      </c>
      <c r="E93" s="143" t="s">
        <v>176</v>
      </c>
      <c r="F93" s="144" t="s">
        <v>177</v>
      </c>
      <c r="G93" s="145" t="s">
        <v>155</v>
      </c>
      <c r="H93" s="146">
        <v>1</v>
      </c>
      <c r="I93" s="147"/>
      <c r="J93" s="148">
        <f>ROUND(I93*H93,2)</f>
        <v>0</v>
      </c>
      <c r="K93" s="144" t="s">
        <v>21</v>
      </c>
      <c r="L93" s="33"/>
      <c r="M93" s="302" t="s">
        <v>21</v>
      </c>
      <c r="N93" s="155" t="s">
        <v>43</v>
      </c>
      <c r="O93" s="156"/>
      <c r="P93" s="157">
        <f>O93*H93</f>
        <v>0</v>
      </c>
      <c r="Q93" s="157">
        <v>0</v>
      </c>
      <c r="R93" s="157">
        <f>Q93*H93</f>
        <v>0</v>
      </c>
      <c r="S93" s="157">
        <v>0</v>
      </c>
      <c r="T93" s="158">
        <f>S93*H93</f>
        <v>0</v>
      </c>
      <c r="AR93" s="291" t="s">
        <v>150</v>
      </c>
      <c r="AT93" s="291" t="s">
        <v>146</v>
      </c>
      <c r="AU93" s="291" t="s">
        <v>80</v>
      </c>
      <c r="AY93" s="291" t="s">
        <v>145</v>
      </c>
      <c r="BE93" s="303">
        <f>IF(N93="základní",J93,0)</f>
        <v>0</v>
      </c>
      <c r="BF93" s="303">
        <f>IF(N93="snížená",J93,0)</f>
        <v>0</v>
      </c>
      <c r="BG93" s="303">
        <f>IF(N93="zákl. přenesená",J93,0)</f>
        <v>0</v>
      </c>
      <c r="BH93" s="303">
        <f>IF(N93="sníž. přenesená",J93,0)</f>
        <v>0</v>
      </c>
      <c r="BI93" s="303">
        <f>IF(N93="nulová",J93,0)</f>
        <v>0</v>
      </c>
      <c r="BJ93" s="291" t="s">
        <v>80</v>
      </c>
      <c r="BK93" s="303">
        <f>ROUND(I93*H93,2)</f>
        <v>0</v>
      </c>
      <c r="BL93" s="291" t="s">
        <v>150</v>
      </c>
      <c r="BM93" s="291" t="s">
        <v>178</v>
      </c>
    </row>
    <row r="94" spans="2:65" s="55" customFormat="1" ht="6.95" customHeight="1">
      <c r="B94" s="48"/>
      <c r="C94" s="49"/>
      <c r="D94" s="49"/>
      <c r="E94" s="49"/>
      <c r="F94" s="49"/>
      <c r="G94" s="49"/>
      <c r="H94" s="49"/>
      <c r="I94" s="49"/>
      <c r="J94" s="49"/>
      <c r="K94" s="49"/>
      <c r="L94" s="33"/>
    </row>
  </sheetData>
  <sheetProtection password="CC55" sheet="1" objects="1" scenarios="1" formatCells="0" formatColumns="0" formatRows="0" sort="0" autoFilter="0"/>
  <autoFilter ref="C80:K93"/>
  <mergeCells count="9">
    <mergeCell ref="E71:H71"/>
    <mergeCell ref="E73:H73"/>
    <mergeCell ref="G1:H1"/>
    <mergeCell ref="L2:V2"/>
    <mergeCell ref="E7:H7"/>
    <mergeCell ref="E9:H9"/>
    <mergeCell ref="E24:H24"/>
    <mergeCell ref="E45:H45"/>
    <mergeCell ref="E47:H47"/>
  </mergeCells>
  <phoneticPr fontId="0" type="noConversion"/>
  <hyperlinks>
    <hyperlink ref="F1:G1" location="C2" display="1) Krycí list soupisu"/>
    <hyperlink ref="G1:H1" location="C54" display="2) Rekapitulace"/>
    <hyperlink ref="J1" location="C80"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95"/>
  <sheetViews>
    <sheetView showGridLines="0" workbookViewId="0">
      <pane ySplit="1" topLeftCell="A87" activePane="bottomLeft" state="frozen"/>
      <selection pane="bottomLeft" activeCell="I81" sqref="I81:I93"/>
    </sheetView>
  </sheetViews>
  <sheetFormatPr defaultRowHeight="13.5"/>
  <cols>
    <col min="1" max="1" width="8.33203125" style="290" customWidth="1"/>
    <col min="2" max="2" width="1.6640625" style="290" customWidth="1"/>
    <col min="3" max="3" width="4.1640625" style="290" customWidth="1"/>
    <col min="4" max="4" width="4.33203125" style="290" customWidth="1"/>
    <col min="5" max="5" width="17.1640625" style="290" customWidth="1"/>
    <col min="6" max="6" width="75" style="290" customWidth="1"/>
    <col min="7" max="7" width="8.6640625" style="290" customWidth="1"/>
    <col min="8" max="8" width="11.1640625" style="290" customWidth="1"/>
    <col min="9" max="9" width="12.6640625" style="290" customWidth="1"/>
    <col min="10" max="10" width="23.5" style="290" customWidth="1"/>
    <col min="11" max="11" width="15.5" style="290" customWidth="1"/>
    <col min="12" max="12" width="9.33203125" style="290"/>
    <col min="13" max="18" width="9.33203125" style="290" hidden="1" customWidth="1"/>
    <col min="19" max="19" width="8.1640625" style="290" hidden="1" customWidth="1"/>
    <col min="20" max="20" width="29.6640625" style="290" hidden="1" customWidth="1"/>
    <col min="21" max="21" width="16.33203125" style="290" hidden="1" customWidth="1"/>
    <col min="22" max="22" width="12.33203125" style="290" customWidth="1"/>
    <col min="23" max="23" width="16.33203125" style="290" customWidth="1"/>
    <col min="24" max="24" width="12.33203125" style="290" customWidth="1"/>
    <col min="25" max="25" width="15" style="290" customWidth="1"/>
    <col min="26" max="26" width="11" style="290" customWidth="1"/>
    <col min="27" max="27" width="15" style="290" customWidth="1"/>
    <col min="28" max="28" width="16.33203125" style="290" customWidth="1"/>
    <col min="29" max="29" width="11" style="290" customWidth="1"/>
    <col min="30" max="30" width="15" style="290" customWidth="1"/>
    <col min="31" max="31" width="16.33203125" style="290" customWidth="1"/>
    <col min="32" max="43" width="9.33203125" style="290"/>
    <col min="44" max="65" width="9.33203125" style="290" hidden="1" customWidth="1"/>
    <col min="66" max="16384" width="9.33203125" style="290"/>
  </cols>
  <sheetData>
    <row r="1" spans="1:70" ht="21.75" customHeight="1">
      <c r="A1" s="287"/>
      <c r="B1" s="8"/>
      <c r="C1" s="8"/>
      <c r="D1" s="9" t="s">
        <v>1</v>
      </c>
      <c r="E1" s="8"/>
      <c r="F1" s="288" t="s">
        <v>110</v>
      </c>
      <c r="G1" s="365" t="s">
        <v>111</v>
      </c>
      <c r="H1" s="365"/>
      <c r="I1" s="8"/>
      <c r="J1" s="288" t="s">
        <v>112</v>
      </c>
      <c r="K1" s="9" t="s">
        <v>113</v>
      </c>
      <c r="L1" s="288" t="s">
        <v>114</v>
      </c>
      <c r="M1" s="288"/>
      <c r="N1" s="288"/>
      <c r="O1" s="288"/>
      <c r="P1" s="288"/>
      <c r="Q1" s="288"/>
      <c r="R1" s="288"/>
      <c r="S1" s="288"/>
      <c r="T1" s="288"/>
      <c r="U1" s="289"/>
      <c r="V1" s="289"/>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row>
    <row r="2" spans="1:70" ht="36.950000000000003" customHeight="1">
      <c r="L2" s="366"/>
      <c r="M2" s="366"/>
      <c r="N2" s="366"/>
      <c r="O2" s="366"/>
      <c r="P2" s="366"/>
      <c r="Q2" s="366"/>
      <c r="R2" s="366"/>
      <c r="S2" s="366"/>
      <c r="T2" s="366"/>
      <c r="U2" s="366"/>
      <c r="V2" s="366"/>
      <c r="AT2" s="291" t="s">
        <v>85</v>
      </c>
    </row>
    <row r="3" spans="1:70" ht="6.95" customHeight="1">
      <c r="B3" s="16"/>
      <c r="C3" s="17"/>
      <c r="D3" s="17"/>
      <c r="E3" s="17"/>
      <c r="F3" s="17"/>
      <c r="G3" s="17"/>
      <c r="H3" s="17"/>
      <c r="I3" s="17"/>
      <c r="J3" s="17"/>
      <c r="K3" s="18"/>
      <c r="AT3" s="291" t="s">
        <v>82</v>
      </c>
    </row>
    <row r="4" spans="1:70" ht="36.950000000000003" customHeight="1">
      <c r="B4" s="19"/>
      <c r="C4" s="20"/>
      <c r="D4" s="21" t="s">
        <v>115</v>
      </c>
      <c r="E4" s="20"/>
      <c r="F4" s="20"/>
      <c r="G4" s="20"/>
      <c r="H4" s="20"/>
      <c r="I4" s="20"/>
      <c r="J4" s="20"/>
      <c r="K4" s="22"/>
      <c r="M4" s="292" t="s">
        <v>12</v>
      </c>
      <c r="AT4" s="291" t="s">
        <v>6</v>
      </c>
    </row>
    <row r="5" spans="1:70" ht="6.95" customHeight="1">
      <c r="B5" s="19"/>
      <c r="C5" s="20"/>
      <c r="D5" s="20"/>
      <c r="E5" s="20"/>
      <c r="F5" s="20"/>
      <c r="G5" s="20"/>
      <c r="H5" s="20"/>
      <c r="I5" s="20"/>
      <c r="J5" s="20"/>
      <c r="K5" s="22"/>
    </row>
    <row r="6" spans="1:70" ht="15">
      <c r="B6" s="19"/>
      <c r="C6" s="20"/>
      <c r="D6" s="28" t="s">
        <v>18</v>
      </c>
      <c r="E6" s="20"/>
      <c r="F6" s="20"/>
      <c r="G6" s="20"/>
      <c r="H6" s="20"/>
      <c r="I6" s="20"/>
      <c r="J6" s="20"/>
      <c r="K6" s="22"/>
    </row>
    <row r="7" spans="1:70" ht="22.5" customHeight="1">
      <c r="B7" s="19"/>
      <c r="C7" s="20"/>
      <c r="D7" s="20"/>
      <c r="E7" s="367" t="str">
        <f>'Rekapitulace stavby'!K6</f>
        <v xml:space="preserve"> Lesopark ul. Lesní</v>
      </c>
      <c r="F7" s="368"/>
      <c r="G7" s="368"/>
      <c r="H7" s="368"/>
      <c r="I7" s="20"/>
      <c r="J7" s="20"/>
      <c r="K7" s="22"/>
    </row>
    <row r="8" spans="1:70" s="55" customFormat="1" ht="15">
      <c r="B8" s="33"/>
      <c r="C8" s="34"/>
      <c r="D8" s="28" t="s">
        <v>116</v>
      </c>
      <c r="E8" s="34"/>
      <c r="F8" s="34"/>
      <c r="G8" s="34"/>
      <c r="H8" s="34"/>
      <c r="I8" s="34"/>
      <c r="J8" s="34"/>
      <c r="K8" s="37"/>
    </row>
    <row r="9" spans="1:70" s="55" customFormat="1" ht="36.950000000000003" customHeight="1">
      <c r="B9" s="33"/>
      <c r="C9" s="34"/>
      <c r="D9" s="34"/>
      <c r="E9" s="369" t="s">
        <v>179</v>
      </c>
      <c r="F9" s="370"/>
      <c r="G9" s="370"/>
      <c r="H9" s="370"/>
      <c r="I9" s="34"/>
      <c r="J9" s="34"/>
      <c r="K9" s="37"/>
    </row>
    <row r="10" spans="1:70" s="55" customFormat="1">
      <c r="B10" s="33"/>
      <c r="C10" s="34"/>
      <c r="D10" s="34"/>
      <c r="E10" s="34"/>
      <c r="F10" s="34"/>
      <c r="G10" s="34"/>
      <c r="H10" s="34"/>
      <c r="I10" s="34"/>
      <c r="J10" s="34"/>
      <c r="K10" s="37"/>
    </row>
    <row r="11" spans="1:70" s="55" customFormat="1" ht="14.45" customHeight="1">
      <c r="B11" s="33"/>
      <c r="C11" s="34"/>
      <c r="D11" s="28" t="s">
        <v>20</v>
      </c>
      <c r="E11" s="34"/>
      <c r="F11" s="26" t="s">
        <v>21</v>
      </c>
      <c r="G11" s="34"/>
      <c r="H11" s="34"/>
      <c r="I11" s="28" t="s">
        <v>22</v>
      </c>
      <c r="J11" s="26" t="s">
        <v>21</v>
      </c>
      <c r="K11" s="37"/>
    </row>
    <row r="12" spans="1:70" s="55" customFormat="1" ht="14.45" customHeight="1">
      <c r="B12" s="33"/>
      <c r="C12" s="34"/>
      <c r="D12" s="28" t="s">
        <v>23</v>
      </c>
      <c r="E12" s="34"/>
      <c r="F12" s="26" t="s">
        <v>24</v>
      </c>
      <c r="G12" s="34"/>
      <c r="H12" s="34"/>
      <c r="I12" s="28" t="s">
        <v>25</v>
      </c>
      <c r="J12" s="102" t="str">
        <f>'Rekapitulace stavby'!AN8</f>
        <v>16.3.2017</v>
      </c>
      <c r="K12" s="37"/>
    </row>
    <row r="13" spans="1:70" s="55" customFormat="1" ht="21.75" customHeight="1">
      <c r="B13" s="33"/>
      <c r="C13" s="34"/>
      <c r="D13" s="25" t="s">
        <v>27</v>
      </c>
      <c r="E13" s="34"/>
      <c r="F13" s="30" t="s">
        <v>180</v>
      </c>
      <c r="G13" s="34"/>
      <c r="H13" s="34"/>
      <c r="I13" s="34"/>
      <c r="J13" s="34"/>
      <c r="K13" s="37"/>
    </row>
    <row r="14" spans="1:70" s="55" customFormat="1" ht="14.45" customHeight="1">
      <c r="B14" s="33"/>
      <c r="C14" s="34"/>
      <c r="D14" s="28" t="s">
        <v>29</v>
      </c>
      <c r="E14" s="34"/>
      <c r="F14" s="34"/>
      <c r="G14" s="34"/>
      <c r="H14" s="34"/>
      <c r="I14" s="28" t="s">
        <v>30</v>
      </c>
      <c r="J14" s="26" t="str">
        <f>IF('Rekapitulace stavby'!AN10="","",'Rekapitulace stavby'!AN10)</f>
        <v/>
      </c>
      <c r="K14" s="37"/>
    </row>
    <row r="15" spans="1:70" s="55" customFormat="1" ht="18" customHeight="1">
      <c r="B15" s="33"/>
      <c r="C15" s="34"/>
      <c r="D15" s="34"/>
      <c r="E15" s="26" t="str">
        <f>IF('Rekapitulace stavby'!E11="","",'Rekapitulace stavby'!E11)</f>
        <v xml:space="preserve"> </v>
      </c>
      <c r="F15" s="34"/>
      <c r="G15" s="34"/>
      <c r="H15" s="34"/>
      <c r="I15" s="28" t="s">
        <v>32</v>
      </c>
      <c r="J15" s="26" t="str">
        <f>IF('Rekapitulace stavby'!AN11="","",'Rekapitulace stavby'!AN11)</f>
        <v/>
      </c>
      <c r="K15" s="37"/>
    </row>
    <row r="16" spans="1:70" s="55" customFormat="1" ht="6.95" customHeight="1">
      <c r="B16" s="33"/>
      <c r="C16" s="34"/>
      <c r="D16" s="34"/>
      <c r="E16" s="34"/>
      <c r="F16" s="34"/>
      <c r="G16" s="34"/>
      <c r="H16" s="34"/>
      <c r="I16" s="34"/>
      <c r="J16" s="34"/>
      <c r="K16" s="37"/>
    </row>
    <row r="17" spans="2:11" s="55" customFormat="1" ht="14.45" customHeight="1">
      <c r="B17" s="33"/>
      <c r="C17" s="34"/>
      <c r="D17" s="28" t="s">
        <v>33</v>
      </c>
      <c r="E17" s="34"/>
      <c r="F17" s="34"/>
      <c r="G17" s="34"/>
      <c r="H17" s="34"/>
      <c r="I17" s="28" t="s">
        <v>30</v>
      </c>
      <c r="J17" s="26" t="str">
        <f>IF('Rekapitulace stavby'!AN13="Vyplň údaj","",IF('Rekapitulace stavby'!AN13="","",'Rekapitulace stavby'!AN13))</f>
        <v/>
      </c>
      <c r="K17" s="37"/>
    </row>
    <row r="18" spans="2:11" s="55" customFormat="1" ht="18" customHeight="1">
      <c r="B18" s="33"/>
      <c r="C18" s="34"/>
      <c r="D18" s="34"/>
      <c r="E18" s="26" t="str">
        <f>IF('Rekapitulace stavby'!E14="Vyplň údaj","",IF('Rekapitulace stavby'!E14="","",'Rekapitulace stavby'!E14))</f>
        <v/>
      </c>
      <c r="F18" s="34"/>
      <c r="G18" s="34"/>
      <c r="H18" s="34"/>
      <c r="I18" s="28" t="s">
        <v>32</v>
      </c>
      <c r="J18" s="26" t="str">
        <f>IF('Rekapitulace stavby'!AN14="Vyplň údaj","",IF('Rekapitulace stavby'!AN14="","",'Rekapitulace stavby'!AN14))</f>
        <v/>
      </c>
      <c r="K18" s="37"/>
    </row>
    <row r="19" spans="2:11" s="55" customFormat="1" ht="6.95" customHeight="1">
      <c r="B19" s="33"/>
      <c r="C19" s="34"/>
      <c r="D19" s="34"/>
      <c r="E19" s="34"/>
      <c r="F19" s="34"/>
      <c r="G19" s="34"/>
      <c r="H19" s="34"/>
      <c r="I19" s="34"/>
      <c r="J19" s="34"/>
      <c r="K19" s="37"/>
    </row>
    <row r="20" spans="2:11" s="55" customFormat="1" ht="14.45" customHeight="1">
      <c r="B20" s="33"/>
      <c r="C20" s="34"/>
      <c r="D20" s="28" t="s">
        <v>35</v>
      </c>
      <c r="E20" s="34"/>
      <c r="F20" s="34"/>
      <c r="G20" s="34"/>
      <c r="H20" s="34"/>
      <c r="I20" s="28" t="s">
        <v>30</v>
      </c>
      <c r="J20" s="26" t="str">
        <f>IF('Rekapitulace stavby'!AN16="","",'Rekapitulace stavby'!AN16)</f>
        <v/>
      </c>
      <c r="K20" s="37"/>
    </row>
    <row r="21" spans="2:11" s="55" customFormat="1" ht="18" customHeight="1">
      <c r="B21" s="33"/>
      <c r="C21" s="34"/>
      <c r="D21" s="34"/>
      <c r="E21" s="26" t="str">
        <f>IF('Rekapitulace stavby'!E17="","",'Rekapitulace stavby'!E17)</f>
        <v xml:space="preserve"> </v>
      </c>
      <c r="F21" s="34"/>
      <c r="G21" s="34"/>
      <c r="H21" s="34"/>
      <c r="I21" s="28" t="s">
        <v>32</v>
      </c>
      <c r="J21" s="26" t="str">
        <f>IF('Rekapitulace stavby'!AN17="","",'Rekapitulace stavby'!AN17)</f>
        <v/>
      </c>
      <c r="K21" s="37"/>
    </row>
    <row r="22" spans="2:11" s="55" customFormat="1" ht="6.95" customHeight="1">
      <c r="B22" s="33"/>
      <c r="C22" s="34"/>
      <c r="D22" s="34"/>
      <c r="E22" s="34"/>
      <c r="F22" s="34"/>
      <c r="G22" s="34"/>
      <c r="H22" s="34"/>
      <c r="I22" s="34"/>
      <c r="J22" s="34"/>
      <c r="K22" s="37"/>
    </row>
    <row r="23" spans="2:11" s="55" customFormat="1" ht="14.45" customHeight="1">
      <c r="B23" s="33"/>
      <c r="C23" s="34"/>
      <c r="D23" s="28" t="s">
        <v>37</v>
      </c>
      <c r="E23" s="34"/>
      <c r="F23" s="34"/>
      <c r="G23" s="34"/>
      <c r="H23" s="34"/>
      <c r="I23" s="34"/>
      <c r="J23" s="34"/>
      <c r="K23" s="37"/>
    </row>
    <row r="24" spans="2:11" s="293" customFormat="1" ht="22.5" customHeight="1">
      <c r="B24" s="103"/>
      <c r="C24" s="104"/>
      <c r="D24" s="104"/>
      <c r="E24" s="358" t="s">
        <v>21</v>
      </c>
      <c r="F24" s="358"/>
      <c r="G24" s="358"/>
      <c r="H24" s="358"/>
      <c r="I24" s="104"/>
      <c r="J24" s="104"/>
      <c r="K24" s="105"/>
    </row>
    <row r="25" spans="2:11" s="55" customFormat="1" ht="6.95" customHeight="1">
      <c r="B25" s="33"/>
      <c r="C25" s="34"/>
      <c r="D25" s="34"/>
      <c r="E25" s="34"/>
      <c r="F25" s="34"/>
      <c r="G25" s="34"/>
      <c r="H25" s="34"/>
      <c r="I25" s="34"/>
      <c r="J25" s="34"/>
      <c r="K25" s="37"/>
    </row>
    <row r="26" spans="2:11" s="55" customFormat="1" ht="6.95" customHeight="1">
      <c r="B26" s="33"/>
      <c r="C26" s="34"/>
      <c r="D26" s="76"/>
      <c r="E26" s="76"/>
      <c r="F26" s="76"/>
      <c r="G26" s="76"/>
      <c r="H26" s="76"/>
      <c r="I26" s="76"/>
      <c r="J26" s="76"/>
      <c r="K26" s="106"/>
    </row>
    <row r="27" spans="2:11" s="55" customFormat="1" ht="25.35" customHeight="1">
      <c r="B27" s="33"/>
      <c r="C27" s="34"/>
      <c r="D27" s="107" t="s">
        <v>38</v>
      </c>
      <c r="E27" s="34"/>
      <c r="F27" s="34"/>
      <c r="G27" s="34"/>
      <c r="H27" s="34"/>
      <c r="I27" s="34"/>
      <c r="J27" s="108">
        <f>ROUND(J78,2)</f>
        <v>0</v>
      </c>
      <c r="K27" s="37"/>
    </row>
    <row r="28" spans="2:11" s="55" customFormat="1" ht="6.95" customHeight="1">
      <c r="B28" s="33"/>
      <c r="C28" s="34"/>
      <c r="D28" s="76"/>
      <c r="E28" s="76"/>
      <c r="F28" s="76"/>
      <c r="G28" s="76"/>
      <c r="H28" s="76"/>
      <c r="I28" s="76"/>
      <c r="J28" s="76"/>
      <c r="K28" s="106"/>
    </row>
    <row r="29" spans="2:11" s="55" customFormat="1" ht="14.45" customHeight="1">
      <c r="B29" s="33"/>
      <c r="C29" s="34"/>
      <c r="D29" s="34"/>
      <c r="E29" s="34"/>
      <c r="F29" s="38" t="s">
        <v>40</v>
      </c>
      <c r="G29" s="34"/>
      <c r="H29" s="34"/>
      <c r="I29" s="38" t="s">
        <v>39</v>
      </c>
      <c r="J29" s="38" t="s">
        <v>41</v>
      </c>
      <c r="K29" s="37"/>
    </row>
    <row r="30" spans="2:11" s="55" customFormat="1" ht="14.45" customHeight="1">
      <c r="B30" s="33"/>
      <c r="C30" s="34"/>
      <c r="D30" s="41" t="s">
        <v>42</v>
      </c>
      <c r="E30" s="41" t="s">
        <v>43</v>
      </c>
      <c r="F30" s="109">
        <f>ROUND(SUM(BE78:BE94), 2)</f>
        <v>0</v>
      </c>
      <c r="G30" s="34"/>
      <c r="H30" s="34"/>
      <c r="I30" s="294">
        <v>0.21</v>
      </c>
      <c r="J30" s="109">
        <f>ROUND(ROUND((SUM(BE78:BE94)), 2)*I30, 2)</f>
        <v>0</v>
      </c>
      <c r="K30" s="37"/>
    </row>
    <row r="31" spans="2:11" s="55" customFormat="1" ht="14.45" customHeight="1">
      <c r="B31" s="33"/>
      <c r="C31" s="34"/>
      <c r="D31" s="34"/>
      <c r="E31" s="41" t="s">
        <v>44</v>
      </c>
      <c r="F31" s="109">
        <f>ROUND(SUM(BF78:BF94), 2)</f>
        <v>0</v>
      </c>
      <c r="G31" s="34"/>
      <c r="H31" s="34"/>
      <c r="I31" s="294">
        <v>0.15</v>
      </c>
      <c r="J31" s="109">
        <f>ROUND(ROUND((SUM(BF78:BF94)), 2)*I31, 2)</f>
        <v>0</v>
      </c>
      <c r="K31" s="37"/>
    </row>
    <row r="32" spans="2:11" s="55" customFormat="1" ht="14.45" hidden="1" customHeight="1">
      <c r="B32" s="33"/>
      <c r="C32" s="34"/>
      <c r="D32" s="34"/>
      <c r="E32" s="41" t="s">
        <v>45</v>
      </c>
      <c r="F32" s="109">
        <f>ROUND(SUM(BG78:BG94), 2)</f>
        <v>0</v>
      </c>
      <c r="G32" s="34"/>
      <c r="H32" s="34"/>
      <c r="I32" s="294">
        <v>0.21</v>
      </c>
      <c r="J32" s="109">
        <v>0</v>
      </c>
      <c r="K32" s="37"/>
    </row>
    <row r="33" spans="2:11" s="55" customFormat="1" ht="14.45" hidden="1" customHeight="1">
      <c r="B33" s="33"/>
      <c r="C33" s="34"/>
      <c r="D33" s="34"/>
      <c r="E33" s="41" t="s">
        <v>46</v>
      </c>
      <c r="F33" s="109">
        <f>ROUND(SUM(BH78:BH94), 2)</f>
        <v>0</v>
      </c>
      <c r="G33" s="34"/>
      <c r="H33" s="34"/>
      <c r="I33" s="294">
        <v>0.15</v>
      </c>
      <c r="J33" s="109">
        <v>0</v>
      </c>
      <c r="K33" s="37"/>
    </row>
    <row r="34" spans="2:11" s="55" customFormat="1" ht="14.45" hidden="1" customHeight="1">
      <c r="B34" s="33"/>
      <c r="C34" s="34"/>
      <c r="D34" s="34"/>
      <c r="E34" s="41" t="s">
        <v>47</v>
      </c>
      <c r="F34" s="109">
        <f>ROUND(SUM(BI78:BI94), 2)</f>
        <v>0</v>
      </c>
      <c r="G34" s="34"/>
      <c r="H34" s="34"/>
      <c r="I34" s="294">
        <v>0</v>
      </c>
      <c r="J34" s="109">
        <v>0</v>
      </c>
      <c r="K34" s="37"/>
    </row>
    <row r="35" spans="2:11" s="55" customFormat="1" ht="6.95" customHeight="1">
      <c r="B35" s="33"/>
      <c r="C35" s="34"/>
      <c r="D35" s="34"/>
      <c r="E35" s="34"/>
      <c r="F35" s="34"/>
      <c r="G35" s="34"/>
      <c r="H35" s="34"/>
      <c r="I35" s="34"/>
      <c r="J35" s="34"/>
      <c r="K35" s="37"/>
    </row>
    <row r="36" spans="2:11" s="55" customFormat="1" ht="25.35" customHeight="1">
      <c r="B36" s="33"/>
      <c r="C36" s="43"/>
      <c r="D36" s="44" t="s">
        <v>48</v>
      </c>
      <c r="E36" s="45"/>
      <c r="F36" s="45"/>
      <c r="G36" s="110" t="s">
        <v>49</v>
      </c>
      <c r="H36" s="46" t="s">
        <v>50</v>
      </c>
      <c r="I36" s="45"/>
      <c r="J36" s="111">
        <f>SUM(J27:J34)</f>
        <v>0</v>
      </c>
      <c r="K36" s="112"/>
    </row>
    <row r="37" spans="2:11" s="55" customFormat="1" ht="14.45" customHeight="1">
      <c r="B37" s="48"/>
      <c r="C37" s="49"/>
      <c r="D37" s="49"/>
      <c r="E37" s="49"/>
      <c r="F37" s="49"/>
      <c r="G37" s="49"/>
      <c r="H37" s="49"/>
      <c r="I37" s="49"/>
      <c r="J37" s="49"/>
      <c r="K37" s="50"/>
    </row>
    <row r="41" spans="2:11" s="55" customFormat="1" ht="6.95" customHeight="1">
      <c r="B41" s="51"/>
      <c r="C41" s="52"/>
      <c r="D41" s="52"/>
      <c r="E41" s="52"/>
      <c r="F41" s="52"/>
      <c r="G41" s="52"/>
      <c r="H41" s="52"/>
      <c r="I41" s="52"/>
      <c r="J41" s="52"/>
      <c r="K41" s="295"/>
    </row>
    <row r="42" spans="2:11" s="55" customFormat="1" ht="36.950000000000003" customHeight="1">
      <c r="B42" s="33"/>
      <c r="C42" s="21" t="s">
        <v>119</v>
      </c>
      <c r="D42" s="34"/>
      <c r="E42" s="34"/>
      <c r="F42" s="34"/>
      <c r="G42" s="34"/>
      <c r="H42" s="34"/>
      <c r="I42" s="34"/>
      <c r="J42" s="34"/>
      <c r="K42" s="37"/>
    </row>
    <row r="43" spans="2:11" s="55" customFormat="1" ht="6.95" customHeight="1">
      <c r="B43" s="33"/>
      <c r="C43" s="34"/>
      <c r="D43" s="34"/>
      <c r="E43" s="34"/>
      <c r="F43" s="34"/>
      <c r="G43" s="34"/>
      <c r="H43" s="34"/>
      <c r="I43" s="34"/>
      <c r="J43" s="34"/>
      <c r="K43" s="37"/>
    </row>
    <row r="44" spans="2:11" s="55" customFormat="1" ht="14.45" customHeight="1">
      <c r="B44" s="33"/>
      <c r="C44" s="28" t="s">
        <v>18</v>
      </c>
      <c r="D44" s="34"/>
      <c r="E44" s="34"/>
      <c r="F44" s="34"/>
      <c r="G44" s="34"/>
      <c r="H44" s="34"/>
      <c r="I44" s="34"/>
      <c r="J44" s="34"/>
      <c r="K44" s="37"/>
    </row>
    <row r="45" spans="2:11" s="55" customFormat="1" ht="22.5" customHeight="1">
      <c r="B45" s="33"/>
      <c r="C45" s="34"/>
      <c r="D45" s="34"/>
      <c r="E45" s="367" t="str">
        <f>E7</f>
        <v xml:space="preserve"> Lesopark ul. Lesní</v>
      </c>
      <c r="F45" s="368"/>
      <c r="G45" s="368"/>
      <c r="H45" s="368"/>
      <c r="I45" s="34"/>
      <c r="J45" s="34"/>
      <c r="K45" s="37"/>
    </row>
    <row r="46" spans="2:11" s="55" customFormat="1" ht="14.45" customHeight="1">
      <c r="B46" s="33"/>
      <c r="C46" s="28" t="s">
        <v>116</v>
      </c>
      <c r="D46" s="34"/>
      <c r="E46" s="34"/>
      <c r="F46" s="34"/>
      <c r="G46" s="34"/>
      <c r="H46" s="34"/>
      <c r="I46" s="34"/>
      <c r="J46" s="34"/>
      <c r="K46" s="37"/>
    </row>
    <row r="47" spans="2:11" s="55" customFormat="1" ht="23.25" customHeight="1">
      <c r="B47" s="33"/>
      <c r="C47" s="34"/>
      <c r="D47" s="34"/>
      <c r="E47" s="369" t="str">
        <f>E9</f>
        <v>SO 01 - Bourání povrchů</v>
      </c>
      <c r="F47" s="370"/>
      <c r="G47" s="370"/>
      <c r="H47" s="370"/>
      <c r="I47" s="34"/>
      <c r="J47" s="34"/>
      <c r="K47" s="37"/>
    </row>
    <row r="48" spans="2:11" s="55" customFormat="1" ht="6.95" customHeight="1">
      <c r="B48" s="33"/>
      <c r="C48" s="34"/>
      <c r="D48" s="34"/>
      <c r="E48" s="34"/>
      <c r="F48" s="34"/>
      <c r="G48" s="34"/>
      <c r="H48" s="34"/>
      <c r="I48" s="34"/>
      <c r="J48" s="34"/>
      <c r="K48" s="37"/>
    </row>
    <row r="49" spans="2:47" s="55" customFormat="1" ht="18" customHeight="1">
      <c r="B49" s="33"/>
      <c r="C49" s="28" t="s">
        <v>23</v>
      </c>
      <c r="D49" s="34"/>
      <c r="E49" s="34"/>
      <c r="F49" s="26" t="str">
        <f>F12</f>
        <v>Chodov</v>
      </c>
      <c r="G49" s="34"/>
      <c r="H49" s="34"/>
      <c r="I49" s="28" t="s">
        <v>25</v>
      </c>
      <c r="J49" s="102" t="str">
        <f>IF(J12="","",J12)</f>
        <v>16.3.2017</v>
      </c>
      <c r="K49" s="37"/>
    </row>
    <row r="50" spans="2:47" s="55" customFormat="1" ht="6.95" customHeight="1">
      <c r="B50" s="33"/>
      <c r="C50" s="34"/>
      <c r="D50" s="34"/>
      <c r="E50" s="34"/>
      <c r="F50" s="34"/>
      <c r="G50" s="34"/>
      <c r="H50" s="34"/>
      <c r="I50" s="34"/>
      <c r="J50" s="34"/>
      <c r="K50" s="37"/>
    </row>
    <row r="51" spans="2:47" s="55" customFormat="1" ht="15">
      <c r="B51" s="33"/>
      <c r="C51" s="28" t="s">
        <v>29</v>
      </c>
      <c r="D51" s="34"/>
      <c r="E51" s="34"/>
      <c r="F51" s="26" t="str">
        <f>E15</f>
        <v xml:space="preserve"> </v>
      </c>
      <c r="G51" s="34"/>
      <c r="H51" s="34"/>
      <c r="I51" s="28" t="s">
        <v>35</v>
      </c>
      <c r="J51" s="26" t="str">
        <f>E21</f>
        <v xml:space="preserve"> </v>
      </c>
      <c r="K51" s="37"/>
    </row>
    <row r="52" spans="2:47" s="55" customFormat="1" ht="14.45" customHeight="1">
      <c r="B52" s="33"/>
      <c r="C52" s="28" t="s">
        <v>33</v>
      </c>
      <c r="D52" s="34"/>
      <c r="E52" s="34"/>
      <c r="F52" s="26" t="str">
        <f>IF(E18="","",E18)</f>
        <v/>
      </c>
      <c r="G52" s="34"/>
      <c r="H52" s="34"/>
      <c r="I52" s="34"/>
      <c r="J52" s="34"/>
      <c r="K52" s="37"/>
    </row>
    <row r="53" spans="2:47" s="55" customFormat="1" ht="10.35" customHeight="1">
      <c r="B53" s="33"/>
      <c r="C53" s="34"/>
      <c r="D53" s="34"/>
      <c r="E53" s="34"/>
      <c r="F53" s="34"/>
      <c r="G53" s="34"/>
      <c r="H53" s="34"/>
      <c r="I53" s="34"/>
      <c r="J53" s="34"/>
      <c r="K53" s="37"/>
    </row>
    <row r="54" spans="2:47" s="55" customFormat="1" ht="29.25" customHeight="1">
      <c r="B54" s="33"/>
      <c r="C54" s="113" t="s">
        <v>120</v>
      </c>
      <c r="D54" s="43"/>
      <c r="E54" s="43"/>
      <c r="F54" s="43"/>
      <c r="G54" s="43"/>
      <c r="H54" s="43"/>
      <c r="I54" s="43"/>
      <c r="J54" s="114" t="s">
        <v>121</v>
      </c>
      <c r="K54" s="47"/>
    </row>
    <row r="55" spans="2:47" s="55" customFormat="1" ht="10.35" customHeight="1">
      <c r="B55" s="33"/>
      <c r="C55" s="34"/>
      <c r="D55" s="34"/>
      <c r="E55" s="34"/>
      <c r="F55" s="34"/>
      <c r="G55" s="34"/>
      <c r="H55" s="34"/>
      <c r="I55" s="34"/>
      <c r="J55" s="34"/>
      <c r="K55" s="37"/>
    </row>
    <row r="56" spans="2:47" s="55" customFormat="1" ht="29.25" customHeight="1">
      <c r="B56" s="33"/>
      <c r="C56" s="115" t="s">
        <v>122</v>
      </c>
      <c r="D56" s="34"/>
      <c r="E56" s="34"/>
      <c r="F56" s="34"/>
      <c r="G56" s="34"/>
      <c r="H56" s="34"/>
      <c r="I56" s="34"/>
      <c r="J56" s="108">
        <f>J78</f>
        <v>0</v>
      </c>
      <c r="K56" s="37"/>
      <c r="AU56" s="291" t="s">
        <v>123</v>
      </c>
    </row>
    <row r="57" spans="2:47" s="296" customFormat="1" ht="24.95" customHeight="1">
      <c r="B57" s="116"/>
      <c r="C57" s="117"/>
      <c r="D57" s="118" t="s">
        <v>181</v>
      </c>
      <c r="E57" s="119"/>
      <c r="F57" s="119"/>
      <c r="G57" s="119"/>
      <c r="H57" s="119"/>
      <c r="I57" s="119"/>
      <c r="J57" s="120">
        <f>J79</f>
        <v>0</v>
      </c>
      <c r="K57" s="121"/>
    </row>
    <row r="58" spans="2:47" s="304" customFormat="1" ht="19.899999999999999" customHeight="1">
      <c r="B58" s="159"/>
      <c r="C58" s="160"/>
      <c r="D58" s="161" t="s">
        <v>182</v>
      </c>
      <c r="E58" s="162"/>
      <c r="F58" s="162"/>
      <c r="G58" s="162"/>
      <c r="H58" s="162"/>
      <c r="I58" s="162"/>
      <c r="J58" s="163">
        <f>J80</f>
        <v>0</v>
      </c>
      <c r="K58" s="164"/>
    </row>
    <row r="59" spans="2:47" s="55" customFormat="1" ht="21.75" customHeight="1">
      <c r="B59" s="33"/>
      <c r="C59" s="34"/>
      <c r="D59" s="34"/>
      <c r="E59" s="34"/>
      <c r="F59" s="34"/>
      <c r="G59" s="34"/>
      <c r="H59" s="34"/>
      <c r="I59" s="34"/>
      <c r="J59" s="34"/>
      <c r="K59" s="37"/>
    </row>
    <row r="60" spans="2:47" s="55" customFormat="1" ht="6.95" customHeight="1">
      <c r="B60" s="48"/>
      <c r="C60" s="49"/>
      <c r="D60" s="49"/>
      <c r="E60" s="49"/>
      <c r="F60" s="49"/>
      <c r="G60" s="49"/>
      <c r="H60" s="49"/>
      <c r="I60" s="49"/>
      <c r="J60" s="49"/>
      <c r="K60" s="50"/>
    </row>
    <row r="64" spans="2:47" s="55" customFormat="1" ht="6.95" customHeight="1">
      <c r="B64" s="51"/>
      <c r="C64" s="52"/>
      <c r="D64" s="52"/>
      <c r="E64" s="52"/>
      <c r="F64" s="52"/>
      <c r="G64" s="52"/>
      <c r="H64" s="52"/>
      <c r="I64" s="52"/>
      <c r="J64" s="52"/>
      <c r="K64" s="52"/>
      <c r="L64" s="33"/>
    </row>
    <row r="65" spans="2:63" s="55" customFormat="1" ht="36.950000000000003" customHeight="1">
      <c r="B65" s="33"/>
      <c r="C65" s="54" t="s">
        <v>129</v>
      </c>
      <c r="L65" s="33"/>
    </row>
    <row r="66" spans="2:63" s="55" customFormat="1" ht="6.95" customHeight="1">
      <c r="B66" s="33"/>
      <c r="L66" s="33"/>
    </row>
    <row r="67" spans="2:63" s="55" customFormat="1" ht="14.45" customHeight="1">
      <c r="B67" s="33"/>
      <c r="C67" s="57" t="s">
        <v>18</v>
      </c>
      <c r="L67" s="33"/>
    </row>
    <row r="68" spans="2:63" s="55" customFormat="1" ht="22.5" customHeight="1">
      <c r="B68" s="33"/>
      <c r="E68" s="362" t="str">
        <f>E7</f>
        <v xml:space="preserve"> Lesopark ul. Lesní</v>
      </c>
      <c r="F68" s="363"/>
      <c r="G68" s="363"/>
      <c r="H68" s="363"/>
      <c r="L68" s="33"/>
    </row>
    <row r="69" spans="2:63" s="55" customFormat="1" ht="14.45" customHeight="1">
      <c r="B69" s="33"/>
      <c r="C69" s="57" t="s">
        <v>116</v>
      </c>
      <c r="L69" s="33"/>
    </row>
    <row r="70" spans="2:63" s="55" customFormat="1" ht="23.25" customHeight="1">
      <c r="B70" s="33"/>
      <c r="E70" s="334" t="str">
        <f>E9</f>
        <v>SO 01 - Bourání povrchů</v>
      </c>
      <c r="F70" s="364"/>
      <c r="G70" s="364"/>
      <c r="H70" s="364"/>
      <c r="L70" s="33"/>
    </row>
    <row r="71" spans="2:63" s="55" customFormat="1" ht="6.95" customHeight="1">
      <c r="B71" s="33"/>
      <c r="L71" s="33"/>
    </row>
    <row r="72" spans="2:63" s="55" customFormat="1" ht="18" customHeight="1">
      <c r="B72" s="33"/>
      <c r="C72" s="57" t="s">
        <v>23</v>
      </c>
      <c r="F72" s="123" t="str">
        <f>F12</f>
        <v>Chodov</v>
      </c>
      <c r="I72" s="57" t="s">
        <v>25</v>
      </c>
      <c r="J72" s="65" t="str">
        <f>IF(J12="","",J12)</f>
        <v>16.3.2017</v>
      </c>
      <c r="L72" s="33"/>
    </row>
    <row r="73" spans="2:63" s="55" customFormat="1" ht="6.95" customHeight="1">
      <c r="B73" s="33"/>
      <c r="L73" s="33"/>
    </row>
    <row r="74" spans="2:63" s="55" customFormat="1" ht="15">
      <c r="B74" s="33"/>
      <c r="C74" s="57" t="s">
        <v>29</v>
      </c>
      <c r="F74" s="123" t="str">
        <f>E15</f>
        <v xml:space="preserve"> </v>
      </c>
      <c r="I74" s="57" t="s">
        <v>35</v>
      </c>
      <c r="J74" s="123" t="str">
        <f>E21</f>
        <v xml:space="preserve"> </v>
      </c>
      <c r="L74" s="33"/>
    </row>
    <row r="75" spans="2:63" s="55" customFormat="1" ht="14.45" customHeight="1">
      <c r="B75" s="33"/>
      <c r="C75" s="57" t="s">
        <v>33</v>
      </c>
      <c r="F75" s="123" t="str">
        <f>IF(E18="","",E18)</f>
        <v/>
      </c>
      <c r="L75" s="33"/>
    </row>
    <row r="76" spans="2:63" s="55" customFormat="1" ht="10.35" customHeight="1">
      <c r="B76" s="33"/>
      <c r="L76" s="33"/>
    </row>
    <row r="77" spans="2:63" s="298" customFormat="1" ht="29.25" customHeight="1">
      <c r="B77" s="124"/>
      <c r="C77" s="125" t="s">
        <v>130</v>
      </c>
      <c r="D77" s="126" t="s">
        <v>57</v>
      </c>
      <c r="E77" s="126" t="s">
        <v>53</v>
      </c>
      <c r="F77" s="126" t="s">
        <v>131</v>
      </c>
      <c r="G77" s="126" t="s">
        <v>132</v>
      </c>
      <c r="H77" s="126" t="s">
        <v>133</v>
      </c>
      <c r="I77" s="297" t="s">
        <v>134</v>
      </c>
      <c r="J77" s="126" t="s">
        <v>121</v>
      </c>
      <c r="K77" s="127" t="s">
        <v>135</v>
      </c>
      <c r="L77" s="124"/>
      <c r="M77" s="72" t="s">
        <v>136</v>
      </c>
      <c r="N77" s="73" t="s">
        <v>42</v>
      </c>
      <c r="O77" s="73" t="s">
        <v>137</v>
      </c>
      <c r="P77" s="73" t="s">
        <v>138</v>
      </c>
      <c r="Q77" s="73" t="s">
        <v>139</v>
      </c>
      <c r="R77" s="73" t="s">
        <v>140</v>
      </c>
      <c r="S77" s="73" t="s">
        <v>141</v>
      </c>
      <c r="T77" s="74" t="s">
        <v>142</v>
      </c>
    </row>
    <row r="78" spans="2:63" s="55" customFormat="1" ht="29.25" customHeight="1">
      <c r="B78" s="33"/>
      <c r="C78" s="78" t="s">
        <v>122</v>
      </c>
      <c r="J78" s="129">
        <f>BK78</f>
        <v>0</v>
      </c>
      <c r="L78" s="33"/>
      <c r="M78" s="75"/>
      <c r="N78" s="76"/>
      <c r="O78" s="76"/>
      <c r="P78" s="130">
        <f>P79</f>
        <v>0</v>
      </c>
      <c r="Q78" s="76"/>
      <c r="R78" s="130">
        <f>R79</f>
        <v>0.20720000000000002</v>
      </c>
      <c r="S78" s="76"/>
      <c r="T78" s="131">
        <f>T79</f>
        <v>2164.34</v>
      </c>
      <c r="AT78" s="291" t="s">
        <v>71</v>
      </c>
      <c r="AU78" s="291" t="s">
        <v>123</v>
      </c>
      <c r="BK78" s="299">
        <f>BK79</f>
        <v>0</v>
      </c>
    </row>
    <row r="79" spans="2:63" s="133" customFormat="1" ht="37.35" customHeight="1">
      <c r="B79" s="132"/>
      <c r="D79" s="165" t="s">
        <v>71</v>
      </c>
      <c r="E79" s="166" t="s">
        <v>183</v>
      </c>
      <c r="F79" s="166" t="s">
        <v>184</v>
      </c>
      <c r="J79" s="167">
        <f>BK79</f>
        <v>0</v>
      </c>
      <c r="L79" s="132"/>
      <c r="M79" s="138"/>
      <c r="N79" s="139"/>
      <c r="O79" s="139"/>
      <c r="P79" s="140">
        <f>P80</f>
        <v>0</v>
      </c>
      <c r="Q79" s="139"/>
      <c r="R79" s="140">
        <f>R80</f>
        <v>0.20720000000000002</v>
      </c>
      <c r="S79" s="139"/>
      <c r="T79" s="141">
        <f>T80</f>
        <v>2164.34</v>
      </c>
      <c r="AR79" s="165" t="s">
        <v>80</v>
      </c>
      <c r="AT79" s="300" t="s">
        <v>71</v>
      </c>
      <c r="AU79" s="300" t="s">
        <v>72</v>
      </c>
      <c r="AY79" s="165" t="s">
        <v>145</v>
      </c>
      <c r="BK79" s="301">
        <f>BK80</f>
        <v>0</v>
      </c>
    </row>
    <row r="80" spans="2:63" s="133" customFormat="1" ht="19.899999999999999" customHeight="1">
      <c r="B80" s="132"/>
      <c r="D80" s="134" t="s">
        <v>71</v>
      </c>
      <c r="E80" s="168" t="s">
        <v>185</v>
      </c>
      <c r="F80" s="168" t="s">
        <v>186</v>
      </c>
      <c r="J80" s="169">
        <f>BK80</f>
        <v>0</v>
      </c>
      <c r="L80" s="132"/>
      <c r="M80" s="138"/>
      <c r="N80" s="139"/>
      <c r="O80" s="139"/>
      <c r="P80" s="140">
        <f>SUM(P81:P94)</f>
        <v>0</v>
      </c>
      <c r="Q80" s="139"/>
      <c r="R80" s="140">
        <f>SUM(R81:R94)</f>
        <v>0.20720000000000002</v>
      </c>
      <c r="S80" s="139"/>
      <c r="T80" s="141">
        <f>SUM(T81:T94)</f>
        <v>2164.34</v>
      </c>
      <c r="AR80" s="165" t="s">
        <v>80</v>
      </c>
      <c r="AT80" s="300" t="s">
        <v>71</v>
      </c>
      <c r="AU80" s="300" t="s">
        <v>80</v>
      </c>
      <c r="AY80" s="165" t="s">
        <v>145</v>
      </c>
      <c r="BK80" s="301">
        <f>SUM(BK81:BK94)</f>
        <v>0</v>
      </c>
    </row>
    <row r="81" spans="2:65" s="55" customFormat="1" ht="44.25" customHeight="1">
      <c r="B81" s="33"/>
      <c r="C81" s="142" t="s">
        <v>80</v>
      </c>
      <c r="D81" s="142" t="s">
        <v>146</v>
      </c>
      <c r="E81" s="143" t="s">
        <v>187</v>
      </c>
      <c r="F81" s="144" t="s">
        <v>188</v>
      </c>
      <c r="G81" s="145" t="s">
        <v>189</v>
      </c>
      <c r="H81" s="146">
        <v>1295</v>
      </c>
      <c r="I81" s="147"/>
      <c r="J81" s="148">
        <f>ROUND(I81*H81,2)</f>
        <v>0</v>
      </c>
      <c r="K81" s="144" t="s">
        <v>190</v>
      </c>
      <c r="L81" s="33"/>
      <c r="M81" s="302" t="s">
        <v>21</v>
      </c>
      <c r="N81" s="149" t="s">
        <v>43</v>
      </c>
      <c r="O81" s="34"/>
      <c r="P81" s="150">
        <f>O81*H81</f>
        <v>0</v>
      </c>
      <c r="Q81" s="150">
        <v>1.6000000000000001E-4</v>
      </c>
      <c r="R81" s="150">
        <f>Q81*H81</f>
        <v>0.20720000000000002</v>
      </c>
      <c r="S81" s="150">
        <v>0.25600000000000001</v>
      </c>
      <c r="T81" s="151">
        <f>S81*H81</f>
        <v>331.52</v>
      </c>
      <c r="AR81" s="291" t="s">
        <v>150</v>
      </c>
      <c r="AT81" s="291" t="s">
        <v>146</v>
      </c>
      <c r="AU81" s="291" t="s">
        <v>82</v>
      </c>
      <c r="AY81" s="291" t="s">
        <v>145</v>
      </c>
      <c r="BE81" s="303">
        <f>IF(N81="základní",J81,0)</f>
        <v>0</v>
      </c>
      <c r="BF81" s="303">
        <f>IF(N81="snížená",J81,0)</f>
        <v>0</v>
      </c>
      <c r="BG81" s="303">
        <f>IF(N81="zákl. přenesená",J81,0)</f>
        <v>0</v>
      </c>
      <c r="BH81" s="303">
        <f>IF(N81="sníž. přenesená",J81,0)</f>
        <v>0</v>
      </c>
      <c r="BI81" s="303">
        <f>IF(N81="nulová",J81,0)</f>
        <v>0</v>
      </c>
      <c r="BJ81" s="291" t="s">
        <v>80</v>
      </c>
      <c r="BK81" s="303">
        <f>ROUND(I81*H81,2)</f>
        <v>0</v>
      </c>
      <c r="BL81" s="291" t="s">
        <v>150</v>
      </c>
      <c r="BM81" s="291" t="s">
        <v>82</v>
      </c>
    </row>
    <row r="82" spans="2:65" s="55" customFormat="1">
      <c r="B82" s="33"/>
      <c r="D82" s="170" t="s">
        <v>191</v>
      </c>
      <c r="F82" s="171" t="s">
        <v>243</v>
      </c>
      <c r="I82" s="122"/>
      <c r="L82" s="33"/>
      <c r="M82" s="154"/>
      <c r="N82" s="34"/>
      <c r="O82" s="34"/>
      <c r="P82" s="34"/>
      <c r="Q82" s="34"/>
      <c r="R82" s="34"/>
      <c r="S82" s="34"/>
      <c r="T82" s="70"/>
      <c r="X82" s="305" t="s">
        <v>243</v>
      </c>
      <c r="AT82" s="291" t="s">
        <v>191</v>
      </c>
      <c r="AU82" s="291" t="s">
        <v>82</v>
      </c>
    </row>
    <row r="83" spans="2:65" s="55" customFormat="1" ht="44.25" customHeight="1">
      <c r="B83" s="33"/>
      <c r="C83" s="142" t="s">
        <v>82</v>
      </c>
      <c r="D83" s="142" t="s">
        <v>146</v>
      </c>
      <c r="E83" s="143" t="s">
        <v>192</v>
      </c>
      <c r="F83" s="144" t="s">
        <v>193</v>
      </c>
      <c r="G83" s="145" t="s">
        <v>189</v>
      </c>
      <c r="H83" s="146">
        <v>2777</v>
      </c>
      <c r="I83" s="147"/>
      <c r="J83" s="148">
        <f>ROUND(I83*H83,2)</f>
        <v>0</v>
      </c>
      <c r="K83" s="144" t="s">
        <v>190</v>
      </c>
      <c r="L83" s="33"/>
      <c r="M83" s="302" t="s">
        <v>21</v>
      </c>
      <c r="N83" s="149" t="s">
        <v>43</v>
      </c>
      <c r="O83" s="34"/>
      <c r="P83" s="150">
        <f>O83*H83</f>
        <v>0</v>
      </c>
      <c r="Q83" s="150">
        <v>0</v>
      </c>
      <c r="R83" s="150">
        <f>Q83*H83</f>
        <v>0</v>
      </c>
      <c r="S83" s="150">
        <v>0.22</v>
      </c>
      <c r="T83" s="151">
        <f>S83*H83</f>
        <v>610.94000000000005</v>
      </c>
      <c r="AR83" s="291" t="s">
        <v>150</v>
      </c>
      <c r="AT83" s="291" t="s">
        <v>146</v>
      </c>
      <c r="AU83" s="291" t="s">
        <v>82</v>
      </c>
      <c r="AY83" s="291" t="s">
        <v>145</v>
      </c>
      <c r="BE83" s="303">
        <f>IF(N83="základní",J83,0)</f>
        <v>0</v>
      </c>
      <c r="BF83" s="303">
        <f>IF(N83="snížená",J83,0)</f>
        <v>0</v>
      </c>
      <c r="BG83" s="303">
        <f>IF(N83="zákl. přenesená",J83,0)</f>
        <v>0</v>
      </c>
      <c r="BH83" s="303">
        <f>IF(N83="sníž. přenesená",J83,0)</f>
        <v>0</v>
      </c>
      <c r="BI83" s="303">
        <f>IF(N83="nulová",J83,0)</f>
        <v>0</v>
      </c>
      <c r="BJ83" s="291" t="s">
        <v>80</v>
      </c>
      <c r="BK83" s="303">
        <f>ROUND(I83*H83,2)</f>
        <v>0</v>
      </c>
      <c r="BL83" s="291" t="s">
        <v>150</v>
      </c>
      <c r="BM83" s="291" t="s">
        <v>150</v>
      </c>
    </row>
    <row r="84" spans="2:65" s="55" customFormat="1" ht="256.5">
      <c r="B84" s="33"/>
      <c r="D84" s="170" t="s">
        <v>191</v>
      </c>
      <c r="F84" s="171" t="s">
        <v>194</v>
      </c>
      <c r="I84" s="122"/>
      <c r="L84" s="33"/>
      <c r="M84" s="154"/>
      <c r="N84" s="34"/>
      <c r="O84" s="34"/>
      <c r="P84" s="34"/>
      <c r="Q84" s="34"/>
      <c r="R84" s="34"/>
      <c r="S84" s="34"/>
      <c r="T84" s="70"/>
      <c r="AT84" s="291" t="s">
        <v>191</v>
      </c>
      <c r="AU84" s="291" t="s">
        <v>82</v>
      </c>
    </row>
    <row r="85" spans="2:65" s="55" customFormat="1" ht="44.25" customHeight="1">
      <c r="B85" s="33"/>
      <c r="C85" s="142" t="s">
        <v>159</v>
      </c>
      <c r="D85" s="142" t="s">
        <v>146</v>
      </c>
      <c r="E85" s="143" t="s">
        <v>195</v>
      </c>
      <c r="F85" s="144" t="s">
        <v>196</v>
      </c>
      <c r="G85" s="145" t="s">
        <v>189</v>
      </c>
      <c r="H85" s="146">
        <v>2777</v>
      </c>
      <c r="I85" s="147"/>
      <c r="J85" s="148">
        <f>ROUND(I85*H85,2)</f>
        <v>0</v>
      </c>
      <c r="K85" s="144" t="s">
        <v>190</v>
      </c>
      <c r="L85" s="33"/>
      <c r="M85" s="302" t="s">
        <v>21</v>
      </c>
      <c r="N85" s="149" t="s">
        <v>43</v>
      </c>
      <c r="O85" s="34"/>
      <c r="P85" s="150">
        <f>O85*H85</f>
        <v>0</v>
      </c>
      <c r="Q85" s="150">
        <v>0</v>
      </c>
      <c r="R85" s="150">
        <f>Q85*H85</f>
        <v>0</v>
      </c>
      <c r="S85" s="150">
        <v>0.44</v>
      </c>
      <c r="T85" s="151">
        <f>S85*H85</f>
        <v>1221.8800000000001</v>
      </c>
      <c r="AR85" s="291" t="s">
        <v>150</v>
      </c>
      <c r="AT85" s="291" t="s">
        <v>146</v>
      </c>
      <c r="AU85" s="291" t="s">
        <v>82</v>
      </c>
      <c r="AY85" s="291" t="s">
        <v>145</v>
      </c>
      <c r="BE85" s="303">
        <f>IF(N85="základní",J85,0)</f>
        <v>0</v>
      </c>
      <c r="BF85" s="303">
        <f>IF(N85="snížená",J85,0)</f>
        <v>0</v>
      </c>
      <c r="BG85" s="303">
        <f>IF(N85="zákl. přenesená",J85,0)</f>
        <v>0</v>
      </c>
      <c r="BH85" s="303">
        <f>IF(N85="sníž. přenesená",J85,0)</f>
        <v>0</v>
      </c>
      <c r="BI85" s="303">
        <f>IF(N85="nulová",J85,0)</f>
        <v>0</v>
      </c>
      <c r="BJ85" s="291" t="s">
        <v>80</v>
      </c>
      <c r="BK85" s="303">
        <f>ROUND(I85*H85,2)</f>
        <v>0</v>
      </c>
      <c r="BL85" s="291" t="s">
        <v>150</v>
      </c>
      <c r="BM85" s="291" t="s">
        <v>156</v>
      </c>
    </row>
    <row r="86" spans="2:65" s="55" customFormat="1" ht="256.5">
      <c r="B86" s="33"/>
      <c r="D86" s="170" t="s">
        <v>191</v>
      </c>
      <c r="F86" s="171" t="s">
        <v>194</v>
      </c>
      <c r="I86" s="122"/>
      <c r="L86" s="33"/>
      <c r="M86" s="154"/>
      <c r="N86" s="34"/>
      <c r="O86" s="34"/>
      <c r="P86" s="34"/>
      <c r="Q86" s="34"/>
      <c r="R86" s="34"/>
      <c r="S86" s="34"/>
      <c r="T86" s="70"/>
      <c r="AT86" s="291" t="s">
        <v>191</v>
      </c>
      <c r="AU86" s="291" t="s">
        <v>82</v>
      </c>
    </row>
    <row r="87" spans="2:65" s="55" customFormat="1" ht="31.5" customHeight="1">
      <c r="B87" s="33"/>
      <c r="C87" s="142" t="s">
        <v>150</v>
      </c>
      <c r="D87" s="142" t="s">
        <v>146</v>
      </c>
      <c r="E87" s="143" t="s">
        <v>197</v>
      </c>
      <c r="F87" s="144" t="s">
        <v>198</v>
      </c>
      <c r="G87" s="145" t="s">
        <v>199</v>
      </c>
      <c r="H87" s="146">
        <v>2164.34</v>
      </c>
      <c r="I87" s="147"/>
      <c r="J87" s="148">
        <f>ROUND(I87*H87,2)</f>
        <v>0</v>
      </c>
      <c r="K87" s="144" t="s">
        <v>190</v>
      </c>
      <c r="L87" s="33"/>
      <c r="M87" s="302" t="s">
        <v>21</v>
      </c>
      <c r="N87" s="149" t="s">
        <v>43</v>
      </c>
      <c r="O87" s="34"/>
      <c r="P87" s="150">
        <f>O87*H87</f>
        <v>0</v>
      </c>
      <c r="Q87" s="150">
        <v>0</v>
      </c>
      <c r="R87" s="150">
        <f>Q87*H87</f>
        <v>0</v>
      </c>
      <c r="S87" s="150">
        <v>0</v>
      </c>
      <c r="T87" s="151">
        <f>S87*H87</f>
        <v>0</v>
      </c>
      <c r="AR87" s="291" t="s">
        <v>150</v>
      </c>
      <c r="AT87" s="291" t="s">
        <v>146</v>
      </c>
      <c r="AU87" s="291" t="s">
        <v>82</v>
      </c>
      <c r="AY87" s="291" t="s">
        <v>145</v>
      </c>
      <c r="BE87" s="303">
        <f>IF(N87="základní",J87,0)</f>
        <v>0</v>
      </c>
      <c r="BF87" s="303">
        <f>IF(N87="snížená",J87,0)</f>
        <v>0</v>
      </c>
      <c r="BG87" s="303">
        <f>IF(N87="zákl. přenesená",J87,0)</f>
        <v>0</v>
      </c>
      <c r="BH87" s="303">
        <f>IF(N87="sníž. přenesená",J87,0)</f>
        <v>0</v>
      </c>
      <c r="BI87" s="303">
        <f>IF(N87="nulová",J87,0)</f>
        <v>0</v>
      </c>
      <c r="BJ87" s="291" t="s">
        <v>80</v>
      </c>
      <c r="BK87" s="303">
        <f>ROUND(I87*H87,2)</f>
        <v>0</v>
      </c>
      <c r="BL87" s="291" t="s">
        <v>150</v>
      </c>
      <c r="BM87" s="291" t="s">
        <v>162</v>
      </c>
    </row>
    <row r="88" spans="2:65" s="55" customFormat="1" ht="31.5" customHeight="1">
      <c r="B88" s="33"/>
      <c r="C88" s="142" t="s">
        <v>170</v>
      </c>
      <c r="D88" s="142" t="s">
        <v>146</v>
      </c>
      <c r="E88" s="143" t="s">
        <v>200</v>
      </c>
      <c r="F88" s="144" t="s">
        <v>201</v>
      </c>
      <c r="G88" s="145" t="s">
        <v>199</v>
      </c>
      <c r="H88" s="146">
        <v>2164.34</v>
      </c>
      <c r="I88" s="147"/>
      <c r="J88" s="148">
        <f>ROUND(I88*H88,2)</f>
        <v>0</v>
      </c>
      <c r="K88" s="144" t="s">
        <v>190</v>
      </c>
      <c r="L88" s="33"/>
      <c r="M88" s="302" t="s">
        <v>21</v>
      </c>
      <c r="N88" s="149" t="s">
        <v>43</v>
      </c>
      <c r="O88" s="34"/>
      <c r="P88" s="150">
        <f>O88*H88</f>
        <v>0</v>
      </c>
      <c r="Q88" s="150">
        <v>0</v>
      </c>
      <c r="R88" s="150">
        <f>Q88*H88</f>
        <v>0</v>
      </c>
      <c r="S88" s="150">
        <v>0</v>
      </c>
      <c r="T88" s="151">
        <f>S88*H88</f>
        <v>0</v>
      </c>
      <c r="AR88" s="291" t="s">
        <v>150</v>
      </c>
      <c r="AT88" s="291" t="s">
        <v>146</v>
      </c>
      <c r="AU88" s="291" t="s">
        <v>82</v>
      </c>
      <c r="AY88" s="291" t="s">
        <v>145</v>
      </c>
      <c r="BE88" s="303">
        <f>IF(N88="základní",J88,0)</f>
        <v>0</v>
      </c>
      <c r="BF88" s="303">
        <f>IF(N88="snížená",J88,0)</f>
        <v>0</v>
      </c>
      <c r="BG88" s="303">
        <f>IF(N88="zákl. přenesená",J88,0)</f>
        <v>0</v>
      </c>
      <c r="BH88" s="303">
        <f>IF(N88="sníž. přenesená",J88,0)</f>
        <v>0</v>
      </c>
      <c r="BI88" s="303">
        <f>IF(N88="nulová",J88,0)</f>
        <v>0</v>
      </c>
      <c r="BJ88" s="291" t="s">
        <v>80</v>
      </c>
      <c r="BK88" s="303">
        <f>ROUND(I88*H88,2)</f>
        <v>0</v>
      </c>
      <c r="BL88" s="291" t="s">
        <v>150</v>
      </c>
      <c r="BM88" s="291" t="s">
        <v>169</v>
      </c>
    </row>
    <row r="89" spans="2:65" s="55" customFormat="1" ht="67.5">
      <c r="B89" s="33"/>
      <c r="D89" s="170" t="s">
        <v>191</v>
      </c>
      <c r="F89" s="171" t="s">
        <v>202</v>
      </c>
      <c r="I89" s="122"/>
      <c r="L89" s="33"/>
      <c r="M89" s="154"/>
      <c r="N89" s="34"/>
      <c r="O89" s="34"/>
      <c r="P89" s="34"/>
      <c r="Q89" s="34"/>
      <c r="R89" s="34"/>
      <c r="S89" s="34"/>
      <c r="T89" s="70"/>
      <c r="AT89" s="291" t="s">
        <v>191</v>
      </c>
      <c r="AU89" s="291" t="s">
        <v>82</v>
      </c>
    </row>
    <row r="90" spans="2:65" s="55" customFormat="1" ht="31.5" customHeight="1">
      <c r="B90" s="33"/>
      <c r="C90" s="142" t="s">
        <v>156</v>
      </c>
      <c r="D90" s="142" t="s">
        <v>146</v>
      </c>
      <c r="E90" s="143" t="s">
        <v>203</v>
      </c>
      <c r="F90" s="144" t="s">
        <v>204</v>
      </c>
      <c r="G90" s="145" t="s">
        <v>199</v>
      </c>
      <c r="H90" s="146">
        <v>19479.060000000001</v>
      </c>
      <c r="I90" s="147"/>
      <c r="J90" s="148">
        <f>ROUND(I90*H90,2)</f>
        <v>0</v>
      </c>
      <c r="K90" s="144" t="s">
        <v>190</v>
      </c>
      <c r="L90" s="33"/>
      <c r="M90" s="302" t="s">
        <v>21</v>
      </c>
      <c r="N90" s="149" t="s">
        <v>43</v>
      </c>
      <c r="O90" s="34"/>
      <c r="P90" s="150">
        <f>O90*H90</f>
        <v>0</v>
      </c>
      <c r="Q90" s="150">
        <v>0</v>
      </c>
      <c r="R90" s="150">
        <f>Q90*H90</f>
        <v>0</v>
      </c>
      <c r="S90" s="150">
        <v>0</v>
      </c>
      <c r="T90" s="151">
        <f>S90*H90</f>
        <v>0</v>
      </c>
      <c r="AR90" s="291" t="s">
        <v>150</v>
      </c>
      <c r="AT90" s="291" t="s">
        <v>146</v>
      </c>
      <c r="AU90" s="291" t="s">
        <v>82</v>
      </c>
      <c r="AY90" s="291" t="s">
        <v>145</v>
      </c>
      <c r="BE90" s="303">
        <f>IF(N90="základní",J90,0)</f>
        <v>0</v>
      </c>
      <c r="BF90" s="303">
        <f>IF(N90="snížená",J90,0)</f>
        <v>0</v>
      </c>
      <c r="BG90" s="303">
        <f>IF(N90="zákl. přenesená",J90,0)</f>
        <v>0</v>
      </c>
      <c r="BH90" s="303">
        <f>IF(N90="sníž. přenesená",J90,0)</f>
        <v>0</v>
      </c>
      <c r="BI90" s="303">
        <f>IF(N90="nulová",J90,0)</f>
        <v>0</v>
      </c>
      <c r="BJ90" s="291" t="s">
        <v>80</v>
      </c>
      <c r="BK90" s="303">
        <f>ROUND(I90*H90,2)</f>
        <v>0</v>
      </c>
      <c r="BL90" s="291" t="s">
        <v>150</v>
      </c>
      <c r="BM90" s="291" t="s">
        <v>173</v>
      </c>
    </row>
    <row r="91" spans="2:65" s="55" customFormat="1" ht="67.5">
      <c r="B91" s="33"/>
      <c r="D91" s="152" t="s">
        <v>191</v>
      </c>
      <c r="F91" s="153" t="s">
        <v>202</v>
      </c>
      <c r="I91" s="122"/>
      <c r="L91" s="33"/>
      <c r="M91" s="154"/>
      <c r="N91" s="34"/>
      <c r="O91" s="34"/>
      <c r="P91" s="34"/>
      <c r="Q91" s="34"/>
      <c r="R91" s="34"/>
      <c r="S91" s="34"/>
      <c r="T91" s="70"/>
      <c r="AT91" s="291" t="s">
        <v>191</v>
      </c>
      <c r="AU91" s="291" t="s">
        <v>82</v>
      </c>
    </row>
    <row r="92" spans="2:65" s="173" customFormat="1">
      <c r="B92" s="172"/>
      <c r="D92" s="170" t="s">
        <v>205</v>
      </c>
      <c r="F92" s="174" t="s">
        <v>206</v>
      </c>
      <c r="H92" s="175">
        <v>19479.060000000001</v>
      </c>
      <c r="I92" s="176"/>
      <c r="L92" s="172"/>
      <c r="M92" s="177"/>
      <c r="N92" s="178"/>
      <c r="O92" s="178"/>
      <c r="P92" s="178"/>
      <c r="Q92" s="178"/>
      <c r="R92" s="178"/>
      <c r="S92" s="178"/>
      <c r="T92" s="179"/>
      <c r="AT92" s="190" t="s">
        <v>205</v>
      </c>
      <c r="AU92" s="190" t="s">
        <v>82</v>
      </c>
      <c r="AV92" s="173" t="s">
        <v>82</v>
      </c>
      <c r="AW92" s="173" t="s">
        <v>6</v>
      </c>
      <c r="AX92" s="173" t="s">
        <v>80</v>
      </c>
      <c r="AY92" s="190" t="s">
        <v>145</v>
      </c>
    </row>
    <row r="93" spans="2:65" s="55" customFormat="1" ht="22.5" customHeight="1">
      <c r="B93" s="33"/>
      <c r="C93" s="142" t="s">
        <v>207</v>
      </c>
      <c r="D93" s="142" t="s">
        <v>146</v>
      </c>
      <c r="E93" s="143" t="s">
        <v>208</v>
      </c>
      <c r="F93" s="144" t="s">
        <v>209</v>
      </c>
      <c r="G93" s="145" t="s">
        <v>199</v>
      </c>
      <c r="H93" s="146">
        <v>2164.34</v>
      </c>
      <c r="I93" s="147"/>
      <c r="J93" s="148">
        <f>ROUND(I93*H93,2)</f>
        <v>0</v>
      </c>
      <c r="K93" s="144" t="s">
        <v>190</v>
      </c>
      <c r="L93" s="33"/>
      <c r="M93" s="302" t="s">
        <v>21</v>
      </c>
      <c r="N93" s="149" t="s">
        <v>43</v>
      </c>
      <c r="O93" s="34"/>
      <c r="P93" s="150">
        <f>O93*H93</f>
        <v>0</v>
      </c>
      <c r="Q93" s="150">
        <v>0</v>
      </c>
      <c r="R93" s="150">
        <f>Q93*H93</f>
        <v>0</v>
      </c>
      <c r="S93" s="150">
        <v>0</v>
      </c>
      <c r="T93" s="151">
        <f>S93*H93</f>
        <v>0</v>
      </c>
      <c r="AR93" s="291" t="s">
        <v>150</v>
      </c>
      <c r="AT93" s="291" t="s">
        <v>146</v>
      </c>
      <c r="AU93" s="291" t="s">
        <v>82</v>
      </c>
      <c r="AY93" s="291" t="s">
        <v>145</v>
      </c>
      <c r="BE93" s="303">
        <f>IF(N93="základní",J93,0)</f>
        <v>0</v>
      </c>
      <c r="BF93" s="303">
        <f>IF(N93="snížená",J93,0)</f>
        <v>0</v>
      </c>
      <c r="BG93" s="303">
        <f>IF(N93="zákl. přenesená",J93,0)</f>
        <v>0</v>
      </c>
      <c r="BH93" s="303">
        <f>IF(N93="sníž. přenesená",J93,0)</f>
        <v>0</v>
      </c>
      <c r="BI93" s="303">
        <f>IF(N93="nulová",J93,0)</f>
        <v>0</v>
      </c>
      <c r="BJ93" s="291" t="s">
        <v>80</v>
      </c>
      <c r="BK93" s="303">
        <f>ROUND(I93*H93,2)</f>
        <v>0</v>
      </c>
      <c r="BL93" s="291" t="s">
        <v>150</v>
      </c>
      <c r="BM93" s="291" t="s">
        <v>178</v>
      </c>
    </row>
    <row r="94" spans="2:65" s="55" customFormat="1" ht="67.5">
      <c r="B94" s="33"/>
      <c r="D94" s="152" t="s">
        <v>191</v>
      </c>
      <c r="F94" s="153" t="s">
        <v>210</v>
      </c>
      <c r="L94" s="33"/>
      <c r="M94" s="180"/>
      <c r="N94" s="156"/>
      <c r="O94" s="156"/>
      <c r="P94" s="156"/>
      <c r="Q94" s="156"/>
      <c r="R94" s="156"/>
      <c r="S94" s="156"/>
      <c r="T94" s="181"/>
      <c r="AT94" s="291" t="s">
        <v>191</v>
      </c>
      <c r="AU94" s="291" t="s">
        <v>82</v>
      </c>
    </row>
    <row r="95" spans="2:65" s="55" customFormat="1" ht="6.95" customHeight="1">
      <c r="B95" s="48"/>
      <c r="C95" s="49"/>
      <c r="D95" s="49"/>
      <c r="E95" s="49"/>
      <c r="F95" s="49"/>
      <c r="G95" s="49"/>
      <c r="H95" s="49"/>
      <c r="I95" s="49"/>
      <c r="J95" s="49"/>
      <c r="K95" s="49"/>
      <c r="L95" s="33"/>
    </row>
  </sheetData>
  <sheetProtection password="CC55" sheet="1" objects="1" scenarios="1" formatCells="0" formatColumns="0" formatRows="0" sort="0" autoFilter="0"/>
  <autoFilter ref="C77:K94"/>
  <mergeCells count="9">
    <mergeCell ref="E68:H68"/>
    <mergeCell ref="E70:H70"/>
    <mergeCell ref="G1:H1"/>
    <mergeCell ref="L2:V2"/>
    <mergeCell ref="E7:H7"/>
    <mergeCell ref="E9:H9"/>
    <mergeCell ref="E24:H24"/>
    <mergeCell ref="E45:H45"/>
    <mergeCell ref="E47:H47"/>
  </mergeCells>
  <phoneticPr fontId="0" type="noConversion"/>
  <hyperlinks>
    <hyperlink ref="F1:G1" location="C2" display="1) Krycí list soupisu"/>
    <hyperlink ref="G1:H1" location="C54" display="2) Rekapitulace"/>
    <hyperlink ref="J1" location="C77"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19"/>
  <sheetViews>
    <sheetView showGridLines="0" workbookViewId="0">
      <pane ySplit="1" topLeftCell="A109" activePane="bottomLeft" state="frozen"/>
      <selection pane="bottomLeft" activeCell="H114" sqref="H114"/>
    </sheetView>
  </sheetViews>
  <sheetFormatPr defaultRowHeight="13.5"/>
  <cols>
    <col min="1" max="1" width="8.33203125" style="290" customWidth="1"/>
    <col min="2" max="2" width="1.6640625" style="290" customWidth="1"/>
    <col min="3" max="3" width="4.1640625" style="290" customWidth="1"/>
    <col min="4" max="4" width="4.33203125" style="290" customWidth="1"/>
    <col min="5" max="5" width="17.1640625" style="290" customWidth="1"/>
    <col min="6" max="6" width="75" style="290" customWidth="1"/>
    <col min="7" max="7" width="8.6640625" style="290" customWidth="1"/>
    <col min="8" max="8" width="11.1640625" style="290" customWidth="1"/>
    <col min="9" max="9" width="12.6640625" style="290" customWidth="1"/>
    <col min="10" max="10" width="23.5" style="290" customWidth="1"/>
    <col min="11" max="11" width="15.5" style="290" customWidth="1"/>
    <col min="12" max="12" width="9.33203125" style="290"/>
    <col min="13" max="18" width="9.33203125" style="290" hidden="1" customWidth="1"/>
    <col min="19" max="19" width="8.1640625" style="290" hidden="1" customWidth="1"/>
    <col min="20" max="20" width="29.6640625" style="290" hidden="1" customWidth="1"/>
    <col min="21" max="21" width="16.33203125" style="290" hidden="1" customWidth="1"/>
    <col min="22" max="22" width="12.33203125" style="290" customWidth="1"/>
    <col min="23" max="23" width="16.33203125" style="290" customWidth="1"/>
    <col min="24" max="24" width="12.33203125" style="290" customWidth="1"/>
    <col min="25" max="25" width="15" style="290" customWidth="1"/>
    <col min="26" max="26" width="11" style="290" customWidth="1"/>
    <col min="27" max="27" width="15" style="290" customWidth="1"/>
    <col min="28" max="28" width="16.33203125" style="290" customWidth="1"/>
    <col min="29" max="29" width="11" style="290" customWidth="1"/>
    <col min="30" max="30" width="15" style="290" customWidth="1"/>
    <col min="31" max="31" width="16.33203125" style="290" customWidth="1"/>
    <col min="32" max="43" width="9.33203125" style="290"/>
    <col min="44" max="65" width="9.33203125" style="290" hidden="1" customWidth="1"/>
    <col min="66" max="16384" width="9.33203125" style="290"/>
  </cols>
  <sheetData>
    <row r="1" spans="1:70" ht="21.75" customHeight="1">
      <c r="A1" s="287"/>
      <c r="B1" s="8"/>
      <c r="C1" s="8"/>
      <c r="D1" s="9" t="s">
        <v>1</v>
      </c>
      <c r="E1" s="8"/>
      <c r="F1" s="288" t="s">
        <v>110</v>
      </c>
      <c r="G1" s="365" t="s">
        <v>111</v>
      </c>
      <c r="H1" s="365"/>
      <c r="I1" s="8"/>
      <c r="J1" s="288" t="s">
        <v>112</v>
      </c>
      <c r="K1" s="9" t="s">
        <v>113</v>
      </c>
      <c r="L1" s="288" t="s">
        <v>114</v>
      </c>
      <c r="M1" s="288"/>
      <c r="N1" s="288"/>
      <c r="O1" s="288"/>
      <c r="P1" s="288"/>
      <c r="Q1" s="288"/>
      <c r="R1" s="288"/>
      <c r="S1" s="288"/>
      <c r="T1" s="288"/>
      <c r="U1" s="289"/>
      <c r="V1" s="289"/>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row>
    <row r="2" spans="1:70" ht="36.950000000000003" customHeight="1">
      <c r="L2" s="366"/>
      <c r="M2" s="366"/>
      <c r="N2" s="366"/>
      <c r="O2" s="366"/>
      <c r="P2" s="366"/>
      <c r="Q2" s="366"/>
      <c r="R2" s="366"/>
      <c r="S2" s="366"/>
      <c r="T2" s="366"/>
      <c r="U2" s="366"/>
      <c r="V2" s="366"/>
      <c r="AT2" s="291" t="s">
        <v>88</v>
      </c>
    </row>
    <row r="3" spans="1:70" ht="6.95" customHeight="1">
      <c r="B3" s="16"/>
      <c r="C3" s="17"/>
      <c r="D3" s="17"/>
      <c r="E3" s="17"/>
      <c r="F3" s="17"/>
      <c r="G3" s="17"/>
      <c r="H3" s="17"/>
      <c r="I3" s="17"/>
      <c r="J3" s="17"/>
      <c r="K3" s="18"/>
      <c r="AT3" s="291" t="s">
        <v>82</v>
      </c>
    </row>
    <row r="4" spans="1:70" ht="36.950000000000003" customHeight="1">
      <c r="B4" s="19"/>
      <c r="C4" s="20"/>
      <c r="D4" s="21" t="s">
        <v>115</v>
      </c>
      <c r="E4" s="20"/>
      <c r="F4" s="20"/>
      <c r="G4" s="20"/>
      <c r="H4" s="20"/>
      <c r="I4" s="20"/>
      <c r="J4" s="20"/>
      <c r="K4" s="22"/>
      <c r="M4" s="292" t="s">
        <v>12</v>
      </c>
      <c r="AT4" s="291" t="s">
        <v>6</v>
      </c>
    </row>
    <row r="5" spans="1:70" ht="6.95" customHeight="1">
      <c r="B5" s="19"/>
      <c r="C5" s="20"/>
      <c r="D5" s="20"/>
      <c r="E5" s="20"/>
      <c r="F5" s="20"/>
      <c r="G5" s="20"/>
      <c r="H5" s="20"/>
      <c r="I5" s="20"/>
      <c r="J5" s="20"/>
      <c r="K5" s="22"/>
    </row>
    <row r="6" spans="1:70" ht="15">
      <c r="B6" s="19"/>
      <c r="C6" s="20"/>
      <c r="D6" s="28" t="s">
        <v>18</v>
      </c>
      <c r="E6" s="20"/>
      <c r="F6" s="20"/>
      <c r="G6" s="20"/>
      <c r="H6" s="20"/>
      <c r="I6" s="20"/>
      <c r="J6" s="20"/>
      <c r="K6" s="22"/>
    </row>
    <row r="7" spans="1:70" ht="22.5" customHeight="1">
      <c r="B7" s="19"/>
      <c r="C7" s="20"/>
      <c r="D7" s="20"/>
      <c r="E7" s="367" t="str">
        <f>'Rekapitulace stavby'!K6</f>
        <v xml:space="preserve"> Lesopark ul. Lesní</v>
      </c>
      <c r="F7" s="368"/>
      <c r="G7" s="368"/>
      <c r="H7" s="368"/>
      <c r="I7" s="20"/>
      <c r="J7" s="20"/>
      <c r="K7" s="22"/>
    </row>
    <row r="8" spans="1:70" s="55" customFormat="1" ht="15">
      <c r="B8" s="33"/>
      <c r="C8" s="34"/>
      <c r="D8" s="28" t="s">
        <v>116</v>
      </c>
      <c r="E8" s="34"/>
      <c r="F8" s="34"/>
      <c r="G8" s="34"/>
      <c r="H8" s="34"/>
      <c r="I8" s="34"/>
      <c r="J8" s="34"/>
      <c r="K8" s="37"/>
    </row>
    <row r="9" spans="1:70" s="55" customFormat="1" ht="36.950000000000003" customHeight="1">
      <c r="B9" s="33"/>
      <c r="C9" s="34"/>
      <c r="D9" s="34"/>
      <c r="E9" s="369" t="s">
        <v>211</v>
      </c>
      <c r="F9" s="370"/>
      <c r="G9" s="370"/>
      <c r="H9" s="370"/>
      <c r="I9" s="34"/>
      <c r="J9" s="34"/>
      <c r="K9" s="37"/>
    </row>
    <row r="10" spans="1:70" s="55" customFormat="1">
      <c r="B10" s="33"/>
      <c r="C10" s="34"/>
      <c r="D10" s="34"/>
      <c r="E10" s="34"/>
      <c r="F10" s="34"/>
      <c r="G10" s="34"/>
      <c r="H10" s="34"/>
      <c r="I10" s="34"/>
      <c r="J10" s="34"/>
      <c r="K10" s="37"/>
    </row>
    <row r="11" spans="1:70" s="55" customFormat="1" ht="14.45" customHeight="1">
      <c r="B11" s="33"/>
      <c r="C11" s="34"/>
      <c r="D11" s="28" t="s">
        <v>20</v>
      </c>
      <c r="E11" s="34"/>
      <c r="F11" s="26" t="s">
        <v>21</v>
      </c>
      <c r="G11" s="34"/>
      <c r="H11" s="34"/>
      <c r="I11" s="28" t="s">
        <v>22</v>
      </c>
      <c r="J11" s="26" t="s">
        <v>21</v>
      </c>
      <c r="K11" s="37"/>
    </row>
    <row r="12" spans="1:70" s="55" customFormat="1" ht="14.45" customHeight="1">
      <c r="B12" s="33"/>
      <c r="C12" s="34"/>
      <c r="D12" s="28" t="s">
        <v>23</v>
      </c>
      <c r="E12" s="34"/>
      <c r="F12" s="26" t="s">
        <v>24</v>
      </c>
      <c r="G12" s="34"/>
      <c r="H12" s="34"/>
      <c r="I12" s="28" t="s">
        <v>25</v>
      </c>
      <c r="J12" s="102" t="str">
        <f>'Rekapitulace stavby'!AN8</f>
        <v>16.3.2017</v>
      </c>
      <c r="K12" s="37"/>
    </row>
    <row r="13" spans="1:70" s="55" customFormat="1" ht="21.75" customHeight="1">
      <c r="B13" s="33"/>
      <c r="C13" s="34"/>
      <c r="D13" s="25" t="s">
        <v>27</v>
      </c>
      <c r="E13" s="34"/>
      <c r="F13" s="30" t="s">
        <v>212</v>
      </c>
      <c r="G13" s="34"/>
      <c r="H13" s="34"/>
      <c r="I13" s="34"/>
      <c r="J13" s="34"/>
      <c r="K13" s="37"/>
    </row>
    <row r="14" spans="1:70" s="55" customFormat="1" ht="14.45" customHeight="1">
      <c r="B14" s="33"/>
      <c r="C14" s="34"/>
      <c r="D14" s="28" t="s">
        <v>29</v>
      </c>
      <c r="E14" s="34"/>
      <c r="F14" s="34"/>
      <c r="G14" s="34"/>
      <c r="H14" s="34"/>
      <c r="I14" s="28" t="s">
        <v>30</v>
      </c>
      <c r="J14" s="26" t="str">
        <f>IF('Rekapitulace stavby'!AN10="","",'Rekapitulace stavby'!AN10)</f>
        <v/>
      </c>
      <c r="K14" s="37"/>
    </row>
    <row r="15" spans="1:70" s="55" customFormat="1" ht="18" customHeight="1">
      <c r="B15" s="33"/>
      <c r="C15" s="34"/>
      <c r="D15" s="34"/>
      <c r="E15" s="26" t="str">
        <f>IF('Rekapitulace stavby'!E11="","",'Rekapitulace stavby'!E11)</f>
        <v xml:space="preserve"> </v>
      </c>
      <c r="F15" s="34"/>
      <c r="G15" s="34"/>
      <c r="H15" s="34"/>
      <c r="I15" s="28" t="s">
        <v>32</v>
      </c>
      <c r="J15" s="26" t="str">
        <f>IF('Rekapitulace stavby'!AN11="","",'Rekapitulace stavby'!AN11)</f>
        <v/>
      </c>
      <c r="K15" s="37"/>
    </row>
    <row r="16" spans="1:70" s="55" customFormat="1" ht="6.95" customHeight="1">
      <c r="B16" s="33"/>
      <c r="C16" s="34"/>
      <c r="D16" s="34"/>
      <c r="E16" s="34"/>
      <c r="F16" s="34"/>
      <c r="G16" s="34"/>
      <c r="H16" s="34"/>
      <c r="I16" s="34"/>
      <c r="J16" s="34"/>
      <c r="K16" s="37"/>
    </row>
    <row r="17" spans="2:11" s="55" customFormat="1" ht="14.45" customHeight="1">
      <c r="B17" s="33"/>
      <c r="C17" s="34"/>
      <c r="D17" s="28" t="s">
        <v>33</v>
      </c>
      <c r="E17" s="34"/>
      <c r="F17" s="34"/>
      <c r="G17" s="34"/>
      <c r="H17" s="34"/>
      <c r="I17" s="28" t="s">
        <v>30</v>
      </c>
      <c r="J17" s="26" t="str">
        <f>IF('Rekapitulace stavby'!AN13="Vyplň údaj","",IF('Rekapitulace stavby'!AN13="","",'Rekapitulace stavby'!AN13))</f>
        <v/>
      </c>
      <c r="K17" s="37"/>
    </row>
    <row r="18" spans="2:11" s="55" customFormat="1" ht="18" customHeight="1">
      <c r="B18" s="33"/>
      <c r="C18" s="34"/>
      <c r="D18" s="34"/>
      <c r="E18" s="26" t="str">
        <f>IF('Rekapitulace stavby'!E14="Vyplň údaj","",IF('Rekapitulace stavby'!E14="","",'Rekapitulace stavby'!E14))</f>
        <v/>
      </c>
      <c r="F18" s="34"/>
      <c r="G18" s="34"/>
      <c r="H18" s="34"/>
      <c r="I18" s="28" t="s">
        <v>32</v>
      </c>
      <c r="J18" s="26" t="str">
        <f>IF('Rekapitulace stavby'!AN14="Vyplň údaj","",IF('Rekapitulace stavby'!AN14="","",'Rekapitulace stavby'!AN14))</f>
        <v/>
      </c>
      <c r="K18" s="37"/>
    </row>
    <row r="19" spans="2:11" s="55" customFormat="1" ht="6.95" customHeight="1">
      <c r="B19" s="33"/>
      <c r="C19" s="34"/>
      <c r="D19" s="34"/>
      <c r="E19" s="34"/>
      <c r="F19" s="34"/>
      <c r="G19" s="34"/>
      <c r="H19" s="34"/>
      <c r="I19" s="34"/>
      <c r="J19" s="34"/>
      <c r="K19" s="37"/>
    </row>
    <row r="20" spans="2:11" s="55" customFormat="1" ht="14.45" customHeight="1">
      <c r="B20" s="33"/>
      <c r="C20" s="34"/>
      <c r="D20" s="28" t="s">
        <v>35</v>
      </c>
      <c r="E20" s="34"/>
      <c r="F20" s="34"/>
      <c r="G20" s="34"/>
      <c r="H20" s="34"/>
      <c r="I20" s="28" t="s">
        <v>30</v>
      </c>
      <c r="J20" s="26" t="str">
        <f>IF('Rekapitulace stavby'!AN16="","",'Rekapitulace stavby'!AN16)</f>
        <v/>
      </c>
      <c r="K20" s="37"/>
    </row>
    <row r="21" spans="2:11" s="55" customFormat="1" ht="18" customHeight="1">
      <c r="B21" s="33"/>
      <c r="C21" s="34"/>
      <c r="D21" s="34"/>
      <c r="E21" s="26" t="str">
        <f>IF('Rekapitulace stavby'!E17="","",'Rekapitulace stavby'!E17)</f>
        <v xml:space="preserve"> </v>
      </c>
      <c r="F21" s="34"/>
      <c r="G21" s="34"/>
      <c r="H21" s="34"/>
      <c r="I21" s="28" t="s">
        <v>32</v>
      </c>
      <c r="J21" s="26" t="str">
        <f>IF('Rekapitulace stavby'!AN17="","",'Rekapitulace stavby'!AN17)</f>
        <v/>
      </c>
      <c r="K21" s="37"/>
    </row>
    <row r="22" spans="2:11" s="55" customFormat="1" ht="6.95" customHeight="1">
      <c r="B22" s="33"/>
      <c r="C22" s="34"/>
      <c r="D22" s="34"/>
      <c r="E22" s="34"/>
      <c r="F22" s="34"/>
      <c r="G22" s="34"/>
      <c r="H22" s="34"/>
      <c r="I22" s="34"/>
      <c r="J22" s="34"/>
      <c r="K22" s="37"/>
    </row>
    <row r="23" spans="2:11" s="55" customFormat="1" ht="14.45" customHeight="1">
      <c r="B23" s="33"/>
      <c r="C23" s="34"/>
      <c r="D23" s="28" t="s">
        <v>37</v>
      </c>
      <c r="E23" s="34"/>
      <c r="F23" s="34"/>
      <c r="G23" s="34"/>
      <c r="H23" s="34"/>
      <c r="I23" s="34"/>
      <c r="J23" s="34"/>
      <c r="K23" s="37"/>
    </row>
    <row r="24" spans="2:11" s="293" customFormat="1" ht="22.5" customHeight="1">
      <c r="B24" s="103"/>
      <c r="C24" s="104"/>
      <c r="D24" s="104"/>
      <c r="E24" s="358" t="s">
        <v>21</v>
      </c>
      <c r="F24" s="358"/>
      <c r="G24" s="358"/>
      <c r="H24" s="358"/>
      <c r="I24" s="104"/>
      <c r="J24" s="104"/>
      <c r="K24" s="105"/>
    </row>
    <row r="25" spans="2:11" s="55" customFormat="1" ht="6.95" customHeight="1">
      <c r="B25" s="33"/>
      <c r="C25" s="34"/>
      <c r="D25" s="34"/>
      <c r="E25" s="34"/>
      <c r="F25" s="34"/>
      <c r="G25" s="34"/>
      <c r="H25" s="34"/>
      <c r="I25" s="34"/>
      <c r="J25" s="34"/>
      <c r="K25" s="37"/>
    </row>
    <row r="26" spans="2:11" s="55" customFormat="1" ht="6.95" customHeight="1">
      <c r="B26" s="33"/>
      <c r="C26" s="34"/>
      <c r="D26" s="76"/>
      <c r="E26" s="76"/>
      <c r="F26" s="76"/>
      <c r="G26" s="76"/>
      <c r="H26" s="76"/>
      <c r="I26" s="76"/>
      <c r="J26" s="76"/>
      <c r="K26" s="106"/>
    </row>
    <row r="27" spans="2:11" s="55" customFormat="1" ht="25.35" customHeight="1">
      <c r="B27" s="33"/>
      <c r="C27" s="34"/>
      <c r="D27" s="107" t="s">
        <v>38</v>
      </c>
      <c r="E27" s="34"/>
      <c r="F27" s="34"/>
      <c r="G27" s="34"/>
      <c r="H27" s="34"/>
      <c r="I27" s="34"/>
      <c r="J27" s="108">
        <f>ROUND(J79,2)</f>
        <v>0</v>
      </c>
      <c r="K27" s="37"/>
    </row>
    <row r="28" spans="2:11" s="55" customFormat="1" ht="6.95" customHeight="1">
      <c r="B28" s="33"/>
      <c r="C28" s="34"/>
      <c r="D28" s="76"/>
      <c r="E28" s="76"/>
      <c r="F28" s="76"/>
      <c r="G28" s="76"/>
      <c r="H28" s="76"/>
      <c r="I28" s="76"/>
      <c r="J28" s="76"/>
      <c r="K28" s="106"/>
    </row>
    <row r="29" spans="2:11" s="55" customFormat="1" ht="14.45" customHeight="1">
      <c r="B29" s="33"/>
      <c r="C29" s="34"/>
      <c r="D29" s="34"/>
      <c r="E29" s="34"/>
      <c r="F29" s="38" t="s">
        <v>40</v>
      </c>
      <c r="G29" s="34"/>
      <c r="H29" s="34"/>
      <c r="I29" s="38" t="s">
        <v>39</v>
      </c>
      <c r="J29" s="38" t="s">
        <v>41</v>
      </c>
      <c r="K29" s="37"/>
    </row>
    <row r="30" spans="2:11" s="55" customFormat="1" ht="14.45" customHeight="1">
      <c r="B30" s="33"/>
      <c r="C30" s="34"/>
      <c r="D30" s="41" t="s">
        <v>42</v>
      </c>
      <c r="E30" s="41" t="s">
        <v>43</v>
      </c>
      <c r="F30" s="109">
        <f>ROUND(SUM(BE79:BE118), 2)</f>
        <v>0</v>
      </c>
      <c r="G30" s="34"/>
      <c r="H30" s="34"/>
      <c r="I30" s="294">
        <v>0.21</v>
      </c>
      <c r="J30" s="109">
        <f>ROUND(ROUND((SUM(BE79:BE118)), 2)*I30, 2)</f>
        <v>0</v>
      </c>
      <c r="K30" s="37"/>
    </row>
    <row r="31" spans="2:11" s="55" customFormat="1" ht="14.45" customHeight="1">
      <c r="B31" s="33"/>
      <c r="C31" s="34"/>
      <c r="D31" s="34"/>
      <c r="E31" s="41" t="s">
        <v>44</v>
      </c>
      <c r="F31" s="109">
        <f>ROUND(SUM(BF79:BF118), 2)</f>
        <v>0</v>
      </c>
      <c r="G31" s="34"/>
      <c r="H31" s="34"/>
      <c r="I31" s="294">
        <v>0.15</v>
      </c>
      <c r="J31" s="109">
        <f>ROUND(ROUND((SUM(BF79:BF118)), 2)*I31, 2)</f>
        <v>0</v>
      </c>
      <c r="K31" s="37"/>
    </row>
    <row r="32" spans="2:11" s="55" customFormat="1" ht="14.45" hidden="1" customHeight="1">
      <c r="B32" s="33"/>
      <c r="C32" s="34"/>
      <c r="D32" s="34"/>
      <c r="E32" s="41" t="s">
        <v>45</v>
      </c>
      <c r="F32" s="109">
        <f>ROUND(SUM(BG79:BG118), 2)</f>
        <v>0</v>
      </c>
      <c r="G32" s="34"/>
      <c r="H32" s="34"/>
      <c r="I32" s="294">
        <v>0.21</v>
      </c>
      <c r="J32" s="109">
        <v>0</v>
      </c>
      <c r="K32" s="37"/>
    </row>
    <row r="33" spans="2:11" s="55" customFormat="1" ht="14.45" hidden="1" customHeight="1">
      <c r="B33" s="33"/>
      <c r="C33" s="34"/>
      <c r="D33" s="34"/>
      <c r="E33" s="41" t="s">
        <v>46</v>
      </c>
      <c r="F33" s="109">
        <f>ROUND(SUM(BH79:BH118), 2)</f>
        <v>0</v>
      </c>
      <c r="G33" s="34"/>
      <c r="H33" s="34"/>
      <c r="I33" s="294">
        <v>0.15</v>
      </c>
      <c r="J33" s="109">
        <v>0</v>
      </c>
      <c r="K33" s="37"/>
    </row>
    <row r="34" spans="2:11" s="55" customFormat="1" ht="14.45" hidden="1" customHeight="1">
      <c r="B34" s="33"/>
      <c r="C34" s="34"/>
      <c r="D34" s="34"/>
      <c r="E34" s="41" t="s">
        <v>47</v>
      </c>
      <c r="F34" s="109">
        <f>ROUND(SUM(BI79:BI118), 2)</f>
        <v>0</v>
      </c>
      <c r="G34" s="34"/>
      <c r="H34" s="34"/>
      <c r="I34" s="294">
        <v>0</v>
      </c>
      <c r="J34" s="109">
        <v>0</v>
      </c>
      <c r="K34" s="37"/>
    </row>
    <row r="35" spans="2:11" s="55" customFormat="1" ht="6.95" customHeight="1">
      <c r="B35" s="33"/>
      <c r="C35" s="34"/>
      <c r="D35" s="34"/>
      <c r="E35" s="34"/>
      <c r="F35" s="34"/>
      <c r="G35" s="34"/>
      <c r="H35" s="34"/>
      <c r="I35" s="34"/>
      <c r="J35" s="34"/>
      <c r="K35" s="37"/>
    </row>
    <row r="36" spans="2:11" s="55" customFormat="1" ht="25.35" customHeight="1">
      <c r="B36" s="33"/>
      <c r="C36" s="43"/>
      <c r="D36" s="44" t="s">
        <v>48</v>
      </c>
      <c r="E36" s="45"/>
      <c r="F36" s="45"/>
      <c r="G36" s="110" t="s">
        <v>49</v>
      </c>
      <c r="H36" s="46" t="s">
        <v>50</v>
      </c>
      <c r="I36" s="45"/>
      <c r="J36" s="111">
        <f>SUM(J27:J34)</f>
        <v>0</v>
      </c>
      <c r="K36" s="112"/>
    </row>
    <row r="37" spans="2:11" s="55" customFormat="1" ht="14.45" customHeight="1">
      <c r="B37" s="48"/>
      <c r="C37" s="49"/>
      <c r="D37" s="49"/>
      <c r="E37" s="49"/>
      <c r="F37" s="49"/>
      <c r="G37" s="49"/>
      <c r="H37" s="49"/>
      <c r="I37" s="49"/>
      <c r="J37" s="49"/>
      <c r="K37" s="50"/>
    </row>
    <row r="41" spans="2:11" s="55" customFormat="1" ht="6.95" customHeight="1">
      <c r="B41" s="51"/>
      <c r="C41" s="52"/>
      <c r="D41" s="52"/>
      <c r="E41" s="52"/>
      <c r="F41" s="52"/>
      <c r="G41" s="52"/>
      <c r="H41" s="52"/>
      <c r="I41" s="52"/>
      <c r="J41" s="52"/>
      <c r="K41" s="295"/>
    </row>
    <row r="42" spans="2:11" s="55" customFormat="1" ht="36.950000000000003" customHeight="1">
      <c r="B42" s="33"/>
      <c r="C42" s="21" t="s">
        <v>119</v>
      </c>
      <c r="D42" s="34"/>
      <c r="E42" s="34"/>
      <c r="F42" s="34"/>
      <c r="G42" s="34"/>
      <c r="H42" s="34"/>
      <c r="I42" s="34"/>
      <c r="J42" s="34"/>
      <c r="K42" s="37"/>
    </row>
    <row r="43" spans="2:11" s="55" customFormat="1" ht="6.95" customHeight="1">
      <c r="B43" s="33"/>
      <c r="C43" s="34"/>
      <c r="D43" s="34"/>
      <c r="E43" s="34"/>
      <c r="F43" s="34"/>
      <c r="G43" s="34"/>
      <c r="H43" s="34"/>
      <c r="I43" s="34"/>
      <c r="J43" s="34"/>
      <c r="K43" s="37"/>
    </row>
    <row r="44" spans="2:11" s="55" customFormat="1" ht="14.45" customHeight="1">
      <c r="B44" s="33"/>
      <c r="C44" s="28" t="s">
        <v>18</v>
      </c>
      <c r="D44" s="34"/>
      <c r="E44" s="34"/>
      <c r="F44" s="34"/>
      <c r="G44" s="34"/>
      <c r="H44" s="34"/>
      <c r="I44" s="34"/>
      <c r="J44" s="34"/>
      <c r="K44" s="37"/>
    </row>
    <row r="45" spans="2:11" s="55" customFormat="1" ht="22.5" customHeight="1">
      <c r="B45" s="33"/>
      <c r="C45" s="34"/>
      <c r="D45" s="34"/>
      <c r="E45" s="367" t="str">
        <f>E7</f>
        <v xml:space="preserve"> Lesopark ul. Lesní</v>
      </c>
      <c r="F45" s="368"/>
      <c r="G45" s="368"/>
      <c r="H45" s="368"/>
      <c r="I45" s="34"/>
      <c r="J45" s="34"/>
      <c r="K45" s="37"/>
    </row>
    <row r="46" spans="2:11" s="55" customFormat="1" ht="14.45" customHeight="1">
      <c r="B46" s="33"/>
      <c r="C46" s="28" t="s">
        <v>116</v>
      </c>
      <c r="D46" s="34"/>
      <c r="E46" s="34"/>
      <c r="F46" s="34"/>
      <c r="G46" s="34"/>
      <c r="H46" s="34"/>
      <c r="I46" s="34"/>
      <c r="J46" s="34"/>
      <c r="K46" s="37"/>
    </row>
    <row r="47" spans="2:11" s="55" customFormat="1" ht="23.25" customHeight="1">
      <c r="B47" s="33"/>
      <c r="C47" s="34"/>
      <c r="D47" s="34"/>
      <c r="E47" s="369" t="str">
        <f>E9</f>
        <v>SO 02 - Terénní úpravy</v>
      </c>
      <c r="F47" s="370"/>
      <c r="G47" s="370"/>
      <c r="H47" s="370"/>
      <c r="I47" s="34"/>
      <c r="J47" s="34"/>
      <c r="K47" s="37"/>
    </row>
    <row r="48" spans="2:11" s="55" customFormat="1" ht="6.95" customHeight="1">
      <c r="B48" s="33"/>
      <c r="C48" s="34"/>
      <c r="D48" s="34"/>
      <c r="E48" s="34"/>
      <c r="F48" s="34"/>
      <c r="G48" s="34"/>
      <c r="H48" s="34"/>
      <c r="I48" s="34"/>
      <c r="J48" s="34"/>
      <c r="K48" s="37"/>
    </row>
    <row r="49" spans="2:47" s="55" customFormat="1" ht="18" customHeight="1">
      <c r="B49" s="33"/>
      <c r="C49" s="28" t="s">
        <v>23</v>
      </c>
      <c r="D49" s="34"/>
      <c r="E49" s="34"/>
      <c r="F49" s="26" t="str">
        <f>F12</f>
        <v>Chodov</v>
      </c>
      <c r="G49" s="34"/>
      <c r="H49" s="34"/>
      <c r="I49" s="28" t="s">
        <v>25</v>
      </c>
      <c r="J49" s="102" t="str">
        <f>IF(J12="","",J12)</f>
        <v>16.3.2017</v>
      </c>
      <c r="K49" s="37"/>
    </row>
    <row r="50" spans="2:47" s="55" customFormat="1" ht="6.95" customHeight="1">
      <c r="B50" s="33"/>
      <c r="C50" s="34"/>
      <c r="D50" s="34"/>
      <c r="E50" s="34"/>
      <c r="F50" s="34"/>
      <c r="G50" s="34"/>
      <c r="H50" s="34"/>
      <c r="I50" s="34"/>
      <c r="J50" s="34"/>
      <c r="K50" s="37"/>
    </row>
    <row r="51" spans="2:47" s="55" customFormat="1" ht="15">
      <c r="B51" s="33"/>
      <c r="C51" s="28" t="s">
        <v>29</v>
      </c>
      <c r="D51" s="34"/>
      <c r="E51" s="34"/>
      <c r="F51" s="26" t="str">
        <f>E15</f>
        <v xml:space="preserve"> </v>
      </c>
      <c r="G51" s="34"/>
      <c r="H51" s="34"/>
      <c r="I51" s="28" t="s">
        <v>35</v>
      </c>
      <c r="J51" s="26" t="str">
        <f>E21</f>
        <v xml:space="preserve"> </v>
      </c>
      <c r="K51" s="37"/>
    </row>
    <row r="52" spans="2:47" s="55" customFormat="1" ht="14.45" customHeight="1">
      <c r="B52" s="33"/>
      <c r="C52" s="28" t="s">
        <v>33</v>
      </c>
      <c r="D52" s="34"/>
      <c r="E52" s="34"/>
      <c r="F52" s="26" t="str">
        <f>IF(E18="","",E18)</f>
        <v/>
      </c>
      <c r="G52" s="34"/>
      <c r="H52" s="34"/>
      <c r="I52" s="34"/>
      <c r="J52" s="34"/>
      <c r="K52" s="37"/>
    </row>
    <row r="53" spans="2:47" s="55" customFormat="1" ht="10.35" customHeight="1">
      <c r="B53" s="33"/>
      <c r="C53" s="34"/>
      <c r="D53" s="34"/>
      <c r="E53" s="34"/>
      <c r="F53" s="34"/>
      <c r="G53" s="34"/>
      <c r="H53" s="34"/>
      <c r="I53" s="34"/>
      <c r="J53" s="34"/>
      <c r="K53" s="37"/>
    </row>
    <row r="54" spans="2:47" s="55" customFormat="1" ht="29.25" customHeight="1">
      <c r="B54" s="33"/>
      <c r="C54" s="113" t="s">
        <v>120</v>
      </c>
      <c r="D54" s="43"/>
      <c r="E54" s="43"/>
      <c r="F54" s="43"/>
      <c r="G54" s="43"/>
      <c r="H54" s="43"/>
      <c r="I54" s="43"/>
      <c r="J54" s="114" t="s">
        <v>121</v>
      </c>
      <c r="K54" s="47"/>
    </row>
    <row r="55" spans="2:47" s="55" customFormat="1" ht="10.35" customHeight="1">
      <c r="B55" s="33"/>
      <c r="C55" s="34"/>
      <c r="D55" s="34"/>
      <c r="E55" s="34"/>
      <c r="F55" s="34"/>
      <c r="G55" s="34"/>
      <c r="H55" s="34"/>
      <c r="I55" s="34"/>
      <c r="J55" s="34"/>
      <c r="K55" s="37"/>
    </row>
    <row r="56" spans="2:47" s="55" customFormat="1" ht="29.25" customHeight="1">
      <c r="B56" s="33"/>
      <c r="C56" s="115" t="s">
        <v>122</v>
      </c>
      <c r="D56" s="34"/>
      <c r="E56" s="34"/>
      <c r="F56" s="34"/>
      <c r="G56" s="34"/>
      <c r="H56" s="34"/>
      <c r="I56" s="34"/>
      <c r="J56" s="108">
        <f>J79</f>
        <v>0</v>
      </c>
      <c r="K56" s="37"/>
      <c r="AU56" s="291" t="s">
        <v>123</v>
      </c>
    </row>
    <row r="57" spans="2:47" s="296" customFormat="1" ht="24.95" customHeight="1">
      <c r="B57" s="116"/>
      <c r="C57" s="117"/>
      <c r="D57" s="118" t="s">
        <v>181</v>
      </c>
      <c r="E57" s="119"/>
      <c r="F57" s="119"/>
      <c r="G57" s="119"/>
      <c r="H57" s="119"/>
      <c r="I57" s="119"/>
      <c r="J57" s="120">
        <f>J80</f>
        <v>0</v>
      </c>
      <c r="K57" s="121"/>
    </row>
    <row r="58" spans="2:47" s="304" customFormat="1" ht="19.899999999999999" customHeight="1">
      <c r="B58" s="159"/>
      <c r="C58" s="160"/>
      <c r="D58" s="161" t="s">
        <v>213</v>
      </c>
      <c r="E58" s="162"/>
      <c r="F58" s="162"/>
      <c r="G58" s="162"/>
      <c r="H58" s="162"/>
      <c r="I58" s="162"/>
      <c r="J58" s="163">
        <f>J81</f>
        <v>0</v>
      </c>
      <c r="K58" s="164"/>
    </row>
    <row r="59" spans="2:47" s="304" customFormat="1" ht="19.899999999999999" customHeight="1">
      <c r="B59" s="159"/>
      <c r="C59" s="160"/>
      <c r="D59" s="161" t="s">
        <v>214</v>
      </c>
      <c r="E59" s="162"/>
      <c r="F59" s="162"/>
      <c r="G59" s="162"/>
      <c r="H59" s="162"/>
      <c r="I59" s="162"/>
      <c r="J59" s="163">
        <f>J103</f>
        <v>0</v>
      </c>
      <c r="K59" s="164"/>
    </row>
    <row r="60" spans="2:47" s="55" customFormat="1" ht="21.75" customHeight="1">
      <c r="B60" s="33"/>
      <c r="C60" s="34"/>
      <c r="D60" s="34"/>
      <c r="E60" s="34"/>
      <c r="F60" s="34"/>
      <c r="G60" s="34"/>
      <c r="H60" s="34"/>
      <c r="I60" s="34"/>
      <c r="J60" s="34"/>
      <c r="K60" s="37"/>
    </row>
    <row r="61" spans="2:47" s="55" customFormat="1" ht="6.95" customHeight="1">
      <c r="B61" s="48"/>
      <c r="C61" s="49"/>
      <c r="D61" s="49"/>
      <c r="E61" s="49"/>
      <c r="F61" s="49"/>
      <c r="G61" s="49"/>
      <c r="H61" s="49"/>
      <c r="I61" s="49"/>
      <c r="J61" s="49"/>
      <c r="K61" s="50"/>
    </row>
    <row r="65" spans="2:63" s="55" customFormat="1" ht="6.95" customHeight="1">
      <c r="B65" s="51"/>
      <c r="C65" s="52"/>
      <c r="D65" s="52"/>
      <c r="E65" s="52"/>
      <c r="F65" s="52"/>
      <c r="G65" s="52"/>
      <c r="H65" s="52"/>
      <c r="I65" s="52"/>
      <c r="J65" s="52"/>
      <c r="K65" s="52"/>
      <c r="L65" s="33"/>
    </row>
    <row r="66" spans="2:63" s="55" customFormat="1" ht="36.950000000000003" customHeight="1">
      <c r="B66" s="33"/>
      <c r="C66" s="54" t="s">
        <v>129</v>
      </c>
      <c r="L66" s="33"/>
    </row>
    <row r="67" spans="2:63" s="55" customFormat="1" ht="6.95" customHeight="1">
      <c r="B67" s="33"/>
      <c r="L67" s="33"/>
    </row>
    <row r="68" spans="2:63" s="55" customFormat="1" ht="14.45" customHeight="1">
      <c r="B68" s="33"/>
      <c r="C68" s="57" t="s">
        <v>18</v>
      </c>
      <c r="L68" s="33"/>
    </row>
    <row r="69" spans="2:63" s="55" customFormat="1" ht="22.5" customHeight="1">
      <c r="B69" s="33"/>
      <c r="E69" s="362" t="str">
        <f>E7</f>
        <v xml:space="preserve"> Lesopark ul. Lesní</v>
      </c>
      <c r="F69" s="363"/>
      <c r="G69" s="363"/>
      <c r="H69" s="363"/>
      <c r="L69" s="33"/>
    </row>
    <row r="70" spans="2:63" s="55" customFormat="1" ht="14.45" customHeight="1">
      <c r="B70" s="33"/>
      <c r="C70" s="57" t="s">
        <v>116</v>
      </c>
      <c r="L70" s="33"/>
    </row>
    <row r="71" spans="2:63" s="55" customFormat="1" ht="23.25" customHeight="1">
      <c r="B71" s="33"/>
      <c r="E71" s="334" t="str">
        <f>E9</f>
        <v>SO 02 - Terénní úpravy</v>
      </c>
      <c r="F71" s="364"/>
      <c r="G71" s="364"/>
      <c r="H71" s="364"/>
      <c r="L71" s="33"/>
    </row>
    <row r="72" spans="2:63" s="55" customFormat="1" ht="6.95" customHeight="1">
      <c r="B72" s="33"/>
      <c r="L72" s="33"/>
    </row>
    <row r="73" spans="2:63" s="55" customFormat="1" ht="18" customHeight="1">
      <c r="B73" s="33"/>
      <c r="C73" s="57" t="s">
        <v>23</v>
      </c>
      <c r="F73" s="123" t="str">
        <f>F12</f>
        <v>Chodov</v>
      </c>
      <c r="I73" s="57" t="s">
        <v>25</v>
      </c>
      <c r="J73" s="65" t="str">
        <f>IF(J12="","",J12)</f>
        <v>16.3.2017</v>
      </c>
      <c r="L73" s="33"/>
    </row>
    <row r="74" spans="2:63" s="55" customFormat="1" ht="6.95" customHeight="1">
      <c r="B74" s="33"/>
      <c r="L74" s="33"/>
    </row>
    <row r="75" spans="2:63" s="55" customFormat="1" ht="15">
      <c r="B75" s="33"/>
      <c r="C75" s="57" t="s">
        <v>29</v>
      </c>
      <c r="F75" s="123" t="str">
        <f>E15</f>
        <v xml:space="preserve"> </v>
      </c>
      <c r="I75" s="57" t="s">
        <v>35</v>
      </c>
      <c r="J75" s="123" t="str">
        <f>E21</f>
        <v xml:space="preserve"> </v>
      </c>
      <c r="L75" s="33"/>
    </row>
    <row r="76" spans="2:63" s="55" customFormat="1" ht="14.45" customHeight="1">
      <c r="B76" s="33"/>
      <c r="C76" s="57" t="s">
        <v>33</v>
      </c>
      <c r="F76" s="123" t="str">
        <f>IF(E18="","",E18)</f>
        <v/>
      </c>
      <c r="L76" s="33"/>
    </row>
    <row r="77" spans="2:63" s="55" customFormat="1" ht="10.35" customHeight="1">
      <c r="B77" s="33"/>
      <c r="L77" s="33"/>
    </row>
    <row r="78" spans="2:63" s="298" customFormat="1" ht="29.25" customHeight="1">
      <c r="B78" s="124"/>
      <c r="C78" s="125" t="s">
        <v>130</v>
      </c>
      <c r="D78" s="126" t="s">
        <v>57</v>
      </c>
      <c r="E78" s="126" t="s">
        <v>53</v>
      </c>
      <c r="F78" s="126" t="s">
        <v>131</v>
      </c>
      <c r="G78" s="126" t="s">
        <v>132</v>
      </c>
      <c r="H78" s="126" t="s">
        <v>133</v>
      </c>
      <c r="I78" s="297" t="s">
        <v>134</v>
      </c>
      <c r="J78" s="126" t="s">
        <v>121</v>
      </c>
      <c r="K78" s="127" t="s">
        <v>135</v>
      </c>
      <c r="L78" s="124"/>
      <c r="M78" s="72" t="s">
        <v>136</v>
      </c>
      <c r="N78" s="73" t="s">
        <v>42</v>
      </c>
      <c r="O78" s="73" t="s">
        <v>137</v>
      </c>
      <c r="P78" s="73" t="s">
        <v>138</v>
      </c>
      <c r="Q78" s="73" t="s">
        <v>139</v>
      </c>
      <c r="R78" s="73" t="s">
        <v>140</v>
      </c>
      <c r="S78" s="73" t="s">
        <v>141</v>
      </c>
      <c r="T78" s="74" t="s">
        <v>142</v>
      </c>
    </row>
    <row r="79" spans="2:63" s="55" customFormat="1" ht="29.25" customHeight="1">
      <c r="B79" s="33"/>
      <c r="C79" s="78" t="s">
        <v>122</v>
      </c>
      <c r="J79" s="129">
        <f>BK79</f>
        <v>0</v>
      </c>
      <c r="L79" s="33"/>
      <c r="M79" s="75"/>
      <c r="N79" s="76"/>
      <c r="O79" s="76"/>
      <c r="P79" s="130">
        <f>P80</f>
        <v>0</v>
      </c>
      <c r="Q79" s="76"/>
      <c r="R79" s="130">
        <f>R80</f>
        <v>604.43939999999998</v>
      </c>
      <c r="S79" s="76"/>
      <c r="T79" s="131">
        <f>T80</f>
        <v>0</v>
      </c>
      <c r="AT79" s="291" t="s">
        <v>71</v>
      </c>
      <c r="AU79" s="291" t="s">
        <v>123</v>
      </c>
      <c r="BK79" s="299">
        <f>BK80</f>
        <v>0</v>
      </c>
    </row>
    <row r="80" spans="2:63" s="133" customFormat="1" ht="37.35" customHeight="1">
      <c r="B80" s="132"/>
      <c r="D80" s="165" t="s">
        <v>71</v>
      </c>
      <c r="E80" s="166" t="s">
        <v>183</v>
      </c>
      <c r="F80" s="166" t="s">
        <v>184</v>
      </c>
      <c r="J80" s="167">
        <f>BK80</f>
        <v>0</v>
      </c>
      <c r="L80" s="132"/>
      <c r="M80" s="138"/>
      <c r="N80" s="139"/>
      <c r="O80" s="139"/>
      <c r="P80" s="140">
        <f>P81+P103</f>
        <v>0</v>
      </c>
      <c r="Q80" s="139"/>
      <c r="R80" s="140">
        <f>R81+R103</f>
        <v>604.43939999999998</v>
      </c>
      <c r="S80" s="139"/>
      <c r="T80" s="141">
        <f>T81+T103</f>
        <v>0</v>
      </c>
      <c r="AR80" s="165" t="s">
        <v>80</v>
      </c>
      <c r="AT80" s="300" t="s">
        <v>71</v>
      </c>
      <c r="AU80" s="300" t="s">
        <v>72</v>
      </c>
      <c r="AY80" s="165" t="s">
        <v>145</v>
      </c>
      <c r="BK80" s="301">
        <f>BK81+BK103</f>
        <v>0</v>
      </c>
    </row>
    <row r="81" spans="2:65" s="133" customFormat="1" ht="19.899999999999999" customHeight="1">
      <c r="B81" s="132"/>
      <c r="D81" s="134" t="s">
        <v>71</v>
      </c>
      <c r="E81" s="168" t="s">
        <v>80</v>
      </c>
      <c r="F81" s="168" t="s">
        <v>215</v>
      </c>
      <c r="J81" s="169">
        <f>BK81</f>
        <v>0</v>
      </c>
      <c r="L81" s="132"/>
      <c r="M81" s="138"/>
      <c r="N81" s="139"/>
      <c r="O81" s="139"/>
      <c r="P81" s="140">
        <f>SUM(P82:P102)</f>
        <v>0</v>
      </c>
      <c r="Q81" s="139"/>
      <c r="R81" s="140">
        <f>SUM(R82:R102)</f>
        <v>0</v>
      </c>
      <c r="S81" s="139"/>
      <c r="T81" s="141">
        <f>SUM(T82:T102)</f>
        <v>0</v>
      </c>
      <c r="AR81" s="165" t="s">
        <v>80</v>
      </c>
      <c r="AT81" s="300" t="s">
        <v>71</v>
      </c>
      <c r="AU81" s="300" t="s">
        <v>80</v>
      </c>
      <c r="AY81" s="165" t="s">
        <v>145</v>
      </c>
      <c r="BK81" s="301">
        <f>SUM(BK82:BK102)</f>
        <v>0</v>
      </c>
    </row>
    <row r="82" spans="2:65" s="55" customFormat="1" ht="22.5" customHeight="1">
      <c r="B82" s="33"/>
      <c r="C82" s="142" t="s">
        <v>80</v>
      </c>
      <c r="D82" s="142" t="s">
        <v>146</v>
      </c>
      <c r="E82" s="143" t="s">
        <v>216</v>
      </c>
      <c r="F82" s="144" t="s">
        <v>217</v>
      </c>
      <c r="G82" s="145" t="s">
        <v>189</v>
      </c>
      <c r="H82" s="146">
        <v>10521.26</v>
      </c>
      <c r="I82" s="147"/>
      <c r="J82" s="148">
        <f>ROUND(I82*H82,2)</f>
        <v>0</v>
      </c>
      <c r="K82" s="144" t="s">
        <v>190</v>
      </c>
      <c r="L82" s="33"/>
      <c r="M82" s="302" t="s">
        <v>21</v>
      </c>
      <c r="N82" s="149" t="s">
        <v>43</v>
      </c>
      <c r="O82" s="34"/>
      <c r="P82" s="150">
        <f>O82*H82</f>
        <v>0</v>
      </c>
      <c r="Q82" s="150">
        <v>0</v>
      </c>
      <c r="R82" s="150">
        <f>Q82*H82</f>
        <v>0</v>
      </c>
      <c r="S82" s="150">
        <v>0</v>
      </c>
      <c r="T82" s="151">
        <f>S82*H82</f>
        <v>0</v>
      </c>
      <c r="AR82" s="291" t="s">
        <v>150</v>
      </c>
      <c r="AT82" s="291" t="s">
        <v>146</v>
      </c>
      <c r="AU82" s="291" t="s">
        <v>82</v>
      </c>
      <c r="AY82" s="291" t="s">
        <v>145</v>
      </c>
      <c r="BE82" s="303">
        <f>IF(N82="základní",J82,0)</f>
        <v>0</v>
      </c>
      <c r="BF82" s="303">
        <f>IF(N82="snížená",J82,0)</f>
        <v>0</v>
      </c>
      <c r="BG82" s="303">
        <f>IF(N82="zákl. přenesená",J82,0)</f>
        <v>0</v>
      </c>
      <c r="BH82" s="303">
        <f>IF(N82="sníž. přenesená",J82,0)</f>
        <v>0</v>
      </c>
      <c r="BI82" s="303">
        <f>IF(N82="nulová",J82,0)</f>
        <v>0</v>
      </c>
      <c r="BJ82" s="291" t="s">
        <v>80</v>
      </c>
      <c r="BK82" s="303">
        <f>ROUND(I82*H82,2)</f>
        <v>0</v>
      </c>
      <c r="BL82" s="291" t="s">
        <v>150</v>
      </c>
      <c r="BM82" s="291" t="s">
        <v>82</v>
      </c>
    </row>
    <row r="83" spans="2:65" s="55" customFormat="1" ht="175.5">
      <c r="B83" s="33"/>
      <c r="D83" s="170" t="s">
        <v>191</v>
      </c>
      <c r="F83" s="171" t="s">
        <v>218</v>
      </c>
      <c r="I83" s="122"/>
      <c r="L83" s="33"/>
      <c r="M83" s="154"/>
      <c r="N83" s="34"/>
      <c r="O83" s="34"/>
      <c r="P83" s="34"/>
      <c r="Q83" s="34"/>
      <c r="R83" s="34"/>
      <c r="S83" s="34"/>
      <c r="T83" s="70"/>
      <c r="AT83" s="291" t="s">
        <v>191</v>
      </c>
      <c r="AU83" s="291" t="s">
        <v>82</v>
      </c>
    </row>
    <row r="84" spans="2:65" s="55" customFormat="1" ht="44.25" customHeight="1">
      <c r="B84" s="33"/>
      <c r="C84" s="142" t="s">
        <v>82</v>
      </c>
      <c r="D84" s="142" t="s">
        <v>146</v>
      </c>
      <c r="E84" s="143" t="s">
        <v>219</v>
      </c>
      <c r="F84" s="144" t="s">
        <v>220</v>
      </c>
      <c r="G84" s="145" t="s">
        <v>221</v>
      </c>
      <c r="H84" s="146">
        <v>3120</v>
      </c>
      <c r="I84" s="147"/>
      <c r="J84" s="148">
        <f>ROUND(I84*H84,2)</f>
        <v>0</v>
      </c>
      <c r="K84" s="144" t="s">
        <v>190</v>
      </c>
      <c r="L84" s="33"/>
      <c r="M84" s="302" t="s">
        <v>21</v>
      </c>
      <c r="N84" s="149" t="s">
        <v>43</v>
      </c>
      <c r="O84" s="34"/>
      <c r="P84" s="150">
        <f>O84*H84</f>
        <v>0</v>
      </c>
      <c r="Q84" s="150">
        <v>0</v>
      </c>
      <c r="R84" s="150">
        <f>Q84*H84</f>
        <v>0</v>
      </c>
      <c r="S84" s="150">
        <v>0</v>
      </c>
      <c r="T84" s="151">
        <f>S84*H84</f>
        <v>0</v>
      </c>
      <c r="AR84" s="291" t="s">
        <v>150</v>
      </c>
      <c r="AT84" s="291" t="s">
        <v>146</v>
      </c>
      <c r="AU84" s="291" t="s">
        <v>82</v>
      </c>
      <c r="AY84" s="291" t="s">
        <v>145</v>
      </c>
      <c r="BE84" s="303">
        <f>IF(N84="základní",J84,0)</f>
        <v>0</v>
      </c>
      <c r="BF84" s="303">
        <f>IF(N84="snížená",J84,0)</f>
        <v>0</v>
      </c>
      <c r="BG84" s="303">
        <f>IF(N84="zákl. přenesená",J84,0)</f>
        <v>0</v>
      </c>
      <c r="BH84" s="303">
        <f>IF(N84="sníž. přenesená",J84,0)</f>
        <v>0</v>
      </c>
      <c r="BI84" s="303">
        <f>IF(N84="nulová",J84,0)</f>
        <v>0</v>
      </c>
      <c r="BJ84" s="291" t="s">
        <v>80</v>
      </c>
      <c r="BK84" s="303">
        <f>ROUND(I84*H84,2)</f>
        <v>0</v>
      </c>
      <c r="BL84" s="291" t="s">
        <v>150</v>
      </c>
      <c r="BM84" s="291" t="s">
        <v>150</v>
      </c>
    </row>
    <row r="85" spans="2:65" s="55" customFormat="1" ht="270">
      <c r="B85" s="33"/>
      <c r="D85" s="170" t="s">
        <v>191</v>
      </c>
      <c r="F85" s="171" t="s">
        <v>222</v>
      </c>
      <c r="I85" s="122"/>
      <c r="L85" s="33"/>
      <c r="M85" s="154"/>
      <c r="N85" s="34"/>
      <c r="O85" s="34"/>
      <c r="P85" s="34"/>
      <c r="Q85" s="34"/>
      <c r="R85" s="34"/>
      <c r="S85" s="34"/>
      <c r="T85" s="70"/>
      <c r="AT85" s="291" t="s">
        <v>191</v>
      </c>
      <c r="AU85" s="291" t="s">
        <v>82</v>
      </c>
    </row>
    <row r="86" spans="2:65" s="55" customFormat="1" ht="44.25" customHeight="1">
      <c r="B86" s="33"/>
      <c r="C86" s="142" t="s">
        <v>159</v>
      </c>
      <c r="D86" s="142" t="s">
        <v>146</v>
      </c>
      <c r="E86" s="143" t="s">
        <v>223</v>
      </c>
      <c r="F86" s="144" t="s">
        <v>224</v>
      </c>
      <c r="G86" s="145" t="s">
        <v>189</v>
      </c>
      <c r="H86" s="146">
        <v>8691</v>
      </c>
      <c r="I86" s="147"/>
      <c r="J86" s="148">
        <f>ROUND(I86*H86,2)</f>
        <v>0</v>
      </c>
      <c r="K86" s="144" t="s">
        <v>190</v>
      </c>
      <c r="L86" s="33"/>
      <c r="M86" s="302" t="s">
        <v>21</v>
      </c>
      <c r="N86" s="149" t="s">
        <v>43</v>
      </c>
      <c r="O86" s="34"/>
      <c r="P86" s="150">
        <f>O86*H86</f>
        <v>0</v>
      </c>
      <c r="Q86" s="150">
        <v>0</v>
      </c>
      <c r="R86" s="150">
        <f>Q86*H86</f>
        <v>0</v>
      </c>
      <c r="S86" s="150">
        <v>0</v>
      </c>
      <c r="T86" s="151">
        <f>S86*H86</f>
        <v>0</v>
      </c>
      <c r="AR86" s="291" t="s">
        <v>150</v>
      </c>
      <c r="AT86" s="291" t="s">
        <v>146</v>
      </c>
      <c r="AU86" s="291" t="s">
        <v>82</v>
      </c>
      <c r="AY86" s="291" t="s">
        <v>145</v>
      </c>
      <c r="BE86" s="303">
        <f>IF(N86="základní",J86,0)</f>
        <v>0</v>
      </c>
      <c r="BF86" s="303">
        <f>IF(N86="snížená",J86,0)</f>
        <v>0</v>
      </c>
      <c r="BG86" s="303">
        <f>IF(N86="zákl. přenesená",J86,0)</f>
        <v>0</v>
      </c>
      <c r="BH86" s="303">
        <f>IF(N86="sníž. přenesená",J86,0)</f>
        <v>0</v>
      </c>
      <c r="BI86" s="303">
        <f>IF(N86="nulová",J86,0)</f>
        <v>0</v>
      </c>
      <c r="BJ86" s="291" t="s">
        <v>80</v>
      </c>
      <c r="BK86" s="303">
        <f>ROUND(I86*H86,2)</f>
        <v>0</v>
      </c>
      <c r="BL86" s="291" t="s">
        <v>150</v>
      </c>
      <c r="BM86" s="291" t="s">
        <v>156</v>
      </c>
    </row>
    <row r="87" spans="2:65" s="55" customFormat="1" ht="94.5">
      <c r="B87" s="33"/>
      <c r="D87" s="170" t="s">
        <v>191</v>
      </c>
      <c r="F87" s="171" t="s">
        <v>225</v>
      </c>
      <c r="I87" s="122"/>
      <c r="L87" s="33"/>
      <c r="M87" s="154"/>
      <c r="N87" s="34"/>
      <c r="O87" s="34"/>
      <c r="P87" s="34"/>
      <c r="Q87" s="34"/>
      <c r="R87" s="34"/>
      <c r="S87" s="34"/>
      <c r="T87" s="70"/>
      <c r="AT87" s="291" t="s">
        <v>191</v>
      </c>
      <c r="AU87" s="291" t="s">
        <v>82</v>
      </c>
    </row>
    <row r="88" spans="2:65" s="55" customFormat="1" ht="31.5" customHeight="1">
      <c r="B88" s="33"/>
      <c r="C88" s="142" t="s">
        <v>150</v>
      </c>
      <c r="D88" s="142" t="s">
        <v>146</v>
      </c>
      <c r="E88" s="143" t="s">
        <v>226</v>
      </c>
      <c r="F88" s="144" t="s">
        <v>227</v>
      </c>
      <c r="G88" s="145" t="s">
        <v>221</v>
      </c>
      <c r="H88" s="146">
        <v>4986</v>
      </c>
      <c r="I88" s="147"/>
      <c r="J88" s="148">
        <f>ROUND(I88*H88,2)</f>
        <v>0</v>
      </c>
      <c r="K88" s="144" t="s">
        <v>190</v>
      </c>
      <c r="L88" s="33"/>
      <c r="M88" s="302" t="s">
        <v>21</v>
      </c>
      <c r="N88" s="149" t="s">
        <v>43</v>
      </c>
      <c r="O88" s="34"/>
      <c r="P88" s="150">
        <f>O88*H88</f>
        <v>0</v>
      </c>
      <c r="Q88" s="150">
        <v>0</v>
      </c>
      <c r="R88" s="150">
        <f>Q88*H88</f>
        <v>0</v>
      </c>
      <c r="S88" s="150">
        <v>0</v>
      </c>
      <c r="T88" s="151">
        <f>S88*H88</f>
        <v>0</v>
      </c>
      <c r="AR88" s="291" t="s">
        <v>150</v>
      </c>
      <c r="AT88" s="291" t="s">
        <v>146</v>
      </c>
      <c r="AU88" s="291" t="s">
        <v>82</v>
      </c>
      <c r="AY88" s="291" t="s">
        <v>145</v>
      </c>
      <c r="BE88" s="303">
        <f>IF(N88="základní",J88,0)</f>
        <v>0</v>
      </c>
      <c r="BF88" s="303">
        <f>IF(N88="snížená",J88,0)</f>
        <v>0</v>
      </c>
      <c r="BG88" s="303">
        <f>IF(N88="zákl. přenesená",J88,0)</f>
        <v>0</v>
      </c>
      <c r="BH88" s="303">
        <f>IF(N88="sníž. přenesená",J88,0)</f>
        <v>0</v>
      </c>
      <c r="BI88" s="303">
        <f>IF(N88="nulová",J88,0)</f>
        <v>0</v>
      </c>
      <c r="BJ88" s="291" t="s">
        <v>80</v>
      </c>
      <c r="BK88" s="303">
        <f>ROUND(I88*H88,2)</f>
        <v>0</v>
      </c>
      <c r="BL88" s="291" t="s">
        <v>150</v>
      </c>
      <c r="BM88" s="291" t="s">
        <v>162</v>
      </c>
    </row>
    <row r="89" spans="2:65" s="55" customFormat="1" ht="148.5">
      <c r="B89" s="33"/>
      <c r="D89" s="170" t="s">
        <v>191</v>
      </c>
      <c r="F89" s="171" t="s">
        <v>228</v>
      </c>
      <c r="I89" s="122"/>
      <c r="L89" s="33"/>
      <c r="M89" s="154"/>
      <c r="N89" s="34"/>
      <c r="O89" s="34"/>
      <c r="P89" s="34"/>
      <c r="Q89" s="34"/>
      <c r="R89" s="34"/>
      <c r="S89" s="34"/>
      <c r="T89" s="70"/>
      <c r="AT89" s="291" t="s">
        <v>191</v>
      </c>
      <c r="AU89" s="291" t="s">
        <v>82</v>
      </c>
    </row>
    <row r="90" spans="2:65" s="55" customFormat="1" ht="44.25" customHeight="1">
      <c r="B90" s="33"/>
      <c r="C90" s="142" t="s">
        <v>170</v>
      </c>
      <c r="D90" s="142" t="s">
        <v>146</v>
      </c>
      <c r="E90" s="143" t="s">
        <v>229</v>
      </c>
      <c r="F90" s="144" t="s">
        <v>230</v>
      </c>
      <c r="G90" s="145" t="s">
        <v>221</v>
      </c>
      <c r="H90" s="146">
        <v>3120</v>
      </c>
      <c r="I90" s="147"/>
      <c r="J90" s="148">
        <f>ROUND(I90*H90,2)</f>
        <v>0</v>
      </c>
      <c r="K90" s="144" t="s">
        <v>190</v>
      </c>
      <c r="L90" s="33"/>
      <c r="M90" s="302" t="s">
        <v>21</v>
      </c>
      <c r="N90" s="149" t="s">
        <v>43</v>
      </c>
      <c r="O90" s="34"/>
      <c r="P90" s="150">
        <f>O90*H90</f>
        <v>0</v>
      </c>
      <c r="Q90" s="150">
        <v>0</v>
      </c>
      <c r="R90" s="150">
        <f>Q90*H90</f>
        <v>0</v>
      </c>
      <c r="S90" s="150">
        <v>0</v>
      </c>
      <c r="T90" s="151">
        <f>S90*H90</f>
        <v>0</v>
      </c>
      <c r="AR90" s="291" t="s">
        <v>150</v>
      </c>
      <c r="AT90" s="291" t="s">
        <v>146</v>
      </c>
      <c r="AU90" s="291" t="s">
        <v>82</v>
      </c>
      <c r="AY90" s="291" t="s">
        <v>145</v>
      </c>
      <c r="BE90" s="303">
        <f>IF(N90="základní",J90,0)</f>
        <v>0</v>
      </c>
      <c r="BF90" s="303">
        <f>IF(N90="snížená",J90,0)</f>
        <v>0</v>
      </c>
      <c r="BG90" s="303">
        <f>IF(N90="zákl. přenesená",J90,0)</f>
        <v>0</v>
      </c>
      <c r="BH90" s="303">
        <f>IF(N90="sníž. přenesená",J90,0)</f>
        <v>0</v>
      </c>
      <c r="BI90" s="303">
        <f>IF(N90="nulová",J90,0)</f>
        <v>0</v>
      </c>
      <c r="BJ90" s="291" t="s">
        <v>80</v>
      </c>
      <c r="BK90" s="303">
        <f>ROUND(I90*H90,2)</f>
        <v>0</v>
      </c>
      <c r="BL90" s="291" t="s">
        <v>150</v>
      </c>
      <c r="BM90" s="291" t="s">
        <v>169</v>
      </c>
    </row>
    <row r="91" spans="2:65" s="55" customFormat="1" ht="189">
      <c r="B91" s="33"/>
      <c r="D91" s="170" t="s">
        <v>191</v>
      </c>
      <c r="F91" s="171" t="s">
        <v>231</v>
      </c>
      <c r="I91" s="122"/>
      <c r="L91" s="33"/>
      <c r="M91" s="154"/>
      <c r="N91" s="34"/>
      <c r="O91" s="34"/>
      <c r="P91" s="34"/>
      <c r="Q91" s="34"/>
      <c r="R91" s="34"/>
      <c r="S91" s="34"/>
      <c r="T91" s="70"/>
      <c r="AT91" s="291" t="s">
        <v>191</v>
      </c>
      <c r="AU91" s="291" t="s">
        <v>82</v>
      </c>
    </row>
    <row r="92" spans="2:65" s="55" customFormat="1" ht="22.5" customHeight="1">
      <c r="B92" s="33"/>
      <c r="C92" s="182" t="s">
        <v>156</v>
      </c>
      <c r="D92" s="182" t="s">
        <v>232</v>
      </c>
      <c r="E92" s="183" t="s">
        <v>233</v>
      </c>
      <c r="F92" s="184" t="s">
        <v>234</v>
      </c>
      <c r="G92" s="185" t="s">
        <v>199</v>
      </c>
      <c r="H92" s="186">
        <v>2985.6</v>
      </c>
      <c r="I92" s="187"/>
      <c r="J92" s="188">
        <f>ROUND(I92*H92,2)</f>
        <v>0</v>
      </c>
      <c r="K92" s="184" t="s">
        <v>21</v>
      </c>
      <c r="L92" s="306"/>
      <c r="M92" s="307" t="s">
        <v>21</v>
      </c>
      <c r="N92" s="189" t="s">
        <v>43</v>
      </c>
      <c r="O92" s="34"/>
      <c r="P92" s="150">
        <f>O92*H92</f>
        <v>0</v>
      </c>
      <c r="Q92" s="150">
        <v>0</v>
      </c>
      <c r="R92" s="150">
        <f>Q92*H92</f>
        <v>0</v>
      </c>
      <c r="S92" s="150">
        <v>0</v>
      </c>
      <c r="T92" s="151">
        <f>S92*H92</f>
        <v>0</v>
      </c>
      <c r="AR92" s="291" t="s">
        <v>162</v>
      </c>
      <c r="AT92" s="291" t="s">
        <v>232</v>
      </c>
      <c r="AU92" s="291" t="s">
        <v>82</v>
      </c>
      <c r="AY92" s="291" t="s">
        <v>145</v>
      </c>
      <c r="BE92" s="303">
        <f>IF(N92="základní",J92,0)</f>
        <v>0</v>
      </c>
      <c r="BF92" s="303">
        <f>IF(N92="snížená",J92,0)</f>
        <v>0</v>
      </c>
      <c r="BG92" s="303">
        <f>IF(N92="zákl. přenesená",J92,0)</f>
        <v>0</v>
      </c>
      <c r="BH92" s="303">
        <f>IF(N92="sníž. přenesená",J92,0)</f>
        <v>0</v>
      </c>
      <c r="BI92" s="303">
        <f>IF(N92="nulová",J92,0)</f>
        <v>0</v>
      </c>
      <c r="BJ92" s="291" t="s">
        <v>80</v>
      </c>
      <c r="BK92" s="303">
        <f>ROUND(I92*H92,2)</f>
        <v>0</v>
      </c>
      <c r="BL92" s="291" t="s">
        <v>150</v>
      </c>
      <c r="BM92" s="291" t="s">
        <v>173</v>
      </c>
    </row>
    <row r="93" spans="2:65" s="173" customFormat="1">
      <c r="B93" s="172"/>
      <c r="D93" s="152" t="s">
        <v>205</v>
      </c>
      <c r="E93" s="190" t="s">
        <v>21</v>
      </c>
      <c r="F93" s="191" t="s">
        <v>235</v>
      </c>
      <c r="H93" s="192">
        <v>2985.6</v>
      </c>
      <c r="I93" s="176"/>
      <c r="L93" s="172"/>
      <c r="M93" s="177"/>
      <c r="N93" s="178"/>
      <c r="O93" s="178"/>
      <c r="P93" s="178"/>
      <c r="Q93" s="178"/>
      <c r="R93" s="178"/>
      <c r="S93" s="178"/>
      <c r="T93" s="179"/>
      <c r="AT93" s="190" t="s">
        <v>205</v>
      </c>
      <c r="AU93" s="190" t="s">
        <v>82</v>
      </c>
      <c r="AV93" s="173" t="s">
        <v>82</v>
      </c>
      <c r="AW93" s="173" t="s">
        <v>36</v>
      </c>
      <c r="AX93" s="173" t="s">
        <v>72</v>
      </c>
      <c r="AY93" s="190" t="s">
        <v>145</v>
      </c>
    </row>
    <row r="94" spans="2:65" s="194" customFormat="1">
      <c r="B94" s="193"/>
      <c r="D94" s="170" t="s">
        <v>205</v>
      </c>
      <c r="E94" s="195" t="s">
        <v>21</v>
      </c>
      <c r="F94" s="196" t="s">
        <v>236</v>
      </c>
      <c r="H94" s="197">
        <v>2985.6</v>
      </c>
      <c r="I94" s="198"/>
      <c r="L94" s="193"/>
      <c r="M94" s="199"/>
      <c r="N94" s="200"/>
      <c r="O94" s="200"/>
      <c r="P94" s="200"/>
      <c r="Q94" s="200"/>
      <c r="R94" s="200"/>
      <c r="S94" s="200"/>
      <c r="T94" s="201"/>
      <c r="AT94" s="308" t="s">
        <v>205</v>
      </c>
      <c r="AU94" s="308" t="s">
        <v>82</v>
      </c>
      <c r="AV94" s="194" t="s">
        <v>150</v>
      </c>
      <c r="AW94" s="194" t="s">
        <v>36</v>
      </c>
      <c r="AX94" s="194" t="s">
        <v>80</v>
      </c>
      <c r="AY94" s="308" t="s">
        <v>145</v>
      </c>
    </row>
    <row r="95" spans="2:65" s="55" customFormat="1" ht="44.25" customHeight="1">
      <c r="B95" s="33"/>
      <c r="C95" s="142" t="s">
        <v>207</v>
      </c>
      <c r="D95" s="142" t="s">
        <v>146</v>
      </c>
      <c r="E95" s="143" t="s">
        <v>237</v>
      </c>
      <c r="F95" s="144" t="s">
        <v>238</v>
      </c>
      <c r="G95" s="145" t="s">
        <v>221</v>
      </c>
      <c r="H95" s="146">
        <v>2052</v>
      </c>
      <c r="I95" s="147"/>
      <c r="J95" s="148">
        <f>ROUND(I95*H95,2)</f>
        <v>0</v>
      </c>
      <c r="K95" s="144" t="s">
        <v>190</v>
      </c>
      <c r="L95" s="33"/>
      <c r="M95" s="302" t="s">
        <v>21</v>
      </c>
      <c r="N95" s="149" t="s">
        <v>43</v>
      </c>
      <c r="O95" s="34"/>
      <c r="P95" s="150">
        <f>O95*H95</f>
        <v>0</v>
      </c>
      <c r="Q95" s="150">
        <v>0</v>
      </c>
      <c r="R95" s="150">
        <f>Q95*H95</f>
        <v>0</v>
      </c>
      <c r="S95" s="150">
        <v>0</v>
      </c>
      <c r="T95" s="151">
        <f>S95*H95</f>
        <v>0</v>
      </c>
      <c r="AR95" s="291" t="s">
        <v>150</v>
      </c>
      <c r="AT95" s="291" t="s">
        <v>146</v>
      </c>
      <c r="AU95" s="291" t="s">
        <v>82</v>
      </c>
      <c r="AY95" s="291" t="s">
        <v>145</v>
      </c>
      <c r="BE95" s="303">
        <f>IF(N95="základní",J95,0)</f>
        <v>0</v>
      </c>
      <c r="BF95" s="303">
        <f>IF(N95="snížená",J95,0)</f>
        <v>0</v>
      </c>
      <c r="BG95" s="303">
        <f>IF(N95="zákl. přenesená",J95,0)</f>
        <v>0</v>
      </c>
      <c r="BH95" s="303">
        <f>IF(N95="sníž. přenesená",J95,0)</f>
        <v>0</v>
      </c>
      <c r="BI95" s="303">
        <f>IF(N95="nulová",J95,0)</f>
        <v>0</v>
      </c>
      <c r="BJ95" s="291" t="s">
        <v>80</v>
      </c>
      <c r="BK95" s="303">
        <f>ROUND(I95*H95,2)</f>
        <v>0</v>
      </c>
      <c r="BL95" s="291" t="s">
        <v>150</v>
      </c>
      <c r="BM95" s="291" t="s">
        <v>178</v>
      </c>
    </row>
    <row r="96" spans="2:65" s="55" customFormat="1" ht="189">
      <c r="B96" s="33"/>
      <c r="D96" s="152" t="s">
        <v>191</v>
      </c>
      <c r="F96" s="153" t="s">
        <v>231</v>
      </c>
      <c r="I96" s="122"/>
      <c r="L96" s="33"/>
      <c r="M96" s="154"/>
      <c r="N96" s="34"/>
      <c r="O96" s="34"/>
      <c r="P96" s="34"/>
      <c r="Q96" s="34"/>
      <c r="R96" s="34"/>
      <c r="S96" s="34"/>
      <c r="T96" s="70"/>
      <c r="AT96" s="291" t="s">
        <v>191</v>
      </c>
      <c r="AU96" s="291" t="s">
        <v>82</v>
      </c>
    </row>
    <row r="97" spans="2:65" s="173" customFormat="1">
      <c r="B97" s="172"/>
      <c r="D97" s="152" t="s">
        <v>205</v>
      </c>
      <c r="E97" s="190" t="s">
        <v>21</v>
      </c>
      <c r="F97" s="191" t="s">
        <v>239</v>
      </c>
      <c r="H97" s="192">
        <v>2052</v>
      </c>
      <c r="I97" s="176"/>
      <c r="L97" s="172"/>
      <c r="M97" s="177"/>
      <c r="N97" s="178"/>
      <c r="O97" s="178"/>
      <c r="P97" s="178"/>
      <c r="Q97" s="178"/>
      <c r="R97" s="178"/>
      <c r="S97" s="178"/>
      <c r="T97" s="179"/>
      <c r="AT97" s="190" t="s">
        <v>205</v>
      </c>
      <c r="AU97" s="190" t="s">
        <v>82</v>
      </c>
      <c r="AV97" s="173" t="s">
        <v>82</v>
      </c>
      <c r="AW97" s="173" t="s">
        <v>36</v>
      </c>
      <c r="AX97" s="173" t="s">
        <v>72</v>
      </c>
      <c r="AY97" s="190" t="s">
        <v>145</v>
      </c>
    </row>
    <row r="98" spans="2:65" s="194" customFormat="1">
      <c r="B98" s="193"/>
      <c r="D98" s="170" t="s">
        <v>205</v>
      </c>
      <c r="E98" s="195" t="s">
        <v>21</v>
      </c>
      <c r="F98" s="196" t="s">
        <v>236</v>
      </c>
      <c r="H98" s="197">
        <v>2052</v>
      </c>
      <c r="I98" s="198"/>
      <c r="L98" s="193"/>
      <c r="M98" s="199"/>
      <c r="N98" s="200"/>
      <c r="O98" s="200"/>
      <c r="P98" s="200"/>
      <c r="Q98" s="200"/>
      <c r="R98" s="200"/>
      <c r="S98" s="200"/>
      <c r="T98" s="201"/>
      <c r="AT98" s="308" t="s">
        <v>205</v>
      </c>
      <c r="AU98" s="308" t="s">
        <v>82</v>
      </c>
      <c r="AV98" s="194" t="s">
        <v>150</v>
      </c>
      <c r="AW98" s="194" t="s">
        <v>36</v>
      </c>
      <c r="AX98" s="194" t="s">
        <v>80</v>
      </c>
      <c r="AY98" s="308" t="s">
        <v>145</v>
      </c>
    </row>
    <row r="99" spans="2:65" s="55" customFormat="1" ht="57" customHeight="1">
      <c r="B99" s="33"/>
      <c r="C99" s="142" t="s">
        <v>162</v>
      </c>
      <c r="D99" s="142" t="s">
        <v>146</v>
      </c>
      <c r="E99" s="143" t="s">
        <v>240</v>
      </c>
      <c r="F99" s="144" t="s">
        <v>241</v>
      </c>
      <c r="G99" s="145" t="s">
        <v>221</v>
      </c>
      <c r="H99" s="146">
        <v>5172</v>
      </c>
      <c r="I99" s="147"/>
      <c r="J99" s="148">
        <f>ROUND(I99*H99,2)</f>
        <v>0</v>
      </c>
      <c r="K99" s="144" t="s">
        <v>190</v>
      </c>
      <c r="L99" s="33"/>
      <c r="M99" s="302" t="s">
        <v>21</v>
      </c>
      <c r="N99" s="149" t="s">
        <v>43</v>
      </c>
      <c r="O99" s="34"/>
      <c r="P99" s="150">
        <f>O99*H99</f>
        <v>0</v>
      </c>
      <c r="Q99" s="150">
        <v>0</v>
      </c>
      <c r="R99" s="150">
        <f>Q99*H99</f>
        <v>0</v>
      </c>
      <c r="S99" s="150">
        <v>0</v>
      </c>
      <c r="T99" s="151">
        <f>S99*H99</f>
        <v>0</v>
      </c>
      <c r="AR99" s="291" t="s">
        <v>150</v>
      </c>
      <c r="AT99" s="291" t="s">
        <v>146</v>
      </c>
      <c r="AU99" s="291" t="s">
        <v>82</v>
      </c>
      <c r="AY99" s="291" t="s">
        <v>145</v>
      </c>
      <c r="BE99" s="303">
        <f>IF(N99="základní",J99,0)</f>
        <v>0</v>
      </c>
      <c r="BF99" s="303">
        <f>IF(N99="snížená",J99,0)</f>
        <v>0</v>
      </c>
      <c r="BG99" s="303">
        <f>IF(N99="zákl. přenesená",J99,0)</f>
        <v>0</v>
      </c>
      <c r="BH99" s="303">
        <f>IF(N99="sníž. přenesená",J99,0)</f>
        <v>0</v>
      </c>
      <c r="BI99" s="303">
        <f>IF(N99="nulová",J99,0)</f>
        <v>0</v>
      </c>
      <c r="BJ99" s="291" t="s">
        <v>80</v>
      </c>
      <c r="BK99" s="303">
        <f>ROUND(I99*H99,2)</f>
        <v>0</v>
      </c>
      <c r="BL99" s="291" t="s">
        <v>150</v>
      </c>
      <c r="BM99" s="291" t="s">
        <v>242</v>
      </c>
    </row>
    <row r="100" spans="2:65" s="55" customFormat="1" ht="409.5">
      <c r="B100" s="33"/>
      <c r="D100" s="152" t="s">
        <v>191</v>
      </c>
      <c r="F100" s="153" t="s">
        <v>244</v>
      </c>
      <c r="I100" s="122"/>
      <c r="L100" s="33"/>
      <c r="M100" s="154"/>
      <c r="N100" s="34"/>
      <c r="O100" s="34"/>
      <c r="P100" s="34"/>
      <c r="Q100" s="34"/>
      <c r="R100" s="34"/>
      <c r="S100" s="34"/>
      <c r="T100" s="70"/>
      <c r="AT100" s="291" t="s">
        <v>191</v>
      </c>
      <c r="AU100" s="291" t="s">
        <v>82</v>
      </c>
    </row>
    <row r="101" spans="2:65" s="173" customFormat="1">
      <c r="B101" s="172"/>
      <c r="D101" s="152" t="s">
        <v>205</v>
      </c>
      <c r="E101" s="190" t="s">
        <v>21</v>
      </c>
      <c r="F101" s="191" t="s">
        <v>245</v>
      </c>
      <c r="H101" s="192">
        <v>5172</v>
      </c>
      <c r="I101" s="176"/>
      <c r="L101" s="172"/>
      <c r="M101" s="177"/>
      <c r="N101" s="178"/>
      <c r="O101" s="178"/>
      <c r="P101" s="178"/>
      <c r="Q101" s="178"/>
      <c r="R101" s="178"/>
      <c r="S101" s="178"/>
      <c r="T101" s="179"/>
      <c r="AT101" s="190" t="s">
        <v>205</v>
      </c>
      <c r="AU101" s="190" t="s">
        <v>82</v>
      </c>
      <c r="AV101" s="173" t="s">
        <v>82</v>
      </c>
      <c r="AW101" s="173" t="s">
        <v>36</v>
      </c>
      <c r="AX101" s="173" t="s">
        <v>72</v>
      </c>
      <c r="AY101" s="190" t="s">
        <v>145</v>
      </c>
    </row>
    <row r="102" spans="2:65" s="194" customFormat="1">
      <c r="B102" s="193"/>
      <c r="D102" s="152" t="s">
        <v>205</v>
      </c>
      <c r="E102" s="202" t="s">
        <v>21</v>
      </c>
      <c r="F102" s="203" t="s">
        <v>236</v>
      </c>
      <c r="H102" s="204">
        <v>5172</v>
      </c>
      <c r="I102" s="198"/>
      <c r="L102" s="193"/>
      <c r="M102" s="199"/>
      <c r="N102" s="200"/>
      <c r="O102" s="200"/>
      <c r="P102" s="200"/>
      <c r="Q102" s="200"/>
      <c r="R102" s="200"/>
      <c r="S102" s="200"/>
      <c r="T102" s="201"/>
      <c r="AT102" s="308" t="s">
        <v>205</v>
      </c>
      <c r="AU102" s="308" t="s">
        <v>82</v>
      </c>
      <c r="AV102" s="194" t="s">
        <v>150</v>
      </c>
      <c r="AW102" s="194" t="s">
        <v>36</v>
      </c>
      <c r="AX102" s="194" t="s">
        <v>80</v>
      </c>
      <c r="AY102" s="308" t="s">
        <v>145</v>
      </c>
    </row>
    <row r="103" spans="2:65" s="133" customFormat="1" ht="29.85" customHeight="1">
      <c r="B103" s="132"/>
      <c r="D103" s="134" t="s">
        <v>71</v>
      </c>
      <c r="E103" s="168" t="s">
        <v>246</v>
      </c>
      <c r="F103" s="168" t="s">
        <v>247</v>
      </c>
      <c r="I103" s="136"/>
      <c r="J103" s="169">
        <f>BK103</f>
        <v>0</v>
      </c>
      <c r="L103" s="132"/>
      <c r="M103" s="138"/>
      <c r="N103" s="139"/>
      <c r="O103" s="139"/>
      <c r="P103" s="140">
        <f>SUM(P104:P118)</f>
        <v>0</v>
      </c>
      <c r="Q103" s="139"/>
      <c r="R103" s="140">
        <f>SUM(R104:R118)</f>
        <v>604.43939999999998</v>
      </c>
      <c r="S103" s="139"/>
      <c r="T103" s="141">
        <f>SUM(T104:T118)</f>
        <v>0</v>
      </c>
      <c r="AR103" s="165" t="s">
        <v>80</v>
      </c>
      <c r="AT103" s="300" t="s">
        <v>71</v>
      </c>
      <c r="AU103" s="300" t="s">
        <v>80</v>
      </c>
      <c r="AY103" s="165" t="s">
        <v>145</v>
      </c>
      <c r="BK103" s="301">
        <f>SUM(BK104:BK118)</f>
        <v>0</v>
      </c>
    </row>
    <row r="104" spans="2:65" s="55" customFormat="1" ht="31.5" customHeight="1">
      <c r="B104" s="33"/>
      <c r="C104" s="142" t="s">
        <v>248</v>
      </c>
      <c r="D104" s="142" t="s">
        <v>146</v>
      </c>
      <c r="E104" s="143" t="s">
        <v>249</v>
      </c>
      <c r="F104" s="144" t="s">
        <v>250</v>
      </c>
      <c r="G104" s="145" t="s">
        <v>221</v>
      </c>
      <c r="H104" s="146">
        <v>186</v>
      </c>
      <c r="I104" s="147"/>
      <c r="J104" s="148">
        <f>ROUND(I104*H104,2)</f>
        <v>0</v>
      </c>
      <c r="K104" s="144" t="s">
        <v>190</v>
      </c>
      <c r="L104" s="33"/>
      <c r="M104" s="302" t="s">
        <v>21</v>
      </c>
      <c r="N104" s="149" t="s">
        <v>43</v>
      </c>
      <c r="O104" s="34"/>
      <c r="P104" s="150">
        <f>O104*H104</f>
        <v>0</v>
      </c>
      <c r="Q104" s="150">
        <v>0</v>
      </c>
      <c r="R104" s="150">
        <f>Q104*H104</f>
        <v>0</v>
      </c>
      <c r="S104" s="150">
        <v>0</v>
      </c>
      <c r="T104" s="151">
        <f>S104*H104</f>
        <v>0</v>
      </c>
      <c r="AR104" s="291" t="s">
        <v>150</v>
      </c>
      <c r="AT104" s="291" t="s">
        <v>146</v>
      </c>
      <c r="AU104" s="291" t="s">
        <v>82</v>
      </c>
      <c r="AY104" s="291" t="s">
        <v>145</v>
      </c>
      <c r="BE104" s="303">
        <f>IF(N104="základní",J104,0)</f>
        <v>0</v>
      </c>
      <c r="BF104" s="303">
        <f>IF(N104="snížená",J104,0)</f>
        <v>0</v>
      </c>
      <c r="BG104" s="303">
        <f>IF(N104="zákl. přenesená",J104,0)</f>
        <v>0</v>
      </c>
      <c r="BH104" s="303">
        <f>IF(N104="sníž. přenesená",J104,0)</f>
        <v>0</v>
      </c>
      <c r="BI104" s="303">
        <f>IF(N104="nulová",J104,0)</f>
        <v>0</v>
      </c>
      <c r="BJ104" s="291" t="s">
        <v>80</v>
      </c>
      <c r="BK104" s="303">
        <f>ROUND(I104*H104,2)</f>
        <v>0</v>
      </c>
      <c r="BL104" s="291" t="s">
        <v>150</v>
      </c>
      <c r="BM104" s="291" t="s">
        <v>251</v>
      </c>
    </row>
    <row r="105" spans="2:65" s="55" customFormat="1" ht="94.5">
      <c r="B105" s="33"/>
      <c r="D105" s="152" t="s">
        <v>191</v>
      </c>
      <c r="F105" s="153" t="s">
        <v>252</v>
      </c>
      <c r="I105" s="122"/>
      <c r="L105" s="33"/>
      <c r="M105" s="154"/>
      <c r="N105" s="34"/>
      <c r="O105" s="34"/>
      <c r="P105" s="34"/>
      <c r="Q105" s="34"/>
      <c r="R105" s="34"/>
      <c r="S105" s="34"/>
      <c r="T105" s="70"/>
      <c r="AT105" s="291" t="s">
        <v>191</v>
      </c>
      <c r="AU105" s="291" t="s">
        <v>82</v>
      </c>
    </row>
    <row r="106" spans="2:65" s="173" customFormat="1">
      <c r="B106" s="172"/>
      <c r="D106" s="152" t="s">
        <v>205</v>
      </c>
      <c r="E106" s="190" t="s">
        <v>21</v>
      </c>
      <c r="F106" s="191" t="s">
        <v>253</v>
      </c>
      <c r="H106" s="192">
        <v>186</v>
      </c>
      <c r="I106" s="176"/>
      <c r="L106" s="172"/>
      <c r="M106" s="177"/>
      <c r="N106" s="178"/>
      <c r="O106" s="178"/>
      <c r="P106" s="178"/>
      <c r="Q106" s="178"/>
      <c r="R106" s="178"/>
      <c r="S106" s="178"/>
      <c r="T106" s="179"/>
      <c r="AT106" s="190" t="s">
        <v>205</v>
      </c>
      <c r="AU106" s="190" t="s">
        <v>82</v>
      </c>
      <c r="AV106" s="173" t="s">
        <v>82</v>
      </c>
      <c r="AW106" s="173" t="s">
        <v>36</v>
      </c>
      <c r="AX106" s="173" t="s">
        <v>72</v>
      </c>
      <c r="AY106" s="190" t="s">
        <v>145</v>
      </c>
    </row>
    <row r="107" spans="2:65" s="194" customFormat="1">
      <c r="B107" s="193"/>
      <c r="D107" s="170" t="s">
        <v>205</v>
      </c>
      <c r="E107" s="195" t="s">
        <v>21</v>
      </c>
      <c r="F107" s="196" t="s">
        <v>236</v>
      </c>
      <c r="H107" s="197">
        <v>186</v>
      </c>
      <c r="I107" s="198"/>
      <c r="L107" s="193"/>
      <c r="M107" s="199"/>
      <c r="N107" s="200"/>
      <c r="O107" s="200"/>
      <c r="P107" s="200"/>
      <c r="Q107" s="200"/>
      <c r="R107" s="200"/>
      <c r="S107" s="200"/>
      <c r="T107" s="201"/>
      <c r="AT107" s="308" t="s">
        <v>205</v>
      </c>
      <c r="AU107" s="308" t="s">
        <v>82</v>
      </c>
      <c r="AV107" s="194" t="s">
        <v>150</v>
      </c>
      <c r="AW107" s="194" t="s">
        <v>36</v>
      </c>
      <c r="AX107" s="194" t="s">
        <v>80</v>
      </c>
      <c r="AY107" s="308" t="s">
        <v>145</v>
      </c>
    </row>
    <row r="108" spans="2:65" s="55" customFormat="1" ht="22.5" customHeight="1">
      <c r="B108" s="33"/>
      <c r="C108" s="142" t="s">
        <v>169</v>
      </c>
      <c r="D108" s="142" t="s">
        <v>146</v>
      </c>
      <c r="E108" s="143" t="s">
        <v>254</v>
      </c>
      <c r="F108" s="144" t="s">
        <v>255</v>
      </c>
      <c r="G108" s="145" t="s">
        <v>256</v>
      </c>
      <c r="H108" s="146">
        <v>465</v>
      </c>
      <c r="I108" s="147"/>
      <c r="J108" s="148">
        <f>ROUND(I108*H108,2)</f>
        <v>0</v>
      </c>
      <c r="K108" s="144" t="s">
        <v>190</v>
      </c>
      <c r="L108" s="33"/>
      <c r="M108" s="302" t="s">
        <v>21</v>
      </c>
      <c r="N108" s="149" t="s">
        <v>43</v>
      </c>
      <c r="O108" s="34"/>
      <c r="P108" s="150">
        <f>O108*H108</f>
        <v>0</v>
      </c>
      <c r="Q108" s="150">
        <v>1.16E-3</v>
      </c>
      <c r="R108" s="150">
        <f>Q108*H108</f>
        <v>0.53939999999999999</v>
      </c>
      <c r="S108" s="150">
        <v>0</v>
      </c>
      <c r="T108" s="151">
        <f>S108*H108</f>
        <v>0</v>
      </c>
      <c r="AR108" s="291" t="s">
        <v>150</v>
      </c>
      <c r="AT108" s="291" t="s">
        <v>146</v>
      </c>
      <c r="AU108" s="291" t="s">
        <v>82</v>
      </c>
      <c r="AY108" s="291" t="s">
        <v>145</v>
      </c>
      <c r="BE108" s="303">
        <f>IF(N108="základní",J108,0)</f>
        <v>0</v>
      </c>
      <c r="BF108" s="303">
        <f>IF(N108="snížená",J108,0)</f>
        <v>0</v>
      </c>
      <c r="BG108" s="303">
        <f>IF(N108="zákl. přenesená",J108,0)</f>
        <v>0</v>
      </c>
      <c r="BH108" s="303">
        <f>IF(N108="sníž. přenesená",J108,0)</f>
        <v>0</v>
      </c>
      <c r="BI108" s="303">
        <f>IF(N108="nulová",J108,0)</f>
        <v>0</v>
      </c>
      <c r="BJ108" s="291" t="s">
        <v>80</v>
      </c>
      <c r="BK108" s="303">
        <f>ROUND(I108*H108,2)</f>
        <v>0</v>
      </c>
      <c r="BL108" s="291" t="s">
        <v>150</v>
      </c>
      <c r="BM108" s="291" t="s">
        <v>257</v>
      </c>
    </row>
    <row r="109" spans="2:65" s="55" customFormat="1" ht="54">
      <c r="B109" s="33"/>
      <c r="D109" s="170" t="s">
        <v>191</v>
      </c>
      <c r="F109" s="171" t="s">
        <v>258</v>
      </c>
      <c r="I109" s="122"/>
      <c r="L109" s="33"/>
      <c r="M109" s="154"/>
      <c r="N109" s="34"/>
      <c r="O109" s="34"/>
      <c r="P109" s="34"/>
      <c r="Q109" s="34"/>
      <c r="R109" s="34"/>
      <c r="S109" s="34"/>
      <c r="T109" s="70"/>
      <c r="AT109" s="291" t="s">
        <v>191</v>
      </c>
      <c r="AU109" s="291" t="s">
        <v>82</v>
      </c>
    </row>
    <row r="110" spans="2:65" s="55" customFormat="1" ht="44.25" customHeight="1">
      <c r="B110" s="33"/>
      <c r="C110" s="142" t="s">
        <v>259</v>
      </c>
      <c r="D110" s="142" t="s">
        <v>146</v>
      </c>
      <c r="E110" s="143" t="s">
        <v>260</v>
      </c>
      <c r="F110" s="144" t="s">
        <v>261</v>
      </c>
      <c r="G110" s="145" t="s">
        <v>221</v>
      </c>
      <c r="H110" s="146">
        <v>55.8</v>
      </c>
      <c r="I110" s="147"/>
      <c r="J110" s="148">
        <f>ROUND(I110*H110,2)</f>
        <v>0</v>
      </c>
      <c r="K110" s="144" t="s">
        <v>190</v>
      </c>
      <c r="L110" s="33"/>
      <c r="M110" s="302" t="s">
        <v>21</v>
      </c>
      <c r="N110" s="149" t="s">
        <v>43</v>
      </c>
      <c r="O110" s="34"/>
      <c r="P110" s="150">
        <f>O110*H110</f>
        <v>0</v>
      </c>
      <c r="Q110" s="150">
        <v>0</v>
      </c>
      <c r="R110" s="150">
        <f>Q110*H110</f>
        <v>0</v>
      </c>
      <c r="S110" s="150">
        <v>0</v>
      </c>
      <c r="T110" s="151">
        <f>S110*H110</f>
        <v>0</v>
      </c>
      <c r="AR110" s="291" t="s">
        <v>150</v>
      </c>
      <c r="AT110" s="291" t="s">
        <v>146</v>
      </c>
      <c r="AU110" s="291" t="s">
        <v>82</v>
      </c>
      <c r="AY110" s="291" t="s">
        <v>145</v>
      </c>
      <c r="BE110" s="303">
        <f>IF(N110="základní",J110,0)</f>
        <v>0</v>
      </c>
      <c r="BF110" s="303">
        <f>IF(N110="snížená",J110,0)</f>
        <v>0</v>
      </c>
      <c r="BG110" s="303">
        <f>IF(N110="zákl. přenesená",J110,0)</f>
        <v>0</v>
      </c>
      <c r="BH110" s="303">
        <f>IF(N110="sníž. přenesená",J110,0)</f>
        <v>0</v>
      </c>
      <c r="BI110" s="303">
        <f>IF(N110="nulová",J110,0)</f>
        <v>0</v>
      </c>
      <c r="BJ110" s="291" t="s">
        <v>80</v>
      </c>
      <c r="BK110" s="303">
        <f>ROUND(I110*H110,2)</f>
        <v>0</v>
      </c>
      <c r="BL110" s="291" t="s">
        <v>150</v>
      </c>
      <c r="BM110" s="291" t="s">
        <v>262</v>
      </c>
    </row>
    <row r="111" spans="2:65" s="55" customFormat="1" ht="108">
      <c r="B111" s="33"/>
      <c r="D111" s="152" t="s">
        <v>191</v>
      </c>
      <c r="F111" s="153" t="s">
        <v>263</v>
      </c>
      <c r="I111" s="122"/>
      <c r="L111" s="33"/>
      <c r="M111" s="154"/>
      <c r="N111" s="34"/>
      <c r="O111" s="34"/>
      <c r="P111" s="34"/>
      <c r="Q111" s="34"/>
      <c r="R111" s="34"/>
      <c r="S111" s="34"/>
      <c r="T111" s="70"/>
      <c r="AT111" s="291" t="s">
        <v>191</v>
      </c>
      <c r="AU111" s="291" t="s">
        <v>82</v>
      </c>
    </row>
    <row r="112" spans="2:65" s="173" customFormat="1">
      <c r="B112" s="172"/>
      <c r="D112" s="152" t="s">
        <v>205</v>
      </c>
      <c r="E112" s="190" t="s">
        <v>21</v>
      </c>
      <c r="F112" s="191" t="s">
        <v>264</v>
      </c>
      <c r="H112" s="192">
        <v>55.8</v>
      </c>
      <c r="I112" s="176"/>
      <c r="L112" s="172"/>
      <c r="M112" s="177"/>
      <c r="N112" s="178"/>
      <c r="O112" s="178"/>
      <c r="P112" s="178"/>
      <c r="Q112" s="178"/>
      <c r="R112" s="178"/>
      <c r="S112" s="178"/>
      <c r="T112" s="179"/>
      <c r="AT112" s="190" t="s">
        <v>205</v>
      </c>
      <c r="AU112" s="190" t="s">
        <v>82</v>
      </c>
      <c r="AV112" s="173" t="s">
        <v>82</v>
      </c>
      <c r="AW112" s="173" t="s">
        <v>36</v>
      </c>
      <c r="AX112" s="173" t="s">
        <v>72</v>
      </c>
      <c r="AY112" s="190" t="s">
        <v>145</v>
      </c>
    </row>
    <row r="113" spans="2:65" s="194" customFormat="1">
      <c r="B113" s="193"/>
      <c r="D113" s="170" t="s">
        <v>205</v>
      </c>
      <c r="E113" s="195" t="s">
        <v>21</v>
      </c>
      <c r="F113" s="196" t="s">
        <v>236</v>
      </c>
      <c r="H113" s="197">
        <v>55.8</v>
      </c>
      <c r="I113" s="198"/>
      <c r="L113" s="193"/>
      <c r="M113" s="199"/>
      <c r="N113" s="200"/>
      <c r="O113" s="200"/>
      <c r="P113" s="200"/>
      <c r="Q113" s="200"/>
      <c r="R113" s="200"/>
      <c r="S113" s="200"/>
      <c r="T113" s="201"/>
      <c r="AT113" s="308" t="s">
        <v>205</v>
      </c>
      <c r="AU113" s="308" t="s">
        <v>82</v>
      </c>
      <c r="AV113" s="194" t="s">
        <v>150</v>
      </c>
      <c r="AW113" s="194" t="s">
        <v>36</v>
      </c>
      <c r="AX113" s="194" t="s">
        <v>80</v>
      </c>
      <c r="AY113" s="308" t="s">
        <v>145</v>
      </c>
    </row>
    <row r="114" spans="2:65" s="55" customFormat="1" ht="31.5" customHeight="1">
      <c r="B114" s="33"/>
      <c r="C114" s="142" t="s">
        <v>173</v>
      </c>
      <c r="D114" s="142" t="s">
        <v>146</v>
      </c>
      <c r="E114" s="143" t="s">
        <v>265</v>
      </c>
      <c r="F114" s="144" t="s">
        <v>266</v>
      </c>
      <c r="G114" s="145" t="s">
        <v>221</v>
      </c>
      <c r="H114" s="146">
        <v>604.43899999999996</v>
      </c>
      <c r="I114" s="147"/>
      <c r="J114" s="148">
        <f>ROUND(I114*H114,2)</f>
        <v>0</v>
      </c>
      <c r="K114" s="144" t="s">
        <v>190</v>
      </c>
      <c r="L114" s="33"/>
      <c r="M114" s="302" t="s">
        <v>21</v>
      </c>
      <c r="N114" s="149" t="s">
        <v>43</v>
      </c>
      <c r="O114" s="34"/>
      <c r="P114" s="150">
        <f>O114*H114</f>
        <v>0</v>
      </c>
      <c r="Q114" s="150">
        <v>0</v>
      </c>
      <c r="R114" s="150">
        <f>Q114*H114</f>
        <v>0</v>
      </c>
      <c r="S114" s="150">
        <v>0</v>
      </c>
      <c r="T114" s="151">
        <f>S114*H114</f>
        <v>0</v>
      </c>
      <c r="AR114" s="291" t="s">
        <v>150</v>
      </c>
      <c r="AT114" s="291" t="s">
        <v>146</v>
      </c>
      <c r="AU114" s="291" t="s">
        <v>82</v>
      </c>
      <c r="AY114" s="291" t="s">
        <v>145</v>
      </c>
      <c r="BE114" s="303">
        <f>IF(N114="základní",J114,0)</f>
        <v>0</v>
      </c>
      <c r="BF114" s="303">
        <f>IF(N114="snížená",J114,0)</f>
        <v>0</v>
      </c>
      <c r="BG114" s="303">
        <f>IF(N114="zákl. přenesená",J114,0)</f>
        <v>0</v>
      </c>
      <c r="BH114" s="303">
        <f>IF(N114="sníž. přenesená",J114,0)</f>
        <v>0</v>
      </c>
      <c r="BI114" s="303">
        <f>IF(N114="nulová",J114,0)</f>
        <v>0</v>
      </c>
      <c r="BJ114" s="291" t="s">
        <v>80</v>
      </c>
      <c r="BK114" s="303">
        <f>ROUND(I114*H114,2)</f>
        <v>0</v>
      </c>
      <c r="BL114" s="291" t="s">
        <v>150</v>
      </c>
      <c r="BM114" s="291" t="s">
        <v>267</v>
      </c>
    </row>
    <row r="115" spans="2:65" s="55" customFormat="1" ht="409.5">
      <c r="B115" s="33"/>
      <c r="D115" s="170" t="s">
        <v>191</v>
      </c>
      <c r="F115" s="171" t="s">
        <v>268</v>
      </c>
      <c r="I115" s="122"/>
      <c r="L115" s="33"/>
      <c r="M115" s="154"/>
      <c r="N115" s="34"/>
      <c r="O115" s="34"/>
      <c r="P115" s="34"/>
      <c r="Q115" s="34"/>
      <c r="R115" s="34"/>
      <c r="S115" s="34"/>
      <c r="T115" s="70"/>
      <c r="AT115" s="291" t="s">
        <v>191</v>
      </c>
      <c r="AU115" s="291" t="s">
        <v>82</v>
      </c>
    </row>
    <row r="116" spans="2:65" s="55" customFormat="1" ht="22.5" customHeight="1">
      <c r="B116" s="33"/>
      <c r="C116" s="182" t="s">
        <v>588</v>
      </c>
      <c r="D116" s="182" t="s">
        <v>232</v>
      </c>
      <c r="E116" s="183" t="s">
        <v>589</v>
      </c>
      <c r="F116" s="184" t="s">
        <v>590</v>
      </c>
      <c r="G116" s="185" t="s">
        <v>199</v>
      </c>
      <c r="H116" s="186">
        <v>603.9</v>
      </c>
      <c r="I116" s="187"/>
      <c r="J116" s="188">
        <f>ROUND(I116*H116,2)</f>
        <v>0</v>
      </c>
      <c r="K116" s="184" t="s">
        <v>190</v>
      </c>
      <c r="L116" s="306"/>
      <c r="M116" s="307" t="s">
        <v>21</v>
      </c>
      <c r="N116" s="189" t="s">
        <v>43</v>
      </c>
      <c r="O116" s="34"/>
      <c r="P116" s="150">
        <f>O116*H116</f>
        <v>0</v>
      </c>
      <c r="Q116" s="150">
        <v>1</v>
      </c>
      <c r="R116" s="150">
        <f>Q116*H116</f>
        <v>603.9</v>
      </c>
      <c r="S116" s="150">
        <v>0</v>
      </c>
      <c r="T116" s="151">
        <f>S116*H116</f>
        <v>0</v>
      </c>
      <c r="AR116" s="291" t="s">
        <v>162</v>
      </c>
      <c r="AT116" s="291" t="s">
        <v>232</v>
      </c>
      <c r="AU116" s="291" t="s">
        <v>82</v>
      </c>
      <c r="AY116" s="291" t="s">
        <v>145</v>
      </c>
      <c r="BE116" s="303">
        <f>IF(N116="základní",J116,0)</f>
        <v>0</v>
      </c>
      <c r="BF116" s="303">
        <f>IF(N116="snížená",J116,0)</f>
        <v>0</v>
      </c>
      <c r="BG116" s="303">
        <f>IF(N116="zákl. přenesená",J116,0)</f>
        <v>0</v>
      </c>
      <c r="BH116" s="303">
        <f>IF(N116="sníž. přenesená",J116,0)</f>
        <v>0</v>
      </c>
      <c r="BI116" s="303">
        <f>IF(N116="nulová",J116,0)</f>
        <v>0</v>
      </c>
      <c r="BJ116" s="291" t="s">
        <v>80</v>
      </c>
      <c r="BK116" s="303">
        <f>ROUND(I116*H116,2)</f>
        <v>0</v>
      </c>
      <c r="BL116" s="291" t="s">
        <v>150</v>
      </c>
      <c r="BM116" s="291" t="s">
        <v>591</v>
      </c>
    </row>
    <row r="117" spans="2:65" s="173" customFormat="1">
      <c r="B117" s="172"/>
      <c r="D117" s="152" t="s">
        <v>205</v>
      </c>
      <c r="E117" s="190" t="s">
        <v>21</v>
      </c>
      <c r="F117" s="191" t="s">
        <v>592</v>
      </c>
      <c r="H117" s="192">
        <v>603.9</v>
      </c>
      <c r="L117" s="172"/>
      <c r="M117" s="177"/>
      <c r="N117" s="178"/>
      <c r="O117" s="178"/>
      <c r="P117" s="178"/>
      <c r="Q117" s="178"/>
      <c r="R117" s="178"/>
      <c r="S117" s="178"/>
      <c r="T117" s="179"/>
      <c r="AT117" s="190" t="s">
        <v>205</v>
      </c>
      <c r="AU117" s="190" t="s">
        <v>82</v>
      </c>
      <c r="AV117" s="173" t="s">
        <v>82</v>
      </c>
      <c r="AW117" s="173" t="s">
        <v>36</v>
      </c>
      <c r="AX117" s="173" t="s">
        <v>72</v>
      </c>
      <c r="AY117" s="190" t="s">
        <v>145</v>
      </c>
    </row>
    <row r="118" spans="2:65" s="194" customFormat="1">
      <c r="B118" s="193"/>
      <c r="D118" s="152" t="s">
        <v>205</v>
      </c>
      <c r="E118" s="202" t="s">
        <v>21</v>
      </c>
      <c r="F118" s="203" t="s">
        <v>236</v>
      </c>
      <c r="H118" s="204">
        <v>603.9</v>
      </c>
      <c r="L118" s="193"/>
      <c r="M118" s="205"/>
      <c r="N118" s="206"/>
      <c r="O118" s="206"/>
      <c r="P118" s="206"/>
      <c r="Q118" s="206"/>
      <c r="R118" s="206"/>
      <c r="S118" s="206"/>
      <c r="T118" s="207"/>
      <c r="AT118" s="308" t="s">
        <v>205</v>
      </c>
      <c r="AU118" s="308" t="s">
        <v>82</v>
      </c>
      <c r="AV118" s="194" t="s">
        <v>150</v>
      </c>
      <c r="AW118" s="194" t="s">
        <v>36</v>
      </c>
      <c r="AX118" s="194" t="s">
        <v>80</v>
      </c>
      <c r="AY118" s="308" t="s">
        <v>145</v>
      </c>
    </row>
    <row r="119" spans="2:65" s="55" customFormat="1" ht="6.95" customHeight="1">
      <c r="B119" s="48"/>
      <c r="C119" s="49"/>
      <c r="D119" s="49"/>
      <c r="E119" s="49"/>
      <c r="F119" s="49"/>
      <c r="G119" s="49"/>
      <c r="H119" s="49"/>
      <c r="I119" s="49"/>
      <c r="J119" s="49"/>
      <c r="K119" s="49"/>
      <c r="L119" s="33"/>
    </row>
  </sheetData>
  <sheetProtection password="CC55" sheet="1" objects="1" scenarios="1" formatCells="0" formatColumns="0" formatRows="0" sort="0" autoFilter="0"/>
  <autoFilter ref="C78:K118"/>
  <mergeCells count="9">
    <mergeCell ref="E69:H69"/>
    <mergeCell ref="E71:H71"/>
    <mergeCell ref="G1:H1"/>
    <mergeCell ref="L2:V2"/>
    <mergeCell ref="E7:H7"/>
    <mergeCell ref="E9:H9"/>
    <mergeCell ref="E24:H24"/>
    <mergeCell ref="E45:H45"/>
    <mergeCell ref="E47:H47"/>
  </mergeCells>
  <phoneticPr fontId="0" type="noConversion"/>
  <hyperlinks>
    <hyperlink ref="F1:G1" location="C2" display="1) Krycí list soupisu"/>
    <hyperlink ref="G1:H1" location="C54" display="2) Rekapitulace"/>
    <hyperlink ref="J1" location="C78"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33"/>
  <sheetViews>
    <sheetView showGridLines="0" workbookViewId="0">
      <pane ySplit="1" topLeftCell="A123" activePane="bottomLeft" state="frozen"/>
      <selection pane="bottomLeft" activeCell="F129" sqref="F129"/>
    </sheetView>
  </sheetViews>
  <sheetFormatPr defaultRowHeight="13.5"/>
  <cols>
    <col min="1" max="1" width="8.33203125" style="290" customWidth="1"/>
    <col min="2" max="2" width="1.6640625" style="290" customWidth="1"/>
    <col min="3" max="3" width="4.1640625" style="290" customWidth="1"/>
    <col min="4" max="4" width="4.33203125" style="290" customWidth="1"/>
    <col min="5" max="5" width="17.1640625" style="290" customWidth="1"/>
    <col min="6" max="6" width="75" style="290" customWidth="1"/>
    <col min="7" max="7" width="8.6640625" style="290" customWidth="1"/>
    <col min="8" max="8" width="11.1640625" style="290" customWidth="1"/>
    <col min="9" max="9" width="12.6640625" style="290" customWidth="1"/>
    <col min="10" max="10" width="23.5" style="290" customWidth="1"/>
    <col min="11" max="11" width="15.5" style="290" customWidth="1"/>
    <col min="12" max="12" width="9.33203125" style="290"/>
    <col min="13" max="18" width="9.33203125" style="290" hidden="1" customWidth="1"/>
    <col min="19" max="19" width="8.1640625" style="290" hidden="1" customWidth="1"/>
    <col min="20" max="20" width="29.6640625" style="290" hidden="1" customWidth="1"/>
    <col min="21" max="21" width="16.33203125" style="290" hidden="1" customWidth="1"/>
    <col min="22" max="22" width="12.33203125" style="290" customWidth="1"/>
    <col min="23" max="23" width="16.33203125" style="290" customWidth="1"/>
    <col min="24" max="24" width="12.33203125" style="290" customWidth="1"/>
    <col min="25" max="25" width="15" style="290" customWidth="1"/>
    <col min="26" max="26" width="11" style="290" customWidth="1"/>
    <col min="27" max="27" width="15" style="290" customWidth="1"/>
    <col min="28" max="28" width="16.33203125" style="290" customWidth="1"/>
    <col min="29" max="29" width="11" style="290" customWidth="1"/>
    <col min="30" max="30" width="15" style="290" customWidth="1"/>
    <col min="31" max="31" width="16.33203125" style="290" customWidth="1"/>
    <col min="32" max="43" width="9.33203125" style="290"/>
    <col min="44" max="65" width="9.33203125" style="290" hidden="1" customWidth="1"/>
    <col min="66" max="16384" width="9.33203125" style="290"/>
  </cols>
  <sheetData>
    <row r="1" spans="1:70" ht="21.75" customHeight="1">
      <c r="A1" s="287"/>
      <c r="B1" s="8"/>
      <c r="C1" s="8"/>
      <c r="D1" s="9" t="s">
        <v>1</v>
      </c>
      <c r="E1" s="8"/>
      <c r="F1" s="288" t="s">
        <v>110</v>
      </c>
      <c r="G1" s="365" t="s">
        <v>111</v>
      </c>
      <c r="H1" s="365"/>
      <c r="I1" s="8"/>
      <c r="J1" s="288" t="s">
        <v>112</v>
      </c>
      <c r="K1" s="9" t="s">
        <v>113</v>
      </c>
      <c r="L1" s="288" t="s">
        <v>114</v>
      </c>
      <c r="M1" s="288"/>
      <c r="N1" s="288"/>
      <c r="O1" s="288"/>
      <c r="P1" s="288"/>
      <c r="Q1" s="288"/>
      <c r="R1" s="288"/>
      <c r="S1" s="288"/>
      <c r="T1" s="288"/>
      <c r="U1" s="289"/>
      <c r="V1" s="289"/>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row>
    <row r="2" spans="1:70" ht="36.950000000000003" customHeight="1">
      <c r="L2" s="366"/>
      <c r="M2" s="366"/>
      <c r="N2" s="366"/>
      <c r="O2" s="366"/>
      <c r="P2" s="366"/>
      <c r="Q2" s="366"/>
      <c r="R2" s="366"/>
      <c r="S2" s="366"/>
      <c r="T2" s="366"/>
      <c r="U2" s="366"/>
      <c r="V2" s="366"/>
      <c r="AT2" s="291" t="s">
        <v>91</v>
      </c>
    </row>
    <row r="3" spans="1:70" ht="6.95" customHeight="1">
      <c r="B3" s="16"/>
      <c r="C3" s="17"/>
      <c r="D3" s="17"/>
      <c r="E3" s="17"/>
      <c r="F3" s="17"/>
      <c r="G3" s="17"/>
      <c r="H3" s="17"/>
      <c r="I3" s="17"/>
      <c r="J3" s="17"/>
      <c r="K3" s="18"/>
      <c r="AT3" s="291" t="s">
        <v>82</v>
      </c>
    </row>
    <row r="4" spans="1:70" ht="36.950000000000003" customHeight="1">
      <c r="B4" s="19"/>
      <c r="C4" s="20"/>
      <c r="D4" s="21" t="s">
        <v>115</v>
      </c>
      <c r="E4" s="20"/>
      <c r="F4" s="20"/>
      <c r="G4" s="20"/>
      <c r="H4" s="20"/>
      <c r="I4" s="20"/>
      <c r="J4" s="20"/>
      <c r="K4" s="22"/>
      <c r="M4" s="292" t="s">
        <v>12</v>
      </c>
      <c r="AT4" s="291" t="s">
        <v>6</v>
      </c>
    </row>
    <row r="5" spans="1:70" ht="6.95" customHeight="1">
      <c r="B5" s="19"/>
      <c r="C5" s="20"/>
      <c r="D5" s="20"/>
      <c r="E5" s="20"/>
      <c r="F5" s="20"/>
      <c r="G5" s="20"/>
      <c r="H5" s="20"/>
      <c r="I5" s="20"/>
      <c r="J5" s="20"/>
      <c r="K5" s="22"/>
    </row>
    <row r="6" spans="1:70" ht="15">
      <c r="B6" s="19"/>
      <c r="C6" s="20"/>
      <c r="D6" s="28" t="s">
        <v>18</v>
      </c>
      <c r="E6" s="20"/>
      <c r="F6" s="20"/>
      <c r="G6" s="20"/>
      <c r="H6" s="20"/>
      <c r="I6" s="20"/>
      <c r="J6" s="20"/>
      <c r="K6" s="22"/>
    </row>
    <row r="7" spans="1:70" ht="22.5" customHeight="1">
      <c r="B7" s="19"/>
      <c r="C7" s="20"/>
      <c r="D7" s="20"/>
      <c r="E7" s="367" t="str">
        <f>'Rekapitulace stavby'!K6</f>
        <v xml:space="preserve"> Lesopark ul. Lesní</v>
      </c>
      <c r="F7" s="368"/>
      <c r="G7" s="368"/>
      <c r="H7" s="368"/>
      <c r="I7" s="20"/>
      <c r="J7" s="20"/>
      <c r="K7" s="22"/>
    </row>
    <row r="8" spans="1:70" s="55" customFormat="1" ht="15">
      <c r="B8" s="33"/>
      <c r="C8" s="34"/>
      <c r="D8" s="28" t="s">
        <v>116</v>
      </c>
      <c r="E8" s="34"/>
      <c r="F8" s="34"/>
      <c r="G8" s="34"/>
      <c r="H8" s="34"/>
      <c r="I8" s="34"/>
      <c r="J8" s="34"/>
      <c r="K8" s="37"/>
    </row>
    <row r="9" spans="1:70" s="55" customFormat="1" ht="36.950000000000003" customHeight="1">
      <c r="B9" s="33"/>
      <c r="C9" s="34"/>
      <c r="D9" s="34"/>
      <c r="E9" s="369" t="s">
        <v>593</v>
      </c>
      <c r="F9" s="370"/>
      <c r="G9" s="370"/>
      <c r="H9" s="370"/>
      <c r="I9" s="34"/>
      <c r="J9" s="34"/>
      <c r="K9" s="37"/>
    </row>
    <row r="10" spans="1:70" s="55" customFormat="1">
      <c r="B10" s="33"/>
      <c r="C10" s="34"/>
      <c r="D10" s="34"/>
      <c r="E10" s="34"/>
      <c r="F10" s="34"/>
      <c r="G10" s="34"/>
      <c r="H10" s="34"/>
      <c r="I10" s="34"/>
      <c r="J10" s="34"/>
      <c r="K10" s="37"/>
    </row>
    <row r="11" spans="1:70" s="55" customFormat="1" ht="14.45" customHeight="1">
      <c r="B11" s="33"/>
      <c r="C11" s="34"/>
      <c r="D11" s="28" t="s">
        <v>20</v>
      </c>
      <c r="E11" s="34"/>
      <c r="F11" s="26" t="s">
        <v>21</v>
      </c>
      <c r="G11" s="34"/>
      <c r="H11" s="34"/>
      <c r="I11" s="28" t="s">
        <v>22</v>
      </c>
      <c r="J11" s="26" t="s">
        <v>21</v>
      </c>
      <c r="K11" s="37"/>
    </row>
    <row r="12" spans="1:70" s="55" customFormat="1" ht="14.45" customHeight="1">
      <c r="B12" s="33"/>
      <c r="C12" s="34"/>
      <c r="D12" s="28" t="s">
        <v>23</v>
      </c>
      <c r="E12" s="34"/>
      <c r="F12" s="26" t="s">
        <v>24</v>
      </c>
      <c r="G12" s="34"/>
      <c r="H12" s="34"/>
      <c r="I12" s="28" t="s">
        <v>25</v>
      </c>
      <c r="J12" s="102" t="str">
        <f>'Rekapitulace stavby'!AN8</f>
        <v>16.3.2017</v>
      </c>
      <c r="K12" s="37"/>
    </row>
    <row r="13" spans="1:70" s="55" customFormat="1" ht="21.75" customHeight="1">
      <c r="B13" s="33"/>
      <c r="C13" s="34"/>
      <c r="D13" s="25" t="s">
        <v>27</v>
      </c>
      <c r="E13" s="34"/>
      <c r="F13" s="30" t="s">
        <v>594</v>
      </c>
      <c r="G13" s="34"/>
      <c r="H13" s="34"/>
      <c r="I13" s="34"/>
      <c r="J13" s="34"/>
      <c r="K13" s="37"/>
    </row>
    <row r="14" spans="1:70" s="55" customFormat="1" ht="14.45" customHeight="1">
      <c r="B14" s="33"/>
      <c r="C14" s="34"/>
      <c r="D14" s="28" t="s">
        <v>29</v>
      </c>
      <c r="E14" s="34"/>
      <c r="F14" s="34"/>
      <c r="G14" s="34"/>
      <c r="H14" s="34"/>
      <c r="I14" s="28" t="s">
        <v>30</v>
      </c>
      <c r="J14" s="26" t="str">
        <f>IF('Rekapitulace stavby'!AN10="","",'Rekapitulace stavby'!AN10)</f>
        <v/>
      </c>
      <c r="K14" s="37"/>
    </row>
    <row r="15" spans="1:70" s="55" customFormat="1" ht="18" customHeight="1">
      <c r="B15" s="33"/>
      <c r="C15" s="34"/>
      <c r="D15" s="34"/>
      <c r="E15" s="26" t="str">
        <f>IF('Rekapitulace stavby'!E11="","",'Rekapitulace stavby'!E11)</f>
        <v xml:space="preserve"> </v>
      </c>
      <c r="F15" s="34"/>
      <c r="G15" s="34"/>
      <c r="H15" s="34"/>
      <c r="I15" s="28" t="s">
        <v>32</v>
      </c>
      <c r="J15" s="26" t="str">
        <f>IF('Rekapitulace stavby'!AN11="","",'Rekapitulace stavby'!AN11)</f>
        <v/>
      </c>
      <c r="K15" s="37"/>
    </row>
    <row r="16" spans="1:70" s="55" customFormat="1" ht="6.95" customHeight="1">
      <c r="B16" s="33"/>
      <c r="C16" s="34"/>
      <c r="D16" s="34"/>
      <c r="E16" s="34"/>
      <c r="F16" s="34"/>
      <c r="G16" s="34"/>
      <c r="H16" s="34"/>
      <c r="I16" s="34"/>
      <c r="J16" s="34"/>
      <c r="K16" s="37"/>
    </row>
    <row r="17" spans="2:11" s="55" customFormat="1" ht="14.45" customHeight="1">
      <c r="B17" s="33"/>
      <c r="C17" s="34"/>
      <c r="D17" s="28" t="s">
        <v>33</v>
      </c>
      <c r="E17" s="34"/>
      <c r="F17" s="34"/>
      <c r="G17" s="34"/>
      <c r="H17" s="34"/>
      <c r="I17" s="28" t="s">
        <v>30</v>
      </c>
      <c r="J17" s="26" t="str">
        <f>IF('Rekapitulace stavby'!AN13="Vyplň údaj","",IF('Rekapitulace stavby'!AN13="","",'Rekapitulace stavby'!AN13))</f>
        <v/>
      </c>
      <c r="K17" s="37"/>
    </row>
    <row r="18" spans="2:11" s="55" customFormat="1" ht="18" customHeight="1">
      <c r="B18" s="33"/>
      <c r="C18" s="34"/>
      <c r="D18" s="34"/>
      <c r="E18" s="26" t="str">
        <f>IF('Rekapitulace stavby'!E14="Vyplň údaj","",IF('Rekapitulace stavby'!E14="","",'Rekapitulace stavby'!E14))</f>
        <v/>
      </c>
      <c r="F18" s="34"/>
      <c r="G18" s="34"/>
      <c r="H18" s="34"/>
      <c r="I18" s="28" t="s">
        <v>32</v>
      </c>
      <c r="J18" s="26" t="str">
        <f>IF('Rekapitulace stavby'!AN14="Vyplň údaj","",IF('Rekapitulace stavby'!AN14="","",'Rekapitulace stavby'!AN14))</f>
        <v/>
      </c>
      <c r="K18" s="37"/>
    </row>
    <row r="19" spans="2:11" s="55" customFormat="1" ht="6.95" customHeight="1">
      <c r="B19" s="33"/>
      <c r="C19" s="34"/>
      <c r="D19" s="34"/>
      <c r="E19" s="34"/>
      <c r="F19" s="34"/>
      <c r="G19" s="34"/>
      <c r="H19" s="34"/>
      <c r="I19" s="34"/>
      <c r="J19" s="34"/>
      <c r="K19" s="37"/>
    </row>
    <row r="20" spans="2:11" s="55" customFormat="1" ht="14.45" customHeight="1">
      <c r="B20" s="33"/>
      <c r="C20" s="34"/>
      <c r="D20" s="28" t="s">
        <v>35</v>
      </c>
      <c r="E20" s="34"/>
      <c r="F20" s="34"/>
      <c r="G20" s="34"/>
      <c r="H20" s="34"/>
      <c r="I20" s="28" t="s">
        <v>30</v>
      </c>
      <c r="J20" s="26" t="str">
        <f>IF('Rekapitulace stavby'!AN16="","",'Rekapitulace stavby'!AN16)</f>
        <v/>
      </c>
      <c r="K20" s="37"/>
    </row>
    <row r="21" spans="2:11" s="55" customFormat="1" ht="18" customHeight="1">
      <c r="B21" s="33"/>
      <c r="C21" s="34"/>
      <c r="D21" s="34"/>
      <c r="E21" s="26" t="str">
        <f>IF('Rekapitulace stavby'!E17="","",'Rekapitulace stavby'!E17)</f>
        <v xml:space="preserve"> </v>
      </c>
      <c r="F21" s="34"/>
      <c r="G21" s="34"/>
      <c r="H21" s="34"/>
      <c r="I21" s="28" t="s">
        <v>32</v>
      </c>
      <c r="J21" s="26" t="str">
        <f>IF('Rekapitulace stavby'!AN17="","",'Rekapitulace stavby'!AN17)</f>
        <v/>
      </c>
      <c r="K21" s="37"/>
    </row>
    <row r="22" spans="2:11" s="55" customFormat="1" ht="6.95" customHeight="1">
      <c r="B22" s="33"/>
      <c r="C22" s="34"/>
      <c r="D22" s="34"/>
      <c r="E22" s="34"/>
      <c r="F22" s="34"/>
      <c r="G22" s="34"/>
      <c r="H22" s="34"/>
      <c r="I22" s="34"/>
      <c r="J22" s="34"/>
      <c r="K22" s="37"/>
    </row>
    <row r="23" spans="2:11" s="55" customFormat="1" ht="14.45" customHeight="1">
      <c r="B23" s="33"/>
      <c r="C23" s="34"/>
      <c r="D23" s="28" t="s">
        <v>37</v>
      </c>
      <c r="E23" s="34"/>
      <c r="F23" s="34"/>
      <c r="G23" s="34"/>
      <c r="H23" s="34"/>
      <c r="I23" s="34"/>
      <c r="J23" s="34"/>
      <c r="K23" s="37"/>
    </row>
    <row r="24" spans="2:11" s="293" customFormat="1" ht="22.5" customHeight="1">
      <c r="B24" s="103"/>
      <c r="C24" s="104"/>
      <c r="D24" s="104"/>
      <c r="E24" s="358" t="s">
        <v>21</v>
      </c>
      <c r="F24" s="358"/>
      <c r="G24" s="358"/>
      <c r="H24" s="358"/>
      <c r="I24" s="104"/>
      <c r="J24" s="104"/>
      <c r="K24" s="105"/>
    </row>
    <row r="25" spans="2:11" s="55" customFormat="1" ht="6.95" customHeight="1">
      <c r="B25" s="33"/>
      <c r="C25" s="34"/>
      <c r="D25" s="34"/>
      <c r="E25" s="34"/>
      <c r="F25" s="34"/>
      <c r="G25" s="34"/>
      <c r="H25" s="34"/>
      <c r="I25" s="34"/>
      <c r="J25" s="34"/>
      <c r="K25" s="37"/>
    </row>
    <row r="26" spans="2:11" s="55" customFormat="1" ht="6.95" customHeight="1">
      <c r="B26" s="33"/>
      <c r="C26" s="34"/>
      <c r="D26" s="76"/>
      <c r="E26" s="76"/>
      <c r="F26" s="76"/>
      <c r="G26" s="76"/>
      <c r="H26" s="76"/>
      <c r="I26" s="76"/>
      <c r="J26" s="76"/>
      <c r="K26" s="106"/>
    </row>
    <row r="27" spans="2:11" s="55" customFormat="1" ht="25.35" customHeight="1">
      <c r="B27" s="33"/>
      <c r="C27" s="34"/>
      <c r="D27" s="107" t="s">
        <v>38</v>
      </c>
      <c r="E27" s="34"/>
      <c r="F27" s="34"/>
      <c r="G27" s="34"/>
      <c r="H27" s="34"/>
      <c r="I27" s="34"/>
      <c r="J27" s="108">
        <f>ROUND(J83,2)</f>
        <v>0</v>
      </c>
      <c r="K27" s="37"/>
    </row>
    <row r="28" spans="2:11" s="55" customFormat="1" ht="6.95" customHeight="1">
      <c r="B28" s="33"/>
      <c r="C28" s="34"/>
      <c r="D28" s="76"/>
      <c r="E28" s="76"/>
      <c r="F28" s="76"/>
      <c r="G28" s="76"/>
      <c r="H28" s="76"/>
      <c r="I28" s="76"/>
      <c r="J28" s="76"/>
      <c r="K28" s="106"/>
    </row>
    <row r="29" spans="2:11" s="55" customFormat="1" ht="14.45" customHeight="1">
      <c r="B29" s="33"/>
      <c r="C29" s="34"/>
      <c r="D29" s="34"/>
      <c r="E29" s="34"/>
      <c r="F29" s="38" t="s">
        <v>40</v>
      </c>
      <c r="G29" s="34"/>
      <c r="H29" s="34"/>
      <c r="I29" s="38" t="s">
        <v>39</v>
      </c>
      <c r="J29" s="38" t="s">
        <v>41</v>
      </c>
      <c r="K29" s="37"/>
    </row>
    <row r="30" spans="2:11" s="55" customFormat="1" ht="14.45" customHeight="1">
      <c r="B30" s="33"/>
      <c r="C30" s="34"/>
      <c r="D30" s="41" t="s">
        <v>42</v>
      </c>
      <c r="E30" s="41" t="s">
        <v>43</v>
      </c>
      <c r="F30" s="109">
        <f>ROUND(SUM(BE83:BE132), 2)</f>
        <v>0</v>
      </c>
      <c r="G30" s="34"/>
      <c r="H30" s="34"/>
      <c r="I30" s="294">
        <v>0.21</v>
      </c>
      <c r="J30" s="109">
        <f>ROUND(ROUND((SUM(BE83:BE132)), 2)*I30, 2)</f>
        <v>0</v>
      </c>
      <c r="K30" s="37"/>
    </row>
    <row r="31" spans="2:11" s="55" customFormat="1" ht="14.45" customHeight="1">
      <c r="B31" s="33"/>
      <c r="C31" s="34"/>
      <c r="D31" s="34"/>
      <c r="E31" s="41" t="s">
        <v>44</v>
      </c>
      <c r="F31" s="109">
        <f>ROUND(SUM(BF83:BF132), 2)</f>
        <v>0</v>
      </c>
      <c r="G31" s="34"/>
      <c r="H31" s="34"/>
      <c r="I31" s="294">
        <v>0.15</v>
      </c>
      <c r="J31" s="109">
        <f>ROUND(ROUND((SUM(BF83:BF132)), 2)*I31, 2)</f>
        <v>0</v>
      </c>
      <c r="K31" s="37"/>
    </row>
    <row r="32" spans="2:11" s="55" customFormat="1" ht="14.45" hidden="1" customHeight="1">
      <c r="B32" s="33"/>
      <c r="C32" s="34"/>
      <c r="D32" s="34"/>
      <c r="E32" s="41" t="s">
        <v>45</v>
      </c>
      <c r="F32" s="109">
        <f>ROUND(SUM(BG83:BG132), 2)</f>
        <v>0</v>
      </c>
      <c r="G32" s="34"/>
      <c r="H32" s="34"/>
      <c r="I32" s="294">
        <v>0.21</v>
      </c>
      <c r="J32" s="109">
        <v>0</v>
      </c>
      <c r="K32" s="37"/>
    </row>
    <row r="33" spans="2:11" s="55" customFormat="1" ht="14.45" hidden="1" customHeight="1">
      <c r="B33" s="33"/>
      <c r="C33" s="34"/>
      <c r="D33" s="34"/>
      <c r="E33" s="41" t="s">
        <v>46</v>
      </c>
      <c r="F33" s="109">
        <f>ROUND(SUM(BH83:BH132), 2)</f>
        <v>0</v>
      </c>
      <c r="G33" s="34"/>
      <c r="H33" s="34"/>
      <c r="I33" s="294">
        <v>0.15</v>
      </c>
      <c r="J33" s="109">
        <v>0</v>
      </c>
      <c r="K33" s="37"/>
    </row>
    <row r="34" spans="2:11" s="55" customFormat="1" ht="14.45" hidden="1" customHeight="1">
      <c r="B34" s="33"/>
      <c r="C34" s="34"/>
      <c r="D34" s="34"/>
      <c r="E34" s="41" t="s">
        <v>47</v>
      </c>
      <c r="F34" s="109">
        <f>ROUND(SUM(BI83:BI132), 2)</f>
        <v>0</v>
      </c>
      <c r="G34" s="34"/>
      <c r="H34" s="34"/>
      <c r="I34" s="294">
        <v>0</v>
      </c>
      <c r="J34" s="109">
        <v>0</v>
      </c>
      <c r="K34" s="37"/>
    </row>
    <row r="35" spans="2:11" s="55" customFormat="1" ht="6.95" customHeight="1">
      <c r="B35" s="33"/>
      <c r="C35" s="34"/>
      <c r="D35" s="34"/>
      <c r="E35" s="34"/>
      <c r="F35" s="34"/>
      <c r="G35" s="34"/>
      <c r="H35" s="34"/>
      <c r="I35" s="34"/>
      <c r="J35" s="34"/>
      <c r="K35" s="37"/>
    </row>
    <row r="36" spans="2:11" s="55" customFormat="1" ht="25.35" customHeight="1">
      <c r="B36" s="33"/>
      <c r="C36" s="43"/>
      <c r="D36" s="44" t="s">
        <v>48</v>
      </c>
      <c r="E36" s="45"/>
      <c r="F36" s="45"/>
      <c r="G36" s="110" t="s">
        <v>49</v>
      </c>
      <c r="H36" s="46" t="s">
        <v>50</v>
      </c>
      <c r="I36" s="45"/>
      <c r="J36" s="111">
        <f>SUM(J27:J34)</f>
        <v>0</v>
      </c>
      <c r="K36" s="112"/>
    </row>
    <row r="37" spans="2:11" s="55" customFormat="1" ht="14.45" customHeight="1">
      <c r="B37" s="48"/>
      <c r="C37" s="49"/>
      <c r="D37" s="49"/>
      <c r="E37" s="49"/>
      <c r="F37" s="49"/>
      <c r="G37" s="49"/>
      <c r="H37" s="49"/>
      <c r="I37" s="49"/>
      <c r="J37" s="49"/>
      <c r="K37" s="50"/>
    </row>
    <row r="41" spans="2:11" s="55" customFormat="1" ht="6.95" customHeight="1">
      <c r="B41" s="51"/>
      <c r="C41" s="52"/>
      <c r="D41" s="52"/>
      <c r="E41" s="52"/>
      <c r="F41" s="52"/>
      <c r="G41" s="52"/>
      <c r="H41" s="52"/>
      <c r="I41" s="52"/>
      <c r="J41" s="52"/>
      <c r="K41" s="295"/>
    </row>
    <row r="42" spans="2:11" s="55" customFormat="1" ht="36.950000000000003" customHeight="1">
      <c r="B42" s="33"/>
      <c r="C42" s="21" t="s">
        <v>119</v>
      </c>
      <c r="D42" s="34"/>
      <c r="E42" s="34"/>
      <c r="F42" s="34"/>
      <c r="G42" s="34"/>
      <c r="H42" s="34"/>
      <c r="I42" s="34"/>
      <c r="J42" s="34"/>
      <c r="K42" s="37"/>
    </row>
    <row r="43" spans="2:11" s="55" customFormat="1" ht="6.95" customHeight="1">
      <c r="B43" s="33"/>
      <c r="C43" s="34"/>
      <c r="D43" s="34"/>
      <c r="E43" s="34"/>
      <c r="F43" s="34"/>
      <c r="G43" s="34"/>
      <c r="H43" s="34"/>
      <c r="I43" s="34"/>
      <c r="J43" s="34"/>
      <c r="K43" s="37"/>
    </row>
    <row r="44" spans="2:11" s="55" customFormat="1" ht="14.45" customHeight="1">
      <c r="B44" s="33"/>
      <c r="C44" s="28" t="s">
        <v>18</v>
      </c>
      <c r="D44" s="34"/>
      <c r="E44" s="34"/>
      <c r="F44" s="34"/>
      <c r="G44" s="34"/>
      <c r="H44" s="34"/>
      <c r="I44" s="34"/>
      <c r="J44" s="34"/>
      <c r="K44" s="37"/>
    </row>
    <row r="45" spans="2:11" s="55" customFormat="1" ht="22.5" customHeight="1">
      <c r="B45" s="33"/>
      <c r="C45" s="34"/>
      <c r="D45" s="34"/>
      <c r="E45" s="367" t="str">
        <f>E7</f>
        <v xml:space="preserve"> Lesopark ul. Lesní</v>
      </c>
      <c r="F45" s="368"/>
      <c r="G45" s="368"/>
      <c r="H45" s="368"/>
      <c r="I45" s="34"/>
      <c r="J45" s="34"/>
      <c r="K45" s="37"/>
    </row>
    <row r="46" spans="2:11" s="55" customFormat="1" ht="14.45" customHeight="1">
      <c r="B46" s="33"/>
      <c r="C46" s="28" t="s">
        <v>116</v>
      </c>
      <c r="D46" s="34"/>
      <c r="E46" s="34"/>
      <c r="F46" s="34"/>
      <c r="G46" s="34"/>
      <c r="H46" s="34"/>
      <c r="I46" s="34"/>
      <c r="J46" s="34"/>
      <c r="K46" s="37"/>
    </row>
    <row r="47" spans="2:11" s="55" customFormat="1" ht="23.25" customHeight="1">
      <c r="B47" s="33"/>
      <c r="C47" s="34"/>
      <c r="D47" s="34"/>
      <c r="E47" s="369" t="str">
        <f>E9</f>
        <v>SO 03 - Komunikace, zpevněné plochy</v>
      </c>
      <c r="F47" s="370"/>
      <c r="G47" s="370"/>
      <c r="H47" s="370"/>
      <c r="I47" s="34"/>
      <c r="J47" s="34"/>
      <c r="K47" s="37"/>
    </row>
    <row r="48" spans="2:11" s="55" customFormat="1" ht="6.95" customHeight="1">
      <c r="B48" s="33"/>
      <c r="C48" s="34"/>
      <c r="D48" s="34"/>
      <c r="E48" s="34"/>
      <c r="F48" s="34"/>
      <c r="G48" s="34"/>
      <c r="H48" s="34"/>
      <c r="I48" s="34"/>
      <c r="J48" s="34"/>
      <c r="K48" s="37"/>
    </row>
    <row r="49" spans="2:47" s="55" customFormat="1" ht="18" customHeight="1">
      <c r="B49" s="33"/>
      <c r="C49" s="28" t="s">
        <v>23</v>
      </c>
      <c r="D49" s="34"/>
      <c r="E49" s="34"/>
      <c r="F49" s="26" t="str">
        <f>F12</f>
        <v>Chodov</v>
      </c>
      <c r="G49" s="34"/>
      <c r="H49" s="34"/>
      <c r="I49" s="28" t="s">
        <v>25</v>
      </c>
      <c r="J49" s="102" t="str">
        <f>IF(J12="","",J12)</f>
        <v>16.3.2017</v>
      </c>
      <c r="K49" s="37"/>
    </row>
    <row r="50" spans="2:47" s="55" customFormat="1" ht="6.95" customHeight="1">
      <c r="B50" s="33"/>
      <c r="C50" s="34"/>
      <c r="D50" s="34"/>
      <c r="E50" s="34"/>
      <c r="F50" s="34"/>
      <c r="G50" s="34"/>
      <c r="H50" s="34"/>
      <c r="I50" s="34"/>
      <c r="J50" s="34"/>
      <c r="K50" s="37"/>
    </row>
    <row r="51" spans="2:47" s="55" customFormat="1" ht="15">
      <c r="B51" s="33"/>
      <c r="C51" s="28" t="s">
        <v>29</v>
      </c>
      <c r="D51" s="34"/>
      <c r="E51" s="34"/>
      <c r="F51" s="26" t="str">
        <f>E15</f>
        <v xml:space="preserve"> </v>
      </c>
      <c r="G51" s="34"/>
      <c r="H51" s="34"/>
      <c r="I51" s="28" t="s">
        <v>35</v>
      </c>
      <c r="J51" s="26" t="str">
        <f>E21</f>
        <v xml:space="preserve"> </v>
      </c>
      <c r="K51" s="37"/>
    </row>
    <row r="52" spans="2:47" s="55" customFormat="1" ht="14.45" customHeight="1">
      <c r="B52" s="33"/>
      <c r="C52" s="28" t="s">
        <v>33</v>
      </c>
      <c r="D52" s="34"/>
      <c r="E52" s="34"/>
      <c r="F52" s="26" t="str">
        <f>IF(E18="","",E18)</f>
        <v/>
      </c>
      <c r="G52" s="34"/>
      <c r="H52" s="34"/>
      <c r="I52" s="34"/>
      <c r="J52" s="34"/>
      <c r="K52" s="37"/>
    </row>
    <row r="53" spans="2:47" s="55" customFormat="1" ht="10.35" customHeight="1">
      <c r="B53" s="33"/>
      <c r="C53" s="34"/>
      <c r="D53" s="34"/>
      <c r="E53" s="34"/>
      <c r="F53" s="34"/>
      <c r="G53" s="34"/>
      <c r="H53" s="34"/>
      <c r="I53" s="34"/>
      <c r="J53" s="34"/>
      <c r="K53" s="37"/>
    </row>
    <row r="54" spans="2:47" s="55" customFormat="1" ht="29.25" customHeight="1">
      <c r="B54" s="33"/>
      <c r="C54" s="113" t="s">
        <v>120</v>
      </c>
      <c r="D54" s="43"/>
      <c r="E54" s="43"/>
      <c r="F54" s="43"/>
      <c r="G54" s="43"/>
      <c r="H54" s="43"/>
      <c r="I54" s="43"/>
      <c r="J54" s="114" t="s">
        <v>121</v>
      </c>
      <c r="K54" s="47"/>
    </row>
    <row r="55" spans="2:47" s="55" customFormat="1" ht="10.35" customHeight="1">
      <c r="B55" s="33"/>
      <c r="C55" s="34"/>
      <c r="D55" s="34"/>
      <c r="E55" s="34"/>
      <c r="F55" s="34"/>
      <c r="G55" s="34"/>
      <c r="H55" s="34"/>
      <c r="I55" s="34"/>
      <c r="J55" s="34"/>
      <c r="K55" s="37"/>
    </row>
    <row r="56" spans="2:47" s="55" customFormat="1" ht="29.25" customHeight="1">
      <c r="B56" s="33"/>
      <c r="C56" s="115" t="s">
        <v>122</v>
      </c>
      <c r="D56" s="34"/>
      <c r="E56" s="34"/>
      <c r="F56" s="34"/>
      <c r="G56" s="34"/>
      <c r="H56" s="34"/>
      <c r="I56" s="34"/>
      <c r="J56" s="108">
        <f>J83</f>
        <v>0</v>
      </c>
      <c r="K56" s="37"/>
      <c r="AU56" s="291" t="s">
        <v>123</v>
      </c>
    </row>
    <row r="57" spans="2:47" s="296" customFormat="1" ht="24.95" customHeight="1">
      <c r="B57" s="116"/>
      <c r="C57" s="117"/>
      <c r="D57" s="118" t="s">
        <v>181</v>
      </c>
      <c r="E57" s="119"/>
      <c r="F57" s="119"/>
      <c r="G57" s="119"/>
      <c r="H57" s="119"/>
      <c r="I57" s="119"/>
      <c r="J57" s="120">
        <f>J84</f>
        <v>0</v>
      </c>
      <c r="K57" s="121"/>
    </row>
    <row r="58" spans="2:47" s="304" customFormat="1" ht="19.899999999999999" customHeight="1">
      <c r="B58" s="159"/>
      <c r="C58" s="160"/>
      <c r="D58" s="161" t="s">
        <v>595</v>
      </c>
      <c r="E58" s="162"/>
      <c r="F58" s="162"/>
      <c r="G58" s="162"/>
      <c r="H58" s="162"/>
      <c r="I58" s="162"/>
      <c r="J58" s="163">
        <f>J85</f>
        <v>0</v>
      </c>
      <c r="K58" s="164"/>
    </row>
    <row r="59" spans="2:47" s="304" customFormat="1" ht="19.899999999999999" customHeight="1">
      <c r="B59" s="159"/>
      <c r="C59" s="160"/>
      <c r="D59" s="161" t="s">
        <v>595</v>
      </c>
      <c r="E59" s="162"/>
      <c r="F59" s="162"/>
      <c r="G59" s="162"/>
      <c r="H59" s="162"/>
      <c r="I59" s="162"/>
      <c r="J59" s="163">
        <f>J89</f>
        <v>0</v>
      </c>
      <c r="K59" s="164"/>
    </row>
    <row r="60" spans="2:47" s="304" customFormat="1" ht="19.899999999999999" customHeight="1">
      <c r="B60" s="159"/>
      <c r="C60" s="160"/>
      <c r="D60" s="161" t="s">
        <v>595</v>
      </c>
      <c r="E60" s="162"/>
      <c r="F60" s="162"/>
      <c r="G60" s="162"/>
      <c r="H60" s="162"/>
      <c r="I60" s="162"/>
      <c r="J60" s="163">
        <f>J97</f>
        <v>0</v>
      </c>
      <c r="K60" s="164"/>
    </row>
    <row r="61" spans="2:47" s="304" customFormat="1" ht="19.899999999999999" customHeight="1">
      <c r="B61" s="159"/>
      <c r="C61" s="160"/>
      <c r="D61" s="161" t="s">
        <v>596</v>
      </c>
      <c r="E61" s="162"/>
      <c r="F61" s="162"/>
      <c r="G61" s="162"/>
      <c r="H61" s="162"/>
      <c r="I61" s="162"/>
      <c r="J61" s="163">
        <f>J105</f>
        <v>0</v>
      </c>
      <c r="K61" s="164"/>
    </row>
    <row r="62" spans="2:47" s="304" customFormat="1" ht="19.899999999999999" customHeight="1">
      <c r="B62" s="159"/>
      <c r="C62" s="160"/>
      <c r="D62" s="161" t="s">
        <v>597</v>
      </c>
      <c r="E62" s="162"/>
      <c r="F62" s="162"/>
      <c r="G62" s="162"/>
      <c r="H62" s="162"/>
      <c r="I62" s="162"/>
      <c r="J62" s="163">
        <f>J112</f>
        <v>0</v>
      </c>
      <c r="K62" s="164"/>
    </row>
    <row r="63" spans="2:47" s="304" customFormat="1" ht="19.899999999999999" customHeight="1">
      <c r="B63" s="159"/>
      <c r="C63" s="160"/>
      <c r="D63" s="161" t="s">
        <v>598</v>
      </c>
      <c r="E63" s="162"/>
      <c r="F63" s="162"/>
      <c r="G63" s="162"/>
      <c r="H63" s="162"/>
      <c r="I63" s="162"/>
      <c r="J63" s="163">
        <f>J130</f>
        <v>0</v>
      </c>
      <c r="K63" s="164"/>
    </row>
    <row r="64" spans="2:47" s="55" customFormat="1" ht="21.75" customHeight="1">
      <c r="B64" s="33"/>
      <c r="C64" s="34"/>
      <c r="D64" s="34"/>
      <c r="E64" s="34"/>
      <c r="F64" s="34"/>
      <c r="G64" s="34"/>
      <c r="H64" s="34"/>
      <c r="I64" s="34"/>
      <c r="J64" s="34"/>
      <c r="K64" s="37"/>
    </row>
    <row r="65" spans="2:12" s="55" customFormat="1" ht="6.95" customHeight="1">
      <c r="B65" s="48"/>
      <c r="C65" s="49"/>
      <c r="D65" s="49"/>
      <c r="E65" s="49"/>
      <c r="F65" s="49"/>
      <c r="G65" s="49"/>
      <c r="H65" s="49"/>
      <c r="I65" s="49"/>
      <c r="J65" s="49"/>
      <c r="K65" s="50"/>
    </row>
    <row r="69" spans="2:12" s="55" customFormat="1" ht="6.95" customHeight="1">
      <c r="B69" s="51"/>
      <c r="C69" s="52"/>
      <c r="D69" s="52"/>
      <c r="E69" s="52"/>
      <c r="F69" s="52"/>
      <c r="G69" s="52"/>
      <c r="H69" s="52"/>
      <c r="I69" s="52"/>
      <c r="J69" s="52"/>
      <c r="K69" s="52"/>
      <c r="L69" s="33"/>
    </row>
    <row r="70" spans="2:12" s="55" customFormat="1" ht="36.950000000000003" customHeight="1">
      <c r="B70" s="33"/>
      <c r="C70" s="54" t="s">
        <v>129</v>
      </c>
      <c r="L70" s="33"/>
    </row>
    <row r="71" spans="2:12" s="55" customFormat="1" ht="6.95" customHeight="1">
      <c r="B71" s="33"/>
      <c r="L71" s="33"/>
    </row>
    <row r="72" spans="2:12" s="55" customFormat="1" ht="14.45" customHeight="1">
      <c r="B72" s="33"/>
      <c r="C72" s="57" t="s">
        <v>18</v>
      </c>
      <c r="L72" s="33"/>
    </row>
    <row r="73" spans="2:12" s="55" customFormat="1" ht="22.5" customHeight="1">
      <c r="B73" s="33"/>
      <c r="E73" s="362" t="str">
        <f>E7</f>
        <v xml:space="preserve"> Lesopark ul. Lesní</v>
      </c>
      <c r="F73" s="363"/>
      <c r="G73" s="363"/>
      <c r="H73" s="363"/>
      <c r="L73" s="33"/>
    </row>
    <row r="74" spans="2:12" s="55" customFormat="1" ht="14.45" customHeight="1">
      <c r="B74" s="33"/>
      <c r="C74" s="57" t="s">
        <v>116</v>
      </c>
      <c r="L74" s="33"/>
    </row>
    <row r="75" spans="2:12" s="55" customFormat="1" ht="23.25" customHeight="1">
      <c r="B75" s="33"/>
      <c r="E75" s="334" t="str">
        <f>E9</f>
        <v>SO 03 - Komunikace, zpevněné plochy</v>
      </c>
      <c r="F75" s="364"/>
      <c r="G75" s="364"/>
      <c r="H75" s="364"/>
      <c r="L75" s="33"/>
    </row>
    <row r="76" spans="2:12" s="55" customFormat="1" ht="6.95" customHeight="1">
      <c r="B76" s="33"/>
      <c r="L76" s="33"/>
    </row>
    <row r="77" spans="2:12" s="55" customFormat="1" ht="18" customHeight="1">
      <c r="B77" s="33"/>
      <c r="C77" s="57" t="s">
        <v>23</v>
      </c>
      <c r="F77" s="123" t="str">
        <f>F12</f>
        <v>Chodov</v>
      </c>
      <c r="I77" s="57" t="s">
        <v>25</v>
      </c>
      <c r="J77" s="65" t="str">
        <f>IF(J12="","",J12)</f>
        <v>16.3.2017</v>
      </c>
      <c r="L77" s="33"/>
    </row>
    <row r="78" spans="2:12" s="55" customFormat="1" ht="6.95" customHeight="1">
      <c r="B78" s="33"/>
      <c r="L78" s="33"/>
    </row>
    <row r="79" spans="2:12" s="55" customFormat="1" ht="15">
      <c r="B79" s="33"/>
      <c r="C79" s="57" t="s">
        <v>29</v>
      </c>
      <c r="F79" s="123" t="str">
        <f>E15</f>
        <v xml:space="preserve"> </v>
      </c>
      <c r="I79" s="57" t="s">
        <v>35</v>
      </c>
      <c r="J79" s="123" t="str">
        <f>E21</f>
        <v xml:space="preserve"> </v>
      </c>
      <c r="L79" s="33"/>
    </row>
    <row r="80" spans="2:12" s="55" customFormat="1" ht="14.45" customHeight="1">
      <c r="B80" s="33"/>
      <c r="C80" s="57" t="s">
        <v>33</v>
      </c>
      <c r="F80" s="123" t="str">
        <f>IF(E18="","",E18)</f>
        <v/>
      </c>
      <c r="L80" s="33"/>
    </row>
    <row r="81" spans="2:65" s="55" customFormat="1" ht="10.35" customHeight="1">
      <c r="B81" s="33"/>
      <c r="L81" s="33"/>
    </row>
    <row r="82" spans="2:65" s="298" customFormat="1" ht="29.25" customHeight="1">
      <c r="B82" s="124"/>
      <c r="C82" s="125" t="s">
        <v>130</v>
      </c>
      <c r="D82" s="126" t="s">
        <v>57</v>
      </c>
      <c r="E82" s="126" t="s">
        <v>53</v>
      </c>
      <c r="F82" s="126" t="s">
        <v>131</v>
      </c>
      <c r="G82" s="126" t="s">
        <v>132</v>
      </c>
      <c r="H82" s="126" t="s">
        <v>133</v>
      </c>
      <c r="I82" s="297" t="s">
        <v>134</v>
      </c>
      <c r="J82" s="126" t="s">
        <v>121</v>
      </c>
      <c r="K82" s="127" t="s">
        <v>135</v>
      </c>
      <c r="L82" s="124"/>
      <c r="M82" s="72" t="s">
        <v>136</v>
      </c>
      <c r="N82" s="73" t="s">
        <v>42</v>
      </c>
      <c r="O82" s="73" t="s">
        <v>137</v>
      </c>
      <c r="P82" s="73" t="s">
        <v>138</v>
      </c>
      <c r="Q82" s="73" t="s">
        <v>139</v>
      </c>
      <c r="R82" s="73" t="s">
        <v>140</v>
      </c>
      <c r="S82" s="73" t="s">
        <v>141</v>
      </c>
      <c r="T82" s="74" t="s">
        <v>142</v>
      </c>
    </row>
    <row r="83" spans="2:65" s="55" customFormat="1" ht="29.25" customHeight="1">
      <c r="B83" s="33"/>
      <c r="C83" s="78" t="s">
        <v>122</v>
      </c>
      <c r="J83" s="129">
        <f>BK83</f>
        <v>0</v>
      </c>
      <c r="L83" s="33"/>
      <c r="M83" s="75"/>
      <c r="N83" s="76"/>
      <c r="O83" s="76"/>
      <c r="P83" s="130">
        <f>P84</f>
        <v>0</v>
      </c>
      <c r="Q83" s="76"/>
      <c r="R83" s="130">
        <f>R84</f>
        <v>7764.0798137000002</v>
      </c>
      <c r="S83" s="76"/>
      <c r="T83" s="131">
        <f>T84</f>
        <v>0</v>
      </c>
      <c r="AT83" s="291" t="s">
        <v>71</v>
      </c>
      <c r="AU83" s="291" t="s">
        <v>123</v>
      </c>
      <c r="BK83" s="299">
        <f>BK84</f>
        <v>0</v>
      </c>
    </row>
    <row r="84" spans="2:65" s="133" customFormat="1" ht="37.35" customHeight="1">
      <c r="B84" s="132"/>
      <c r="D84" s="165" t="s">
        <v>71</v>
      </c>
      <c r="E84" s="166" t="s">
        <v>183</v>
      </c>
      <c r="F84" s="166" t="s">
        <v>184</v>
      </c>
      <c r="J84" s="167">
        <f>BK84</f>
        <v>0</v>
      </c>
      <c r="L84" s="132"/>
      <c r="M84" s="138"/>
      <c r="N84" s="139"/>
      <c r="O84" s="139"/>
      <c r="P84" s="140">
        <f>P85+P89+P97+P105+P112+P130</f>
        <v>0</v>
      </c>
      <c r="Q84" s="139"/>
      <c r="R84" s="140">
        <f>R85+R89+R97+R105+R112+R130</f>
        <v>7764.0798137000002</v>
      </c>
      <c r="S84" s="139"/>
      <c r="T84" s="141">
        <f>T85+T89+T97+T105+T112+T130</f>
        <v>0</v>
      </c>
      <c r="AR84" s="165" t="s">
        <v>80</v>
      </c>
      <c r="AT84" s="300" t="s">
        <v>71</v>
      </c>
      <c r="AU84" s="300" t="s">
        <v>72</v>
      </c>
      <c r="AY84" s="165" t="s">
        <v>145</v>
      </c>
      <c r="BK84" s="301">
        <f>BK85+BK89+BK97+BK105+BK112+BK130</f>
        <v>0</v>
      </c>
    </row>
    <row r="85" spans="2:65" s="133" customFormat="1" ht="19.899999999999999" customHeight="1">
      <c r="B85" s="132"/>
      <c r="D85" s="134" t="s">
        <v>71</v>
      </c>
      <c r="E85" s="168" t="s">
        <v>599</v>
      </c>
      <c r="F85" s="168" t="s">
        <v>600</v>
      </c>
      <c r="J85" s="169">
        <f>BK85</f>
        <v>0</v>
      </c>
      <c r="L85" s="132"/>
      <c r="M85" s="138"/>
      <c r="N85" s="139"/>
      <c r="O85" s="139"/>
      <c r="P85" s="140">
        <f>SUM(P86:P88)</f>
        <v>0</v>
      </c>
      <c r="Q85" s="139"/>
      <c r="R85" s="140">
        <f>SUM(R86:R88)</f>
        <v>1220.45856</v>
      </c>
      <c r="S85" s="139"/>
      <c r="T85" s="141">
        <f>SUM(T86:T88)</f>
        <v>0</v>
      </c>
      <c r="AR85" s="165" t="s">
        <v>80</v>
      </c>
      <c r="AT85" s="300" t="s">
        <v>71</v>
      </c>
      <c r="AU85" s="300" t="s">
        <v>80</v>
      </c>
      <c r="AY85" s="165" t="s">
        <v>145</v>
      </c>
      <c r="BK85" s="301">
        <f>SUM(BK86:BK88)</f>
        <v>0</v>
      </c>
    </row>
    <row r="86" spans="2:65" s="55" customFormat="1" ht="31.5" customHeight="1">
      <c r="B86" s="33"/>
      <c r="C86" s="142" t="s">
        <v>80</v>
      </c>
      <c r="D86" s="142" t="s">
        <v>146</v>
      </c>
      <c r="E86" s="143" t="s">
        <v>601</v>
      </c>
      <c r="F86" s="144" t="s">
        <v>602</v>
      </c>
      <c r="G86" s="145" t="s">
        <v>189</v>
      </c>
      <c r="H86" s="146">
        <v>2312</v>
      </c>
      <c r="I86" s="147"/>
      <c r="J86" s="148">
        <f>ROUND(I86*H86,2)</f>
        <v>0</v>
      </c>
      <c r="K86" s="144" t="s">
        <v>190</v>
      </c>
      <c r="L86" s="33"/>
      <c r="M86" s="302" t="s">
        <v>21</v>
      </c>
      <c r="N86" s="149" t="s">
        <v>43</v>
      </c>
      <c r="O86" s="34"/>
      <c r="P86" s="150">
        <f>O86*H86</f>
        <v>0</v>
      </c>
      <c r="Q86" s="150">
        <v>0.24793999999999999</v>
      </c>
      <c r="R86" s="150">
        <f>Q86*H86</f>
        <v>573.23727999999994</v>
      </c>
      <c r="S86" s="150">
        <v>0</v>
      </c>
      <c r="T86" s="151">
        <f>S86*H86</f>
        <v>0</v>
      </c>
      <c r="AR86" s="291" t="s">
        <v>150</v>
      </c>
      <c r="AT86" s="291" t="s">
        <v>146</v>
      </c>
      <c r="AU86" s="291" t="s">
        <v>82</v>
      </c>
      <c r="AY86" s="291" t="s">
        <v>145</v>
      </c>
      <c r="BE86" s="303">
        <f>IF(N86="základní",J86,0)</f>
        <v>0</v>
      </c>
      <c r="BF86" s="303">
        <f>IF(N86="snížená",J86,0)</f>
        <v>0</v>
      </c>
      <c r="BG86" s="303">
        <f>IF(N86="zákl. přenesená",J86,0)</f>
        <v>0</v>
      </c>
      <c r="BH86" s="303">
        <f>IF(N86="sníž. přenesená",J86,0)</f>
        <v>0</v>
      </c>
      <c r="BI86" s="303">
        <f>IF(N86="nulová",J86,0)</f>
        <v>0</v>
      </c>
      <c r="BJ86" s="291" t="s">
        <v>80</v>
      </c>
      <c r="BK86" s="303">
        <f>ROUND(I86*H86,2)</f>
        <v>0</v>
      </c>
      <c r="BL86" s="291" t="s">
        <v>150</v>
      </c>
      <c r="BM86" s="291" t="s">
        <v>82</v>
      </c>
    </row>
    <row r="87" spans="2:65" s="55" customFormat="1" ht="67.5">
      <c r="B87" s="33"/>
      <c r="D87" s="170" t="s">
        <v>191</v>
      </c>
      <c r="F87" s="171" t="s">
        <v>603</v>
      </c>
      <c r="I87" s="122"/>
      <c r="L87" s="33"/>
      <c r="M87" s="154"/>
      <c r="N87" s="34"/>
      <c r="O87" s="34"/>
      <c r="P87" s="34"/>
      <c r="Q87" s="34"/>
      <c r="R87" s="34"/>
      <c r="S87" s="34"/>
      <c r="T87" s="70"/>
      <c r="AT87" s="291" t="s">
        <v>191</v>
      </c>
      <c r="AU87" s="291" t="s">
        <v>82</v>
      </c>
    </row>
    <row r="88" spans="2:65" s="55" customFormat="1" ht="22.5" customHeight="1">
      <c r="B88" s="33"/>
      <c r="C88" s="142" t="s">
        <v>82</v>
      </c>
      <c r="D88" s="142" t="s">
        <v>146</v>
      </c>
      <c r="E88" s="143" t="s">
        <v>604</v>
      </c>
      <c r="F88" s="144" t="s">
        <v>605</v>
      </c>
      <c r="G88" s="145" t="s">
        <v>189</v>
      </c>
      <c r="H88" s="146">
        <v>2312</v>
      </c>
      <c r="I88" s="147"/>
      <c r="J88" s="148">
        <f>ROUND(I88*H88,2)</f>
        <v>0</v>
      </c>
      <c r="K88" s="144" t="s">
        <v>190</v>
      </c>
      <c r="L88" s="33"/>
      <c r="M88" s="302" t="s">
        <v>21</v>
      </c>
      <c r="N88" s="149" t="s">
        <v>43</v>
      </c>
      <c r="O88" s="34"/>
      <c r="P88" s="150">
        <f>O88*H88</f>
        <v>0</v>
      </c>
      <c r="Q88" s="150">
        <v>0.27994000000000002</v>
      </c>
      <c r="R88" s="150">
        <f>Q88*H88</f>
        <v>647.22128000000009</v>
      </c>
      <c r="S88" s="150">
        <v>0</v>
      </c>
      <c r="T88" s="151">
        <f>S88*H88</f>
        <v>0</v>
      </c>
      <c r="AR88" s="291" t="s">
        <v>150</v>
      </c>
      <c r="AT88" s="291" t="s">
        <v>146</v>
      </c>
      <c r="AU88" s="291" t="s">
        <v>82</v>
      </c>
      <c r="AY88" s="291" t="s">
        <v>145</v>
      </c>
      <c r="BE88" s="303">
        <f>IF(N88="základní",J88,0)</f>
        <v>0</v>
      </c>
      <c r="BF88" s="303">
        <f>IF(N88="snížená",J88,0)</f>
        <v>0</v>
      </c>
      <c r="BG88" s="303">
        <f>IF(N88="zákl. přenesená",J88,0)</f>
        <v>0</v>
      </c>
      <c r="BH88" s="303">
        <f>IF(N88="sníž. přenesená",J88,0)</f>
        <v>0</v>
      </c>
      <c r="BI88" s="303">
        <f>IF(N88="nulová",J88,0)</f>
        <v>0</v>
      </c>
      <c r="BJ88" s="291" t="s">
        <v>80</v>
      </c>
      <c r="BK88" s="303">
        <f>ROUND(I88*H88,2)</f>
        <v>0</v>
      </c>
      <c r="BL88" s="291" t="s">
        <v>150</v>
      </c>
      <c r="BM88" s="291" t="s">
        <v>150</v>
      </c>
    </row>
    <row r="89" spans="2:65" s="133" customFormat="1" ht="29.85" customHeight="1">
      <c r="B89" s="132"/>
      <c r="D89" s="134" t="s">
        <v>71</v>
      </c>
      <c r="E89" s="168" t="s">
        <v>599</v>
      </c>
      <c r="F89" s="168" t="s">
        <v>600</v>
      </c>
      <c r="I89" s="136"/>
      <c r="J89" s="169">
        <f>BK89</f>
        <v>0</v>
      </c>
      <c r="L89" s="132"/>
      <c r="M89" s="138"/>
      <c r="N89" s="139"/>
      <c r="O89" s="139"/>
      <c r="P89" s="140">
        <f>SUM(P90:P96)</f>
        <v>0</v>
      </c>
      <c r="Q89" s="139"/>
      <c r="R89" s="140">
        <f>SUM(R90:R96)</f>
        <v>4351.3153199999997</v>
      </c>
      <c r="S89" s="139"/>
      <c r="T89" s="141">
        <f>SUM(T90:T96)</f>
        <v>0</v>
      </c>
      <c r="AR89" s="165" t="s">
        <v>80</v>
      </c>
      <c r="AT89" s="300" t="s">
        <v>71</v>
      </c>
      <c r="AU89" s="300" t="s">
        <v>80</v>
      </c>
      <c r="AY89" s="165" t="s">
        <v>145</v>
      </c>
      <c r="BK89" s="301">
        <f>SUM(BK90:BK96)</f>
        <v>0</v>
      </c>
    </row>
    <row r="90" spans="2:65" s="55" customFormat="1" ht="31.5" customHeight="1">
      <c r="B90" s="33"/>
      <c r="C90" s="142" t="s">
        <v>159</v>
      </c>
      <c r="D90" s="142" t="s">
        <v>146</v>
      </c>
      <c r="E90" s="143" t="s">
        <v>606</v>
      </c>
      <c r="F90" s="144" t="s">
        <v>607</v>
      </c>
      <c r="G90" s="145" t="s">
        <v>189</v>
      </c>
      <c r="H90" s="146">
        <v>4829</v>
      </c>
      <c r="I90" s="147"/>
      <c r="J90" s="148">
        <f>ROUND(I90*H90,2)</f>
        <v>0</v>
      </c>
      <c r="K90" s="144" t="s">
        <v>190</v>
      </c>
      <c r="L90" s="33"/>
      <c r="M90" s="302" t="s">
        <v>21</v>
      </c>
      <c r="N90" s="149" t="s">
        <v>43</v>
      </c>
      <c r="O90" s="34"/>
      <c r="P90" s="150">
        <f>O90*H90</f>
        <v>0</v>
      </c>
      <c r="Q90" s="150">
        <v>0.10373</v>
      </c>
      <c r="R90" s="150">
        <f>Q90*H90</f>
        <v>500.91217</v>
      </c>
      <c r="S90" s="150">
        <v>0</v>
      </c>
      <c r="T90" s="151">
        <f>S90*H90</f>
        <v>0</v>
      </c>
      <c r="AR90" s="291" t="s">
        <v>150</v>
      </c>
      <c r="AT90" s="291" t="s">
        <v>146</v>
      </c>
      <c r="AU90" s="291" t="s">
        <v>82</v>
      </c>
      <c r="AY90" s="291" t="s">
        <v>145</v>
      </c>
      <c r="BE90" s="303">
        <f>IF(N90="základní",J90,0)</f>
        <v>0</v>
      </c>
      <c r="BF90" s="303">
        <f>IF(N90="snížená",J90,0)</f>
        <v>0</v>
      </c>
      <c r="BG90" s="303">
        <f>IF(N90="zákl. přenesená",J90,0)</f>
        <v>0</v>
      </c>
      <c r="BH90" s="303">
        <f>IF(N90="sníž. přenesená",J90,0)</f>
        <v>0</v>
      </c>
      <c r="BI90" s="303">
        <f>IF(N90="nulová",J90,0)</f>
        <v>0</v>
      </c>
      <c r="BJ90" s="291" t="s">
        <v>80</v>
      </c>
      <c r="BK90" s="303">
        <f>ROUND(I90*H90,2)</f>
        <v>0</v>
      </c>
      <c r="BL90" s="291" t="s">
        <v>150</v>
      </c>
      <c r="BM90" s="291" t="s">
        <v>156</v>
      </c>
    </row>
    <row r="91" spans="2:65" s="55" customFormat="1" ht="27">
      <c r="B91" s="33"/>
      <c r="D91" s="170" t="s">
        <v>191</v>
      </c>
      <c r="F91" s="171" t="s">
        <v>608</v>
      </c>
      <c r="I91" s="122"/>
      <c r="L91" s="33"/>
      <c r="M91" s="154"/>
      <c r="N91" s="34"/>
      <c r="O91" s="34"/>
      <c r="P91" s="34"/>
      <c r="Q91" s="34"/>
      <c r="R91" s="34"/>
      <c r="S91" s="34"/>
      <c r="T91" s="70"/>
      <c r="AT91" s="291" t="s">
        <v>191</v>
      </c>
      <c r="AU91" s="291" t="s">
        <v>82</v>
      </c>
    </row>
    <row r="92" spans="2:65" s="55" customFormat="1" ht="31.5" customHeight="1">
      <c r="B92" s="33"/>
      <c r="C92" s="142" t="s">
        <v>150</v>
      </c>
      <c r="D92" s="142" t="s">
        <v>146</v>
      </c>
      <c r="E92" s="143" t="s">
        <v>609</v>
      </c>
      <c r="F92" s="144" t="s">
        <v>610</v>
      </c>
      <c r="G92" s="145" t="s">
        <v>189</v>
      </c>
      <c r="H92" s="146">
        <v>4829</v>
      </c>
      <c r="I92" s="147"/>
      <c r="J92" s="148">
        <f>ROUND(I92*H92,2)</f>
        <v>0</v>
      </c>
      <c r="K92" s="144" t="s">
        <v>190</v>
      </c>
      <c r="L92" s="33"/>
      <c r="M92" s="302" t="s">
        <v>21</v>
      </c>
      <c r="N92" s="149" t="s">
        <v>43</v>
      </c>
      <c r="O92" s="34"/>
      <c r="P92" s="150">
        <f>O92*H92</f>
        <v>0</v>
      </c>
      <c r="Q92" s="150">
        <v>0.15559000000000001</v>
      </c>
      <c r="R92" s="150">
        <f>Q92*H92</f>
        <v>751.34411</v>
      </c>
      <c r="S92" s="150">
        <v>0</v>
      </c>
      <c r="T92" s="151">
        <f>S92*H92</f>
        <v>0</v>
      </c>
      <c r="AR92" s="291" t="s">
        <v>150</v>
      </c>
      <c r="AT92" s="291" t="s">
        <v>146</v>
      </c>
      <c r="AU92" s="291" t="s">
        <v>82</v>
      </c>
      <c r="AY92" s="291" t="s">
        <v>145</v>
      </c>
      <c r="BE92" s="303">
        <f>IF(N92="základní",J92,0)</f>
        <v>0</v>
      </c>
      <c r="BF92" s="303">
        <f>IF(N92="snížená",J92,0)</f>
        <v>0</v>
      </c>
      <c r="BG92" s="303">
        <f>IF(N92="zákl. přenesená",J92,0)</f>
        <v>0</v>
      </c>
      <c r="BH92" s="303">
        <f>IF(N92="sníž. přenesená",J92,0)</f>
        <v>0</v>
      </c>
      <c r="BI92" s="303">
        <f>IF(N92="nulová",J92,0)</f>
        <v>0</v>
      </c>
      <c r="BJ92" s="291" t="s">
        <v>80</v>
      </c>
      <c r="BK92" s="303">
        <f>ROUND(I92*H92,2)</f>
        <v>0</v>
      </c>
      <c r="BL92" s="291" t="s">
        <v>150</v>
      </c>
      <c r="BM92" s="291" t="s">
        <v>162</v>
      </c>
    </row>
    <row r="93" spans="2:65" s="55" customFormat="1" ht="27">
      <c r="B93" s="33"/>
      <c r="D93" s="170" t="s">
        <v>191</v>
      </c>
      <c r="F93" s="171" t="s">
        <v>611</v>
      </c>
      <c r="I93" s="122"/>
      <c r="L93" s="33"/>
      <c r="M93" s="154"/>
      <c r="N93" s="34"/>
      <c r="O93" s="34"/>
      <c r="P93" s="34"/>
      <c r="Q93" s="34"/>
      <c r="R93" s="34"/>
      <c r="S93" s="34"/>
      <c r="T93" s="70"/>
      <c r="AT93" s="291" t="s">
        <v>191</v>
      </c>
      <c r="AU93" s="291" t="s">
        <v>82</v>
      </c>
    </row>
    <row r="94" spans="2:65" s="55" customFormat="1" ht="22.5" customHeight="1">
      <c r="B94" s="33"/>
      <c r="C94" s="142" t="s">
        <v>170</v>
      </c>
      <c r="D94" s="142" t="s">
        <v>146</v>
      </c>
      <c r="E94" s="143" t="s">
        <v>612</v>
      </c>
      <c r="F94" s="144" t="s">
        <v>613</v>
      </c>
      <c r="G94" s="145" t="s">
        <v>189</v>
      </c>
      <c r="H94" s="146">
        <v>4829</v>
      </c>
      <c r="I94" s="147"/>
      <c r="J94" s="148">
        <f>ROUND(I94*H94,2)</f>
        <v>0</v>
      </c>
      <c r="K94" s="144" t="s">
        <v>190</v>
      </c>
      <c r="L94" s="33"/>
      <c r="M94" s="302" t="s">
        <v>21</v>
      </c>
      <c r="N94" s="149" t="s">
        <v>43</v>
      </c>
      <c r="O94" s="34"/>
      <c r="P94" s="150">
        <f>O94*H94</f>
        <v>0</v>
      </c>
      <c r="Q94" s="150">
        <v>0.378</v>
      </c>
      <c r="R94" s="150">
        <f>Q94*H94</f>
        <v>1825.3620000000001</v>
      </c>
      <c r="S94" s="150">
        <v>0</v>
      </c>
      <c r="T94" s="151">
        <f>S94*H94</f>
        <v>0</v>
      </c>
      <c r="AR94" s="291" t="s">
        <v>150</v>
      </c>
      <c r="AT94" s="291" t="s">
        <v>146</v>
      </c>
      <c r="AU94" s="291" t="s">
        <v>82</v>
      </c>
      <c r="AY94" s="291" t="s">
        <v>145</v>
      </c>
      <c r="BE94" s="303">
        <f>IF(N94="základní",J94,0)</f>
        <v>0</v>
      </c>
      <c r="BF94" s="303">
        <f>IF(N94="snížená",J94,0)</f>
        <v>0</v>
      </c>
      <c r="BG94" s="303">
        <f>IF(N94="zákl. přenesená",J94,0)</f>
        <v>0</v>
      </c>
      <c r="BH94" s="303">
        <f>IF(N94="sníž. přenesená",J94,0)</f>
        <v>0</v>
      </c>
      <c r="BI94" s="303">
        <f>IF(N94="nulová",J94,0)</f>
        <v>0</v>
      </c>
      <c r="BJ94" s="291" t="s">
        <v>80</v>
      </c>
      <c r="BK94" s="303">
        <f>ROUND(I94*H94,2)</f>
        <v>0</v>
      </c>
      <c r="BL94" s="291" t="s">
        <v>150</v>
      </c>
      <c r="BM94" s="291" t="s">
        <v>169</v>
      </c>
    </row>
    <row r="95" spans="2:65" s="55" customFormat="1" ht="31.5" customHeight="1">
      <c r="B95" s="33"/>
      <c r="C95" s="142" t="s">
        <v>156</v>
      </c>
      <c r="D95" s="142" t="s">
        <v>146</v>
      </c>
      <c r="E95" s="143" t="s">
        <v>614</v>
      </c>
      <c r="F95" s="144" t="s">
        <v>615</v>
      </c>
      <c r="G95" s="145" t="s">
        <v>189</v>
      </c>
      <c r="H95" s="146">
        <v>4829</v>
      </c>
      <c r="I95" s="147"/>
      <c r="J95" s="148">
        <f>ROUND(I95*H95,2)</f>
        <v>0</v>
      </c>
      <c r="K95" s="144" t="s">
        <v>190</v>
      </c>
      <c r="L95" s="33"/>
      <c r="M95" s="302" t="s">
        <v>21</v>
      </c>
      <c r="N95" s="149" t="s">
        <v>43</v>
      </c>
      <c r="O95" s="34"/>
      <c r="P95" s="150">
        <f>O95*H95</f>
        <v>0</v>
      </c>
      <c r="Q95" s="150">
        <v>0.26375999999999999</v>
      </c>
      <c r="R95" s="150">
        <f>Q95*H95</f>
        <v>1273.69704</v>
      </c>
      <c r="S95" s="150">
        <v>0</v>
      </c>
      <c r="T95" s="151">
        <f>S95*H95</f>
        <v>0</v>
      </c>
      <c r="AR95" s="291" t="s">
        <v>150</v>
      </c>
      <c r="AT95" s="291" t="s">
        <v>146</v>
      </c>
      <c r="AU95" s="291" t="s">
        <v>82</v>
      </c>
      <c r="AY95" s="291" t="s">
        <v>145</v>
      </c>
      <c r="BE95" s="303">
        <f>IF(N95="základní",J95,0)</f>
        <v>0</v>
      </c>
      <c r="BF95" s="303">
        <f>IF(N95="snížená",J95,0)</f>
        <v>0</v>
      </c>
      <c r="BG95" s="303">
        <f>IF(N95="zákl. přenesená",J95,0)</f>
        <v>0</v>
      </c>
      <c r="BH95" s="303">
        <f>IF(N95="sníž. přenesená",J95,0)</f>
        <v>0</v>
      </c>
      <c r="BI95" s="303">
        <f>IF(N95="nulová",J95,0)</f>
        <v>0</v>
      </c>
      <c r="BJ95" s="291" t="s">
        <v>80</v>
      </c>
      <c r="BK95" s="303">
        <f>ROUND(I95*H95,2)</f>
        <v>0</v>
      </c>
      <c r="BL95" s="291" t="s">
        <v>150</v>
      </c>
      <c r="BM95" s="291" t="s">
        <v>173</v>
      </c>
    </row>
    <row r="96" spans="2:65" s="55" customFormat="1" ht="27">
      <c r="B96" s="33"/>
      <c r="D96" s="152" t="s">
        <v>191</v>
      </c>
      <c r="F96" s="153" t="s">
        <v>616</v>
      </c>
      <c r="I96" s="122"/>
      <c r="L96" s="33"/>
      <c r="M96" s="154"/>
      <c r="N96" s="34"/>
      <c r="O96" s="34"/>
      <c r="P96" s="34"/>
      <c r="Q96" s="34"/>
      <c r="R96" s="34"/>
      <c r="S96" s="34"/>
      <c r="T96" s="70"/>
      <c r="AT96" s="291" t="s">
        <v>191</v>
      </c>
      <c r="AU96" s="291" t="s">
        <v>82</v>
      </c>
    </row>
    <row r="97" spans="2:65" s="133" customFormat="1" ht="29.85" customHeight="1">
      <c r="B97" s="132"/>
      <c r="D97" s="134" t="s">
        <v>71</v>
      </c>
      <c r="E97" s="168" t="s">
        <v>599</v>
      </c>
      <c r="F97" s="168" t="s">
        <v>600</v>
      </c>
      <c r="I97" s="136"/>
      <c r="J97" s="169">
        <f>BK97</f>
        <v>0</v>
      </c>
      <c r="L97" s="132"/>
      <c r="M97" s="138"/>
      <c r="N97" s="139"/>
      <c r="O97" s="139"/>
      <c r="P97" s="140">
        <f>SUM(P98:P104)</f>
        <v>0</v>
      </c>
      <c r="Q97" s="139"/>
      <c r="R97" s="140">
        <f>SUM(R98:R104)</f>
        <v>1123.69634</v>
      </c>
      <c r="S97" s="139"/>
      <c r="T97" s="141">
        <f>SUM(T98:T104)</f>
        <v>0</v>
      </c>
      <c r="AR97" s="165" t="s">
        <v>80</v>
      </c>
      <c r="AT97" s="300" t="s">
        <v>71</v>
      </c>
      <c r="AU97" s="300" t="s">
        <v>80</v>
      </c>
      <c r="AY97" s="165" t="s">
        <v>145</v>
      </c>
      <c r="BK97" s="301">
        <f>SUM(BK98:BK104)</f>
        <v>0</v>
      </c>
    </row>
    <row r="98" spans="2:65" s="55" customFormat="1" ht="44.25" customHeight="1">
      <c r="B98" s="33"/>
      <c r="C98" s="142" t="s">
        <v>207</v>
      </c>
      <c r="D98" s="142" t="s">
        <v>146</v>
      </c>
      <c r="E98" s="143" t="s">
        <v>617</v>
      </c>
      <c r="F98" s="144" t="s">
        <v>618</v>
      </c>
      <c r="G98" s="145" t="s">
        <v>189</v>
      </c>
      <c r="H98" s="146">
        <v>719</v>
      </c>
      <c r="I98" s="147"/>
      <c r="J98" s="148">
        <f>ROUND(I98*H98,2)</f>
        <v>0</v>
      </c>
      <c r="K98" s="144" t="s">
        <v>190</v>
      </c>
      <c r="L98" s="33"/>
      <c r="M98" s="302" t="s">
        <v>21</v>
      </c>
      <c r="N98" s="149" t="s">
        <v>43</v>
      </c>
      <c r="O98" s="34"/>
      <c r="P98" s="150">
        <f>O98*H98</f>
        <v>0</v>
      </c>
      <c r="Q98" s="150">
        <v>0.58020000000000005</v>
      </c>
      <c r="R98" s="150">
        <f>Q98*H98</f>
        <v>417.16380000000004</v>
      </c>
      <c r="S98" s="150">
        <v>0</v>
      </c>
      <c r="T98" s="151">
        <f>S98*H98</f>
        <v>0</v>
      </c>
      <c r="AR98" s="291" t="s">
        <v>150</v>
      </c>
      <c r="AT98" s="291" t="s">
        <v>146</v>
      </c>
      <c r="AU98" s="291" t="s">
        <v>82</v>
      </c>
      <c r="AY98" s="291" t="s">
        <v>145</v>
      </c>
      <c r="BE98" s="303">
        <f>IF(N98="základní",J98,0)</f>
        <v>0</v>
      </c>
      <c r="BF98" s="303">
        <f>IF(N98="snížená",J98,0)</f>
        <v>0</v>
      </c>
      <c r="BG98" s="303">
        <f>IF(N98="zákl. přenesená",J98,0)</f>
        <v>0</v>
      </c>
      <c r="BH98" s="303">
        <f>IF(N98="sníž. přenesená",J98,0)</f>
        <v>0</v>
      </c>
      <c r="BI98" s="303">
        <f>IF(N98="nulová",J98,0)</f>
        <v>0</v>
      </c>
      <c r="BJ98" s="291" t="s">
        <v>80</v>
      </c>
      <c r="BK98" s="303">
        <f>ROUND(I98*H98,2)</f>
        <v>0</v>
      </c>
      <c r="BL98" s="291" t="s">
        <v>150</v>
      </c>
      <c r="BM98" s="291" t="s">
        <v>178</v>
      </c>
    </row>
    <row r="99" spans="2:65" s="55" customFormat="1" ht="189">
      <c r="B99" s="33"/>
      <c r="D99" s="170" t="s">
        <v>191</v>
      </c>
      <c r="F99" s="171" t="s">
        <v>619</v>
      </c>
      <c r="I99" s="122"/>
      <c r="L99" s="33"/>
      <c r="M99" s="154"/>
      <c r="N99" s="34"/>
      <c r="O99" s="34"/>
      <c r="P99" s="34"/>
      <c r="Q99" s="34"/>
      <c r="R99" s="34"/>
      <c r="S99" s="34"/>
      <c r="T99" s="70"/>
      <c r="AT99" s="291" t="s">
        <v>191</v>
      </c>
      <c r="AU99" s="291" t="s">
        <v>82</v>
      </c>
    </row>
    <row r="100" spans="2:65" s="55" customFormat="1" ht="22.5" customHeight="1">
      <c r="B100" s="33"/>
      <c r="C100" s="182" t="s">
        <v>162</v>
      </c>
      <c r="D100" s="182" t="s">
        <v>232</v>
      </c>
      <c r="E100" s="183" t="s">
        <v>620</v>
      </c>
      <c r="F100" s="184" t="s">
        <v>621</v>
      </c>
      <c r="G100" s="185" t="s">
        <v>189</v>
      </c>
      <c r="H100" s="186">
        <v>754.95</v>
      </c>
      <c r="I100" s="187"/>
      <c r="J100" s="188">
        <f>ROUND(I100*H100,2)</f>
        <v>0</v>
      </c>
      <c r="K100" s="184" t="s">
        <v>190</v>
      </c>
      <c r="L100" s="306"/>
      <c r="M100" s="307" t="s">
        <v>21</v>
      </c>
      <c r="N100" s="189" t="s">
        <v>43</v>
      </c>
      <c r="O100" s="34"/>
      <c r="P100" s="150">
        <f>O100*H100</f>
        <v>0</v>
      </c>
      <c r="Q100" s="150">
        <v>0.40500000000000003</v>
      </c>
      <c r="R100" s="150">
        <f>Q100*H100</f>
        <v>305.75475000000006</v>
      </c>
      <c r="S100" s="150">
        <v>0</v>
      </c>
      <c r="T100" s="151">
        <f>S100*H100</f>
        <v>0</v>
      </c>
      <c r="AR100" s="291" t="s">
        <v>162</v>
      </c>
      <c r="AT100" s="291" t="s">
        <v>232</v>
      </c>
      <c r="AU100" s="291" t="s">
        <v>82</v>
      </c>
      <c r="AY100" s="291" t="s">
        <v>145</v>
      </c>
      <c r="BE100" s="303">
        <f>IF(N100="základní",J100,0)</f>
        <v>0</v>
      </c>
      <c r="BF100" s="303">
        <f>IF(N100="snížená",J100,0)</f>
        <v>0</v>
      </c>
      <c r="BG100" s="303">
        <f>IF(N100="zákl. přenesená",J100,0)</f>
        <v>0</v>
      </c>
      <c r="BH100" s="303">
        <f>IF(N100="sníž. přenesená",J100,0)</f>
        <v>0</v>
      </c>
      <c r="BI100" s="303">
        <f>IF(N100="nulová",J100,0)</f>
        <v>0</v>
      </c>
      <c r="BJ100" s="291" t="s">
        <v>80</v>
      </c>
      <c r="BK100" s="303">
        <f>ROUND(I100*H100,2)</f>
        <v>0</v>
      </c>
      <c r="BL100" s="291" t="s">
        <v>150</v>
      </c>
      <c r="BM100" s="291" t="s">
        <v>622</v>
      </c>
    </row>
    <row r="101" spans="2:65" s="55" customFormat="1" ht="27">
      <c r="B101" s="33"/>
      <c r="D101" s="152" t="s">
        <v>163</v>
      </c>
      <c r="F101" s="153" t="s">
        <v>623</v>
      </c>
      <c r="I101" s="122"/>
      <c r="L101" s="33"/>
      <c r="M101" s="154"/>
      <c r="N101" s="34"/>
      <c r="O101" s="34"/>
      <c r="P101" s="34"/>
      <c r="Q101" s="34"/>
      <c r="R101" s="34"/>
      <c r="S101" s="34"/>
      <c r="T101" s="70"/>
      <c r="AT101" s="291" t="s">
        <v>163</v>
      </c>
      <c r="AU101" s="291" t="s">
        <v>82</v>
      </c>
    </row>
    <row r="102" spans="2:65" s="173" customFormat="1">
      <c r="B102" s="172"/>
      <c r="D102" s="170" t="s">
        <v>205</v>
      </c>
      <c r="F102" s="174" t="s">
        <v>624</v>
      </c>
      <c r="H102" s="175">
        <v>754.95</v>
      </c>
      <c r="I102" s="176"/>
      <c r="L102" s="172"/>
      <c r="M102" s="177"/>
      <c r="N102" s="178"/>
      <c r="O102" s="178"/>
      <c r="P102" s="178"/>
      <c r="Q102" s="178"/>
      <c r="R102" s="178"/>
      <c r="S102" s="178"/>
      <c r="T102" s="179"/>
      <c r="AT102" s="190" t="s">
        <v>205</v>
      </c>
      <c r="AU102" s="190" t="s">
        <v>82</v>
      </c>
      <c r="AV102" s="173" t="s">
        <v>82</v>
      </c>
      <c r="AW102" s="173" t="s">
        <v>6</v>
      </c>
      <c r="AX102" s="173" t="s">
        <v>80</v>
      </c>
      <c r="AY102" s="190" t="s">
        <v>145</v>
      </c>
    </row>
    <row r="103" spans="2:65" s="55" customFormat="1" ht="31.5" customHeight="1">
      <c r="B103" s="33"/>
      <c r="C103" s="142" t="s">
        <v>248</v>
      </c>
      <c r="D103" s="142" t="s">
        <v>146</v>
      </c>
      <c r="E103" s="143" t="s">
        <v>625</v>
      </c>
      <c r="F103" s="144" t="s">
        <v>626</v>
      </c>
      <c r="G103" s="145" t="s">
        <v>189</v>
      </c>
      <c r="H103" s="146">
        <v>719</v>
      </c>
      <c r="I103" s="147"/>
      <c r="J103" s="148">
        <f>ROUND(I103*H103,2)</f>
        <v>0</v>
      </c>
      <c r="K103" s="144" t="s">
        <v>190</v>
      </c>
      <c r="L103" s="33"/>
      <c r="M103" s="302" t="s">
        <v>21</v>
      </c>
      <c r="N103" s="149" t="s">
        <v>43</v>
      </c>
      <c r="O103" s="34"/>
      <c r="P103" s="150">
        <f>O103*H103</f>
        <v>0</v>
      </c>
      <c r="Q103" s="150">
        <v>0.36834</v>
      </c>
      <c r="R103" s="150">
        <f>Q103*H103</f>
        <v>264.83645999999999</v>
      </c>
      <c r="S103" s="150">
        <v>0</v>
      </c>
      <c r="T103" s="151">
        <f>S103*H103</f>
        <v>0</v>
      </c>
      <c r="AR103" s="291" t="s">
        <v>150</v>
      </c>
      <c r="AT103" s="291" t="s">
        <v>146</v>
      </c>
      <c r="AU103" s="291" t="s">
        <v>82</v>
      </c>
      <c r="AY103" s="291" t="s">
        <v>145</v>
      </c>
      <c r="BE103" s="303">
        <f>IF(N103="základní",J103,0)</f>
        <v>0</v>
      </c>
      <c r="BF103" s="303">
        <f>IF(N103="snížená",J103,0)</f>
        <v>0</v>
      </c>
      <c r="BG103" s="303">
        <f>IF(N103="zákl. přenesená",J103,0)</f>
        <v>0</v>
      </c>
      <c r="BH103" s="303">
        <f>IF(N103="sníž. přenesená",J103,0)</f>
        <v>0</v>
      </c>
      <c r="BI103" s="303">
        <f>IF(N103="nulová",J103,0)</f>
        <v>0</v>
      </c>
      <c r="BJ103" s="291" t="s">
        <v>80</v>
      </c>
      <c r="BK103" s="303">
        <f>ROUND(I103*H103,2)</f>
        <v>0</v>
      </c>
      <c r="BL103" s="291" t="s">
        <v>150</v>
      </c>
      <c r="BM103" s="291" t="s">
        <v>251</v>
      </c>
    </row>
    <row r="104" spans="2:65" s="55" customFormat="1" ht="22.5" customHeight="1">
      <c r="B104" s="33"/>
      <c r="C104" s="142" t="s">
        <v>169</v>
      </c>
      <c r="D104" s="142" t="s">
        <v>146</v>
      </c>
      <c r="E104" s="143" t="s">
        <v>627</v>
      </c>
      <c r="F104" s="144" t="s">
        <v>628</v>
      </c>
      <c r="G104" s="145" t="s">
        <v>189</v>
      </c>
      <c r="H104" s="146">
        <v>719</v>
      </c>
      <c r="I104" s="147"/>
      <c r="J104" s="148">
        <f>ROUND(I104*H104,2)</f>
        <v>0</v>
      </c>
      <c r="K104" s="144" t="s">
        <v>190</v>
      </c>
      <c r="L104" s="33"/>
      <c r="M104" s="302" t="s">
        <v>21</v>
      </c>
      <c r="N104" s="149" t="s">
        <v>43</v>
      </c>
      <c r="O104" s="34"/>
      <c r="P104" s="150">
        <f>O104*H104</f>
        <v>0</v>
      </c>
      <c r="Q104" s="150">
        <v>0.18906999999999999</v>
      </c>
      <c r="R104" s="150">
        <f>Q104*H104</f>
        <v>135.94132999999999</v>
      </c>
      <c r="S104" s="150">
        <v>0</v>
      </c>
      <c r="T104" s="151">
        <f>S104*H104</f>
        <v>0</v>
      </c>
      <c r="AR104" s="291" t="s">
        <v>150</v>
      </c>
      <c r="AT104" s="291" t="s">
        <v>146</v>
      </c>
      <c r="AU104" s="291" t="s">
        <v>82</v>
      </c>
      <c r="AY104" s="291" t="s">
        <v>145</v>
      </c>
      <c r="BE104" s="303">
        <f>IF(N104="základní",J104,0)</f>
        <v>0</v>
      </c>
      <c r="BF104" s="303">
        <f>IF(N104="snížená",J104,0)</f>
        <v>0</v>
      </c>
      <c r="BG104" s="303">
        <f>IF(N104="zákl. přenesená",J104,0)</f>
        <v>0</v>
      </c>
      <c r="BH104" s="303">
        <f>IF(N104="sníž. přenesená",J104,0)</f>
        <v>0</v>
      </c>
      <c r="BI104" s="303">
        <f>IF(N104="nulová",J104,0)</f>
        <v>0</v>
      </c>
      <c r="BJ104" s="291" t="s">
        <v>80</v>
      </c>
      <c r="BK104" s="303">
        <f>ROUND(I104*H104,2)</f>
        <v>0</v>
      </c>
      <c r="BL104" s="291" t="s">
        <v>150</v>
      </c>
      <c r="BM104" s="291" t="s">
        <v>257</v>
      </c>
    </row>
    <row r="105" spans="2:65" s="133" customFormat="1" ht="29.85" customHeight="1">
      <c r="B105" s="132"/>
      <c r="D105" s="134" t="s">
        <v>71</v>
      </c>
      <c r="E105" s="168" t="s">
        <v>162</v>
      </c>
      <c r="F105" s="168" t="s">
        <v>629</v>
      </c>
      <c r="I105" s="136"/>
      <c r="J105" s="169">
        <f>BK105</f>
        <v>0</v>
      </c>
      <c r="L105" s="132"/>
      <c r="M105" s="138"/>
      <c r="N105" s="139"/>
      <c r="O105" s="139"/>
      <c r="P105" s="140">
        <f>SUM(P106:P111)</f>
        <v>0</v>
      </c>
      <c r="Q105" s="139"/>
      <c r="R105" s="140">
        <f>SUM(R106:R111)</f>
        <v>100.50852</v>
      </c>
      <c r="S105" s="139"/>
      <c r="T105" s="141">
        <f>SUM(T106:T111)</f>
        <v>0</v>
      </c>
      <c r="AR105" s="165" t="s">
        <v>80</v>
      </c>
      <c r="AT105" s="300" t="s">
        <v>71</v>
      </c>
      <c r="AU105" s="300" t="s">
        <v>80</v>
      </c>
      <c r="AY105" s="165" t="s">
        <v>145</v>
      </c>
      <c r="BK105" s="301">
        <f>SUM(BK106:BK111)</f>
        <v>0</v>
      </c>
    </row>
    <row r="106" spans="2:65" s="55" customFormat="1" ht="31.5" customHeight="1">
      <c r="B106" s="33"/>
      <c r="C106" s="142" t="s">
        <v>259</v>
      </c>
      <c r="D106" s="142" t="s">
        <v>146</v>
      </c>
      <c r="E106" s="143" t="s">
        <v>630</v>
      </c>
      <c r="F106" s="144" t="s">
        <v>631</v>
      </c>
      <c r="G106" s="145" t="s">
        <v>155</v>
      </c>
      <c r="H106" s="146">
        <v>6</v>
      </c>
      <c r="I106" s="147"/>
      <c r="J106" s="148">
        <f>ROUND(I106*H106,2)</f>
        <v>0</v>
      </c>
      <c r="K106" s="144" t="s">
        <v>190</v>
      </c>
      <c r="L106" s="33"/>
      <c r="M106" s="302" t="s">
        <v>21</v>
      </c>
      <c r="N106" s="149" t="s">
        <v>43</v>
      </c>
      <c r="O106" s="34"/>
      <c r="P106" s="150">
        <f>O106*H106</f>
        <v>0</v>
      </c>
      <c r="Q106" s="150">
        <v>16.75142</v>
      </c>
      <c r="R106" s="150">
        <f>Q106*H106</f>
        <v>100.50852</v>
      </c>
      <c r="S106" s="150">
        <v>0</v>
      </c>
      <c r="T106" s="151">
        <f>S106*H106</f>
        <v>0</v>
      </c>
      <c r="AR106" s="291" t="s">
        <v>150</v>
      </c>
      <c r="AT106" s="291" t="s">
        <v>146</v>
      </c>
      <c r="AU106" s="291" t="s">
        <v>82</v>
      </c>
      <c r="AY106" s="291" t="s">
        <v>145</v>
      </c>
      <c r="BE106" s="303">
        <f>IF(N106="základní",J106,0)</f>
        <v>0</v>
      </c>
      <c r="BF106" s="303">
        <f>IF(N106="snížená",J106,0)</f>
        <v>0</v>
      </c>
      <c r="BG106" s="303">
        <f>IF(N106="zákl. přenesená",J106,0)</f>
        <v>0</v>
      </c>
      <c r="BH106" s="303">
        <f>IF(N106="sníž. přenesená",J106,0)</f>
        <v>0</v>
      </c>
      <c r="BI106" s="303">
        <f>IF(N106="nulová",J106,0)</f>
        <v>0</v>
      </c>
      <c r="BJ106" s="291" t="s">
        <v>80</v>
      </c>
      <c r="BK106" s="303">
        <f>ROUND(I106*H106,2)</f>
        <v>0</v>
      </c>
      <c r="BL106" s="291" t="s">
        <v>150</v>
      </c>
      <c r="BM106" s="291" t="s">
        <v>262</v>
      </c>
    </row>
    <row r="107" spans="2:65" s="55" customFormat="1" ht="175.5">
      <c r="B107" s="33"/>
      <c r="D107" s="170" t="s">
        <v>191</v>
      </c>
      <c r="F107" s="171" t="s">
        <v>632</v>
      </c>
      <c r="I107" s="122"/>
      <c r="L107" s="33"/>
      <c r="M107" s="154"/>
      <c r="N107" s="34"/>
      <c r="O107" s="34"/>
      <c r="P107" s="34"/>
      <c r="Q107" s="34"/>
      <c r="R107" s="34"/>
      <c r="S107" s="34"/>
      <c r="T107" s="70"/>
      <c r="AT107" s="291" t="s">
        <v>191</v>
      </c>
      <c r="AU107" s="291" t="s">
        <v>82</v>
      </c>
    </row>
    <row r="108" spans="2:65" s="55" customFormat="1" ht="31.5" customHeight="1">
      <c r="B108" s="33"/>
      <c r="C108" s="142" t="s">
        <v>173</v>
      </c>
      <c r="D108" s="142" t="s">
        <v>146</v>
      </c>
      <c r="E108" s="143" t="s">
        <v>633</v>
      </c>
      <c r="F108" s="144" t="s">
        <v>634</v>
      </c>
      <c r="G108" s="145" t="s">
        <v>256</v>
      </c>
      <c r="H108" s="146">
        <v>19</v>
      </c>
      <c r="I108" s="147"/>
      <c r="J108" s="148">
        <f>ROUND(I108*H108,2)</f>
        <v>0</v>
      </c>
      <c r="K108" s="144" t="s">
        <v>190</v>
      </c>
      <c r="L108" s="33"/>
      <c r="M108" s="302" t="s">
        <v>21</v>
      </c>
      <c r="N108" s="149" t="s">
        <v>43</v>
      </c>
      <c r="O108" s="34"/>
      <c r="P108" s="150">
        <f>O108*H108</f>
        <v>0</v>
      </c>
      <c r="Q108" s="150">
        <v>0</v>
      </c>
      <c r="R108" s="150">
        <f>Q108*H108</f>
        <v>0</v>
      </c>
      <c r="S108" s="150">
        <v>0</v>
      </c>
      <c r="T108" s="151">
        <f>S108*H108</f>
        <v>0</v>
      </c>
      <c r="AR108" s="291" t="s">
        <v>150</v>
      </c>
      <c r="AT108" s="291" t="s">
        <v>146</v>
      </c>
      <c r="AU108" s="291" t="s">
        <v>82</v>
      </c>
      <c r="AY108" s="291" t="s">
        <v>145</v>
      </c>
      <c r="BE108" s="303">
        <f>IF(N108="základní",J108,0)</f>
        <v>0</v>
      </c>
      <c r="BF108" s="303">
        <f>IF(N108="snížená",J108,0)</f>
        <v>0</v>
      </c>
      <c r="BG108" s="303">
        <f>IF(N108="zákl. přenesená",J108,0)</f>
        <v>0</v>
      </c>
      <c r="BH108" s="303">
        <f>IF(N108="sníž. přenesená",J108,0)</f>
        <v>0</v>
      </c>
      <c r="BI108" s="303">
        <f>IF(N108="nulová",J108,0)</f>
        <v>0</v>
      </c>
      <c r="BJ108" s="291" t="s">
        <v>80</v>
      </c>
      <c r="BK108" s="303">
        <f>ROUND(I108*H108,2)</f>
        <v>0</v>
      </c>
      <c r="BL108" s="291" t="s">
        <v>150</v>
      </c>
      <c r="BM108" s="291" t="s">
        <v>267</v>
      </c>
    </row>
    <row r="109" spans="2:65" s="55" customFormat="1" ht="135">
      <c r="B109" s="33"/>
      <c r="D109" s="152" t="s">
        <v>191</v>
      </c>
      <c r="F109" s="153" t="s">
        <v>635</v>
      </c>
      <c r="I109" s="122"/>
      <c r="L109" s="33"/>
      <c r="M109" s="154"/>
      <c r="N109" s="34"/>
      <c r="O109" s="34"/>
      <c r="P109" s="34"/>
      <c r="Q109" s="34"/>
      <c r="R109" s="34"/>
      <c r="S109" s="34"/>
      <c r="T109" s="70"/>
      <c r="AT109" s="291" t="s">
        <v>191</v>
      </c>
      <c r="AU109" s="291" t="s">
        <v>82</v>
      </c>
    </row>
    <row r="110" spans="2:65" s="173" customFormat="1">
      <c r="B110" s="172"/>
      <c r="D110" s="152" t="s">
        <v>205</v>
      </c>
      <c r="E110" s="190" t="s">
        <v>21</v>
      </c>
      <c r="F110" s="191" t="s">
        <v>636</v>
      </c>
      <c r="H110" s="192">
        <v>19</v>
      </c>
      <c r="I110" s="176"/>
      <c r="L110" s="172"/>
      <c r="M110" s="177"/>
      <c r="N110" s="178"/>
      <c r="O110" s="178"/>
      <c r="P110" s="178"/>
      <c r="Q110" s="178"/>
      <c r="R110" s="178"/>
      <c r="S110" s="178"/>
      <c r="T110" s="179"/>
      <c r="AT110" s="190" t="s">
        <v>205</v>
      </c>
      <c r="AU110" s="190" t="s">
        <v>82</v>
      </c>
      <c r="AV110" s="173" t="s">
        <v>82</v>
      </c>
      <c r="AW110" s="173" t="s">
        <v>36</v>
      </c>
      <c r="AX110" s="173" t="s">
        <v>72</v>
      </c>
      <c r="AY110" s="190" t="s">
        <v>145</v>
      </c>
    </row>
    <row r="111" spans="2:65" s="194" customFormat="1">
      <c r="B111" s="193"/>
      <c r="D111" s="152" t="s">
        <v>205</v>
      </c>
      <c r="E111" s="202" t="s">
        <v>21</v>
      </c>
      <c r="F111" s="203" t="s">
        <v>236</v>
      </c>
      <c r="H111" s="204">
        <v>19</v>
      </c>
      <c r="I111" s="198"/>
      <c r="L111" s="193"/>
      <c r="M111" s="199"/>
      <c r="N111" s="200"/>
      <c r="O111" s="200"/>
      <c r="P111" s="200"/>
      <c r="Q111" s="200"/>
      <c r="R111" s="200"/>
      <c r="S111" s="200"/>
      <c r="T111" s="201"/>
      <c r="AT111" s="308" t="s">
        <v>205</v>
      </c>
      <c r="AU111" s="308" t="s">
        <v>82</v>
      </c>
      <c r="AV111" s="194" t="s">
        <v>150</v>
      </c>
      <c r="AW111" s="194" t="s">
        <v>36</v>
      </c>
      <c r="AX111" s="194" t="s">
        <v>80</v>
      </c>
      <c r="AY111" s="308" t="s">
        <v>145</v>
      </c>
    </row>
    <row r="112" spans="2:65" s="133" customFormat="1" ht="29.85" customHeight="1">
      <c r="B112" s="132"/>
      <c r="D112" s="134" t="s">
        <v>71</v>
      </c>
      <c r="E112" s="168" t="s">
        <v>637</v>
      </c>
      <c r="F112" s="168" t="s">
        <v>638</v>
      </c>
      <c r="I112" s="136"/>
      <c r="J112" s="169">
        <f>BK112</f>
        <v>0</v>
      </c>
      <c r="L112" s="132"/>
      <c r="M112" s="138"/>
      <c r="N112" s="139"/>
      <c r="O112" s="139"/>
      <c r="P112" s="140">
        <f>SUM(P113:P129)</f>
        <v>0</v>
      </c>
      <c r="Q112" s="139"/>
      <c r="R112" s="140">
        <f>SUM(R113:R129)</f>
        <v>968.10107370000014</v>
      </c>
      <c r="S112" s="139"/>
      <c r="T112" s="141">
        <f>SUM(T113:T129)</f>
        <v>0</v>
      </c>
      <c r="AR112" s="165" t="s">
        <v>80</v>
      </c>
      <c r="AT112" s="300" t="s">
        <v>71</v>
      </c>
      <c r="AU112" s="300" t="s">
        <v>80</v>
      </c>
      <c r="AY112" s="165" t="s">
        <v>145</v>
      </c>
      <c r="BK112" s="301">
        <f>SUM(BK113:BK129)</f>
        <v>0</v>
      </c>
    </row>
    <row r="113" spans="2:65" s="55" customFormat="1" ht="44.25" customHeight="1">
      <c r="B113" s="33"/>
      <c r="C113" s="142" t="s">
        <v>588</v>
      </c>
      <c r="D113" s="142" t="s">
        <v>146</v>
      </c>
      <c r="E113" s="143" t="s">
        <v>639</v>
      </c>
      <c r="F113" s="144" t="s">
        <v>640</v>
      </c>
      <c r="G113" s="145" t="s">
        <v>256</v>
      </c>
      <c r="H113" s="146">
        <v>4653</v>
      </c>
      <c r="I113" s="147"/>
      <c r="J113" s="148">
        <f>ROUND(I113*H113,2)</f>
        <v>0</v>
      </c>
      <c r="K113" s="144" t="s">
        <v>190</v>
      </c>
      <c r="L113" s="33"/>
      <c r="M113" s="302" t="s">
        <v>21</v>
      </c>
      <c r="N113" s="149" t="s">
        <v>43</v>
      </c>
      <c r="O113" s="34"/>
      <c r="P113" s="150">
        <f>O113*H113</f>
        <v>0</v>
      </c>
      <c r="Q113" s="150">
        <v>0.1295</v>
      </c>
      <c r="R113" s="150">
        <f>Q113*H113</f>
        <v>602.56349999999998</v>
      </c>
      <c r="S113" s="150">
        <v>0</v>
      </c>
      <c r="T113" s="151">
        <f>S113*H113</f>
        <v>0</v>
      </c>
      <c r="AR113" s="291" t="s">
        <v>150</v>
      </c>
      <c r="AT113" s="291" t="s">
        <v>146</v>
      </c>
      <c r="AU113" s="291" t="s">
        <v>82</v>
      </c>
      <c r="AY113" s="291" t="s">
        <v>145</v>
      </c>
      <c r="BE113" s="303">
        <f>IF(N113="základní",J113,0)</f>
        <v>0</v>
      </c>
      <c r="BF113" s="303">
        <f>IF(N113="snížená",J113,0)</f>
        <v>0</v>
      </c>
      <c r="BG113" s="303">
        <f>IF(N113="zákl. přenesená",J113,0)</f>
        <v>0</v>
      </c>
      <c r="BH113" s="303">
        <f>IF(N113="sníž. přenesená",J113,0)</f>
        <v>0</v>
      </c>
      <c r="BI113" s="303">
        <f>IF(N113="nulová",J113,0)</f>
        <v>0</v>
      </c>
      <c r="BJ113" s="291" t="s">
        <v>80</v>
      </c>
      <c r="BK113" s="303">
        <f>ROUND(I113*H113,2)</f>
        <v>0</v>
      </c>
      <c r="BL113" s="291" t="s">
        <v>150</v>
      </c>
      <c r="BM113" s="291" t="s">
        <v>591</v>
      </c>
    </row>
    <row r="114" spans="2:65" s="55" customFormat="1" ht="94.5">
      <c r="B114" s="33"/>
      <c r="D114" s="152" t="s">
        <v>191</v>
      </c>
      <c r="F114" s="153" t="s">
        <v>641</v>
      </c>
      <c r="I114" s="122"/>
      <c r="L114" s="33"/>
      <c r="M114" s="154"/>
      <c r="N114" s="34"/>
      <c r="O114" s="34"/>
      <c r="P114" s="34"/>
      <c r="Q114" s="34"/>
      <c r="R114" s="34"/>
      <c r="S114" s="34"/>
      <c r="T114" s="70"/>
      <c r="AT114" s="291" t="s">
        <v>191</v>
      </c>
      <c r="AU114" s="291" t="s">
        <v>82</v>
      </c>
    </row>
    <row r="115" spans="2:65" s="173" customFormat="1">
      <c r="B115" s="172"/>
      <c r="D115" s="152" t="s">
        <v>205</v>
      </c>
      <c r="E115" s="190" t="s">
        <v>21</v>
      </c>
      <c r="F115" s="191" t="s">
        <v>642</v>
      </c>
      <c r="H115" s="192">
        <v>4653</v>
      </c>
      <c r="I115" s="176"/>
      <c r="L115" s="172"/>
      <c r="M115" s="177"/>
      <c r="N115" s="178"/>
      <c r="O115" s="178"/>
      <c r="P115" s="178"/>
      <c r="Q115" s="178"/>
      <c r="R115" s="178"/>
      <c r="S115" s="178"/>
      <c r="T115" s="179"/>
      <c r="AT115" s="190" t="s">
        <v>205</v>
      </c>
      <c r="AU115" s="190" t="s">
        <v>82</v>
      </c>
      <c r="AV115" s="173" t="s">
        <v>82</v>
      </c>
      <c r="AW115" s="173" t="s">
        <v>36</v>
      </c>
      <c r="AX115" s="173" t="s">
        <v>72</v>
      </c>
      <c r="AY115" s="190" t="s">
        <v>145</v>
      </c>
    </row>
    <row r="116" spans="2:65" s="194" customFormat="1">
      <c r="B116" s="193"/>
      <c r="D116" s="170" t="s">
        <v>205</v>
      </c>
      <c r="E116" s="195" t="s">
        <v>21</v>
      </c>
      <c r="F116" s="196" t="s">
        <v>236</v>
      </c>
      <c r="H116" s="197">
        <v>4653</v>
      </c>
      <c r="I116" s="198"/>
      <c r="L116" s="193"/>
      <c r="M116" s="199"/>
      <c r="N116" s="200"/>
      <c r="O116" s="200"/>
      <c r="P116" s="200"/>
      <c r="Q116" s="200"/>
      <c r="R116" s="200"/>
      <c r="S116" s="200"/>
      <c r="T116" s="201"/>
      <c r="AT116" s="308" t="s">
        <v>205</v>
      </c>
      <c r="AU116" s="308" t="s">
        <v>82</v>
      </c>
      <c r="AV116" s="194" t="s">
        <v>150</v>
      </c>
      <c r="AW116" s="194" t="s">
        <v>36</v>
      </c>
      <c r="AX116" s="194" t="s">
        <v>80</v>
      </c>
      <c r="AY116" s="308" t="s">
        <v>145</v>
      </c>
    </row>
    <row r="117" spans="2:65" s="55" customFormat="1" ht="22.5" customHeight="1">
      <c r="B117" s="33"/>
      <c r="C117" s="182" t="s">
        <v>178</v>
      </c>
      <c r="D117" s="182" t="s">
        <v>232</v>
      </c>
      <c r="E117" s="183" t="s">
        <v>643</v>
      </c>
      <c r="F117" s="184" t="s">
        <v>644</v>
      </c>
      <c r="G117" s="185" t="s">
        <v>155</v>
      </c>
      <c r="H117" s="186">
        <v>9771.2999999999993</v>
      </c>
      <c r="I117" s="187"/>
      <c r="J117" s="188">
        <f>ROUND(I117*H117,2)</f>
        <v>0</v>
      </c>
      <c r="K117" s="184" t="s">
        <v>190</v>
      </c>
      <c r="L117" s="306"/>
      <c r="M117" s="307" t="s">
        <v>21</v>
      </c>
      <c r="N117" s="189" t="s">
        <v>43</v>
      </c>
      <c r="O117" s="34"/>
      <c r="P117" s="150">
        <f>O117*H117</f>
        <v>0</v>
      </c>
      <c r="Q117" s="150">
        <v>8.9999999999999993E-3</v>
      </c>
      <c r="R117" s="150">
        <f>Q117*H117</f>
        <v>87.941699999999983</v>
      </c>
      <c r="S117" s="150">
        <v>0</v>
      </c>
      <c r="T117" s="151">
        <f>S117*H117</f>
        <v>0</v>
      </c>
      <c r="AR117" s="291" t="s">
        <v>162</v>
      </c>
      <c r="AT117" s="291" t="s">
        <v>232</v>
      </c>
      <c r="AU117" s="291" t="s">
        <v>82</v>
      </c>
      <c r="AY117" s="291" t="s">
        <v>145</v>
      </c>
      <c r="BE117" s="303">
        <f>IF(N117="základní",J117,0)</f>
        <v>0</v>
      </c>
      <c r="BF117" s="303">
        <f>IF(N117="snížená",J117,0)</f>
        <v>0</v>
      </c>
      <c r="BG117" s="303">
        <f>IF(N117="zákl. přenesená",J117,0)</f>
        <v>0</v>
      </c>
      <c r="BH117" s="303">
        <f>IF(N117="sníž. přenesená",J117,0)</f>
        <v>0</v>
      </c>
      <c r="BI117" s="303">
        <f>IF(N117="nulová",J117,0)</f>
        <v>0</v>
      </c>
      <c r="BJ117" s="291" t="s">
        <v>80</v>
      </c>
      <c r="BK117" s="303">
        <f>ROUND(I117*H117,2)</f>
        <v>0</v>
      </c>
      <c r="BL117" s="291" t="s">
        <v>150</v>
      </c>
      <c r="BM117" s="291" t="s">
        <v>645</v>
      </c>
    </row>
    <row r="118" spans="2:65" s="173" customFormat="1">
      <c r="B118" s="172"/>
      <c r="D118" s="170" t="s">
        <v>205</v>
      </c>
      <c r="F118" s="174" t="s">
        <v>646</v>
      </c>
      <c r="H118" s="175">
        <v>9771.2999999999993</v>
      </c>
      <c r="I118" s="176"/>
      <c r="L118" s="172"/>
      <c r="M118" s="177"/>
      <c r="N118" s="178"/>
      <c r="O118" s="178"/>
      <c r="P118" s="178"/>
      <c r="Q118" s="178"/>
      <c r="R118" s="178"/>
      <c r="S118" s="178"/>
      <c r="T118" s="179"/>
      <c r="AT118" s="190" t="s">
        <v>205</v>
      </c>
      <c r="AU118" s="190" t="s">
        <v>82</v>
      </c>
      <c r="AV118" s="173" t="s">
        <v>82</v>
      </c>
      <c r="AW118" s="173" t="s">
        <v>6</v>
      </c>
      <c r="AX118" s="173" t="s">
        <v>80</v>
      </c>
      <c r="AY118" s="190" t="s">
        <v>145</v>
      </c>
    </row>
    <row r="119" spans="2:65" s="55" customFormat="1" ht="31.5" customHeight="1">
      <c r="B119" s="33"/>
      <c r="C119" s="142" t="s">
        <v>10</v>
      </c>
      <c r="D119" s="142" t="s">
        <v>146</v>
      </c>
      <c r="E119" s="143" t="s">
        <v>647</v>
      </c>
      <c r="F119" s="144" t="s">
        <v>648</v>
      </c>
      <c r="G119" s="145" t="s">
        <v>256</v>
      </c>
      <c r="H119" s="146">
        <v>2710.87</v>
      </c>
      <c r="I119" s="147"/>
      <c r="J119" s="148">
        <f>ROUND(I119*H119,2)</f>
        <v>0</v>
      </c>
      <c r="K119" s="144" t="s">
        <v>190</v>
      </c>
      <c r="L119" s="33"/>
      <c r="M119" s="302" t="s">
        <v>21</v>
      </c>
      <c r="N119" s="149" t="s">
        <v>43</v>
      </c>
      <c r="O119" s="34"/>
      <c r="P119" s="150">
        <f>O119*H119</f>
        <v>0</v>
      </c>
      <c r="Q119" s="150">
        <v>7.2870000000000004E-2</v>
      </c>
      <c r="R119" s="150">
        <f>Q119*H119</f>
        <v>197.54109690000001</v>
      </c>
      <c r="S119" s="150">
        <v>0</v>
      </c>
      <c r="T119" s="151">
        <f>S119*H119</f>
        <v>0</v>
      </c>
      <c r="AR119" s="291" t="s">
        <v>150</v>
      </c>
      <c r="AT119" s="291" t="s">
        <v>146</v>
      </c>
      <c r="AU119" s="291" t="s">
        <v>82</v>
      </c>
      <c r="AY119" s="291" t="s">
        <v>145</v>
      </c>
      <c r="BE119" s="303">
        <f>IF(N119="základní",J119,0)</f>
        <v>0</v>
      </c>
      <c r="BF119" s="303">
        <f>IF(N119="snížená",J119,0)</f>
        <v>0</v>
      </c>
      <c r="BG119" s="303">
        <f>IF(N119="zákl. přenesená",J119,0)</f>
        <v>0</v>
      </c>
      <c r="BH119" s="303">
        <f>IF(N119="sníž. přenesená",J119,0)</f>
        <v>0</v>
      </c>
      <c r="BI119" s="303">
        <f>IF(N119="nulová",J119,0)</f>
        <v>0</v>
      </c>
      <c r="BJ119" s="291" t="s">
        <v>80</v>
      </c>
      <c r="BK119" s="303">
        <f>ROUND(I119*H119,2)</f>
        <v>0</v>
      </c>
      <c r="BL119" s="291" t="s">
        <v>150</v>
      </c>
      <c r="BM119" s="291" t="s">
        <v>649</v>
      </c>
    </row>
    <row r="120" spans="2:65" s="55" customFormat="1" ht="94.5">
      <c r="B120" s="33"/>
      <c r="D120" s="170" t="s">
        <v>191</v>
      </c>
      <c r="F120" s="171" t="s">
        <v>641</v>
      </c>
      <c r="I120" s="122"/>
      <c r="L120" s="33"/>
      <c r="M120" s="154"/>
      <c r="N120" s="34"/>
      <c r="O120" s="34"/>
      <c r="P120" s="34"/>
      <c r="Q120" s="34"/>
      <c r="R120" s="34"/>
      <c r="S120" s="34"/>
      <c r="T120" s="70"/>
      <c r="AT120" s="291" t="s">
        <v>191</v>
      </c>
      <c r="AU120" s="291" t="s">
        <v>82</v>
      </c>
    </row>
    <row r="121" spans="2:65" s="55" customFormat="1" ht="22.5" customHeight="1">
      <c r="B121" s="33"/>
      <c r="C121" s="182" t="s">
        <v>242</v>
      </c>
      <c r="D121" s="182" t="s">
        <v>232</v>
      </c>
      <c r="E121" s="183" t="s">
        <v>650</v>
      </c>
      <c r="F121" s="184" t="s">
        <v>651</v>
      </c>
      <c r="G121" s="185" t="s">
        <v>155</v>
      </c>
      <c r="H121" s="186">
        <v>2846.4140000000002</v>
      </c>
      <c r="I121" s="187"/>
      <c r="J121" s="188">
        <f>ROUND(I121*H121,2)</f>
        <v>0</v>
      </c>
      <c r="K121" s="184" t="s">
        <v>190</v>
      </c>
      <c r="L121" s="306"/>
      <c r="M121" s="307" t="s">
        <v>21</v>
      </c>
      <c r="N121" s="189" t="s">
        <v>43</v>
      </c>
      <c r="O121" s="34"/>
      <c r="P121" s="150">
        <f>O121*H121</f>
        <v>0</v>
      </c>
      <c r="Q121" s="150">
        <v>2.8000000000000001E-2</v>
      </c>
      <c r="R121" s="150">
        <f>Q121*H121</f>
        <v>79.69959200000001</v>
      </c>
      <c r="S121" s="150">
        <v>0</v>
      </c>
      <c r="T121" s="151">
        <f>S121*H121</f>
        <v>0</v>
      </c>
      <c r="AR121" s="291" t="s">
        <v>162</v>
      </c>
      <c r="AT121" s="291" t="s">
        <v>232</v>
      </c>
      <c r="AU121" s="291" t="s">
        <v>82</v>
      </c>
      <c r="AY121" s="291" t="s">
        <v>145</v>
      </c>
      <c r="BE121" s="303">
        <f>IF(N121="základní",J121,0)</f>
        <v>0</v>
      </c>
      <c r="BF121" s="303">
        <f>IF(N121="snížená",J121,0)</f>
        <v>0</v>
      </c>
      <c r="BG121" s="303">
        <f>IF(N121="zákl. přenesená",J121,0)</f>
        <v>0</v>
      </c>
      <c r="BH121" s="303">
        <f>IF(N121="sníž. přenesená",J121,0)</f>
        <v>0</v>
      </c>
      <c r="BI121" s="303">
        <f>IF(N121="nulová",J121,0)</f>
        <v>0</v>
      </c>
      <c r="BJ121" s="291" t="s">
        <v>80</v>
      </c>
      <c r="BK121" s="303">
        <f>ROUND(I121*H121,2)</f>
        <v>0</v>
      </c>
      <c r="BL121" s="291" t="s">
        <v>150</v>
      </c>
      <c r="BM121" s="291" t="s">
        <v>652</v>
      </c>
    </row>
    <row r="122" spans="2:65" s="173" customFormat="1">
      <c r="B122" s="172"/>
      <c r="D122" s="170" t="s">
        <v>205</v>
      </c>
      <c r="F122" s="174" t="s">
        <v>653</v>
      </c>
      <c r="H122" s="175">
        <v>2846.4140000000002</v>
      </c>
      <c r="I122" s="176"/>
      <c r="L122" s="172"/>
      <c r="M122" s="177"/>
      <c r="N122" s="178"/>
      <c r="O122" s="178"/>
      <c r="P122" s="178"/>
      <c r="Q122" s="178"/>
      <c r="R122" s="178"/>
      <c r="S122" s="178"/>
      <c r="T122" s="179"/>
      <c r="AT122" s="190" t="s">
        <v>205</v>
      </c>
      <c r="AU122" s="190" t="s">
        <v>82</v>
      </c>
      <c r="AV122" s="173" t="s">
        <v>82</v>
      </c>
      <c r="AW122" s="173" t="s">
        <v>6</v>
      </c>
      <c r="AX122" s="173" t="s">
        <v>80</v>
      </c>
      <c r="AY122" s="190" t="s">
        <v>145</v>
      </c>
    </row>
    <row r="123" spans="2:65" s="55" customFormat="1" ht="22.5" customHeight="1">
      <c r="B123" s="33"/>
      <c r="C123" s="142" t="s">
        <v>654</v>
      </c>
      <c r="D123" s="142" t="s">
        <v>146</v>
      </c>
      <c r="E123" s="143" t="s">
        <v>655</v>
      </c>
      <c r="F123" s="144" t="s">
        <v>656</v>
      </c>
      <c r="G123" s="145" t="s">
        <v>256</v>
      </c>
      <c r="H123" s="146">
        <v>1355.4349999999999</v>
      </c>
      <c r="I123" s="147"/>
      <c r="J123" s="148">
        <f>ROUND(I123*H123,2)</f>
        <v>0</v>
      </c>
      <c r="K123" s="144" t="s">
        <v>190</v>
      </c>
      <c r="L123" s="33"/>
      <c r="M123" s="302" t="s">
        <v>21</v>
      </c>
      <c r="N123" s="149" t="s">
        <v>43</v>
      </c>
      <c r="O123" s="34"/>
      <c r="P123" s="150">
        <f>O123*H123</f>
        <v>0</v>
      </c>
      <c r="Q123" s="150">
        <v>8.0000000000000007E-5</v>
      </c>
      <c r="R123" s="150">
        <f>Q123*H123</f>
        <v>0.1084348</v>
      </c>
      <c r="S123" s="150">
        <v>0</v>
      </c>
      <c r="T123" s="151">
        <f>S123*H123</f>
        <v>0</v>
      </c>
      <c r="AR123" s="291" t="s">
        <v>150</v>
      </c>
      <c r="AT123" s="291" t="s">
        <v>146</v>
      </c>
      <c r="AU123" s="291" t="s">
        <v>82</v>
      </c>
      <c r="AY123" s="291" t="s">
        <v>145</v>
      </c>
      <c r="BE123" s="303">
        <f>IF(N123="základní",J123,0)</f>
        <v>0</v>
      </c>
      <c r="BF123" s="303">
        <f>IF(N123="snížená",J123,0)</f>
        <v>0</v>
      </c>
      <c r="BG123" s="303">
        <f>IF(N123="zákl. přenesená",J123,0)</f>
        <v>0</v>
      </c>
      <c r="BH123" s="303">
        <f>IF(N123="sníž. přenesená",J123,0)</f>
        <v>0</v>
      </c>
      <c r="BI123" s="303">
        <f>IF(N123="nulová",J123,0)</f>
        <v>0</v>
      </c>
      <c r="BJ123" s="291" t="s">
        <v>80</v>
      </c>
      <c r="BK123" s="303">
        <f>ROUND(I123*H123,2)</f>
        <v>0</v>
      </c>
      <c r="BL123" s="291" t="s">
        <v>150</v>
      </c>
      <c r="BM123" s="291" t="s">
        <v>657</v>
      </c>
    </row>
    <row r="124" spans="2:65" s="55" customFormat="1" ht="27">
      <c r="B124" s="33"/>
      <c r="D124" s="152" t="s">
        <v>191</v>
      </c>
      <c r="F124" s="153" t="s">
        <v>658</v>
      </c>
      <c r="I124" s="122"/>
      <c r="L124" s="33"/>
      <c r="M124" s="154"/>
      <c r="N124" s="34"/>
      <c r="O124" s="34"/>
      <c r="P124" s="34"/>
      <c r="Q124" s="34"/>
      <c r="R124" s="34"/>
      <c r="S124" s="34"/>
      <c r="T124" s="70"/>
      <c r="AT124" s="291" t="s">
        <v>191</v>
      </c>
      <c r="AU124" s="291" t="s">
        <v>82</v>
      </c>
    </row>
    <row r="125" spans="2:65" s="55" customFormat="1" ht="27">
      <c r="B125" s="33"/>
      <c r="D125" s="170" t="s">
        <v>163</v>
      </c>
      <c r="F125" s="171" t="s">
        <v>659</v>
      </c>
      <c r="I125" s="122"/>
      <c r="L125" s="33"/>
      <c r="M125" s="154"/>
      <c r="N125" s="34"/>
      <c r="O125" s="34"/>
      <c r="P125" s="34"/>
      <c r="Q125" s="34"/>
      <c r="R125" s="34"/>
      <c r="S125" s="34"/>
      <c r="T125" s="70"/>
      <c r="AT125" s="291" t="s">
        <v>163</v>
      </c>
      <c r="AU125" s="291" t="s">
        <v>82</v>
      </c>
    </row>
    <row r="126" spans="2:65" s="55" customFormat="1" ht="44.25" customHeight="1">
      <c r="B126" s="33"/>
      <c r="C126" s="142" t="s">
        <v>251</v>
      </c>
      <c r="D126" s="142" t="s">
        <v>146</v>
      </c>
      <c r="E126" s="143" t="s">
        <v>660</v>
      </c>
      <c r="F126" s="144" t="s">
        <v>661</v>
      </c>
      <c r="G126" s="145" t="s">
        <v>155</v>
      </c>
      <c r="H126" s="146">
        <v>1808</v>
      </c>
      <c r="I126" s="147"/>
      <c r="J126" s="148">
        <f>ROUND(I126*H126,2)</f>
        <v>0</v>
      </c>
      <c r="K126" s="144" t="s">
        <v>21</v>
      </c>
      <c r="L126" s="33"/>
      <c r="M126" s="302" t="s">
        <v>21</v>
      </c>
      <c r="N126" s="149" t="s">
        <v>43</v>
      </c>
      <c r="O126" s="34"/>
      <c r="P126" s="150">
        <f>O126*H126</f>
        <v>0</v>
      </c>
      <c r="Q126" s="150">
        <v>0</v>
      </c>
      <c r="R126" s="150">
        <f>Q126*H126</f>
        <v>0</v>
      </c>
      <c r="S126" s="150">
        <v>0</v>
      </c>
      <c r="T126" s="151">
        <f>S126*H126</f>
        <v>0</v>
      </c>
      <c r="AR126" s="291" t="s">
        <v>150</v>
      </c>
      <c r="AT126" s="291" t="s">
        <v>146</v>
      </c>
      <c r="AU126" s="291" t="s">
        <v>82</v>
      </c>
      <c r="AY126" s="291" t="s">
        <v>145</v>
      </c>
      <c r="BE126" s="303">
        <f>IF(N126="základní",J126,0)</f>
        <v>0</v>
      </c>
      <c r="BF126" s="303">
        <f>IF(N126="snížená",J126,0)</f>
        <v>0</v>
      </c>
      <c r="BG126" s="303">
        <f>IF(N126="zákl. přenesená",J126,0)</f>
        <v>0</v>
      </c>
      <c r="BH126" s="303">
        <f>IF(N126="sníž. přenesená",J126,0)</f>
        <v>0</v>
      </c>
      <c r="BI126" s="303">
        <f>IF(N126="nulová",J126,0)</f>
        <v>0</v>
      </c>
      <c r="BJ126" s="291" t="s">
        <v>80</v>
      </c>
      <c r="BK126" s="303">
        <f>ROUND(I126*H126,2)</f>
        <v>0</v>
      </c>
      <c r="BL126" s="291" t="s">
        <v>150</v>
      </c>
      <c r="BM126" s="291" t="s">
        <v>662</v>
      </c>
    </row>
    <row r="127" spans="2:65" s="55" customFormat="1" ht="31.5" customHeight="1">
      <c r="B127" s="33"/>
      <c r="C127" s="142" t="s">
        <v>663</v>
      </c>
      <c r="D127" s="142" t="s">
        <v>146</v>
      </c>
      <c r="E127" s="143" t="s">
        <v>664</v>
      </c>
      <c r="F127" s="144" t="s">
        <v>665</v>
      </c>
      <c r="G127" s="145" t="s">
        <v>256</v>
      </c>
      <c r="H127" s="146">
        <v>1175</v>
      </c>
      <c r="I127" s="147"/>
      <c r="J127" s="148">
        <f>ROUND(I127*H127,2)</f>
        <v>0</v>
      </c>
      <c r="K127" s="144" t="s">
        <v>190</v>
      </c>
      <c r="L127" s="33"/>
      <c r="M127" s="302" t="s">
        <v>21</v>
      </c>
      <c r="N127" s="149" t="s">
        <v>43</v>
      </c>
      <c r="O127" s="34"/>
      <c r="P127" s="150">
        <f>O127*H127</f>
        <v>0</v>
      </c>
      <c r="Q127" s="150">
        <v>2.1000000000000001E-4</v>
      </c>
      <c r="R127" s="150">
        <f>Q127*H127</f>
        <v>0.24675</v>
      </c>
      <c r="S127" s="150">
        <v>0</v>
      </c>
      <c r="T127" s="151">
        <f>S127*H127</f>
        <v>0</v>
      </c>
      <c r="AR127" s="291" t="s">
        <v>150</v>
      </c>
      <c r="AT127" s="291" t="s">
        <v>146</v>
      </c>
      <c r="AU127" s="291" t="s">
        <v>82</v>
      </c>
      <c r="AY127" s="291" t="s">
        <v>145</v>
      </c>
      <c r="BE127" s="303">
        <f>IF(N127="základní",J127,0)</f>
        <v>0</v>
      </c>
      <c r="BF127" s="303">
        <f>IF(N127="snížená",J127,0)</f>
        <v>0</v>
      </c>
      <c r="BG127" s="303">
        <f>IF(N127="zákl. přenesená",J127,0)</f>
        <v>0</v>
      </c>
      <c r="BH127" s="303">
        <f>IF(N127="sníž. přenesená",J127,0)</f>
        <v>0</v>
      </c>
      <c r="BI127" s="303">
        <f>IF(N127="nulová",J127,0)</f>
        <v>0</v>
      </c>
      <c r="BJ127" s="291" t="s">
        <v>80</v>
      </c>
      <c r="BK127" s="303">
        <f>ROUND(I127*H127,2)</f>
        <v>0</v>
      </c>
      <c r="BL127" s="291" t="s">
        <v>150</v>
      </c>
      <c r="BM127" s="291" t="s">
        <v>666</v>
      </c>
    </row>
    <row r="128" spans="2:65" s="55" customFormat="1" ht="44.25" customHeight="1">
      <c r="B128" s="33"/>
      <c r="C128" s="142" t="s">
        <v>257</v>
      </c>
      <c r="D128" s="142" t="s">
        <v>146</v>
      </c>
      <c r="E128" s="143" t="s">
        <v>667</v>
      </c>
      <c r="F128" s="144" t="s">
        <v>668</v>
      </c>
      <c r="G128" s="145" t="s">
        <v>256</v>
      </c>
      <c r="H128" s="146">
        <v>1175</v>
      </c>
      <c r="I128" s="147"/>
      <c r="J128" s="148">
        <f>ROUND(I128*H128,2)</f>
        <v>0</v>
      </c>
      <c r="K128" s="144" t="s">
        <v>190</v>
      </c>
      <c r="L128" s="33"/>
      <c r="M128" s="302" t="s">
        <v>21</v>
      </c>
      <c r="N128" s="149" t="s">
        <v>43</v>
      </c>
      <c r="O128" s="34"/>
      <c r="P128" s="150">
        <f>O128*H128</f>
        <v>0</v>
      </c>
      <c r="Q128" s="150">
        <v>0</v>
      </c>
      <c r="R128" s="150">
        <f>Q128*H128</f>
        <v>0</v>
      </c>
      <c r="S128" s="150">
        <v>0</v>
      </c>
      <c r="T128" s="151">
        <f>S128*H128</f>
        <v>0</v>
      </c>
      <c r="AR128" s="291" t="s">
        <v>150</v>
      </c>
      <c r="AT128" s="291" t="s">
        <v>146</v>
      </c>
      <c r="AU128" s="291" t="s">
        <v>82</v>
      </c>
      <c r="AY128" s="291" t="s">
        <v>145</v>
      </c>
      <c r="BE128" s="303">
        <f>IF(N128="základní",J128,0)</f>
        <v>0</v>
      </c>
      <c r="BF128" s="303">
        <f>IF(N128="snížená",J128,0)</f>
        <v>0</v>
      </c>
      <c r="BG128" s="303">
        <f>IF(N128="zákl. přenesená",J128,0)</f>
        <v>0</v>
      </c>
      <c r="BH128" s="303">
        <f>IF(N128="sníž. přenesená",J128,0)</f>
        <v>0</v>
      </c>
      <c r="BI128" s="303">
        <f>IF(N128="nulová",J128,0)</f>
        <v>0</v>
      </c>
      <c r="BJ128" s="291" t="s">
        <v>80</v>
      </c>
      <c r="BK128" s="303">
        <f>ROUND(I128*H128,2)</f>
        <v>0</v>
      </c>
      <c r="BL128" s="291" t="s">
        <v>150</v>
      </c>
      <c r="BM128" s="291" t="s">
        <v>669</v>
      </c>
    </row>
    <row r="129" spans="2:65" s="55" customFormat="1" ht="135">
      <c r="B129" s="33"/>
      <c r="D129" s="152" t="s">
        <v>191</v>
      </c>
      <c r="F129" s="153" t="s">
        <v>670</v>
      </c>
      <c r="I129" s="122"/>
      <c r="L129" s="33"/>
      <c r="M129" s="154"/>
      <c r="N129" s="34"/>
      <c r="O129" s="34"/>
      <c r="P129" s="34"/>
      <c r="Q129" s="34"/>
      <c r="R129" s="34"/>
      <c r="S129" s="34"/>
      <c r="T129" s="70"/>
      <c r="AT129" s="291" t="s">
        <v>191</v>
      </c>
      <c r="AU129" s="291" t="s">
        <v>82</v>
      </c>
    </row>
    <row r="130" spans="2:65" s="133" customFormat="1" ht="29.85" customHeight="1">
      <c r="B130" s="132"/>
      <c r="D130" s="134" t="s">
        <v>71</v>
      </c>
      <c r="E130" s="168" t="s">
        <v>671</v>
      </c>
      <c r="F130" s="168" t="s">
        <v>672</v>
      </c>
      <c r="I130" s="136"/>
      <c r="J130" s="169">
        <f>BK130</f>
        <v>0</v>
      </c>
      <c r="L130" s="132"/>
      <c r="M130" s="138"/>
      <c r="N130" s="139"/>
      <c r="O130" s="139"/>
      <c r="P130" s="140">
        <f>SUM(P131:P132)</f>
        <v>0</v>
      </c>
      <c r="Q130" s="139"/>
      <c r="R130" s="140">
        <f>SUM(R131:R132)</f>
        <v>0</v>
      </c>
      <c r="S130" s="139"/>
      <c r="T130" s="141">
        <f>SUM(T131:T132)</f>
        <v>0</v>
      </c>
      <c r="AR130" s="165" t="s">
        <v>80</v>
      </c>
      <c r="AT130" s="300" t="s">
        <v>71</v>
      </c>
      <c r="AU130" s="300" t="s">
        <v>80</v>
      </c>
      <c r="AY130" s="165" t="s">
        <v>145</v>
      </c>
      <c r="BK130" s="301">
        <f>SUM(BK131:BK132)</f>
        <v>0</v>
      </c>
    </row>
    <row r="131" spans="2:65" s="55" customFormat="1" ht="31.5" customHeight="1">
      <c r="B131" s="33"/>
      <c r="C131" s="142" t="s">
        <v>9</v>
      </c>
      <c r="D131" s="142" t="s">
        <v>146</v>
      </c>
      <c r="E131" s="143" t="s">
        <v>673</v>
      </c>
      <c r="F131" s="144" t="s">
        <v>674</v>
      </c>
      <c r="G131" s="145" t="s">
        <v>199</v>
      </c>
      <c r="H131" s="146">
        <v>7764.08</v>
      </c>
      <c r="I131" s="147"/>
      <c r="J131" s="148">
        <f>ROUND(I131*H131,2)</f>
        <v>0</v>
      </c>
      <c r="K131" s="144" t="s">
        <v>190</v>
      </c>
      <c r="L131" s="33"/>
      <c r="M131" s="302" t="s">
        <v>21</v>
      </c>
      <c r="N131" s="149" t="s">
        <v>43</v>
      </c>
      <c r="O131" s="34"/>
      <c r="P131" s="150">
        <f>O131*H131</f>
        <v>0</v>
      </c>
      <c r="Q131" s="150">
        <v>0</v>
      </c>
      <c r="R131" s="150">
        <f>Q131*H131</f>
        <v>0</v>
      </c>
      <c r="S131" s="150">
        <v>0</v>
      </c>
      <c r="T131" s="151">
        <f>S131*H131</f>
        <v>0</v>
      </c>
      <c r="AR131" s="291" t="s">
        <v>150</v>
      </c>
      <c r="AT131" s="291" t="s">
        <v>146</v>
      </c>
      <c r="AU131" s="291" t="s">
        <v>82</v>
      </c>
      <c r="AY131" s="291" t="s">
        <v>145</v>
      </c>
      <c r="BE131" s="303">
        <f>IF(N131="základní",J131,0)</f>
        <v>0</v>
      </c>
      <c r="BF131" s="303">
        <f>IF(N131="snížená",J131,0)</f>
        <v>0</v>
      </c>
      <c r="BG131" s="303">
        <f>IF(N131="zákl. přenesená",J131,0)</f>
        <v>0</v>
      </c>
      <c r="BH131" s="303">
        <f>IF(N131="sníž. přenesená",J131,0)</f>
        <v>0</v>
      </c>
      <c r="BI131" s="303">
        <f>IF(N131="nulová",J131,0)</f>
        <v>0</v>
      </c>
      <c r="BJ131" s="291" t="s">
        <v>80</v>
      </c>
      <c r="BK131" s="303">
        <f>ROUND(I131*H131,2)</f>
        <v>0</v>
      </c>
      <c r="BL131" s="291" t="s">
        <v>150</v>
      </c>
      <c r="BM131" s="291" t="s">
        <v>675</v>
      </c>
    </row>
    <row r="132" spans="2:65" s="55" customFormat="1" ht="27">
      <c r="B132" s="33"/>
      <c r="D132" s="152" t="s">
        <v>191</v>
      </c>
      <c r="F132" s="153" t="s">
        <v>676</v>
      </c>
      <c r="L132" s="33"/>
      <c r="M132" s="180"/>
      <c r="N132" s="156"/>
      <c r="O132" s="156"/>
      <c r="P132" s="156"/>
      <c r="Q132" s="156"/>
      <c r="R132" s="156"/>
      <c r="S132" s="156"/>
      <c r="T132" s="181"/>
      <c r="AT132" s="291" t="s">
        <v>191</v>
      </c>
      <c r="AU132" s="291" t="s">
        <v>82</v>
      </c>
    </row>
    <row r="133" spans="2:65" s="55" customFormat="1" ht="6.95" customHeight="1">
      <c r="B133" s="48"/>
      <c r="C133" s="49"/>
      <c r="D133" s="49"/>
      <c r="E133" s="49"/>
      <c r="F133" s="49"/>
      <c r="G133" s="49"/>
      <c r="H133" s="49"/>
      <c r="I133" s="49"/>
      <c r="J133" s="49"/>
      <c r="K133" s="49"/>
      <c r="L133" s="33"/>
    </row>
  </sheetData>
  <sheetProtection password="CC55" sheet="1" objects="1" scenarios="1" formatCells="0" formatColumns="0" formatRows="0" sort="0" autoFilter="0"/>
  <autoFilter ref="C82:K132"/>
  <mergeCells count="9">
    <mergeCell ref="E73:H73"/>
    <mergeCell ref="E75:H75"/>
    <mergeCell ref="G1:H1"/>
    <mergeCell ref="L2:V2"/>
    <mergeCell ref="E7:H7"/>
    <mergeCell ref="E9:H9"/>
    <mergeCell ref="E24:H24"/>
    <mergeCell ref="E45:H45"/>
    <mergeCell ref="E47:H47"/>
  </mergeCells>
  <phoneticPr fontId="0" type="noConversion"/>
  <hyperlinks>
    <hyperlink ref="F1:G1" location="C2" display="1) Krycí list soupisu"/>
    <hyperlink ref="G1:H1" location="C54" display="2) Rekapitulace"/>
    <hyperlink ref="J1" location="C8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31"/>
  <sheetViews>
    <sheetView showGridLines="0" tabSelected="1" workbookViewId="0">
      <pane ySplit="1" topLeftCell="A2" activePane="bottomLeft" state="frozen"/>
      <selection pane="bottomLeft" activeCell="F130" sqref="F130"/>
    </sheetView>
  </sheetViews>
  <sheetFormatPr defaultRowHeight="13.5"/>
  <cols>
    <col min="1" max="1" width="8.33203125" style="290" customWidth="1"/>
    <col min="2" max="2" width="1.6640625" style="290" customWidth="1"/>
    <col min="3" max="3" width="4.1640625" style="290" customWidth="1"/>
    <col min="4" max="4" width="4.33203125" style="290" customWidth="1"/>
    <col min="5" max="5" width="17.1640625" style="290" customWidth="1"/>
    <col min="6" max="6" width="75" style="290" customWidth="1"/>
    <col min="7" max="7" width="8.6640625" style="290" customWidth="1"/>
    <col min="8" max="8" width="11.1640625" style="290" customWidth="1"/>
    <col min="9" max="9" width="12.6640625" style="290" customWidth="1"/>
    <col min="10" max="10" width="23.5" style="290" customWidth="1"/>
    <col min="11" max="11" width="15.5" style="290" customWidth="1"/>
    <col min="12" max="12" width="9.33203125" style="290"/>
    <col min="13" max="18" width="9.33203125" style="290" hidden="1" customWidth="1"/>
    <col min="19" max="19" width="8.1640625" style="290" hidden="1" customWidth="1"/>
    <col min="20" max="20" width="29.6640625" style="290" hidden="1" customWidth="1"/>
    <col min="21" max="21" width="16.33203125" style="290" hidden="1" customWidth="1"/>
    <col min="22" max="22" width="12.33203125" style="290" customWidth="1"/>
    <col min="23" max="23" width="16.33203125" style="290" customWidth="1"/>
    <col min="24" max="24" width="12.33203125" style="290" customWidth="1"/>
    <col min="25" max="25" width="15" style="290" customWidth="1"/>
    <col min="26" max="26" width="11" style="290" customWidth="1"/>
    <col min="27" max="27" width="15" style="290" customWidth="1"/>
    <col min="28" max="28" width="16.33203125" style="290" customWidth="1"/>
    <col min="29" max="29" width="11" style="290" customWidth="1"/>
    <col min="30" max="30" width="15" style="290" customWidth="1"/>
    <col min="31" max="31" width="16.33203125" style="290" customWidth="1"/>
    <col min="32" max="43" width="9.33203125" style="290"/>
    <col min="44" max="65" width="9.33203125" style="290" hidden="1" customWidth="1"/>
    <col min="66" max="16384" width="9.33203125" style="290"/>
  </cols>
  <sheetData>
    <row r="1" spans="1:70" ht="21.75" customHeight="1">
      <c r="A1" s="287"/>
      <c r="B1" s="8"/>
      <c r="C1" s="8"/>
      <c r="D1" s="9" t="s">
        <v>1</v>
      </c>
      <c r="E1" s="8"/>
      <c r="F1" s="288" t="s">
        <v>110</v>
      </c>
      <c r="G1" s="365" t="s">
        <v>111</v>
      </c>
      <c r="H1" s="365"/>
      <c r="I1" s="8"/>
      <c r="J1" s="288" t="s">
        <v>112</v>
      </c>
      <c r="K1" s="9" t="s">
        <v>113</v>
      </c>
      <c r="L1" s="288" t="s">
        <v>114</v>
      </c>
      <c r="M1" s="288"/>
      <c r="N1" s="288"/>
      <c r="O1" s="288"/>
      <c r="P1" s="288"/>
      <c r="Q1" s="288"/>
      <c r="R1" s="288"/>
      <c r="S1" s="288"/>
      <c r="T1" s="288"/>
      <c r="U1" s="289"/>
      <c r="V1" s="289"/>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row>
    <row r="2" spans="1:70" ht="36.950000000000003" customHeight="1">
      <c r="L2" s="366"/>
      <c r="M2" s="366"/>
      <c r="N2" s="366"/>
      <c r="O2" s="366"/>
      <c r="P2" s="366"/>
      <c r="Q2" s="366"/>
      <c r="R2" s="366"/>
      <c r="S2" s="366"/>
      <c r="T2" s="366"/>
      <c r="U2" s="366"/>
      <c r="V2" s="366"/>
      <c r="AT2" s="291" t="s">
        <v>94</v>
      </c>
    </row>
    <row r="3" spans="1:70" ht="6.95" customHeight="1">
      <c r="B3" s="16"/>
      <c r="C3" s="17"/>
      <c r="D3" s="17"/>
      <c r="E3" s="17"/>
      <c r="F3" s="17"/>
      <c r="G3" s="17"/>
      <c r="H3" s="17"/>
      <c r="I3" s="17"/>
      <c r="J3" s="17"/>
      <c r="K3" s="18"/>
      <c r="AT3" s="291" t="s">
        <v>82</v>
      </c>
    </row>
    <row r="4" spans="1:70" ht="36.950000000000003" customHeight="1">
      <c r="B4" s="19"/>
      <c r="C4" s="20"/>
      <c r="D4" s="21" t="s">
        <v>115</v>
      </c>
      <c r="E4" s="20"/>
      <c r="F4" s="20"/>
      <c r="G4" s="20"/>
      <c r="H4" s="20"/>
      <c r="I4" s="20"/>
      <c r="J4" s="20"/>
      <c r="K4" s="22"/>
      <c r="M4" s="292" t="s">
        <v>12</v>
      </c>
      <c r="AT4" s="291" t="s">
        <v>6</v>
      </c>
    </row>
    <row r="5" spans="1:70" ht="6.95" customHeight="1">
      <c r="B5" s="19"/>
      <c r="C5" s="20"/>
      <c r="D5" s="20"/>
      <c r="E5" s="20"/>
      <c r="F5" s="20"/>
      <c r="G5" s="20"/>
      <c r="H5" s="20"/>
      <c r="I5" s="20"/>
      <c r="J5" s="20"/>
      <c r="K5" s="22"/>
    </row>
    <row r="6" spans="1:70" ht="15">
      <c r="B6" s="19"/>
      <c r="C6" s="20"/>
      <c r="D6" s="28" t="s">
        <v>18</v>
      </c>
      <c r="E6" s="20"/>
      <c r="F6" s="20"/>
      <c r="G6" s="20"/>
      <c r="H6" s="20"/>
      <c r="I6" s="20"/>
      <c r="J6" s="20"/>
      <c r="K6" s="22"/>
    </row>
    <row r="7" spans="1:70" ht="22.5" customHeight="1">
      <c r="B7" s="19"/>
      <c r="C7" s="20"/>
      <c r="D7" s="20"/>
      <c r="E7" s="367" t="str">
        <f>'Rekapitulace stavby'!K6</f>
        <v xml:space="preserve"> Lesopark ul. Lesní</v>
      </c>
      <c r="F7" s="368"/>
      <c r="G7" s="368"/>
      <c r="H7" s="368"/>
      <c r="I7" s="20"/>
      <c r="J7" s="20"/>
      <c r="K7" s="22"/>
    </row>
    <row r="8" spans="1:70" s="55" customFormat="1" ht="15">
      <c r="B8" s="33"/>
      <c r="C8" s="34"/>
      <c r="D8" s="28" t="s">
        <v>116</v>
      </c>
      <c r="E8" s="34"/>
      <c r="F8" s="34"/>
      <c r="G8" s="34"/>
      <c r="H8" s="34"/>
      <c r="I8" s="34"/>
      <c r="J8" s="34"/>
      <c r="K8" s="37"/>
    </row>
    <row r="9" spans="1:70" s="55" customFormat="1" ht="36.950000000000003" customHeight="1">
      <c r="B9" s="33"/>
      <c r="C9" s="34"/>
      <c r="D9" s="34"/>
      <c r="E9" s="369" t="s">
        <v>677</v>
      </c>
      <c r="F9" s="370"/>
      <c r="G9" s="370"/>
      <c r="H9" s="370"/>
      <c r="I9" s="34"/>
      <c r="J9" s="34"/>
      <c r="K9" s="37"/>
    </row>
    <row r="10" spans="1:70" s="55" customFormat="1">
      <c r="B10" s="33"/>
      <c r="C10" s="34"/>
      <c r="D10" s="34"/>
      <c r="E10" s="34"/>
      <c r="F10" s="34"/>
      <c r="G10" s="34"/>
      <c r="H10" s="34"/>
      <c r="I10" s="34"/>
      <c r="J10" s="34"/>
      <c r="K10" s="37"/>
    </row>
    <row r="11" spans="1:70" s="55" customFormat="1" ht="14.45" customHeight="1">
      <c r="B11" s="33"/>
      <c r="C11" s="34"/>
      <c r="D11" s="28" t="s">
        <v>20</v>
      </c>
      <c r="E11" s="34"/>
      <c r="F11" s="26" t="s">
        <v>21</v>
      </c>
      <c r="G11" s="34"/>
      <c r="H11" s="34"/>
      <c r="I11" s="28" t="s">
        <v>22</v>
      </c>
      <c r="J11" s="26" t="s">
        <v>21</v>
      </c>
      <c r="K11" s="37"/>
    </row>
    <row r="12" spans="1:70" s="55" customFormat="1" ht="14.45" customHeight="1">
      <c r="B12" s="33"/>
      <c r="C12" s="34"/>
      <c r="D12" s="28" t="s">
        <v>23</v>
      </c>
      <c r="E12" s="34"/>
      <c r="F12" s="26" t="s">
        <v>24</v>
      </c>
      <c r="G12" s="34"/>
      <c r="H12" s="34"/>
      <c r="I12" s="28" t="s">
        <v>25</v>
      </c>
      <c r="J12" s="102" t="str">
        <f>'Rekapitulace stavby'!AN8</f>
        <v>16.3.2017</v>
      </c>
      <c r="K12" s="37"/>
    </row>
    <row r="13" spans="1:70" s="55" customFormat="1" ht="21.75" customHeight="1">
      <c r="B13" s="33"/>
      <c r="C13" s="34"/>
      <c r="D13" s="25" t="s">
        <v>27</v>
      </c>
      <c r="E13" s="34"/>
      <c r="F13" s="30" t="s">
        <v>678</v>
      </c>
      <c r="G13" s="34"/>
      <c r="H13" s="34"/>
      <c r="I13" s="34"/>
      <c r="J13" s="34"/>
      <c r="K13" s="37"/>
    </row>
    <row r="14" spans="1:70" s="55" customFormat="1" ht="14.45" customHeight="1">
      <c r="B14" s="33"/>
      <c r="C14" s="34"/>
      <c r="D14" s="28" t="s">
        <v>29</v>
      </c>
      <c r="E14" s="34"/>
      <c r="F14" s="34"/>
      <c r="G14" s="34"/>
      <c r="H14" s="34"/>
      <c r="I14" s="28" t="s">
        <v>30</v>
      </c>
      <c r="J14" s="26" t="str">
        <f>IF('Rekapitulace stavby'!AN10="","",'Rekapitulace stavby'!AN10)</f>
        <v/>
      </c>
      <c r="K14" s="37"/>
    </row>
    <row r="15" spans="1:70" s="55" customFormat="1" ht="18" customHeight="1">
      <c r="B15" s="33"/>
      <c r="C15" s="34"/>
      <c r="D15" s="34"/>
      <c r="E15" s="26" t="str">
        <f>IF('Rekapitulace stavby'!E11="","",'Rekapitulace stavby'!E11)</f>
        <v xml:space="preserve"> </v>
      </c>
      <c r="F15" s="34"/>
      <c r="G15" s="34"/>
      <c r="H15" s="34"/>
      <c r="I15" s="28" t="s">
        <v>32</v>
      </c>
      <c r="J15" s="26" t="str">
        <f>IF('Rekapitulace stavby'!AN11="","",'Rekapitulace stavby'!AN11)</f>
        <v/>
      </c>
      <c r="K15" s="37"/>
    </row>
    <row r="16" spans="1:70" s="55" customFormat="1" ht="6.95" customHeight="1">
      <c r="B16" s="33"/>
      <c r="C16" s="34"/>
      <c r="D16" s="34"/>
      <c r="E16" s="34"/>
      <c r="F16" s="34"/>
      <c r="G16" s="34"/>
      <c r="H16" s="34"/>
      <c r="I16" s="34"/>
      <c r="J16" s="34"/>
      <c r="K16" s="37"/>
    </row>
    <row r="17" spans="2:11" s="55" customFormat="1" ht="14.45" customHeight="1">
      <c r="B17" s="33"/>
      <c r="C17" s="34"/>
      <c r="D17" s="28" t="s">
        <v>33</v>
      </c>
      <c r="E17" s="34"/>
      <c r="F17" s="34"/>
      <c r="G17" s="34"/>
      <c r="H17" s="34"/>
      <c r="I17" s="28" t="s">
        <v>30</v>
      </c>
      <c r="J17" s="26" t="str">
        <f>IF('Rekapitulace stavby'!AN13="Vyplň údaj","",IF('Rekapitulace stavby'!AN13="","",'Rekapitulace stavby'!AN13))</f>
        <v/>
      </c>
      <c r="K17" s="37"/>
    </row>
    <row r="18" spans="2:11" s="55" customFormat="1" ht="18" customHeight="1">
      <c r="B18" s="33"/>
      <c r="C18" s="34"/>
      <c r="D18" s="34"/>
      <c r="E18" s="26" t="str">
        <f>IF('Rekapitulace stavby'!E14="Vyplň údaj","",IF('Rekapitulace stavby'!E14="","",'Rekapitulace stavby'!E14))</f>
        <v/>
      </c>
      <c r="F18" s="34"/>
      <c r="G18" s="34"/>
      <c r="H18" s="34"/>
      <c r="I18" s="28" t="s">
        <v>32</v>
      </c>
      <c r="J18" s="26" t="str">
        <f>IF('Rekapitulace stavby'!AN14="Vyplň údaj","",IF('Rekapitulace stavby'!AN14="","",'Rekapitulace stavby'!AN14))</f>
        <v/>
      </c>
      <c r="K18" s="37"/>
    </row>
    <row r="19" spans="2:11" s="55" customFormat="1" ht="6.95" customHeight="1">
      <c r="B19" s="33"/>
      <c r="C19" s="34"/>
      <c r="D19" s="34"/>
      <c r="E19" s="34"/>
      <c r="F19" s="34"/>
      <c r="G19" s="34"/>
      <c r="H19" s="34"/>
      <c r="I19" s="34"/>
      <c r="J19" s="34"/>
      <c r="K19" s="37"/>
    </row>
    <row r="20" spans="2:11" s="55" customFormat="1" ht="14.45" customHeight="1">
      <c r="B20" s="33"/>
      <c r="C20" s="34"/>
      <c r="D20" s="28" t="s">
        <v>35</v>
      </c>
      <c r="E20" s="34"/>
      <c r="F20" s="34"/>
      <c r="G20" s="34"/>
      <c r="H20" s="34"/>
      <c r="I20" s="28" t="s">
        <v>30</v>
      </c>
      <c r="J20" s="26" t="str">
        <f>IF('Rekapitulace stavby'!AN16="","",'Rekapitulace stavby'!AN16)</f>
        <v/>
      </c>
      <c r="K20" s="37"/>
    </row>
    <row r="21" spans="2:11" s="55" customFormat="1" ht="18" customHeight="1">
      <c r="B21" s="33"/>
      <c r="C21" s="34"/>
      <c r="D21" s="34"/>
      <c r="E21" s="26" t="str">
        <f>IF('Rekapitulace stavby'!E17="","",'Rekapitulace stavby'!E17)</f>
        <v xml:space="preserve"> </v>
      </c>
      <c r="F21" s="34"/>
      <c r="G21" s="34"/>
      <c r="H21" s="34"/>
      <c r="I21" s="28" t="s">
        <v>32</v>
      </c>
      <c r="J21" s="26" t="str">
        <f>IF('Rekapitulace stavby'!AN17="","",'Rekapitulace stavby'!AN17)</f>
        <v/>
      </c>
      <c r="K21" s="37"/>
    </row>
    <row r="22" spans="2:11" s="55" customFormat="1" ht="6.95" customHeight="1">
      <c r="B22" s="33"/>
      <c r="C22" s="34"/>
      <c r="D22" s="34"/>
      <c r="E22" s="34"/>
      <c r="F22" s="34"/>
      <c r="G22" s="34"/>
      <c r="H22" s="34"/>
      <c r="I22" s="34"/>
      <c r="J22" s="34"/>
      <c r="K22" s="37"/>
    </row>
    <row r="23" spans="2:11" s="55" customFormat="1" ht="14.45" customHeight="1">
      <c r="B23" s="33"/>
      <c r="C23" s="34"/>
      <c r="D23" s="28" t="s">
        <v>37</v>
      </c>
      <c r="E23" s="34"/>
      <c r="F23" s="34"/>
      <c r="G23" s="34"/>
      <c r="H23" s="34"/>
      <c r="I23" s="34"/>
      <c r="J23" s="34"/>
      <c r="K23" s="37"/>
    </row>
    <row r="24" spans="2:11" s="293" customFormat="1" ht="22.5" customHeight="1">
      <c r="B24" s="103"/>
      <c r="C24" s="104"/>
      <c r="D24" s="104"/>
      <c r="E24" s="358" t="s">
        <v>21</v>
      </c>
      <c r="F24" s="358"/>
      <c r="G24" s="358"/>
      <c r="H24" s="358"/>
      <c r="I24" s="104"/>
      <c r="J24" s="104"/>
      <c r="K24" s="105"/>
    </row>
    <row r="25" spans="2:11" s="55" customFormat="1" ht="6.95" customHeight="1">
      <c r="B25" s="33"/>
      <c r="C25" s="34"/>
      <c r="D25" s="34"/>
      <c r="E25" s="34"/>
      <c r="F25" s="34"/>
      <c r="G25" s="34"/>
      <c r="H25" s="34"/>
      <c r="I25" s="34"/>
      <c r="J25" s="34"/>
      <c r="K25" s="37"/>
    </row>
    <row r="26" spans="2:11" s="55" customFormat="1" ht="6.95" customHeight="1">
      <c r="B26" s="33"/>
      <c r="C26" s="34"/>
      <c r="D26" s="76"/>
      <c r="E26" s="76"/>
      <c r="F26" s="76"/>
      <c r="G26" s="76"/>
      <c r="H26" s="76"/>
      <c r="I26" s="76"/>
      <c r="J26" s="76"/>
      <c r="K26" s="106"/>
    </row>
    <row r="27" spans="2:11" s="55" customFormat="1" ht="25.35" customHeight="1">
      <c r="B27" s="33"/>
      <c r="C27" s="34"/>
      <c r="D27" s="107" t="s">
        <v>38</v>
      </c>
      <c r="E27" s="34"/>
      <c r="F27" s="34"/>
      <c r="G27" s="34"/>
      <c r="H27" s="34"/>
      <c r="I27" s="34"/>
      <c r="J27" s="108">
        <f>ROUND(J82,2)</f>
        <v>0</v>
      </c>
      <c r="K27" s="37"/>
    </row>
    <row r="28" spans="2:11" s="55" customFormat="1" ht="6.95" customHeight="1">
      <c r="B28" s="33"/>
      <c r="C28" s="34"/>
      <c r="D28" s="76"/>
      <c r="E28" s="76"/>
      <c r="F28" s="76"/>
      <c r="G28" s="76"/>
      <c r="H28" s="76"/>
      <c r="I28" s="76"/>
      <c r="J28" s="76"/>
      <c r="K28" s="106"/>
    </row>
    <row r="29" spans="2:11" s="55" customFormat="1" ht="14.45" customHeight="1">
      <c r="B29" s="33"/>
      <c r="C29" s="34"/>
      <c r="D29" s="34"/>
      <c r="E29" s="34"/>
      <c r="F29" s="38" t="s">
        <v>40</v>
      </c>
      <c r="G29" s="34"/>
      <c r="H29" s="34"/>
      <c r="I29" s="38" t="s">
        <v>39</v>
      </c>
      <c r="J29" s="38" t="s">
        <v>41</v>
      </c>
      <c r="K29" s="37"/>
    </row>
    <row r="30" spans="2:11" s="55" customFormat="1" ht="14.45" customHeight="1">
      <c r="B30" s="33"/>
      <c r="C30" s="34"/>
      <c r="D30" s="41" t="s">
        <v>42</v>
      </c>
      <c r="E30" s="41" t="s">
        <v>43</v>
      </c>
      <c r="F30" s="109">
        <f>ROUND(SUM(BE82:BE130), 2)</f>
        <v>0</v>
      </c>
      <c r="G30" s="34"/>
      <c r="H30" s="34"/>
      <c r="I30" s="294">
        <v>0.21</v>
      </c>
      <c r="J30" s="109">
        <f>ROUND(ROUND((SUM(BE82:BE130)), 2)*I30, 2)</f>
        <v>0</v>
      </c>
      <c r="K30" s="37"/>
    </row>
    <row r="31" spans="2:11" s="55" customFormat="1" ht="14.45" customHeight="1">
      <c r="B31" s="33"/>
      <c r="C31" s="34"/>
      <c r="D31" s="34"/>
      <c r="E31" s="41" t="s">
        <v>44</v>
      </c>
      <c r="F31" s="109">
        <f>ROUND(SUM(BF82:BF130), 2)</f>
        <v>0</v>
      </c>
      <c r="G31" s="34"/>
      <c r="H31" s="34"/>
      <c r="I31" s="294">
        <v>0.15</v>
      </c>
      <c r="J31" s="109">
        <f>ROUND(ROUND((SUM(BF82:BF130)), 2)*I31, 2)</f>
        <v>0</v>
      </c>
      <c r="K31" s="37"/>
    </row>
    <row r="32" spans="2:11" s="55" customFormat="1" ht="14.45" hidden="1" customHeight="1">
      <c r="B32" s="33"/>
      <c r="C32" s="34"/>
      <c r="D32" s="34"/>
      <c r="E32" s="41" t="s">
        <v>45</v>
      </c>
      <c r="F32" s="109">
        <f>ROUND(SUM(BG82:BG130), 2)</f>
        <v>0</v>
      </c>
      <c r="G32" s="34"/>
      <c r="H32" s="34"/>
      <c r="I32" s="294">
        <v>0.21</v>
      </c>
      <c r="J32" s="109">
        <v>0</v>
      </c>
      <c r="K32" s="37"/>
    </row>
    <row r="33" spans="2:11" s="55" customFormat="1" ht="14.45" hidden="1" customHeight="1">
      <c r="B33" s="33"/>
      <c r="C33" s="34"/>
      <c r="D33" s="34"/>
      <c r="E33" s="41" t="s">
        <v>46</v>
      </c>
      <c r="F33" s="109">
        <f>ROUND(SUM(BH82:BH130), 2)</f>
        <v>0</v>
      </c>
      <c r="G33" s="34"/>
      <c r="H33" s="34"/>
      <c r="I33" s="294">
        <v>0.15</v>
      </c>
      <c r="J33" s="109">
        <v>0</v>
      </c>
      <c r="K33" s="37"/>
    </row>
    <row r="34" spans="2:11" s="55" customFormat="1" ht="14.45" hidden="1" customHeight="1">
      <c r="B34" s="33"/>
      <c r="C34" s="34"/>
      <c r="D34" s="34"/>
      <c r="E34" s="41" t="s">
        <v>47</v>
      </c>
      <c r="F34" s="109">
        <f>ROUND(SUM(BI82:BI130), 2)</f>
        <v>0</v>
      </c>
      <c r="G34" s="34"/>
      <c r="H34" s="34"/>
      <c r="I34" s="294">
        <v>0</v>
      </c>
      <c r="J34" s="109">
        <v>0</v>
      </c>
      <c r="K34" s="37"/>
    </row>
    <row r="35" spans="2:11" s="55" customFormat="1" ht="6.95" customHeight="1">
      <c r="B35" s="33"/>
      <c r="C35" s="34"/>
      <c r="D35" s="34"/>
      <c r="E35" s="34"/>
      <c r="F35" s="34"/>
      <c r="G35" s="34"/>
      <c r="H35" s="34"/>
      <c r="I35" s="34"/>
      <c r="J35" s="34"/>
      <c r="K35" s="37"/>
    </row>
    <row r="36" spans="2:11" s="55" customFormat="1" ht="25.35" customHeight="1">
      <c r="B36" s="33"/>
      <c r="C36" s="43"/>
      <c r="D36" s="44" t="s">
        <v>48</v>
      </c>
      <c r="E36" s="45"/>
      <c r="F36" s="45"/>
      <c r="G36" s="110" t="s">
        <v>49</v>
      </c>
      <c r="H36" s="46" t="s">
        <v>50</v>
      </c>
      <c r="I36" s="45"/>
      <c r="J36" s="111">
        <f>SUM(J27:J34)</f>
        <v>0</v>
      </c>
      <c r="K36" s="112"/>
    </row>
    <row r="37" spans="2:11" s="55" customFormat="1" ht="14.45" customHeight="1">
      <c r="B37" s="48"/>
      <c r="C37" s="49"/>
      <c r="D37" s="49"/>
      <c r="E37" s="49"/>
      <c r="F37" s="49"/>
      <c r="G37" s="49"/>
      <c r="H37" s="49"/>
      <c r="I37" s="49"/>
      <c r="J37" s="49"/>
      <c r="K37" s="50"/>
    </row>
    <row r="41" spans="2:11" s="55" customFormat="1" ht="6.95" customHeight="1">
      <c r="B41" s="51"/>
      <c r="C41" s="52"/>
      <c r="D41" s="52"/>
      <c r="E41" s="52"/>
      <c r="F41" s="52"/>
      <c r="G41" s="52"/>
      <c r="H41" s="52"/>
      <c r="I41" s="52"/>
      <c r="J41" s="52"/>
      <c r="K41" s="295"/>
    </row>
    <row r="42" spans="2:11" s="55" customFormat="1" ht="36.950000000000003" customHeight="1">
      <c r="B42" s="33"/>
      <c r="C42" s="21" t="s">
        <v>119</v>
      </c>
      <c r="D42" s="34"/>
      <c r="E42" s="34"/>
      <c r="F42" s="34"/>
      <c r="G42" s="34"/>
      <c r="H42" s="34"/>
      <c r="I42" s="34"/>
      <c r="J42" s="34"/>
      <c r="K42" s="37"/>
    </row>
    <row r="43" spans="2:11" s="55" customFormat="1" ht="6.95" customHeight="1">
      <c r="B43" s="33"/>
      <c r="C43" s="34"/>
      <c r="D43" s="34"/>
      <c r="E43" s="34"/>
      <c r="F43" s="34"/>
      <c r="G43" s="34"/>
      <c r="H43" s="34"/>
      <c r="I43" s="34"/>
      <c r="J43" s="34"/>
      <c r="K43" s="37"/>
    </row>
    <row r="44" spans="2:11" s="55" customFormat="1" ht="14.45" customHeight="1">
      <c r="B44" s="33"/>
      <c r="C44" s="28" t="s">
        <v>18</v>
      </c>
      <c r="D44" s="34"/>
      <c r="E44" s="34"/>
      <c r="F44" s="34"/>
      <c r="G44" s="34"/>
      <c r="H44" s="34"/>
      <c r="I44" s="34"/>
      <c r="J44" s="34"/>
      <c r="K44" s="37"/>
    </row>
    <row r="45" spans="2:11" s="55" customFormat="1" ht="22.5" customHeight="1">
      <c r="B45" s="33"/>
      <c r="C45" s="34"/>
      <c r="D45" s="34"/>
      <c r="E45" s="367" t="str">
        <f>E7</f>
        <v xml:space="preserve"> Lesopark ul. Lesní</v>
      </c>
      <c r="F45" s="368"/>
      <c r="G45" s="368"/>
      <c r="H45" s="368"/>
      <c r="I45" s="34"/>
      <c r="J45" s="34"/>
      <c r="K45" s="37"/>
    </row>
    <row r="46" spans="2:11" s="55" customFormat="1" ht="14.45" customHeight="1">
      <c r="B46" s="33"/>
      <c r="C46" s="28" t="s">
        <v>116</v>
      </c>
      <c r="D46" s="34"/>
      <c r="E46" s="34"/>
      <c r="F46" s="34"/>
      <c r="G46" s="34"/>
      <c r="H46" s="34"/>
      <c r="I46" s="34"/>
      <c r="J46" s="34"/>
      <c r="K46" s="37"/>
    </row>
    <row r="47" spans="2:11" s="55" customFormat="1" ht="23.25" customHeight="1">
      <c r="B47" s="33"/>
      <c r="C47" s="34"/>
      <c r="D47" s="34"/>
      <c r="E47" s="369" t="str">
        <f>E9</f>
        <v>SO 04.1 - Příprava území, odstranění sedimentů</v>
      </c>
      <c r="F47" s="370"/>
      <c r="G47" s="370"/>
      <c r="H47" s="370"/>
      <c r="I47" s="34"/>
      <c r="J47" s="34"/>
      <c r="K47" s="37"/>
    </row>
    <row r="48" spans="2:11" s="55" customFormat="1" ht="6.95" customHeight="1">
      <c r="B48" s="33"/>
      <c r="C48" s="34"/>
      <c r="D48" s="34"/>
      <c r="E48" s="34"/>
      <c r="F48" s="34"/>
      <c r="G48" s="34"/>
      <c r="H48" s="34"/>
      <c r="I48" s="34"/>
      <c r="J48" s="34"/>
      <c r="K48" s="37"/>
    </row>
    <row r="49" spans="2:47" s="55" customFormat="1" ht="18" customHeight="1">
      <c r="B49" s="33"/>
      <c r="C49" s="28" t="s">
        <v>23</v>
      </c>
      <c r="D49" s="34"/>
      <c r="E49" s="34"/>
      <c r="F49" s="26" t="str">
        <f>F12</f>
        <v>Chodov</v>
      </c>
      <c r="G49" s="34"/>
      <c r="H49" s="34"/>
      <c r="I49" s="28" t="s">
        <v>25</v>
      </c>
      <c r="J49" s="102" t="str">
        <f>IF(J12="","",J12)</f>
        <v>16.3.2017</v>
      </c>
      <c r="K49" s="37"/>
    </row>
    <row r="50" spans="2:47" s="55" customFormat="1" ht="6.95" customHeight="1">
      <c r="B50" s="33"/>
      <c r="C50" s="34"/>
      <c r="D50" s="34"/>
      <c r="E50" s="34"/>
      <c r="F50" s="34"/>
      <c r="G50" s="34"/>
      <c r="H50" s="34"/>
      <c r="I50" s="34"/>
      <c r="J50" s="34"/>
      <c r="K50" s="37"/>
    </row>
    <row r="51" spans="2:47" s="55" customFormat="1" ht="15">
      <c r="B51" s="33"/>
      <c r="C51" s="28" t="s">
        <v>29</v>
      </c>
      <c r="D51" s="34"/>
      <c r="E51" s="34"/>
      <c r="F51" s="26" t="str">
        <f>E15</f>
        <v xml:space="preserve"> </v>
      </c>
      <c r="G51" s="34"/>
      <c r="H51" s="34"/>
      <c r="I51" s="28" t="s">
        <v>35</v>
      </c>
      <c r="J51" s="26" t="str">
        <f>E21</f>
        <v xml:space="preserve"> </v>
      </c>
      <c r="K51" s="37"/>
    </row>
    <row r="52" spans="2:47" s="55" customFormat="1" ht="14.45" customHeight="1">
      <c r="B52" s="33"/>
      <c r="C52" s="28" t="s">
        <v>33</v>
      </c>
      <c r="D52" s="34"/>
      <c r="E52" s="34"/>
      <c r="F52" s="26" t="str">
        <f>IF(E18="","",E18)</f>
        <v/>
      </c>
      <c r="G52" s="34"/>
      <c r="H52" s="34"/>
      <c r="I52" s="34"/>
      <c r="J52" s="34"/>
      <c r="K52" s="37"/>
    </row>
    <row r="53" spans="2:47" s="55" customFormat="1" ht="10.35" customHeight="1">
      <c r="B53" s="33"/>
      <c r="C53" s="34"/>
      <c r="D53" s="34"/>
      <c r="E53" s="34"/>
      <c r="F53" s="34"/>
      <c r="G53" s="34"/>
      <c r="H53" s="34"/>
      <c r="I53" s="34"/>
      <c r="J53" s="34"/>
      <c r="K53" s="37"/>
    </row>
    <row r="54" spans="2:47" s="55" customFormat="1" ht="29.25" customHeight="1">
      <c r="B54" s="33"/>
      <c r="C54" s="113" t="s">
        <v>120</v>
      </c>
      <c r="D54" s="43"/>
      <c r="E54" s="43"/>
      <c r="F54" s="43"/>
      <c r="G54" s="43"/>
      <c r="H54" s="43"/>
      <c r="I54" s="43"/>
      <c r="J54" s="114" t="s">
        <v>121</v>
      </c>
      <c r="K54" s="47"/>
    </row>
    <row r="55" spans="2:47" s="55" customFormat="1" ht="10.35" customHeight="1">
      <c r="B55" s="33"/>
      <c r="C55" s="34"/>
      <c r="D55" s="34"/>
      <c r="E55" s="34"/>
      <c r="F55" s="34"/>
      <c r="G55" s="34"/>
      <c r="H55" s="34"/>
      <c r="I55" s="34"/>
      <c r="J55" s="34"/>
      <c r="K55" s="37"/>
    </row>
    <row r="56" spans="2:47" s="55" customFormat="1" ht="29.25" customHeight="1">
      <c r="B56" s="33"/>
      <c r="C56" s="115" t="s">
        <v>122</v>
      </c>
      <c r="D56" s="34"/>
      <c r="E56" s="34"/>
      <c r="F56" s="34"/>
      <c r="G56" s="34"/>
      <c r="H56" s="34"/>
      <c r="I56" s="34"/>
      <c r="J56" s="108">
        <f>J82</f>
        <v>0</v>
      </c>
      <c r="K56" s="37"/>
      <c r="AU56" s="291" t="s">
        <v>123</v>
      </c>
    </row>
    <row r="57" spans="2:47" s="296" customFormat="1" ht="24.95" customHeight="1">
      <c r="B57" s="116"/>
      <c r="C57" s="117"/>
      <c r="D57" s="118" t="s">
        <v>181</v>
      </c>
      <c r="E57" s="119"/>
      <c r="F57" s="119"/>
      <c r="G57" s="119"/>
      <c r="H57" s="119"/>
      <c r="I57" s="119"/>
      <c r="J57" s="120">
        <f>J83</f>
        <v>0</v>
      </c>
      <c r="K57" s="121"/>
    </row>
    <row r="58" spans="2:47" s="304" customFormat="1" ht="19.899999999999999" customHeight="1">
      <c r="B58" s="159"/>
      <c r="C58" s="160"/>
      <c r="D58" s="161" t="s">
        <v>679</v>
      </c>
      <c r="E58" s="162"/>
      <c r="F58" s="162"/>
      <c r="G58" s="162"/>
      <c r="H58" s="162"/>
      <c r="I58" s="162"/>
      <c r="J58" s="163">
        <f>J84</f>
        <v>0</v>
      </c>
      <c r="K58" s="164"/>
    </row>
    <row r="59" spans="2:47" s="304" customFormat="1" ht="19.899999999999999" customHeight="1">
      <c r="B59" s="159"/>
      <c r="C59" s="160"/>
      <c r="D59" s="161" t="s">
        <v>679</v>
      </c>
      <c r="E59" s="162"/>
      <c r="F59" s="162"/>
      <c r="G59" s="162"/>
      <c r="H59" s="162"/>
      <c r="I59" s="162"/>
      <c r="J59" s="163">
        <f>J105</f>
        <v>0</v>
      </c>
      <c r="K59" s="164"/>
    </row>
    <row r="60" spans="2:47" s="304" customFormat="1" ht="19.899999999999999" customHeight="1">
      <c r="B60" s="159"/>
      <c r="C60" s="160"/>
      <c r="D60" s="161" t="s">
        <v>679</v>
      </c>
      <c r="E60" s="162"/>
      <c r="F60" s="162"/>
      <c r="G60" s="162"/>
      <c r="H60" s="162"/>
      <c r="I60" s="162"/>
      <c r="J60" s="163">
        <f>J108</f>
        <v>0</v>
      </c>
      <c r="K60" s="164"/>
    </row>
    <row r="61" spans="2:47" s="304" customFormat="1" ht="19.899999999999999" customHeight="1">
      <c r="B61" s="159"/>
      <c r="C61" s="160"/>
      <c r="D61" s="161" t="s">
        <v>679</v>
      </c>
      <c r="E61" s="162"/>
      <c r="F61" s="162"/>
      <c r="G61" s="162"/>
      <c r="H61" s="162"/>
      <c r="I61" s="162"/>
      <c r="J61" s="163">
        <f>J117</f>
        <v>0</v>
      </c>
      <c r="K61" s="164"/>
    </row>
    <row r="62" spans="2:47" s="304" customFormat="1" ht="19.899999999999999" customHeight="1">
      <c r="B62" s="159"/>
      <c r="C62" s="160"/>
      <c r="D62" s="161" t="s">
        <v>679</v>
      </c>
      <c r="E62" s="162"/>
      <c r="F62" s="162"/>
      <c r="G62" s="162"/>
      <c r="H62" s="162"/>
      <c r="I62" s="162"/>
      <c r="J62" s="163">
        <f>J124</f>
        <v>0</v>
      </c>
      <c r="K62" s="164"/>
    </row>
    <row r="63" spans="2:47" s="55" customFormat="1" ht="21.75" customHeight="1">
      <c r="B63" s="33"/>
      <c r="C63" s="34"/>
      <c r="D63" s="34"/>
      <c r="E63" s="34"/>
      <c r="F63" s="34"/>
      <c r="G63" s="34"/>
      <c r="H63" s="34"/>
      <c r="I63" s="34"/>
      <c r="J63" s="34"/>
      <c r="K63" s="37"/>
    </row>
    <row r="64" spans="2:47" s="55" customFormat="1" ht="6.95" customHeight="1">
      <c r="B64" s="48"/>
      <c r="C64" s="49"/>
      <c r="D64" s="49"/>
      <c r="E64" s="49"/>
      <c r="F64" s="49"/>
      <c r="G64" s="49"/>
      <c r="H64" s="49"/>
      <c r="I64" s="49"/>
      <c r="J64" s="49"/>
      <c r="K64" s="50"/>
    </row>
    <row r="68" spans="2:12" s="55" customFormat="1" ht="6.95" customHeight="1">
      <c r="B68" s="51"/>
      <c r="C68" s="52"/>
      <c r="D68" s="52"/>
      <c r="E68" s="52"/>
      <c r="F68" s="52"/>
      <c r="G68" s="52"/>
      <c r="H68" s="52"/>
      <c r="I68" s="52"/>
      <c r="J68" s="52"/>
      <c r="K68" s="52"/>
      <c r="L68" s="33"/>
    </row>
    <row r="69" spans="2:12" s="55" customFormat="1" ht="36.950000000000003" customHeight="1">
      <c r="B69" s="33"/>
      <c r="C69" s="54" t="s">
        <v>129</v>
      </c>
      <c r="L69" s="33"/>
    </row>
    <row r="70" spans="2:12" s="55" customFormat="1" ht="6.95" customHeight="1">
      <c r="B70" s="33"/>
      <c r="L70" s="33"/>
    </row>
    <row r="71" spans="2:12" s="55" customFormat="1" ht="14.45" customHeight="1">
      <c r="B71" s="33"/>
      <c r="C71" s="57" t="s">
        <v>18</v>
      </c>
      <c r="L71" s="33"/>
    </row>
    <row r="72" spans="2:12" s="55" customFormat="1" ht="22.5" customHeight="1">
      <c r="B72" s="33"/>
      <c r="E72" s="362" t="str">
        <f>E7</f>
        <v xml:space="preserve"> Lesopark ul. Lesní</v>
      </c>
      <c r="F72" s="363"/>
      <c r="G72" s="363"/>
      <c r="H72" s="363"/>
      <c r="L72" s="33"/>
    </row>
    <row r="73" spans="2:12" s="55" customFormat="1" ht="14.45" customHeight="1">
      <c r="B73" s="33"/>
      <c r="C73" s="57" t="s">
        <v>116</v>
      </c>
      <c r="L73" s="33"/>
    </row>
    <row r="74" spans="2:12" s="55" customFormat="1" ht="23.25" customHeight="1">
      <c r="B74" s="33"/>
      <c r="E74" s="334" t="str">
        <f>E9</f>
        <v>SO 04.1 - Příprava území, odstranění sedimentů</v>
      </c>
      <c r="F74" s="364"/>
      <c r="G74" s="364"/>
      <c r="H74" s="364"/>
      <c r="L74" s="33"/>
    </row>
    <row r="75" spans="2:12" s="55" customFormat="1" ht="6.95" customHeight="1">
      <c r="B75" s="33"/>
      <c r="L75" s="33"/>
    </row>
    <row r="76" spans="2:12" s="55" customFormat="1" ht="18" customHeight="1">
      <c r="B76" s="33"/>
      <c r="C76" s="57" t="s">
        <v>23</v>
      </c>
      <c r="F76" s="123" t="str">
        <f>F12</f>
        <v>Chodov</v>
      </c>
      <c r="I76" s="57" t="s">
        <v>25</v>
      </c>
      <c r="J76" s="65" t="str">
        <f>IF(J12="","",J12)</f>
        <v>16.3.2017</v>
      </c>
      <c r="L76" s="33"/>
    </row>
    <row r="77" spans="2:12" s="55" customFormat="1" ht="6.95" customHeight="1">
      <c r="B77" s="33"/>
      <c r="L77" s="33"/>
    </row>
    <row r="78" spans="2:12" s="55" customFormat="1" ht="15">
      <c r="B78" s="33"/>
      <c r="C78" s="57" t="s">
        <v>29</v>
      </c>
      <c r="F78" s="123" t="str">
        <f>E15</f>
        <v xml:space="preserve"> </v>
      </c>
      <c r="I78" s="57" t="s">
        <v>35</v>
      </c>
      <c r="J78" s="123" t="str">
        <f>E21</f>
        <v xml:space="preserve"> </v>
      </c>
      <c r="L78" s="33"/>
    </row>
    <row r="79" spans="2:12" s="55" customFormat="1" ht="14.45" customHeight="1">
      <c r="B79" s="33"/>
      <c r="C79" s="57" t="s">
        <v>33</v>
      </c>
      <c r="F79" s="123" t="str">
        <f>IF(E18="","",E18)</f>
        <v/>
      </c>
      <c r="L79" s="33"/>
    </row>
    <row r="80" spans="2:12" s="55" customFormat="1" ht="10.35" customHeight="1">
      <c r="B80" s="33"/>
      <c r="L80" s="33"/>
    </row>
    <row r="81" spans="2:65" s="298" customFormat="1" ht="29.25" customHeight="1">
      <c r="B81" s="124"/>
      <c r="C81" s="125" t="s">
        <v>130</v>
      </c>
      <c r="D81" s="126" t="s">
        <v>57</v>
      </c>
      <c r="E81" s="126" t="s">
        <v>53</v>
      </c>
      <c r="F81" s="126" t="s">
        <v>131</v>
      </c>
      <c r="G81" s="126" t="s">
        <v>132</v>
      </c>
      <c r="H81" s="126" t="s">
        <v>133</v>
      </c>
      <c r="I81" s="297" t="s">
        <v>134</v>
      </c>
      <c r="J81" s="126" t="s">
        <v>121</v>
      </c>
      <c r="K81" s="127" t="s">
        <v>135</v>
      </c>
      <c r="L81" s="124"/>
      <c r="M81" s="72" t="s">
        <v>136</v>
      </c>
      <c r="N81" s="73" t="s">
        <v>42</v>
      </c>
      <c r="O81" s="73" t="s">
        <v>137</v>
      </c>
      <c r="P81" s="73" t="s">
        <v>138</v>
      </c>
      <c r="Q81" s="73" t="s">
        <v>139</v>
      </c>
      <c r="R81" s="73" t="s">
        <v>140</v>
      </c>
      <c r="S81" s="73" t="s">
        <v>141</v>
      </c>
      <c r="T81" s="74" t="s">
        <v>142</v>
      </c>
    </row>
    <row r="82" spans="2:65" s="55" customFormat="1" ht="29.25" customHeight="1">
      <c r="B82" s="33"/>
      <c r="C82" s="78" t="s">
        <v>122</v>
      </c>
      <c r="J82" s="129">
        <f>BK82</f>
        <v>0</v>
      </c>
      <c r="L82" s="33"/>
      <c r="M82" s="75"/>
      <c r="N82" s="76"/>
      <c r="O82" s="76"/>
      <c r="P82" s="130">
        <f>P83</f>
        <v>0</v>
      </c>
      <c r="Q82" s="76"/>
      <c r="R82" s="130">
        <f>R83</f>
        <v>0</v>
      </c>
      <c r="S82" s="76"/>
      <c r="T82" s="131">
        <f>T83</f>
        <v>0</v>
      </c>
      <c r="AT82" s="291" t="s">
        <v>71</v>
      </c>
      <c r="AU82" s="291" t="s">
        <v>123</v>
      </c>
      <c r="BK82" s="299">
        <f>BK83</f>
        <v>0</v>
      </c>
    </row>
    <row r="83" spans="2:65" s="133" customFormat="1" ht="37.35" customHeight="1">
      <c r="B83" s="132"/>
      <c r="D83" s="165" t="s">
        <v>71</v>
      </c>
      <c r="E83" s="166" t="s">
        <v>183</v>
      </c>
      <c r="F83" s="166" t="s">
        <v>184</v>
      </c>
      <c r="J83" s="167">
        <f>BK83</f>
        <v>0</v>
      </c>
      <c r="L83" s="132"/>
      <c r="M83" s="138"/>
      <c r="N83" s="139"/>
      <c r="O83" s="139"/>
      <c r="P83" s="140">
        <f>P84+P105+P108+P117+P124</f>
        <v>0</v>
      </c>
      <c r="Q83" s="139"/>
      <c r="R83" s="140">
        <f>R84+R105+R108+R117+R124</f>
        <v>0</v>
      </c>
      <c r="S83" s="139"/>
      <c r="T83" s="141">
        <f>T84+T105+T108+T117+T124</f>
        <v>0</v>
      </c>
      <c r="AR83" s="165" t="s">
        <v>80</v>
      </c>
      <c r="AT83" s="300" t="s">
        <v>71</v>
      </c>
      <c r="AU83" s="300" t="s">
        <v>72</v>
      </c>
      <c r="AY83" s="165" t="s">
        <v>145</v>
      </c>
      <c r="BK83" s="301">
        <f>BK84+BK105+BK108+BK117+BK124</f>
        <v>0</v>
      </c>
    </row>
    <row r="84" spans="2:65" s="133" customFormat="1" ht="19.899999999999999" customHeight="1">
      <c r="B84" s="132"/>
      <c r="D84" s="134" t="s">
        <v>71</v>
      </c>
      <c r="E84" s="168" t="s">
        <v>259</v>
      </c>
      <c r="F84" s="168" t="s">
        <v>215</v>
      </c>
      <c r="J84" s="169">
        <f>BK84</f>
        <v>0</v>
      </c>
      <c r="L84" s="132"/>
      <c r="M84" s="138"/>
      <c r="N84" s="139"/>
      <c r="O84" s="139"/>
      <c r="P84" s="140">
        <f>SUM(P85:P104)</f>
        <v>0</v>
      </c>
      <c r="Q84" s="139"/>
      <c r="R84" s="140">
        <f>SUM(R85:R104)</f>
        <v>0</v>
      </c>
      <c r="S84" s="139"/>
      <c r="T84" s="141">
        <f>SUM(T85:T104)</f>
        <v>0</v>
      </c>
      <c r="AR84" s="165" t="s">
        <v>80</v>
      </c>
      <c r="AT84" s="300" t="s">
        <v>71</v>
      </c>
      <c r="AU84" s="300" t="s">
        <v>80</v>
      </c>
      <c r="AY84" s="165" t="s">
        <v>145</v>
      </c>
      <c r="BK84" s="301">
        <f>SUM(BK85:BK104)</f>
        <v>0</v>
      </c>
    </row>
    <row r="85" spans="2:65" s="55" customFormat="1" ht="22.5" customHeight="1">
      <c r="B85" s="33"/>
      <c r="C85" s="142" t="s">
        <v>80</v>
      </c>
      <c r="D85" s="142" t="s">
        <v>146</v>
      </c>
      <c r="E85" s="143" t="s">
        <v>680</v>
      </c>
      <c r="F85" s="144" t="s">
        <v>681</v>
      </c>
      <c r="G85" s="145" t="s">
        <v>189</v>
      </c>
      <c r="H85" s="146">
        <v>650</v>
      </c>
      <c r="I85" s="147"/>
      <c r="J85" s="148">
        <f>ROUND(I85*H85,2)</f>
        <v>0</v>
      </c>
      <c r="K85" s="144" t="s">
        <v>190</v>
      </c>
      <c r="L85" s="33"/>
      <c r="M85" s="302" t="s">
        <v>21</v>
      </c>
      <c r="N85" s="149" t="s">
        <v>43</v>
      </c>
      <c r="O85" s="34"/>
      <c r="P85" s="150">
        <f>O85*H85</f>
        <v>0</v>
      </c>
      <c r="Q85" s="150">
        <v>0</v>
      </c>
      <c r="R85" s="150">
        <f>Q85*H85</f>
        <v>0</v>
      </c>
      <c r="S85" s="150">
        <v>0</v>
      </c>
      <c r="T85" s="151">
        <f>S85*H85</f>
        <v>0</v>
      </c>
      <c r="AR85" s="291" t="s">
        <v>150</v>
      </c>
      <c r="AT85" s="291" t="s">
        <v>146</v>
      </c>
      <c r="AU85" s="291" t="s">
        <v>82</v>
      </c>
      <c r="AY85" s="291" t="s">
        <v>145</v>
      </c>
      <c r="BE85" s="303">
        <f>IF(N85="základní",J85,0)</f>
        <v>0</v>
      </c>
      <c r="BF85" s="303">
        <f>IF(N85="snížená",J85,0)</f>
        <v>0</v>
      </c>
      <c r="BG85" s="303">
        <f>IF(N85="zákl. přenesená",J85,0)</f>
        <v>0</v>
      </c>
      <c r="BH85" s="303">
        <f>IF(N85="sníž. přenesená",J85,0)</f>
        <v>0</v>
      </c>
      <c r="BI85" s="303">
        <f>IF(N85="nulová",J85,0)</f>
        <v>0</v>
      </c>
      <c r="BJ85" s="291" t="s">
        <v>80</v>
      </c>
      <c r="BK85" s="303">
        <f>ROUND(I85*H85,2)</f>
        <v>0</v>
      </c>
      <c r="BL85" s="291" t="s">
        <v>150</v>
      </c>
      <c r="BM85" s="291" t="s">
        <v>82</v>
      </c>
    </row>
    <row r="86" spans="2:65" s="55" customFormat="1" ht="135">
      <c r="B86" s="33"/>
      <c r="D86" s="170" t="s">
        <v>191</v>
      </c>
      <c r="F86" s="171" t="s">
        <v>682</v>
      </c>
      <c r="I86" s="122"/>
      <c r="L86" s="33"/>
      <c r="M86" s="154"/>
      <c r="N86" s="34"/>
      <c r="O86" s="34"/>
      <c r="P86" s="34"/>
      <c r="Q86" s="34"/>
      <c r="R86" s="34"/>
      <c r="S86" s="34"/>
      <c r="T86" s="70"/>
      <c r="AT86" s="291" t="s">
        <v>191</v>
      </c>
      <c r="AU86" s="291" t="s">
        <v>82</v>
      </c>
    </row>
    <row r="87" spans="2:65" s="55" customFormat="1" ht="31.5" customHeight="1">
      <c r="B87" s="33"/>
      <c r="C87" s="142" t="s">
        <v>82</v>
      </c>
      <c r="D87" s="142" t="s">
        <v>146</v>
      </c>
      <c r="E87" s="143" t="s">
        <v>683</v>
      </c>
      <c r="F87" s="144" t="s">
        <v>684</v>
      </c>
      <c r="G87" s="145" t="s">
        <v>189</v>
      </c>
      <c r="H87" s="146">
        <v>200</v>
      </c>
      <c r="I87" s="147"/>
      <c r="J87" s="148">
        <f>ROUND(I87*H87,2)</f>
        <v>0</v>
      </c>
      <c r="K87" s="144" t="s">
        <v>190</v>
      </c>
      <c r="L87" s="33"/>
      <c r="M87" s="302" t="s">
        <v>21</v>
      </c>
      <c r="N87" s="149" t="s">
        <v>43</v>
      </c>
      <c r="O87" s="34"/>
      <c r="P87" s="150">
        <f>O87*H87</f>
        <v>0</v>
      </c>
      <c r="Q87" s="150">
        <v>0</v>
      </c>
      <c r="R87" s="150">
        <f>Q87*H87</f>
        <v>0</v>
      </c>
      <c r="S87" s="150">
        <v>0</v>
      </c>
      <c r="T87" s="151">
        <f>S87*H87</f>
        <v>0</v>
      </c>
      <c r="AR87" s="291" t="s">
        <v>150</v>
      </c>
      <c r="AT87" s="291" t="s">
        <v>146</v>
      </c>
      <c r="AU87" s="291" t="s">
        <v>82</v>
      </c>
      <c r="AY87" s="291" t="s">
        <v>145</v>
      </c>
      <c r="BE87" s="303">
        <f>IF(N87="základní",J87,0)</f>
        <v>0</v>
      </c>
      <c r="BF87" s="303">
        <f>IF(N87="snížená",J87,0)</f>
        <v>0</v>
      </c>
      <c r="BG87" s="303">
        <f>IF(N87="zákl. přenesená",J87,0)</f>
        <v>0</v>
      </c>
      <c r="BH87" s="303">
        <f>IF(N87="sníž. přenesená",J87,0)</f>
        <v>0</v>
      </c>
      <c r="BI87" s="303">
        <f>IF(N87="nulová",J87,0)</f>
        <v>0</v>
      </c>
      <c r="BJ87" s="291" t="s">
        <v>80</v>
      </c>
      <c r="BK87" s="303">
        <f>ROUND(I87*H87,2)</f>
        <v>0</v>
      </c>
      <c r="BL87" s="291" t="s">
        <v>150</v>
      </c>
      <c r="BM87" s="291" t="s">
        <v>150</v>
      </c>
    </row>
    <row r="88" spans="2:65" s="55" customFormat="1" ht="216">
      <c r="B88" s="33"/>
      <c r="D88" s="170" t="s">
        <v>191</v>
      </c>
      <c r="F88" s="171" t="s">
        <v>685</v>
      </c>
      <c r="I88" s="122"/>
      <c r="L88" s="33"/>
      <c r="M88" s="154"/>
      <c r="N88" s="34"/>
      <c r="O88" s="34"/>
      <c r="P88" s="34"/>
      <c r="Q88" s="34"/>
      <c r="R88" s="34"/>
      <c r="S88" s="34"/>
      <c r="T88" s="70"/>
      <c r="AT88" s="291" t="s">
        <v>191</v>
      </c>
      <c r="AU88" s="291" t="s">
        <v>82</v>
      </c>
    </row>
    <row r="89" spans="2:65" s="55" customFormat="1" ht="31.5" customHeight="1">
      <c r="B89" s="33"/>
      <c r="C89" s="142" t="s">
        <v>159</v>
      </c>
      <c r="D89" s="142" t="s">
        <v>146</v>
      </c>
      <c r="E89" s="143" t="s">
        <v>686</v>
      </c>
      <c r="F89" s="144" t="s">
        <v>687</v>
      </c>
      <c r="G89" s="145" t="s">
        <v>189</v>
      </c>
      <c r="H89" s="146">
        <v>50</v>
      </c>
      <c r="I89" s="147"/>
      <c r="J89" s="148">
        <f>ROUND(I89*H89,2)</f>
        <v>0</v>
      </c>
      <c r="K89" s="144" t="s">
        <v>190</v>
      </c>
      <c r="L89" s="33"/>
      <c r="M89" s="302" t="s">
        <v>21</v>
      </c>
      <c r="N89" s="149" t="s">
        <v>43</v>
      </c>
      <c r="O89" s="34"/>
      <c r="P89" s="150">
        <f>O89*H89</f>
        <v>0</v>
      </c>
      <c r="Q89" s="150">
        <v>0</v>
      </c>
      <c r="R89" s="150">
        <f>Q89*H89</f>
        <v>0</v>
      </c>
      <c r="S89" s="150">
        <v>0</v>
      </c>
      <c r="T89" s="151">
        <f>S89*H89</f>
        <v>0</v>
      </c>
      <c r="AR89" s="291" t="s">
        <v>150</v>
      </c>
      <c r="AT89" s="291" t="s">
        <v>146</v>
      </c>
      <c r="AU89" s="291" t="s">
        <v>82</v>
      </c>
      <c r="AY89" s="291" t="s">
        <v>145</v>
      </c>
      <c r="BE89" s="303">
        <f>IF(N89="základní",J89,0)</f>
        <v>0</v>
      </c>
      <c r="BF89" s="303">
        <f>IF(N89="snížená",J89,0)</f>
        <v>0</v>
      </c>
      <c r="BG89" s="303">
        <f>IF(N89="zákl. přenesená",J89,0)</f>
        <v>0</v>
      </c>
      <c r="BH89" s="303">
        <f>IF(N89="sníž. přenesená",J89,0)</f>
        <v>0</v>
      </c>
      <c r="BI89" s="303">
        <f>IF(N89="nulová",J89,0)</f>
        <v>0</v>
      </c>
      <c r="BJ89" s="291" t="s">
        <v>80</v>
      </c>
      <c r="BK89" s="303">
        <f>ROUND(I89*H89,2)</f>
        <v>0</v>
      </c>
      <c r="BL89" s="291" t="s">
        <v>150</v>
      </c>
      <c r="BM89" s="291" t="s">
        <v>156</v>
      </c>
    </row>
    <row r="90" spans="2:65" s="55" customFormat="1" ht="216">
      <c r="B90" s="33"/>
      <c r="D90" s="170" t="s">
        <v>191</v>
      </c>
      <c r="F90" s="171" t="s">
        <v>685</v>
      </c>
      <c r="I90" s="122"/>
      <c r="L90" s="33"/>
      <c r="M90" s="154"/>
      <c r="N90" s="34"/>
      <c r="O90" s="34"/>
      <c r="P90" s="34"/>
      <c r="Q90" s="34"/>
      <c r="R90" s="34"/>
      <c r="S90" s="34"/>
      <c r="T90" s="70"/>
      <c r="AT90" s="291" t="s">
        <v>191</v>
      </c>
      <c r="AU90" s="291" t="s">
        <v>82</v>
      </c>
    </row>
    <row r="91" spans="2:65" s="55" customFormat="1" ht="31.5" customHeight="1">
      <c r="B91" s="33"/>
      <c r="C91" s="142" t="s">
        <v>150</v>
      </c>
      <c r="D91" s="142" t="s">
        <v>146</v>
      </c>
      <c r="E91" s="143" t="s">
        <v>688</v>
      </c>
      <c r="F91" s="144" t="s">
        <v>689</v>
      </c>
      <c r="G91" s="145" t="s">
        <v>155</v>
      </c>
      <c r="H91" s="146">
        <v>10</v>
      </c>
      <c r="I91" s="147"/>
      <c r="J91" s="148">
        <f>ROUND(I91*H91,2)</f>
        <v>0</v>
      </c>
      <c r="K91" s="144" t="s">
        <v>190</v>
      </c>
      <c r="L91" s="33"/>
      <c r="M91" s="302" t="s">
        <v>21</v>
      </c>
      <c r="N91" s="149" t="s">
        <v>43</v>
      </c>
      <c r="O91" s="34"/>
      <c r="P91" s="150">
        <f>O91*H91</f>
        <v>0</v>
      </c>
      <c r="Q91" s="150">
        <v>0</v>
      </c>
      <c r="R91" s="150">
        <f>Q91*H91</f>
        <v>0</v>
      </c>
      <c r="S91" s="150">
        <v>0</v>
      </c>
      <c r="T91" s="151">
        <f>S91*H91</f>
        <v>0</v>
      </c>
      <c r="AR91" s="291" t="s">
        <v>150</v>
      </c>
      <c r="AT91" s="291" t="s">
        <v>146</v>
      </c>
      <c r="AU91" s="291" t="s">
        <v>82</v>
      </c>
      <c r="AY91" s="291" t="s">
        <v>145</v>
      </c>
      <c r="BE91" s="303">
        <f>IF(N91="základní",J91,0)</f>
        <v>0</v>
      </c>
      <c r="BF91" s="303">
        <f>IF(N91="snížená",J91,0)</f>
        <v>0</v>
      </c>
      <c r="BG91" s="303">
        <f>IF(N91="zákl. přenesená",J91,0)</f>
        <v>0</v>
      </c>
      <c r="BH91" s="303">
        <f>IF(N91="sníž. přenesená",J91,0)</f>
        <v>0</v>
      </c>
      <c r="BI91" s="303">
        <f>IF(N91="nulová",J91,0)</f>
        <v>0</v>
      </c>
      <c r="BJ91" s="291" t="s">
        <v>80</v>
      </c>
      <c r="BK91" s="303">
        <f>ROUND(I91*H91,2)</f>
        <v>0</v>
      </c>
      <c r="BL91" s="291" t="s">
        <v>150</v>
      </c>
      <c r="BM91" s="291" t="s">
        <v>162</v>
      </c>
    </row>
    <row r="92" spans="2:65" s="55" customFormat="1" ht="121.5">
      <c r="B92" s="33"/>
      <c r="D92" s="152" t="s">
        <v>191</v>
      </c>
      <c r="F92" s="153" t="s">
        <v>690</v>
      </c>
      <c r="I92" s="122"/>
      <c r="L92" s="33"/>
      <c r="M92" s="154"/>
      <c r="N92" s="34"/>
      <c r="O92" s="34"/>
      <c r="P92" s="34"/>
      <c r="Q92" s="34"/>
      <c r="R92" s="34"/>
      <c r="S92" s="34"/>
      <c r="T92" s="70"/>
      <c r="AT92" s="291" t="s">
        <v>191</v>
      </c>
      <c r="AU92" s="291" t="s">
        <v>82</v>
      </c>
    </row>
    <row r="93" spans="2:65" s="55" customFormat="1" ht="27">
      <c r="B93" s="33"/>
      <c r="D93" s="170" t="s">
        <v>163</v>
      </c>
      <c r="F93" s="171" t="s">
        <v>691</v>
      </c>
      <c r="I93" s="122"/>
      <c r="L93" s="33"/>
      <c r="M93" s="154"/>
      <c r="N93" s="34"/>
      <c r="O93" s="34"/>
      <c r="P93" s="34"/>
      <c r="Q93" s="34"/>
      <c r="R93" s="34"/>
      <c r="S93" s="34"/>
      <c r="T93" s="70"/>
      <c r="AT93" s="291" t="s">
        <v>163</v>
      </c>
      <c r="AU93" s="291" t="s">
        <v>82</v>
      </c>
    </row>
    <row r="94" spans="2:65" s="55" customFormat="1" ht="31.5" customHeight="1">
      <c r="B94" s="33"/>
      <c r="C94" s="142" t="s">
        <v>170</v>
      </c>
      <c r="D94" s="142" t="s">
        <v>146</v>
      </c>
      <c r="E94" s="143" t="s">
        <v>688</v>
      </c>
      <c r="F94" s="144" t="s">
        <v>689</v>
      </c>
      <c r="G94" s="145" t="s">
        <v>155</v>
      </c>
      <c r="H94" s="146">
        <v>10</v>
      </c>
      <c r="I94" s="147"/>
      <c r="J94" s="148">
        <f>ROUND(I94*H94,2)</f>
        <v>0</v>
      </c>
      <c r="K94" s="144" t="s">
        <v>190</v>
      </c>
      <c r="L94" s="33"/>
      <c r="M94" s="302" t="s">
        <v>21</v>
      </c>
      <c r="N94" s="149" t="s">
        <v>43</v>
      </c>
      <c r="O94" s="34"/>
      <c r="P94" s="150">
        <f>O94*H94</f>
        <v>0</v>
      </c>
      <c r="Q94" s="150">
        <v>0</v>
      </c>
      <c r="R94" s="150">
        <f>Q94*H94</f>
        <v>0</v>
      </c>
      <c r="S94" s="150">
        <v>0</v>
      </c>
      <c r="T94" s="151">
        <f>S94*H94</f>
        <v>0</v>
      </c>
      <c r="AR94" s="291" t="s">
        <v>150</v>
      </c>
      <c r="AT94" s="291" t="s">
        <v>146</v>
      </c>
      <c r="AU94" s="291" t="s">
        <v>82</v>
      </c>
      <c r="AY94" s="291" t="s">
        <v>145</v>
      </c>
      <c r="BE94" s="303">
        <f>IF(N94="základní",J94,0)</f>
        <v>0</v>
      </c>
      <c r="BF94" s="303">
        <f>IF(N94="snížená",J94,0)</f>
        <v>0</v>
      </c>
      <c r="BG94" s="303">
        <f>IF(N94="zákl. přenesená",J94,0)</f>
        <v>0</v>
      </c>
      <c r="BH94" s="303">
        <f>IF(N94="sníž. přenesená",J94,0)</f>
        <v>0</v>
      </c>
      <c r="BI94" s="303">
        <f>IF(N94="nulová",J94,0)</f>
        <v>0</v>
      </c>
      <c r="BJ94" s="291" t="s">
        <v>80</v>
      </c>
      <c r="BK94" s="303">
        <f>ROUND(I94*H94,2)</f>
        <v>0</v>
      </c>
      <c r="BL94" s="291" t="s">
        <v>150</v>
      </c>
      <c r="BM94" s="291" t="s">
        <v>169</v>
      </c>
    </row>
    <row r="95" spans="2:65" s="55" customFormat="1" ht="121.5">
      <c r="B95" s="33"/>
      <c r="D95" s="152" t="s">
        <v>191</v>
      </c>
      <c r="F95" s="153" t="s">
        <v>690</v>
      </c>
      <c r="I95" s="122"/>
      <c r="L95" s="33"/>
      <c r="M95" s="154"/>
      <c r="N95" s="34"/>
      <c r="O95" s="34"/>
      <c r="P95" s="34"/>
      <c r="Q95" s="34"/>
      <c r="R95" s="34"/>
      <c r="S95" s="34"/>
      <c r="T95" s="70"/>
      <c r="AT95" s="291" t="s">
        <v>191</v>
      </c>
      <c r="AU95" s="291" t="s">
        <v>82</v>
      </c>
    </row>
    <row r="96" spans="2:65" s="55" customFormat="1" ht="27">
      <c r="B96" s="33"/>
      <c r="D96" s="170" t="s">
        <v>163</v>
      </c>
      <c r="F96" s="171" t="s">
        <v>692</v>
      </c>
      <c r="I96" s="122"/>
      <c r="L96" s="33"/>
      <c r="M96" s="154"/>
      <c r="N96" s="34"/>
      <c r="O96" s="34"/>
      <c r="P96" s="34"/>
      <c r="Q96" s="34"/>
      <c r="R96" s="34"/>
      <c r="S96" s="34"/>
      <c r="T96" s="70"/>
      <c r="AT96" s="291" t="s">
        <v>163</v>
      </c>
      <c r="AU96" s="291" t="s">
        <v>82</v>
      </c>
    </row>
    <row r="97" spans="2:65" s="55" customFormat="1" ht="31.5" customHeight="1">
      <c r="B97" s="33"/>
      <c r="C97" s="142" t="s">
        <v>156</v>
      </c>
      <c r="D97" s="142" t="s">
        <v>146</v>
      </c>
      <c r="E97" s="143" t="s">
        <v>693</v>
      </c>
      <c r="F97" s="144" t="s">
        <v>694</v>
      </c>
      <c r="G97" s="145" t="s">
        <v>155</v>
      </c>
      <c r="H97" s="146">
        <v>10</v>
      </c>
      <c r="I97" s="147"/>
      <c r="J97" s="148">
        <f>ROUND(I97*H97,2)</f>
        <v>0</v>
      </c>
      <c r="K97" s="144" t="s">
        <v>190</v>
      </c>
      <c r="L97" s="33"/>
      <c r="M97" s="302" t="s">
        <v>21</v>
      </c>
      <c r="N97" s="149" t="s">
        <v>43</v>
      </c>
      <c r="O97" s="34"/>
      <c r="P97" s="150">
        <f>O97*H97</f>
        <v>0</v>
      </c>
      <c r="Q97" s="150">
        <v>0</v>
      </c>
      <c r="R97" s="150">
        <f>Q97*H97</f>
        <v>0</v>
      </c>
      <c r="S97" s="150">
        <v>0</v>
      </c>
      <c r="T97" s="151">
        <f>S97*H97</f>
        <v>0</v>
      </c>
      <c r="AR97" s="291" t="s">
        <v>150</v>
      </c>
      <c r="AT97" s="291" t="s">
        <v>146</v>
      </c>
      <c r="AU97" s="291" t="s">
        <v>82</v>
      </c>
      <c r="AY97" s="291" t="s">
        <v>145</v>
      </c>
      <c r="BE97" s="303">
        <f>IF(N97="základní",J97,0)</f>
        <v>0</v>
      </c>
      <c r="BF97" s="303">
        <f>IF(N97="snížená",J97,0)</f>
        <v>0</v>
      </c>
      <c r="BG97" s="303">
        <f>IF(N97="zákl. přenesená",J97,0)</f>
        <v>0</v>
      </c>
      <c r="BH97" s="303">
        <f>IF(N97="sníž. přenesená",J97,0)</f>
        <v>0</v>
      </c>
      <c r="BI97" s="303">
        <f>IF(N97="nulová",J97,0)</f>
        <v>0</v>
      </c>
      <c r="BJ97" s="291" t="s">
        <v>80</v>
      </c>
      <c r="BK97" s="303">
        <f>ROUND(I97*H97,2)</f>
        <v>0</v>
      </c>
      <c r="BL97" s="291" t="s">
        <v>150</v>
      </c>
      <c r="BM97" s="291" t="s">
        <v>173</v>
      </c>
    </row>
    <row r="98" spans="2:65" s="55" customFormat="1" ht="121.5">
      <c r="B98" s="33"/>
      <c r="D98" s="170" t="s">
        <v>191</v>
      </c>
      <c r="F98" s="171" t="s">
        <v>690</v>
      </c>
      <c r="I98" s="122"/>
      <c r="L98" s="33"/>
      <c r="M98" s="154"/>
      <c r="N98" s="34"/>
      <c r="O98" s="34"/>
      <c r="P98" s="34"/>
      <c r="Q98" s="34"/>
      <c r="R98" s="34"/>
      <c r="S98" s="34"/>
      <c r="T98" s="70"/>
      <c r="AT98" s="291" t="s">
        <v>191</v>
      </c>
      <c r="AU98" s="291" t="s">
        <v>82</v>
      </c>
    </row>
    <row r="99" spans="2:65" s="55" customFormat="1" ht="31.5" customHeight="1">
      <c r="B99" s="33"/>
      <c r="C99" s="142" t="s">
        <v>207</v>
      </c>
      <c r="D99" s="142" t="s">
        <v>146</v>
      </c>
      <c r="E99" s="143" t="s">
        <v>695</v>
      </c>
      <c r="F99" s="144" t="s">
        <v>696</v>
      </c>
      <c r="G99" s="145" t="s">
        <v>155</v>
      </c>
      <c r="H99" s="146">
        <v>10</v>
      </c>
      <c r="I99" s="147"/>
      <c r="J99" s="148">
        <f>ROUND(I99*H99,2)</f>
        <v>0</v>
      </c>
      <c r="K99" s="144" t="s">
        <v>190</v>
      </c>
      <c r="L99" s="33"/>
      <c r="M99" s="302" t="s">
        <v>21</v>
      </c>
      <c r="N99" s="149" t="s">
        <v>43</v>
      </c>
      <c r="O99" s="34"/>
      <c r="P99" s="150">
        <f>O99*H99</f>
        <v>0</v>
      </c>
      <c r="Q99" s="150">
        <v>0</v>
      </c>
      <c r="R99" s="150">
        <f>Q99*H99</f>
        <v>0</v>
      </c>
      <c r="S99" s="150">
        <v>0</v>
      </c>
      <c r="T99" s="151">
        <f>S99*H99</f>
        <v>0</v>
      </c>
      <c r="AR99" s="291" t="s">
        <v>150</v>
      </c>
      <c r="AT99" s="291" t="s">
        <v>146</v>
      </c>
      <c r="AU99" s="291" t="s">
        <v>82</v>
      </c>
      <c r="AY99" s="291" t="s">
        <v>145</v>
      </c>
      <c r="BE99" s="303">
        <f>IF(N99="základní",J99,0)</f>
        <v>0</v>
      </c>
      <c r="BF99" s="303">
        <f>IF(N99="snížená",J99,0)</f>
        <v>0</v>
      </c>
      <c r="BG99" s="303">
        <f>IF(N99="zákl. přenesená",J99,0)</f>
        <v>0</v>
      </c>
      <c r="BH99" s="303">
        <f>IF(N99="sníž. přenesená",J99,0)</f>
        <v>0</v>
      </c>
      <c r="BI99" s="303">
        <f>IF(N99="nulová",J99,0)</f>
        <v>0</v>
      </c>
      <c r="BJ99" s="291" t="s">
        <v>80</v>
      </c>
      <c r="BK99" s="303">
        <f>ROUND(I99*H99,2)</f>
        <v>0</v>
      </c>
      <c r="BL99" s="291" t="s">
        <v>150</v>
      </c>
      <c r="BM99" s="291" t="s">
        <v>178</v>
      </c>
    </row>
    <row r="100" spans="2:65" s="55" customFormat="1" ht="162">
      <c r="B100" s="33"/>
      <c r="D100" s="170" t="s">
        <v>191</v>
      </c>
      <c r="F100" s="171" t="s">
        <v>269</v>
      </c>
      <c r="I100" s="122"/>
      <c r="L100" s="33"/>
      <c r="M100" s="154"/>
      <c r="N100" s="34"/>
      <c r="O100" s="34"/>
      <c r="P100" s="34"/>
      <c r="Q100" s="34"/>
      <c r="R100" s="34"/>
      <c r="S100" s="34"/>
      <c r="T100" s="70"/>
      <c r="AT100" s="291" t="s">
        <v>191</v>
      </c>
      <c r="AU100" s="291" t="s">
        <v>82</v>
      </c>
    </row>
    <row r="101" spans="2:65" s="55" customFormat="1" ht="31.5" customHeight="1">
      <c r="B101" s="33"/>
      <c r="C101" s="142" t="s">
        <v>162</v>
      </c>
      <c r="D101" s="142" t="s">
        <v>146</v>
      </c>
      <c r="E101" s="143" t="s">
        <v>270</v>
      </c>
      <c r="F101" s="144" t="s">
        <v>271</v>
      </c>
      <c r="G101" s="145" t="s">
        <v>155</v>
      </c>
      <c r="H101" s="146">
        <v>10</v>
      </c>
      <c r="I101" s="147"/>
      <c r="J101" s="148">
        <f>ROUND(I101*H101,2)</f>
        <v>0</v>
      </c>
      <c r="K101" s="144" t="s">
        <v>190</v>
      </c>
      <c r="L101" s="33"/>
      <c r="M101" s="302" t="s">
        <v>21</v>
      </c>
      <c r="N101" s="149" t="s">
        <v>43</v>
      </c>
      <c r="O101" s="34"/>
      <c r="P101" s="150">
        <f>O101*H101</f>
        <v>0</v>
      </c>
      <c r="Q101" s="150">
        <v>0</v>
      </c>
      <c r="R101" s="150">
        <f>Q101*H101</f>
        <v>0</v>
      </c>
      <c r="S101" s="150">
        <v>0</v>
      </c>
      <c r="T101" s="151">
        <f>S101*H101</f>
        <v>0</v>
      </c>
      <c r="AR101" s="291" t="s">
        <v>150</v>
      </c>
      <c r="AT101" s="291" t="s">
        <v>146</v>
      </c>
      <c r="AU101" s="291" t="s">
        <v>82</v>
      </c>
      <c r="AY101" s="291" t="s">
        <v>145</v>
      </c>
      <c r="BE101" s="303">
        <f>IF(N101="základní",J101,0)</f>
        <v>0</v>
      </c>
      <c r="BF101" s="303">
        <f>IF(N101="snížená",J101,0)</f>
        <v>0</v>
      </c>
      <c r="BG101" s="303">
        <f>IF(N101="zákl. přenesená",J101,0)</f>
        <v>0</v>
      </c>
      <c r="BH101" s="303">
        <f>IF(N101="sníž. přenesená",J101,0)</f>
        <v>0</v>
      </c>
      <c r="BI101" s="303">
        <f>IF(N101="nulová",J101,0)</f>
        <v>0</v>
      </c>
      <c r="BJ101" s="291" t="s">
        <v>80</v>
      </c>
      <c r="BK101" s="303">
        <f>ROUND(I101*H101,2)</f>
        <v>0</v>
      </c>
      <c r="BL101" s="291" t="s">
        <v>150</v>
      </c>
      <c r="BM101" s="291" t="s">
        <v>242</v>
      </c>
    </row>
    <row r="102" spans="2:65" s="55" customFormat="1" ht="162">
      <c r="B102" s="33"/>
      <c r="D102" s="170" t="s">
        <v>191</v>
      </c>
      <c r="F102" s="171" t="s">
        <v>269</v>
      </c>
      <c r="I102" s="122"/>
      <c r="L102" s="33"/>
      <c r="M102" s="154"/>
      <c r="N102" s="34"/>
      <c r="O102" s="34"/>
      <c r="P102" s="34"/>
      <c r="Q102" s="34"/>
      <c r="R102" s="34"/>
      <c r="S102" s="34"/>
      <c r="T102" s="70"/>
      <c r="AT102" s="291" t="s">
        <v>191</v>
      </c>
      <c r="AU102" s="291" t="s">
        <v>82</v>
      </c>
    </row>
    <row r="103" spans="2:65" s="55" customFormat="1" ht="31.5" customHeight="1">
      <c r="B103" s="33"/>
      <c r="C103" s="142" t="s">
        <v>248</v>
      </c>
      <c r="D103" s="142" t="s">
        <v>146</v>
      </c>
      <c r="E103" s="143" t="s">
        <v>272</v>
      </c>
      <c r="F103" s="144" t="s">
        <v>273</v>
      </c>
      <c r="G103" s="145" t="s">
        <v>155</v>
      </c>
      <c r="H103" s="146">
        <v>10</v>
      </c>
      <c r="I103" s="147"/>
      <c r="J103" s="148">
        <f>ROUND(I103*H103,2)</f>
        <v>0</v>
      </c>
      <c r="K103" s="144" t="s">
        <v>190</v>
      </c>
      <c r="L103" s="33"/>
      <c r="M103" s="302" t="s">
        <v>21</v>
      </c>
      <c r="N103" s="149" t="s">
        <v>43</v>
      </c>
      <c r="O103" s="34"/>
      <c r="P103" s="150">
        <f>O103*H103</f>
        <v>0</v>
      </c>
      <c r="Q103" s="150">
        <v>0</v>
      </c>
      <c r="R103" s="150">
        <f>Q103*H103</f>
        <v>0</v>
      </c>
      <c r="S103" s="150">
        <v>0</v>
      </c>
      <c r="T103" s="151">
        <f>S103*H103</f>
        <v>0</v>
      </c>
      <c r="AR103" s="291" t="s">
        <v>150</v>
      </c>
      <c r="AT103" s="291" t="s">
        <v>146</v>
      </c>
      <c r="AU103" s="291" t="s">
        <v>82</v>
      </c>
      <c r="AY103" s="291" t="s">
        <v>145</v>
      </c>
      <c r="BE103" s="303">
        <f>IF(N103="základní",J103,0)</f>
        <v>0</v>
      </c>
      <c r="BF103" s="303">
        <f>IF(N103="snížená",J103,0)</f>
        <v>0</v>
      </c>
      <c r="BG103" s="303">
        <f>IF(N103="zákl. přenesená",J103,0)</f>
        <v>0</v>
      </c>
      <c r="BH103" s="303">
        <f>IF(N103="sníž. přenesená",J103,0)</f>
        <v>0</v>
      </c>
      <c r="BI103" s="303">
        <f>IF(N103="nulová",J103,0)</f>
        <v>0</v>
      </c>
      <c r="BJ103" s="291" t="s">
        <v>80</v>
      </c>
      <c r="BK103" s="303">
        <f>ROUND(I103*H103,2)</f>
        <v>0</v>
      </c>
      <c r="BL103" s="291" t="s">
        <v>150</v>
      </c>
      <c r="BM103" s="291" t="s">
        <v>251</v>
      </c>
    </row>
    <row r="104" spans="2:65" s="55" customFormat="1" ht="162">
      <c r="B104" s="33"/>
      <c r="D104" s="152" t="s">
        <v>191</v>
      </c>
      <c r="F104" s="153" t="s">
        <v>269</v>
      </c>
      <c r="I104" s="122"/>
      <c r="L104" s="33"/>
      <c r="M104" s="154"/>
      <c r="N104" s="34"/>
      <c r="O104" s="34"/>
      <c r="P104" s="34"/>
      <c r="Q104" s="34"/>
      <c r="R104" s="34"/>
      <c r="S104" s="34"/>
      <c r="T104" s="70"/>
      <c r="AT104" s="291" t="s">
        <v>191</v>
      </c>
      <c r="AU104" s="291" t="s">
        <v>82</v>
      </c>
    </row>
    <row r="105" spans="2:65" s="133" customFormat="1" ht="29.85" customHeight="1">
      <c r="B105" s="132"/>
      <c r="D105" s="134" t="s">
        <v>71</v>
      </c>
      <c r="E105" s="168" t="s">
        <v>259</v>
      </c>
      <c r="F105" s="168" t="s">
        <v>215</v>
      </c>
      <c r="I105" s="136"/>
      <c r="J105" s="169">
        <f>BK105</f>
        <v>0</v>
      </c>
      <c r="L105" s="132"/>
      <c r="M105" s="138"/>
      <c r="N105" s="139"/>
      <c r="O105" s="139"/>
      <c r="P105" s="140">
        <f>SUM(P106:P107)</f>
        <v>0</v>
      </c>
      <c r="Q105" s="139"/>
      <c r="R105" s="140">
        <f>SUM(R106:R107)</f>
        <v>0</v>
      </c>
      <c r="S105" s="139"/>
      <c r="T105" s="141">
        <f>SUM(T106:T107)</f>
        <v>0</v>
      </c>
      <c r="AR105" s="165" t="s">
        <v>80</v>
      </c>
      <c r="AT105" s="300" t="s">
        <v>71</v>
      </c>
      <c r="AU105" s="300" t="s">
        <v>80</v>
      </c>
      <c r="AY105" s="165" t="s">
        <v>145</v>
      </c>
      <c r="BK105" s="301">
        <f>SUM(BK106:BK107)</f>
        <v>0</v>
      </c>
    </row>
    <row r="106" spans="2:65" s="55" customFormat="1" ht="31.5" customHeight="1">
      <c r="B106" s="33"/>
      <c r="C106" s="142" t="s">
        <v>169</v>
      </c>
      <c r="D106" s="142" t="s">
        <v>146</v>
      </c>
      <c r="E106" s="143" t="s">
        <v>274</v>
      </c>
      <c r="F106" s="144" t="s">
        <v>275</v>
      </c>
      <c r="G106" s="145" t="s">
        <v>221</v>
      </c>
      <c r="H106" s="146">
        <v>2530</v>
      </c>
      <c r="I106" s="147"/>
      <c r="J106" s="148">
        <f>ROUND(I106*H106,2)</f>
        <v>0</v>
      </c>
      <c r="K106" s="144" t="s">
        <v>190</v>
      </c>
      <c r="L106" s="33"/>
      <c r="M106" s="302" t="s">
        <v>21</v>
      </c>
      <c r="N106" s="149" t="s">
        <v>43</v>
      </c>
      <c r="O106" s="34"/>
      <c r="P106" s="150">
        <f>O106*H106</f>
        <v>0</v>
      </c>
      <c r="Q106" s="150">
        <v>0</v>
      </c>
      <c r="R106" s="150">
        <f>Q106*H106</f>
        <v>0</v>
      </c>
      <c r="S106" s="150">
        <v>0</v>
      </c>
      <c r="T106" s="151">
        <f>S106*H106</f>
        <v>0</v>
      </c>
      <c r="AR106" s="291" t="s">
        <v>150</v>
      </c>
      <c r="AT106" s="291" t="s">
        <v>146</v>
      </c>
      <c r="AU106" s="291" t="s">
        <v>82</v>
      </c>
      <c r="AY106" s="291" t="s">
        <v>145</v>
      </c>
      <c r="BE106" s="303">
        <f>IF(N106="základní",J106,0)</f>
        <v>0</v>
      </c>
      <c r="BF106" s="303">
        <f>IF(N106="snížená",J106,0)</f>
        <v>0</v>
      </c>
      <c r="BG106" s="303">
        <f>IF(N106="zákl. přenesená",J106,0)</f>
        <v>0</v>
      </c>
      <c r="BH106" s="303">
        <f>IF(N106="sníž. přenesená",J106,0)</f>
        <v>0</v>
      </c>
      <c r="BI106" s="303">
        <f>IF(N106="nulová",J106,0)</f>
        <v>0</v>
      </c>
      <c r="BJ106" s="291" t="s">
        <v>80</v>
      </c>
      <c r="BK106" s="303">
        <f>ROUND(I106*H106,2)</f>
        <v>0</v>
      </c>
      <c r="BL106" s="291" t="s">
        <v>150</v>
      </c>
      <c r="BM106" s="291" t="s">
        <v>257</v>
      </c>
    </row>
    <row r="107" spans="2:65" s="55" customFormat="1" ht="108">
      <c r="B107" s="33"/>
      <c r="D107" s="152" t="s">
        <v>191</v>
      </c>
      <c r="F107" s="153" t="s">
        <v>276</v>
      </c>
      <c r="I107" s="122"/>
      <c r="L107" s="33"/>
      <c r="M107" s="154"/>
      <c r="N107" s="34"/>
      <c r="O107" s="34"/>
      <c r="P107" s="34"/>
      <c r="Q107" s="34"/>
      <c r="R107" s="34"/>
      <c r="S107" s="34"/>
      <c r="T107" s="70"/>
      <c r="AT107" s="291" t="s">
        <v>191</v>
      </c>
      <c r="AU107" s="291" t="s">
        <v>82</v>
      </c>
    </row>
    <row r="108" spans="2:65" s="133" customFormat="1" ht="29.85" customHeight="1">
      <c r="B108" s="132"/>
      <c r="D108" s="134" t="s">
        <v>71</v>
      </c>
      <c r="E108" s="168" t="s">
        <v>259</v>
      </c>
      <c r="F108" s="168" t="s">
        <v>215</v>
      </c>
      <c r="I108" s="136"/>
      <c r="J108" s="169">
        <f>BK108</f>
        <v>0</v>
      </c>
      <c r="L108" s="132"/>
      <c r="M108" s="138"/>
      <c r="N108" s="139"/>
      <c r="O108" s="139"/>
      <c r="P108" s="140">
        <f>SUM(P109:P116)</f>
        <v>0</v>
      </c>
      <c r="Q108" s="139"/>
      <c r="R108" s="140">
        <f>SUM(R109:R116)</f>
        <v>0</v>
      </c>
      <c r="S108" s="139"/>
      <c r="T108" s="141">
        <f>SUM(T109:T116)</f>
        <v>0</v>
      </c>
      <c r="AR108" s="165" t="s">
        <v>80</v>
      </c>
      <c r="AT108" s="300" t="s">
        <v>71</v>
      </c>
      <c r="AU108" s="300" t="s">
        <v>80</v>
      </c>
      <c r="AY108" s="165" t="s">
        <v>145</v>
      </c>
      <c r="BK108" s="301">
        <f>SUM(BK109:BK116)</f>
        <v>0</v>
      </c>
    </row>
    <row r="109" spans="2:65" s="55" customFormat="1" ht="31.5" customHeight="1">
      <c r="B109" s="33"/>
      <c r="C109" s="142" t="s">
        <v>259</v>
      </c>
      <c r="D109" s="142" t="s">
        <v>146</v>
      </c>
      <c r="E109" s="143" t="s">
        <v>277</v>
      </c>
      <c r="F109" s="144" t="s">
        <v>278</v>
      </c>
      <c r="G109" s="145" t="s">
        <v>221</v>
      </c>
      <c r="H109" s="146">
        <v>2530</v>
      </c>
      <c r="I109" s="147"/>
      <c r="J109" s="148">
        <f>ROUND(I109*H109,2)</f>
        <v>0</v>
      </c>
      <c r="K109" s="144" t="s">
        <v>190</v>
      </c>
      <c r="L109" s="33"/>
      <c r="M109" s="302" t="s">
        <v>21</v>
      </c>
      <c r="N109" s="149" t="s">
        <v>43</v>
      </c>
      <c r="O109" s="34"/>
      <c r="P109" s="150">
        <f>O109*H109</f>
        <v>0</v>
      </c>
      <c r="Q109" s="150">
        <v>0</v>
      </c>
      <c r="R109" s="150">
        <f>Q109*H109</f>
        <v>0</v>
      </c>
      <c r="S109" s="150">
        <v>0</v>
      </c>
      <c r="T109" s="151">
        <f>S109*H109</f>
        <v>0</v>
      </c>
      <c r="AR109" s="291" t="s">
        <v>150</v>
      </c>
      <c r="AT109" s="291" t="s">
        <v>146</v>
      </c>
      <c r="AU109" s="291" t="s">
        <v>82</v>
      </c>
      <c r="AY109" s="291" t="s">
        <v>145</v>
      </c>
      <c r="BE109" s="303">
        <f>IF(N109="základní",J109,0)</f>
        <v>0</v>
      </c>
      <c r="BF109" s="303">
        <f>IF(N109="snížená",J109,0)</f>
        <v>0</v>
      </c>
      <c r="BG109" s="303">
        <f>IF(N109="zákl. přenesená",J109,0)</f>
        <v>0</v>
      </c>
      <c r="BH109" s="303">
        <f>IF(N109="sníž. přenesená",J109,0)</f>
        <v>0</v>
      </c>
      <c r="BI109" s="303">
        <f>IF(N109="nulová",J109,0)</f>
        <v>0</v>
      </c>
      <c r="BJ109" s="291" t="s">
        <v>80</v>
      </c>
      <c r="BK109" s="303">
        <f>ROUND(I109*H109,2)</f>
        <v>0</v>
      </c>
      <c r="BL109" s="291" t="s">
        <v>150</v>
      </c>
      <c r="BM109" s="291" t="s">
        <v>262</v>
      </c>
    </row>
    <row r="110" spans="2:65" s="55" customFormat="1" ht="81">
      <c r="B110" s="33"/>
      <c r="D110" s="170" t="s">
        <v>191</v>
      </c>
      <c r="F110" s="171" t="s">
        <v>279</v>
      </c>
      <c r="I110" s="122"/>
      <c r="L110" s="33"/>
      <c r="M110" s="154"/>
      <c r="N110" s="34"/>
      <c r="O110" s="34"/>
      <c r="P110" s="34"/>
      <c r="Q110" s="34"/>
      <c r="R110" s="34"/>
      <c r="S110" s="34"/>
      <c r="T110" s="70"/>
      <c r="AT110" s="291" t="s">
        <v>191</v>
      </c>
      <c r="AU110" s="291" t="s">
        <v>82</v>
      </c>
    </row>
    <row r="111" spans="2:65" s="55" customFormat="1" ht="44.25" customHeight="1">
      <c r="B111" s="33"/>
      <c r="C111" s="142" t="s">
        <v>173</v>
      </c>
      <c r="D111" s="142" t="s">
        <v>146</v>
      </c>
      <c r="E111" s="143" t="s">
        <v>280</v>
      </c>
      <c r="F111" s="144" t="s">
        <v>281</v>
      </c>
      <c r="G111" s="145" t="s">
        <v>221</v>
      </c>
      <c r="H111" s="146">
        <v>4260</v>
      </c>
      <c r="I111" s="147"/>
      <c r="J111" s="148">
        <f>ROUND(I111*H111,2)</f>
        <v>0</v>
      </c>
      <c r="K111" s="144" t="s">
        <v>190</v>
      </c>
      <c r="L111" s="33"/>
      <c r="M111" s="302" t="s">
        <v>21</v>
      </c>
      <c r="N111" s="149" t="s">
        <v>43</v>
      </c>
      <c r="O111" s="34"/>
      <c r="P111" s="150">
        <f>O111*H111</f>
        <v>0</v>
      </c>
      <c r="Q111" s="150">
        <v>0</v>
      </c>
      <c r="R111" s="150">
        <f>Q111*H111</f>
        <v>0</v>
      </c>
      <c r="S111" s="150">
        <v>0</v>
      </c>
      <c r="T111" s="151">
        <f>S111*H111</f>
        <v>0</v>
      </c>
      <c r="AR111" s="291" t="s">
        <v>150</v>
      </c>
      <c r="AT111" s="291" t="s">
        <v>146</v>
      </c>
      <c r="AU111" s="291" t="s">
        <v>82</v>
      </c>
      <c r="AY111" s="291" t="s">
        <v>145</v>
      </c>
      <c r="BE111" s="303">
        <f>IF(N111="základní",J111,0)</f>
        <v>0</v>
      </c>
      <c r="BF111" s="303">
        <f>IF(N111="snížená",J111,0)</f>
        <v>0</v>
      </c>
      <c r="BG111" s="303">
        <f>IF(N111="zákl. přenesená",J111,0)</f>
        <v>0</v>
      </c>
      <c r="BH111" s="303">
        <f>IF(N111="sníž. přenesená",J111,0)</f>
        <v>0</v>
      </c>
      <c r="BI111" s="303">
        <f>IF(N111="nulová",J111,0)</f>
        <v>0</v>
      </c>
      <c r="BJ111" s="291" t="s">
        <v>80</v>
      </c>
      <c r="BK111" s="303">
        <f>ROUND(I111*H111,2)</f>
        <v>0</v>
      </c>
      <c r="BL111" s="291" t="s">
        <v>150</v>
      </c>
      <c r="BM111" s="291" t="s">
        <v>267</v>
      </c>
    </row>
    <row r="112" spans="2:65" s="55" customFormat="1" ht="81">
      <c r="B112" s="33"/>
      <c r="D112" s="170" t="s">
        <v>191</v>
      </c>
      <c r="F112" s="171" t="s">
        <v>279</v>
      </c>
      <c r="I112" s="122"/>
      <c r="L112" s="33"/>
      <c r="M112" s="154"/>
      <c r="N112" s="34"/>
      <c r="O112" s="34"/>
      <c r="P112" s="34"/>
      <c r="Q112" s="34"/>
      <c r="R112" s="34"/>
      <c r="S112" s="34"/>
      <c r="T112" s="70"/>
      <c r="AT112" s="291" t="s">
        <v>191</v>
      </c>
      <c r="AU112" s="291" t="s">
        <v>82</v>
      </c>
    </row>
    <row r="113" spans="2:65" s="55" customFormat="1" ht="44.25" customHeight="1">
      <c r="B113" s="33"/>
      <c r="C113" s="142" t="s">
        <v>588</v>
      </c>
      <c r="D113" s="142" t="s">
        <v>146</v>
      </c>
      <c r="E113" s="143" t="s">
        <v>237</v>
      </c>
      <c r="F113" s="144" t="s">
        <v>238</v>
      </c>
      <c r="G113" s="145" t="s">
        <v>221</v>
      </c>
      <c r="H113" s="146">
        <v>2530</v>
      </c>
      <c r="I113" s="147"/>
      <c r="J113" s="148">
        <f>ROUND(I113*H113,2)</f>
        <v>0</v>
      </c>
      <c r="K113" s="144" t="s">
        <v>190</v>
      </c>
      <c r="L113" s="33"/>
      <c r="M113" s="302" t="s">
        <v>21</v>
      </c>
      <c r="N113" s="149" t="s">
        <v>43</v>
      </c>
      <c r="O113" s="34"/>
      <c r="P113" s="150">
        <f>O113*H113</f>
        <v>0</v>
      </c>
      <c r="Q113" s="150">
        <v>0</v>
      </c>
      <c r="R113" s="150">
        <f>Q113*H113</f>
        <v>0</v>
      </c>
      <c r="S113" s="150">
        <v>0</v>
      </c>
      <c r="T113" s="151">
        <f>S113*H113</f>
        <v>0</v>
      </c>
      <c r="AR113" s="291" t="s">
        <v>150</v>
      </c>
      <c r="AT113" s="291" t="s">
        <v>146</v>
      </c>
      <c r="AU113" s="291" t="s">
        <v>82</v>
      </c>
      <c r="AY113" s="291" t="s">
        <v>145</v>
      </c>
      <c r="BE113" s="303">
        <f>IF(N113="základní",J113,0)</f>
        <v>0</v>
      </c>
      <c r="BF113" s="303">
        <f>IF(N113="snížená",J113,0)</f>
        <v>0</v>
      </c>
      <c r="BG113" s="303">
        <f>IF(N113="zákl. přenesená",J113,0)</f>
        <v>0</v>
      </c>
      <c r="BH113" s="303">
        <f>IF(N113="sníž. přenesená",J113,0)</f>
        <v>0</v>
      </c>
      <c r="BI113" s="303">
        <f>IF(N113="nulová",J113,0)</f>
        <v>0</v>
      </c>
      <c r="BJ113" s="291" t="s">
        <v>80</v>
      </c>
      <c r="BK113" s="303">
        <f>ROUND(I113*H113,2)</f>
        <v>0</v>
      </c>
      <c r="BL113" s="291" t="s">
        <v>150</v>
      </c>
      <c r="BM113" s="291" t="s">
        <v>591</v>
      </c>
    </row>
    <row r="114" spans="2:65" s="55" customFormat="1" ht="189">
      <c r="B114" s="33"/>
      <c r="D114" s="170" t="s">
        <v>191</v>
      </c>
      <c r="F114" s="171" t="s">
        <v>231</v>
      </c>
      <c r="I114" s="122"/>
      <c r="L114" s="33"/>
      <c r="M114" s="154"/>
      <c r="N114" s="34"/>
      <c r="O114" s="34"/>
      <c r="P114" s="34"/>
      <c r="Q114" s="34"/>
      <c r="R114" s="34"/>
      <c r="S114" s="34"/>
      <c r="T114" s="70"/>
      <c r="AT114" s="291" t="s">
        <v>191</v>
      </c>
      <c r="AU114" s="291" t="s">
        <v>82</v>
      </c>
    </row>
    <row r="115" spans="2:65" s="55" customFormat="1" ht="44.25" customHeight="1">
      <c r="B115" s="33"/>
      <c r="C115" s="142" t="s">
        <v>178</v>
      </c>
      <c r="D115" s="142" t="s">
        <v>146</v>
      </c>
      <c r="E115" s="143" t="s">
        <v>282</v>
      </c>
      <c r="F115" s="144" t="s">
        <v>283</v>
      </c>
      <c r="G115" s="145" t="s">
        <v>221</v>
      </c>
      <c r="H115" s="146">
        <v>25300</v>
      </c>
      <c r="I115" s="147"/>
      <c r="J115" s="148">
        <f>ROUND(I115*H115,2)</f>
        <v>0</v>
      </c>
      <c r="K115" s="144" t="s">
        <v>190</v>
      </c>
      <c r="L115" s="33"/>
      <c r="M115" s="302" t="s">
        <v>21</v>
      </c>
      <c r="N115" s="149" t="s">
        <v>43</v>
      </c>
      <c r="O115" s="34"/>
      <c r="P115" s="150">
        <f>O115*H115</f>
        <v>0</v>
      </c>
      <c r="Q115" s="150">
        <v>0</v>
      </c>
      <c r="R115" s="150">
        <f>Q115*H115</f>
        <v>0</v>
      </c>
      <c r="S115" s="150">
        <v>0</v>
      </c>
      <c r="T115" s="151">
        <f>S115*H115</f>
        <v>0</v>
      </c>
      <c r="AR115" s="291" t="s">
        <v>150</v>
      </c>
      <c r="AT115" s="291" t="s">
        <v>146</v>
      </c>
      <c r="AU115" s="291" t="s">
        <v>82</v>
      </c>
      <c r="AY115" s="291" t="s">
        <v>145</v>
      </c>
      <c r="BE115" s="303">
        <f>IF(N115="základní",J115,0)</f>
        <v>0</v>
      </c>
      <c r="BF115" s="303">
        <f>IF(N115="snížená",J115,0)</f>
        <v>0</v>
      </c>
      <c r="BG115" s="303">
        <f>IF(N115="zákl. přenesená",J115,0)</f>
        <v>0</v>
      </c>
      <c r="BH115" s="303">
        <f>IF(N115="sníž. přenesená",J115,0)</f>
        <v>0</v>
      </c>
      <c r="BI115" s="303">
        <f>IF(N115="nulová",J115,0)</f>
        <v>0</v>
      </c>
      <c r="BJ115" s="291" t="s">
        <v>80</v>
      </c>
      <c r="BK115" s="303">
        <f>ROUND(I115*H115,2)</f>
        <v>0</v>
      </c>
      <c r="BL115" s="291" t="s">
        <v>150</v>
      </c>
      <c r="BM115" s="291" t="s">
        <v>645</v>
      </c>
    </row>
    <row r="116" spans="2:65" s="55" customFormat="1" ht="189">
      <c r="B116" s="33"/>
      <c r="D116" s="152" t="s">
        <v>191</v>
      </c>
      <c r="F116" s="153" t="s">
        <v>231</v>
      </c>
      <c r="I116" s="122"/>
      <c r="L116" s="33"/>
      <c r="M116" s="154"/>
      <c r="N116" s="34"/>
      <c r="O116" s="34"/>
      <c r="P116" s="34"/>
      <c r="Q116" s="34"/>
      <c r="R116" s="34"/>
      <c r="S116" s="34"/>
      <c r="T116" s="70"/>
      <c r="AT116" s="291" t="s">
        <v>191</v>
      </c>
      <c r="AU116" s="291" t="s">
        <v>82</v>
      </c>
    </row>
    <row r="117" spans="2:65" s="133" customFormat="1" ht="29.85" customHeight="1">
      <c r="B117" s="132"/>
      <c r="D117" s="134" t="s">
        <v>71</v>
      </c>
      <c r="E117" s="168" t="s">
        <v>259</v>
      </c>
      <c r="F117" s="168" t="s">
        <v>215</v>
      </c>
      <c r="I117" s="136"/>
      <c r="J117" s="169">
        <f>BK117</f>
        <v>0</v>
      </c>
      <c r="L117" s="132"/>
      <c r="M117" s="138"/>
      <c r="N117" s="139"/>
      <c r="O117" s="139"/>
      <c r="P117" s="140">
        <f>SUM(P118:P123)</f>
        <v>0</v>
      </c>
      <c r="Q117" s="139"/>
      <c r="R117" s="140">
        <f>SUM(R118:R123)</f>
        <v>0</v>
      </c>
      <c r="S117" s="139"/>
      <c r="T117" s="141">
        <f>SUM(T118:T123)</f>
        <v>0</v>
      </c>
      <c r="AR117" s="165" t="s">
        <v>80</v>
      </c>
      <c r="AT117" s="300" t="s">
        <v>71</v>
      </c>
      <c r="AU117" s="300" t="s">
        <v>80</v>
      </c>
      <c r="AY117" s="165" t="s">
        <v>145</v>
      </c>
      <c r="BK117" s="301">
        <f>SUM(BK118:BK123)</f>
        <v>0</v>
      </c>
    </row>
    <row r="118" spans="2:65" s="55" customFormat="1" ht="22.5" customHeight="1">
      <c r="B118" s="33"/>
      <c r="C118" s="142" t="s">
        <v>10</v>
      </c>
      <c r="D118" s="142" t="s">
        <v>146</v>
      </c>
      <c r="E118" s="143" t="s">
        <v>284</v>
      </c>
      <c r="F118" s="144" t="s">
        <v>285</v>
      </c>
      <c r="G118" s="145" t="s">
        <v>221</v>
      </c>
      <c r="H118" s="146">
        <v>2530</v>
      </c>
      <c r="I118" s="147"/>
      <c r="J118" s="148">
        <f>ROUND(I118*H118,2)</f>
        <v>0</v>
      </c>
      <c r="K118" s="144" t="s">
        <v>190</v>
      </c>
      <c r="L118" s="33"/>
      <c r="M118" s="302" t="s">
        <v>21</v>
      </c>
      <c r="N118" s="149" t="s">
        <v>43</v>
      </c>
      <c r="O118" s="34"/>
      <c r="P118" s="150">
        <f>O118*H118</f>
        <v>0</v>
      </c>
      <c r="Q118" s="150">
        <v>0</v>
      </c>
      <c r="R118" s="150">
        <f>Q118*H118</f>
        <v>0</v>
      </c>
      <c r="S118" s="150">
        <v>0</v>
      </c>
      <c r="T118" s="151">
        <f>S118*H118</f>
        <v>0</v>
      </c>
      <c r="AR118" s="291" t="s">
        <v>150</v>
      </c>
      <c r="AT118" s="291" t="s">
        <v>146</v>
      </c>
      <c r="AU118" s="291" t="s">
        <v>82</v>
      </c>
      <c r="AY118" s="291" t="s">
        <v>145</v>
      </c>
      <c r="BE118" s="303">
        <f>IF(N118="základní",J118,0)</f>
        <v>0</v>
      </c>
      <c r="BF118" s="303">
        <f>IF(N118="snížená",J118,0)</f>
        <v>0</v>
      </c>
      <c r="BG118" s="303">
        <f>IF(N118="zákl. přenesená",J118,0)</f>
        <v>0</v>
      </c>
      <c r="BH118" s="303">
        <f>IF(N118="sníž. přenesená",J118,0)</f>
        <v>0</v>
      </c>
      <c r="BI118" s="303">
        <f>IF(N118="nulová",J118,0)</f>
        <v>0</v>
      </c>
      <c r="BJ118" s="291" t="s">
        <v>80</v>
      </c>
      <c r="BK118" s="303">
        <f>ROUND(I118*H118,2)</f>
        <v>0</v>
      </c>
      <c r="BL118" s="291" t="s">
        <v>150</v>
      </c>
      <c r="BM118" s="291" t="s">
        <v>649</v>
      </c>
    </row>
    <row r="119" spans="2:65" s="55" customFormat="1" ht="297">
      <c r="B119" s="33"/>
      <c r="D119" s="170" t="s">
        <v>191</v>
      </c>
      <c r="F119" s="171" t="s">
        <v>286</v>
      </c>
      <c r="I119" s="122"/>
      <c r="L119" s="33"/>
      <c r="M119" s="154"/>
      <c r="N119" s="34"/>
      <c r="O119" s="34"/>
      <c r="P119" s="34"/>
      <c r="Q119" s="34"/>
      <c r="R119" s="34"/>
      <c r="S119" s="34"/>
      <c r="T119" s="70"/>
      <c r="AT119" s="291" t="s">
        <v>191</v>
      </c>
      <c r="AU119" s="291" t="s">
        <v>82</v>
      </c>
    </row>
    <row r="120" spans="2:65" s="55" customFormat="1" ht="22.5" customHeight="1">
      <c r="B120" s="33"/>
      <c r="C120" s="142" t="s">
        <v>242</v>
      </c>
      <c r="D120" s="142" t="s">
        <v>146</v>
      </c>
      <c r="E120" s="143" t="s">
        <v>216</v>
      </c>
      <c r="F120" s="144" t="s">
        <v>217</v>
      </c>
      <c r="G120" s="145" t="s">
        <v>189</v>
      </c>
      <c r="H120" s="146">
        <v>1410</v>
      </c>
      <c r="I120" s="147"/>
      <c r="J120" s="148">
        <f>ROUND(I120*H120,2)</f>
        <v>0</v>
      </c>
      <c r="K120" s="144" t="s">
        <v>190</v>
      </c>
      <c r="L120" s="33"/>
      <c r="M120" s="302" t="s">
        <v>21</v>
      </c>
      <c r="N120" s="149" t="s">
        <v>43</v>
      </c>
      <c r="O120" s="34"/>
      <c r="P120" s="150">
        <f>O120*H120</f>
        <v>0</v>
      </c>
      <c r="Q120" s="150">
        <v>0</v>
      </c>
      <c r="R120" s="150">
        <f>Q120*H120</f>
        <v>0</v>
      </c>
      <c r="S120" s="150">
        <v>0</v>
      </c>
      <c r="T120" s="151">
        <f>S120*H120</f>
        <v>0</v>
      </c>
      <c r="AR120" s="291" t="s">
        <v>150</v>
      </c>
      <c r="AT120" s="291" t="s">
        <v>146</v>
      </c>
      <c r="AU120" s="291" t="s">
        <v>82</v>
      </c>
      <c r="AY120" s="291" t="s">
        <v>145</v>
      </c>
      <c r="BE120" s="303">
        <f>IF(N120="základní",J120,0)</f>
        <v>0</v>
      </c>
      <c r="BF120" s="303">
        <f>IF(N120="snížená",J120,0)</f>
        <v>0</v>
      </c>
      <c r="BG120" s="303">
        <f>IF(N120="zákl. přenesená",J120,0)</f>
        <v>0</v>
      </c>
      <c r="BH120" s="303">
        <f>IF(N120="sníž. přenesená",J120,0)</f>
        <v>0</v>
      </c>
      <c r="BI120" s="303">
        <f>IF(N120="nulová",J120,0)</f>
        <v>0</v>
      </c>
      <c r="BJ120" s="291" t="s">
        <v>80</v>
      </c>
      <c r="BK120" s="303">
        <f>ROUND(I120*H120,2)</f>
        <v>0</v>
      </c>
      <c r="BL120" s="291" t="s">
        <v>150</v>
      </c>
      <c r="BM120" s="291" t="s">
        <v>652</v>
      </c>
    </row>
    <row r="121" spans="2:65" s="55" customFormat="1" ht="175.5">
      <c r="B121" s="33"/>
      <c r="D121" s="170" t="s">
        <v>191</v>
      </c>
      <c r="F121" s="171" t="s">
        <v>218</v>
      </c>
      <c r="I121" s="122"/>
      <c r="L121" s="33"/>
      <c r="M121" s="154"/>
      <c r="N121" s="34"/>
      <c r="O121" s="34"/>
      <c r="P121" s="34"/>
      <c r="Q121" s="34"/>
      <c r="R121" s="34"/>
      <c r="S121" s="34"/>
      <c r="T121" s="70"/>
      <c r="AT121" s="291" t="s">
        <v>191</v>
      </c>
      <c r="AU121" s="291" t="s">
        <v>82</v>
      </c>
    </row>
    <row r="122" spans="2:65" s="55" customFormat="1" ht="31.5" customHeight="1">
      <c r="B122" s="33"/>
      <c r="C122" s="142" t="s">
        <v>654</v>
      </c>
      <c r="D122" s="142" t="s">
        <v>146</v>
      </c>
      <c r="E122" s="143" t="s">
        <v>287</v>
      </c>
      <c r="F122" s="144" t="s">
        <v>288</v>
      </c>
      <c r="G122" s="145" t="s">
        <v>189</v>
      </c>
      <c r="H122" s="146">
        <v>940</v>
      </c>
      <c r="I122" s="147"/>
      <c r="J122" s="148">
        <f>ROUND(I122*H122,2)</f>
        <v>0</v>
      </c>
      <c r="K122" s="144" t="s">
        <v>190</v>
      </c>
      <c r="L122" s="33"/>
      <c r="M122" s="302" t="s">
        <v>21</v>
      </c>
      <c r="N122" s="149" t="s">
        <v>43</v>
      </c>
      <c r="O122" s="34"/>
      <c r="P122" s="150">
        <f>O122*H122</f>
        <v>0</v>
      </c>
      <c r="Q122" s="150">
        <v>0</v>
      </c>
      <c r="R122" s="150">
        <f>Q122*H122</f>
        <v>0</v>
      </c>
      <c r="S122" s="150">
        <v>0</v>
      </c>
      <c r="T122" s="151">
        <f>S122*H122</f>
        <v>0</v>
      </c>
      <c r="AR122" s="291" t="s">
        <v>150</v>
      </c>
      <c r="AT122" s="291" t="s">
        <v>146</v>
      </c>
      <c r="AU122" s="291" t="s">
        <v>82</v>
      </c>
      <c r="AY122" s="291" t="s">
        <v>145</v>
      </c>
      <c r="BE122" s="303">
        <f>IF(N122="základní",J122,0)</f>
        <v>0</v>
      </c>
      <c r="BF122" s="303">
        <f>IF(N122="snížená",J122,0)</f>
        <v>0</v>
      </c>
      <c r="BG122" s="303">
        <f>IF(N122="zákl. přenesená",J122,0)</f>
        <v>0</v>
      </c>
      <c r="BH122" s="303">
        <f>IF(N122="sníž. přenesená",J122,0)</f>
        <v>0</v>
      </c>
      <c r="BI122" s="303">
        <f>IF(N122="nulová",J122,0)</f>
        <v>0</v>
      </c>
      <c r="BJ122" s="291" t="s">
        <v>80</v>
      </c>
      <c r="BK122" s="303">
        <f>ROUND(I122*H122,2)</f>
        <v>0</v>
      </c>
      <c r="BL122" s="291" t="s">
        <v>150</v>
      </c>
      <c r="BM122" s="291" t="s">
        <v>657</v>
      </c>
    </row>
    <row r="123" spans="2:65" s="55" customFormat="1" ht="121.5">
      <c r="B123" s="33"/>
      <c r="D123" s="152" t="s">
        <v>191</v>
      </c>
      <c r="F123" s="153" t="s">
        <v>289</v>
      </c>
      <c r="I123" s="122"/>
      <c r="L123" s="33"/>
      <c r="M123" s="154"/>
      <c r="N123" s="34"/>
      <c r="O123" s="34"/>
      <c r="P123" s="34"/>
      <c r="Q123" s="34"/>
      <c r="R123" s="34"/>
      <c r="S123" s="34"/>
      <c r="T123" s="70"/>
      <c r="AT123" s="291" t="s">
        <v>191</v>
      </c>
      <c r="AU123" s="291" t="s">
        <v>82</v>
      </c>
    </row>
    <row r="124" spans="2:65" s="133" customFormat="1" ht="29.85" customHeight="1">
      <c r="B124" s="132"/>
      <c r="D124" s="134" t="s">
        <v>71</v>
      </c>
      <c r="E124" s="168" t="s">
        <v>259</v>
      </c>
      <c r="F124" s="168" t="s">
        <v>215</v>
      </c>
      <c r="I124" s="136"/>
      <c r="J124" s="169">
        <f>BK124</f>
        <v>0</v>
      </c>
      <c r="L124" s="132"/>
      <c r="M124" s="138"/>
      <c r="N124" s="139"/>
      <c r="O124" s="139"/>
      <c r="P124" s="140">
        <f>SUM(P125:P130)</f>
        <v>0</v>
      </c>
      <c r="Q124" s="139"/>
      <c r="R124" s="140">
        <f>SUM(R125:R130)</f>
        <v>0</v>
      </c>
      <c r="S124" s="139"/>
      <c r="T124" s="141">
        <f>SUM(T125:T130)</f>
        <v>0</v>
      </c>
      <c r="AR124" s="165" t="s">
        <v>80</v>
      </c>
      <c r="AT124" s="300" t="s">
        <v>71</v>
      </c>
      <c r="AU124" s="300" t="s">
        <v>80</v>
      </c>
      <c r="AY124" s="165" t="s">
        <v>145</v>
      </c>
      <c r="BK124" s="301">
        <f>SUM(BK125:BK130)</f>
        <v>0</v>
      </c>
    </row>
    <row r="125" spans="2:65" s="55" customFormat="1" ht="22.5" customHeight="1">
      <c r="B125" s="33"/>
      <c r="C125" s="142" t="s">
        <v>251</v>
      </c>
      <c r="D125" s="142" t="s">
        <v>146</v>
      </c>
      <c r="E125" s="143" t="s">
        <v>290</v>
      </c>
      <c r="F125" s="144" t="s">
        <v>291</v>
      </c>
      <c r="G125" s="145" t="s">
        <v>199</v>
      </c>
      <c r="H125" s="146">
        <v>3221.54</v>
      </c>
      <c r="I125" s="147"/>
      <c r="J125" s="148">
        <f>ROUND(I125*H125,2)</f>
        <v>0</v>
      </c>
      <c r="K125" s="144" t="s">
        <v>190</v>
      </c>
      <c r="L125" s="33"/>
      <c r="M125" s="302" t="s">
        <v>21</v>
      </c>
      <c r="N125" s="149" t="s">
        <v>43</v>
      </c>
      <c r="O125" s="34"/>
      <c r="P125" s="150">
        <f>O125*H125</f>
        <v>0</v>
      </c>
      <c r="Q125" s="150">
        <v>0</v>
      </c>
      <c r="R125" s="150">
        <f>Q125*H125</f>
        <v>0</v>
      </c>
      <c r="S125" s="150">
        <v>0</v>
      </c>
      <c r="T125" s="151">
        <f>S125*H125</f>
        <v>0</v>
      </c>
      <c r="AR125" s="291" t="s">
        <v>150</v>
      </c>
      <c r="AT125" s="291" t="s">
        <v>146</v>
      </c>
      <c r="AU125" s="291" t="s">
        <v>82</v>
      </c>
      <c r="AY125" s="291" t="s">
        <v>145</v>
      </c>
      <c r="BE125" s="303">
        <f>IF(N125="základní",J125,0)</f>
        <v>0</v>
      </c>
      <c r="BF125" s="303">
        <f>IF(N125="snížená",J125,0)</f>
        <v>0</v>
      </c>
      <c r="BG125" s="303">
        <f>IF(N125="zákl. přenesená",J125,0)</f>
        <v>0</v>
      </c>
      <c r="BH125" s="303">
        <f>IF(N125="sníž. přenesená",J125,0)</f>
        <v>0</v>
      </c>
      <c r="BI125" s="303">
        <f>IF(N125="nulová",J125,0)</f>
        <v>0</v>
      </c>
      <c r="BJ125" s="291" t="s">
        <v>80</v>
      </c>
      <c r="BK125" s="303">
        <f>ROUND(I125*H125,2)</f>
        <v>0</v>
      </c>
      <c r="BL125" s="291" t="s">
        <v>150</v>
      </c>
      <c r="BM125" s="291" t="s">
        <v>662</v>
      </c>
    </row>
    <row r="126" spans="2:65" s="55" customFormat="1" ht="297">
      <c r="B126" s="33"/>
      <c r="D126" s="152" t="s">
        <v>191</v>
      </c>
      <c r="F126" s="153" t="s">
        <v>286</v>
      </c>
      <c r="I126" s="122"/>
      <c r="L126" s="33"/>
      <c r="M126" s="154"/>
      <c r="N126" s="34"/>
      <c r="O126" s="34"/>
      <c r="P126" s="34"/>
      <c r="Q126" s="34"/>
      <c r="R126" s="34"/>
      <c r="S126" s="34"/>
      <c r="T126" s="70"/>
      <c r="AT126" s="291" t="s">
        <v>191</v>
      </c>
      <c r="AU126" s="291" t="s">
        <v>82</v>
      </c>
    </row>
    <row r="127" spans="2:65" s="173" customFormat="1">
      <c r="B127" s="172"/>
      <c r="D127" s="170" t="s">
        <v>205</v>
      </c>
      <c r="E127" s="208" t="s">
        <v>21</v>
      </c>
      <c r="F127" s="174" t="s">
        <v>292</v>
      </c>
      <c r="H127" s="175">
        <v>3221.54</v>
      </c>
      <c r="I127" s="176"/>
      <c r="L127" s="172"/>
      <c r="M127" s="177"/>
      <c r="N127" s="178"/>
      <c r="O127" s="178"/>
      <c r="P127" s="178"/>
      <c r="Q127" s="178"/>
      <c r="R127" s="178"/>
      <c r="S127" s="178"/>
      <c r="T127" s="179"/>
      <c r="AT127" s="190" t="s">
        <v>205</v>
      </c>
      <c r="AU127" s="190" t="s">
        <v>82</v>
      </c>
      <c r="AV127" s="173" t="s">
        <v>82</v>
      </c>
      <c r="AW127" s="173" t="s">
        <v>36</v>
      </c>
      <c r="AX127" s="173" t="s">
        <v>80</v>
      </c>
      <c r="AY127" s="190" t="s">
        <v>145</v>
      </c>
    </row>
    <row r="128" spans="2:65" s="55" customFormat="1" ht="22.5" customHeight="1">
      <c r="B128" s="33"/>
      <c r="C128" s="142" t="s">
        <v>663</v>
      </c>
      <c r="D128" s="142" t="s">
        <v>146</v>
      </c>
      <c r="E128" s="143" t="s">
        <v>293</v>
      </c>
      <c r="F128" s="144" t="s">
        <v>294</v>
      </c>
      <c r="G128" s="145" t="s">
        <v>199</v>
      </c>
      <c r="H128" s="146">
        <v>826.46</v>
      </c>
      <c r="I128" s="147"/>
      <c r="J128" s="148">
        <f>ROUND(I128*H128,2)</f>
        <v>0</v>
      </c>
      <c r="K128" s="144" t="s">
        <v>21</v>
      </c>
      <c r="L128" s="33"/>
      <c r="M128" s="302" t="s">
        <v>21</v>
      </c>
      <c r="N128" s="149" t="s">
        <v>43</v>
      </c>
      <c r="O128" s="34"/>
      <c r="P128" s="150">
        <f>O128*H128</f>
        <v>0</v>
      </c>
      <c r="Q128" s="150">
        <v>0</v>
      </c>
      <c r="R128" s="150">
        <f>Q128*H128</f>
        <v>0</v>
      </c>
      <c r="S128" s="150">
        <v>0</v>
      </c>
      <c r="T128" s="151">
        <f>S128*H128</f>
        <v>0</v>
      </c>
      <c r="AR128" s="291" t="s">
        <v>150</v>
      </c>
      <c r="AT128" s="291" t="s">
        <v>146</v>
      </c>
      <c r="AU128" s="291" t="s">
        <v>82</v>
      </c>
      <c r="AY128" s="291" t="s">
        <v>145</v>
      </c>
      <c r="BE128" s="303">
        <f>IF(N128="základní",J128,0)</f>
        <v>0</v>
      </c>
      <c r="BF128" s="303">
        <f>IF(N128="snížená",J128,0)</f>
        <v>0</v>
      </c>
      <c r="BG128" s="303">
        <f>IF(N128="zákl. přenesená",J128,0)</f>
        <v>0</v>
      </c>
      <c r="BH128" s="303">
        <f>IF(N128="sníž. přenesená",J128,0)</f>
        <v>0</v>
      </c>
      <c r="BI128" s="303">
        <f>IF(N128="nulová",J128,0)</f>
        <v>0</v>
      </c>
      <c r="BJ128" s="291" t="s">
        <v>80</v>
      </c>
      <c r="BK128" s="303">
        <f>ROUND(I128*H128,2)</f>
        <v>0</v>
      </c>
      <c r="BL128" s="291" t="s">
        <v>150</v>
      </c>
      <c r="BM128" s="291" t="s">
        <v>666</v>
      </c>
    </row>
    <row r="129" spans="2:65" s="55" customFormat="1" ht="22.5" customHeight="1">
      <c r="B129" s="33"/>
      <c r="C129" s="142" t="s">
        <v>257</v>
      </c>
      <c r="D129" s="142" t="s">
        <v>146</v>
      </c>
      <c r="E129" s="143" t="s">
        <v>295</v>
      </c>
      <c r="F129" s="144" t="s">
        <v>296</v>
      </c>
      <c r="G129" s="145" t="s">
        <v>149</v>
      </c>
      <c r="H129" s="146">
        <v>3</v>
      </c>
      <c r="I129" s="147"/>
      <c r="J129" s="148">
        <f>ROUND(I129*H129,2)</f>
        <v>0</v>
      </c>
      <c r="K129" s="144" t="s">
        <v>21</v>
      </c>
      <c r="L129" s="33"/>
      <c r="M129" s="302" t="s">
        <v>21</v>
      </c>
      <c r="N129" s="149" t="s">
        <v>43</v>
      </c>
      <c r="O129" s="34"/>
      <c r="P129" s="150">
        <f>O129*H129</f>
        <v>0</v>
      </c>
      <c r="Q129" s="150">
        <v>0</v>
      </c>
      <c r="R129" s="150">
        <f>Q129*H129</f>
        <v>0</v>
      </c>
      <c r="S129" s="150">
        <v>0</v>
      </c>
      <c r="T129" s="151">
        <f>S129*H129</f>
        <v>0</v>
      </c>
      <c r="AR129" s="291" t="s">
        <v>150</v>
      </c>
      <c r="AT129" s="291" t="s">
        <v>146</v>
      </c>
      <c r="AU129" s="291" t="s">
        <v>82</v>
      </c>
      <c r="AY129" s="291" t="s">
        <v>145</v>
      </c>
      <c r="BE129" s="303">
        <f>IF(N129="základní",J129,0)</f>
        <v>0</v>
      </c>
      <c r="BF129" s="303">
        <f>IF(N129="snížená",J129,0)</f>
        <v>0</v>
      </c>
      <c r="BG129" s="303">
        <f>IF(N129="zákl. přenesená",J129,0)</f>
        <v>0</v>
      </c>
      <c r="BH129" s="303">
        <f>IF(N129="sníž. přenesená",J129,0)</f>
        <v>0</v>
      </c>
      <c r="BI129" s="303">
        <f>IF(N129="nulová",J129,0)</f>
        <v>0</v>
      </c>
      <c r="BJ129" s="291" t="s">
        <v>80</v>
      </c>
      <c r="BK129" s="303">
        <f>ROUND(I129*H129,2)</f>
        <v>0</v>
      </c>
      <c r="BL129" s="291" t="s">
        <v>150</v>
      </c>
      <c r="BM129" s="291" t="s">
        <v>669</v>
      </c>
    </row>
    <row r="130" spans="2:65" s="55" customFormat="1" ht="22.5" customHeight="1">
      <c r="B130" s="33"/>
      <c r="C130" s="142" t="s">
        <v>9</v>
      </c>
      <c r="D130" s="142" t="s">
        <v>146</v>
      </c>
      <c r="E130" s="143" t="s">
        <v>297</v>
      </c>
      <c r="F130" s="144" t="s">
        <v>298</v>
      </c>
      <c r="G130" s="145" t="s">
        <v>149</v>
      </c>
      <c r="H130" s="146">
        <v>4</v>
      </c>
      <c r="I130" s="147"/>
      <c r="J130" s="148">
        <f>ROUND(I130*H130,2)</f>
        <v>0</v>
      </c>
      <c r="K130" s="144" t="s">
        <v>21</v>
      </c>
      <c r="L130" s="33"/>
      <c r="M130" s="302" t="s">
        <v>21</v>
      </c>
      <c r="N130" s="155" t="s">
        <v>43</v>
      </c>
      <c r="O130" s="156"/>
      <c r="P130" s="157">
        <f>O130*H130</f>
        <v>0</v>
      </c>
      <c r="Q130" s="157">
        <v>0</v>
      </c>
      <c r="R130" s="157">
        <f>Q130*H130</f>
        <v>0</v>
      </c>
      <c r="S130" s="157">
        <v>0</v>
      </c>
      <c r="T130" s="158">
        <f>S130*H130</f>
        <v>0</v>
      </c>
      <c r="AR130" s="291" t="s">
        <v>150</v>
      </c>
      <c r="AT130" s="291" t="s">
        <v>146</v>
      </c>
      <c r="AU130" s="291" t="s">
        <v>82</v>
      </c>
      <c r="AY130" s="291" t="s">
        <v>145</v>
      </c>
      <c r="BE130" s="303">
        <f>IF(N130="základní",J130,0)</f>
        <v>0</v>
      </c>
      <c r="BF130" s="303">
        <f>IF(N130="snížená",J130,0)</f>
        <v>0</v>
      </c>
      <c r="BG130" s="303">
        <f>IF(N130="zákl. přenesená",J130,0)</f>
        <v>0</v>
      </c>
      <c r="BH130" s="303">
        <f>IF(N130="sníž. přenesená",J130,0)</f>
        <v>0</v>
      </c>
      <c r="BI130" s="303">
        <f>IF(N130="nulová",J130,0)</f>
        <v>0</v>
      </c>
      <c r="BJ130" s="291" t="s">
        <v>80</v>
      </c>
      <c r="BK130" s="303">
        <f>ROUND(I130*H130,2)</f>
        <v>0</v>
      </c>
      <c r="BL130" s="291" t="s">
        <v>150</v>
      </c>
      <c r="BM130" s="291" t="s">
        <v>675</v>
      </c>
    </row>
    <row r="131" spans="2:65" s="55" customFormat="1" ht="6.95" customHeight="1">
      <c r="B131" s="48"/>
      <c r="C131" s="49"/>
      <c r="D131" s="49"/>
      <c r="E131" s="49"/>
      <c r="F131" s="49"/>
      <c r="G131" s="49"/>
      <c r="H131" s="49"/>
      <c r="I131" s="49"/>
      <c r="J131" s="49"/>
      <c r="K131" s="49"/>
      <c r="L131" s="33"/>
    </row>
  </sheetData>
  <sheetProtection password="CC55" sheet="1" formatCells="0" formatColumns="0" formatRows="0" sort="0" autoFilter="0"/>
  <autoFilter ref="C81:K130"/>
  <mergeCells count="9">
    <mergeCell ref="E72:H72"/>
    <mergeCell ref="E74:H74"/>
    <mergeCell ref="G1:H1"/>
    <mergeCell ref="L2:V2"/>
    <mergeCell ref="E7:H7"/>
    <mergeCell ref="E9:H9"/>
    <mergeCell ref="E24:H24"/>
    <mergeCell ref="E45:H45"/>
    <mergeCell ref="E47:H47"/>
  </mergeCells>
  <phoneticPr fontId="0" type="noConversion"/>
  <hyperlinks>
    <hyperlink ref="F1:G1" location="C2" display="1) Krycí list soupisu"/>
    <hyperlink ref="G1:H1" location="C54" display="2) Rekapitulace"/>
    <hyperlink ref="J1" location="C81"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34"/>
  <sheetViews>
    <sheetView showGridLines="0" workbookViewId="0">
      <pane ySplit="1" topLeftCell="A130" activePane="bottomLeft" state="frozen"/>
      <selection pane="bottomLeft" activeCell="F131" sqref="F131"/>
    </sheetView>
  </sheetViews>
  <sheetFormatPr defaultRowHeight="13.5"/>
  <cols>
    <col min="1" max="1" width="8.33203125" style="290" customWidth="1"/>
    <col min="2" max="2" width="1.6640625" style="290" customWidth="1"/>
    <col min="3" max="3" width="4.1640625" style="290" customWidth="1"/>
    <col min="4" max="4" width="4.33203125" style="290" customWidth="1"/>
    <col min="5" max="5" width="17.1640625" style="290" customWidth="1"/>
    <col min="6" max="6" width="75" style="290" customWidth="1"/>
    <col min="7" max="7" width="8.6640625" style="290" customWidth="1"/>
    <col min="8" max="8" width="11.1640625" style="290" customWidth="1"/>
    <col min="9" max="9" width="12.6640625" style="290" customWidth="1"/>
    <col min="10" max="10" width="23.5" style="290" customWidth="1"/>
    <col min="11" max="11" width="15.5" style="290" customWidth="1"/>
    <col min="12" max="12" width="9.33203125" style="290"/>
    <col min="13" max="18" width="9.33203125" style="290" hidden="1" customWidth="1"/>
    <col min="19" max="19" width="8.1640625" style="290" hidden="1" customWidth="1"/>
    <col min="20" max="20" width="29.6640625" style="290" hidden="1" customWidth="1"/>
    <col min="21" max="21" width="16.33203125" style="290" hidden="1" customWidth="1"/>
    <col min="22" max="22" width="12.33203125" style="290" customWidth="1"/>
    <col min="23" max="23" width="16.33203125" style="290" customWidth="1"/>
    <col min="24" max="24" width="12.33203125" style="290" customWidth="1"/>
    <col min="25" max="25" width="15" style="290" customWidth="1"/>
    <col min="26" max="26" width="11" style="290" customWidth="1"/>
    <col min="27" max="27" width="15" style="290" customWidth="1"/>
    <col min="28" max="28" width="16.33203125" style="290" customWidth="1"/>
    <col min="29" max="29" width="11" style="290" customWidth="1"/>
    <col min="30" max="30" width="15" style="290" customWidth="1"/>
    <col min="31" max="31" width="16.33203125" style="290" customWidth="1"/>
    <col min="32" max="43" width="9.33203125" style="290"/>
    <col min="44" max="65" width="9.33203125" style="290" hidden="1" customWidth="1"/>
    <col min="66" max="16384" width="9.33203125" style="290"/>
  </cols>
  <sheetData>
    <row r="1" spans="1:70" ht="21.75" customHeight="1">
      <c r="A1" s="287"/>
      <c r="B1" s="8"/>
      <c r="C1" s="8"/>
      <c r="D1" s="9" t="s">
        <v>1</v>
      </c>
      <c r="E1" s="8"/>
      <c r="F1" s="288" t="s">
        <v>110</v>
      </c>
      <c r="G1" s="365" t="s">
        <v>111</v>
      </c>
      <c r="H1" s="365"/>
      <c r="I1" s="8"/>
      <c r="J1" s="288" t="s">
        <v>112</v>
      </c>
      <c r="K1" s="9" t="s">
        <v>113</v>
      </c>
      <c r="L1" s="288" t="s">
        <v>114</v>
      </c>
      <c r="M1" s="288"/>
      <c r="N1" s="288"/>
      <c r="O1" s="288"/>
      <c r="P1" s="288"/>
      <c r="Q1" s="288"/>
      <c r="R1" s="288"/>
      <c r="S1" s="288"/>
      <c r="T1" s="288"/>
      <c r="U1" s="289"/>
      <c r="V1" s="289"/>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row>
    <row r="2" spans="1:70" ht="36.950000000000003" customHeight="1">
      <c r="L2" s="366"/>
      <c r="M2" s="366"/>
      <c r="N2" s="366"/>
      <c r="O2" s="366"/>
      <c r="P2" s="366"/>
      <c r="Q2" s="366"/>
      <c r="R2" s="366"/>
      <c r="S2" s="366"/>
      <c r="T2" s="366"/>
      <c r="U2" s="366"/>
      <c r="V2" s="366"/>
      <c r="AT2" s="291" t="s">
        <v>97</v>
      </c>
    </row>
    <row r="3" spans="1:70" ht="6.95" customHeight="1">
      <c r="B3" s="16"/>
      <c r="C3" s="17"/>
      <c r="D3" s="17"/>
      <c r="E3" s="17"/>
      <c r="F3" s="17"/>
      <c r="G3" s="17"/>
      <c r="H3" s="17"/>
      <c r="I3" s="17"/>
      <c r="J3" s="17"/>
      <c r="K3" s="18"/>
      <c r="AT3" s="291" t="s">
        <v>82</v>
      </c>
    </row>
    <row r="4" spans="1:70" ht="36.950000000000003" customHeight="1">
      <c r="B4" s="19"/>
      <c r="C4" s="20"/>
      <c r="D4" s="21" t="s">
        <v>115</v>
      </c>
      <c r="E4" s="20"/>
      <c r="F4" s="20"/>
      <c r="G4" s="20"/>
      <c r="H4" s="20"/>
      <c r="I4" s="20"/>
      <c r="J4" s="20"/>
      <c r="K4" s="22"/>
      <c r="M4" s="292" t="s">
        <v>12</v>
      </c>
      <c r="AT4" s="291" t="s">
        <v>6</v>
      </c>
    </row>
    <row r="5" spans="1:70" ht="6.95" customHeight="1">
      <c r="B5" s="19"/>
      <c r="C5" s="20"/>
      <c r="D5" s="20"/>
      <c r="E5" s="20"/>
      <c r="F5" s="20"/>
      <c r="G5" s="20"/>
      <c r="H5" s="20"/>
      <c r="I5" s="20"/>
      <c r="J5" s="20"/>
      <c r="K5" s="22"/>
    </row>
    <row r="6" spans="1:70" ht="15">
      <c r="B6" s="19"/>
      <c r="C6" s="20"/>
      <c r="D6" s="28" t="s">
        <v>18</v>
      </c>
      <c r="E6" s="20"/>
      <c r="F6" s="20"/>
      <c r="G6" s="20"/>
      <c r="H6" s="20"/>
      <c r="I6" s="20"/>
      <c r="J6" s="20"/>
      <c r="K6" s="22"/>
    </row>
    <row r="7" spans="1:70" ht="22.5" customHeight="1">
      <c r="B7" s="19"/>
      <c r="C7" s="20"/>
      <c r="D7" s="20"/>
      <c r="E7" s="367" t="str">
        <f>'Rekapitulace stavby'!K6</f>
        <v xml:space="preserve"> Lesopark ul. Lesní</v>
      </c>
      <c r="F7" s="368"/>
      <c r="G7" s="368"/>
      <c r="H7" s="368"/>
      <c r="I7" s="20"/>
      <c r="J7" s="20"/>
      <c r="K7" s="22"/>
    </row>
    <row r="8" spans="1:70" s="55" customFormat="1" ht="15">
      <c r="B8" s="33"/>
      <c r="C8" s="34"/>
      <c r="D8" s="28" t="s">
        <v>116</v>
      </c>
      <c r="E8" s="34"/>
      <c r="F8" s="34"/>
      <c r="G8" s="34"/>
      <c r="H8" s="34"/>
      <c r="I8" s="34"/>
      <c r="J8" s="34"/>
      <c r="K8" s="37"/>
    </row>
    <row r="9" spans="1:70" s="55" customFormat="1" ht="36.950000000000003" customHeight="1">
      <c r="B9" s="33"/>
      <c r="C9" s="34"/>
      <c r="D9" s="34"/>
      <c r="E9" s="369" t="s">
        <v>299</v>
      </c>
      <c r="F9" s="370"/>
      <c r="G9" s="370"/>
      <c r="H9" s="370"/>
      <c r="I9" s="34"/>
      <c r="J9" s="34"/>
      <c r="K9" s="37"/>
    </row>
    <row r="10" spans="1:70" s="55" customFormat="1">
      <c r="B10" s="33"/>
      <c r="C10" s="34"/>
      <c r="D10" s="34"/>
      <c r="E10" s="34"/>
      <c r="F10" s="34"/>
      <c r="G10" s="34"/>
      <c r="H10" s="34"/>
      <c r="I10" s="34"/>
      <c r="J10" s="34"/>
      <c r="K10" s="37"/>
    </row>
    <row r="11" spans="1:70" s="55" customFormat="1" ht="14.45" customHeight="1">
      <c r="B11" s="33"/>
      <c r="C11" s="34"/>
      <c r="D11" s="28" t="s">
        <v>20</v>
      </c>
      <c r="E11" s="34"/>
      <c r="F11" s="26" t="s">
        <v>21</v>
      </c>
      <c r="G11" s="34"/>
      <c r="H11" s="34"/>
      <c r="I11" s="28" t="s">
        <v>22</v>
      </c>
      <c r="J11" s="26" t="s">
        <v>21</v>
      </c>
      <c r="K11" s="37"/>
    </row>
    <row r="12" spans="1:70" s="55" customFormat="1" ht="14.45" customHeight="1">
      <c r="B12" s="33"/>
      <c r="C12" s="34"/>
      <c r="D12" s="28" t="s">
        <v>23</v>
      </c>
      <c r="E12" s="34"/>
      <c r="F12" s="26" t="s">
        <v>24</v>
      </c>
      <c r="G12" s="34"/>
      <c r="H12" s="34"/>
      <c r="I12" s="28" t="s">
        <v>25</v>
      </c>
      <c r="J12" s="102" t="str">
        <f>'Rekapitulace stavby'!AN8</f>
        <v>16.3.2017</v>
      </c>
      <c r="K12" s="37"/>
    </row>
    <row r="13" spans="1:70" s="55" customFormat="1" ht="21.75" customHeight="1">
      <c r="B13" s="33"/>
      <c r="C13" s="34"/>
      <c r="D13" s="25" t="s">
        <v>27</v>
      </c>
      <c r="E13" s="34"/>
      <c r="F13" s="30" t="s">
        <v>300</v>
      </c>
      <c r="G13" s="34"/>
      <c r="H13" s="34"/>
      <c r="I13" s="34"/>
      <c r="J13" s="34"/>
      <c r="K13" s="37"/>
    </row>
    <row r="14" spans="1:70" s="55" customFormat="1" ht="14.45" customHeight="1">
      <c r="B14" s="33"/>
      <c r="C14" s="34"/>
      <c r="D14" s="28" t="s">
        <v>29</v>
      </c>
      <c r="E14" s="34"/>
      <c r="F14" s="34"/>
      <c r="G14" s="34"/>
      <c r="H14" s="34"/>
      <c r="I14" s="28" t="s">
        <v>30</v>
      </c>
      <c r="J14" s="26" t="str">
        <f>IF('Rekapitulace stavby'!AN10="","",'Rekapitulace stavby'!AN10)</f>
        <v/>
      </c>
      <c r="K14" s="37"/>
    </row>
    <row r="15" spans="1:70" s="55" customFormat="1" ht="18" customHeight="1">
      <c r="B15" s="33"/>
      <c r="C15" s="34"/>
      <c r="D15" s="34"/>
      <c r="E15" s="26" t="str">
        <f>IF('Rekapitulace stavby'!E11="","",'Rekapitulace stavby'!E11)</f>
        <v xml:space="preserve"> </v>
      </c>
      <c r="F15" s="34"/>
      <c r="G15" s="34"/>
      <c r="H15" s="34"/>
      <c r="I15" s="28" t="s">
        <v>32</v>
      </c>
      <c r="J15" s="26" t="str">
        <f>IF('Rekapitulace stavby'!AN11="","",'Rekapitulace stavby'!AN11)</f>
        <v/>
      </c>
      <c r="K15" s="37"/>
    </row>
    <row r="16" spans="1:70" s="55" customFormat="1" ht="6.95" customHeight="1">
      <c r="B16" s="33"/>
      <c r="C16" s="34"/>
      <c r="D16" s="34"/>
      <c r="E16" s="34"/>
      <c r="F16" s="34"/>
      <c r="G16" s="34"/>
      <c r="H16" s="34"/>
      <c r="I16" s="34"/>
      <c r="J16" s="34"/>
      <c r="K16" s="37"/>
    </row>
    <row r="17" spans="2:11" s="55" customFormat="1" ht="14.45" customHeight="1">
      <c r="B17" s="33"/>
      <c r="C17" s="34"/>
      <c r="D17" s="28" t="s">
        <v>33</v>
      </c>
      <c r="E17" s="34"/>
      <c r="F17" s="34"/>
      <c r="G17" s="34"/>
      <c r="H17" s="34"/>
      <c r="I17" s="28" t="s">
        <v>30</v>
      </c>
      <c r="J17" s="26" t="str">
        <f>IF('Rekapitulace stavby'!AN13="Vyplň údaj","",IF('Rekapitulace stavby'!AN13="","",'Rekapitulace stavby'!AN13))</f>
        <v/>
      </c>
      <c r="K17" s="37"/>
    </row>
    <row r="18" spans="2:11" s="55" customFormat="1" ht="18" customHeight="1">
      <c r="B18" s="33"/>
      <c r="C18" s="34"/>
      <c r="D18" s="34"/>
      <c r="E18" s="26" t="str">
        <f>IF('Rekapitulace stavby'!E14="Vyplň údaj","",IF('Rekapitulace stavby'!E14="","",'Rekapitulace stavby'!E14))</f>
        <v/>
      </c>
      <c r="F18" s="34"/>
      <c r="G18" s="34"/>
      <c r="H18" s="34"/>
      <c r="I18" s="28" t="s">
        <v>32</v>
      </c>
      <c r="J18" s="26" t="str">
        <f>IF('Rekapitulace stavby'!AN14="Vyplň údaj","",IF('Rekapitulace stavby'!AN14="","",'Rekapitulace stavby'!AN14))</f>
        <v/>
      </c>
      <c r="K18" s="37"/>
    </row>
    <row r="19" spans="2:11" s="55" customFormat="1" ht="6.95" customHeight="1">
      <c r="B19" s="33"/>
      <c r="C19" s="34"/>
      <c r="D19" s="34"/>
      <c r="E19" s="34"/>
      <c r="F19" s="34"/>
      <c r="G19" s="34"/>
      <c r="H19" s="34"/>
      <c r="I19" s="34"/>
      <c r="J19" s="34"/>
      <c r="K19" s="37"/>
    </row>
    <row r="20" spans="2:11" s="55" customFormat="1" ht="14.45" customHeight="1">
      <c r="B20" s="33"/>
      <c r="C20" s="34"/>
      <c r="D20" s="28" t="s">
        <v>35</v>
      </c>
      <c r="E20" s="34"/>
      <c r="F20" s="34"/>
      <c r="G20" s="34"/>
      <c r="H20" s="34"/>
      <c r="I20" s="28" t="s">
        <v>30</v>
      </c>
      <c r="J20" s="26" t="str">
        <f>IF('Rekapitulace stavby'!AN16="","",'Rekapitulace stavby'!AN16)</f>
        <v/>
      </c>
      <c r="K20" s="37"/>
    </row>
    <row r="21" spans="2:11" s="55" customFormat="1" ht="18" customHeight="1">
      <c r="B21" s="33"/>
      <c r="C21" s="34"/>
      <c r="D21" s="34"/>
      <c r="E21" s="26" t="str">
        <f>IF('Rekapitulace stavby'!E17="","",'Rekapitulace stavby'!E17)</f>
        <v xml:space="preserve"> </v>
      </c>
      <c r="F21" s="34"/>
      <c r="G21" s="34"/>
      <c r="H21" s="34"/>
      <c r="I21" s="28" t="s">
        <v>32</v>
      </c>
      <c r="J21" s="26" t="str">
        <f>IF('Rekapitulace stavby'!AN17="","",'Rekapitulace stavby'!AN17)</f>
        <v/>
      </c>
      <c r="K21" s="37"/>
    </row>
    <row r="22" spans="2:11" s="55" customFormat="1" ht="6.95" customHeight="1">
      <c r="B22" s="33"/>
      <c r="C22" s="34"/>
      <c r="D22" s="34"/>
      <c r="E22" s="34"/>
      <c r="F22" s="34"/>
      <c r="G22" s="34"/>
      <c r="H22" s="34"/>
      <c r="I22" s="34"/>
      <c r="J22" s="34"/>
      <c r="K22" s="37"/>
    </row>
    <row r="23" spans="2:11" s="55" customFormat="1" ht="14.45" customHeight="1">
      <c r="B23" s="33"/>
      <c r="C23" s="34"/>
      <c r="D23" s="28" t="s">
        <v>37</v>
      </c>
      <c r="E23" s="34"/>
      <c r="F23" s="34"/>
      <c r="G23" s="34"/>
      <c r="H23" s="34"/>
      <c r="I23" s="34"/>
      <c r="J23" s="34"/>
      <c r="K23" s="37"/>
    </row>
    <row r="24" spans="2:11" s="293" customFormat="1" ht="22.5" customHeight="1">
      <c r="B24" s="103"/>
      <c r="C24" s="104"/>
      <c r="D24" s="104"/>
      <c r="E24" s="358" t="s">
        <v>21</v>
      </c>
      <c r="F24" s="358"/>
      <c r="G24" s="358"/>
      <c r="H24" s="358"/>
      <c r="I24" s="104"/>
      <c r="J24" s="104"/>
      <c r="K24" s="105"/>
    </row>
    <row r="25" spans="2:11" s="55" customFormat="1" ht="6.95" customHeight="1">
      <c r="B25" s="33"/>
      <c r="C25" s="34"/>
      <c r="D25" s="34"/>
      <c r="E25" s="34"/>
      <c r="F25" s="34"/>
      <c r="G25" s="34"/>
      <c r="H25" s="34"/>
      <c r="I25" s="34"/>
      <c r="J25" s="34"/>
      <c r="K25" s="37"/>
    </row>
    <row r="26" spans="2:11" s="55" customFormat="1" ht="6.95" customHeight="1">
      <c r="B26" s="33"/>
      <c r="C26" s="34"/>
      <c r="D26" s="76"/>
      <c r="E26" s="76"/>
      <c r="F26" s="76"/>
      <c r="G26" s="76"/>
      <c r="H26" s="76"/>
      <c r="I26" s="76"/>
      <c r="J26" s="76"/>
      <c r="K26" s="106"/>
    </row>
    <row r="27" spans="2:11" s="55" customFormat="1" ht="25.35" customHeight="1">
      <c r="B27" s="33"/>
      <c r="C27" s="34"/>
      <c r="D27" s="107" t="s">
        <v>38</v>
      </c>
      <c r="E27" s="34"/>
      <c r="F27" s="34"/>
      <c r="G27" s="34"/>
      <c r="H27" s="34"/>
      <c r="I27" s="34"/>
      <c r="J27" s="108">
        <f>ROUND(J85,2)</f>
        <v>0</v>
      </c>
      <c r="K27" s="37"/>
    </row>
    <row r="28" spans="2:11" s="55" customFormat="1" ht="6.95" customHeight="1">
      <c r="B28" s="33"/>
      <c r="C28" s="34"/>
      <c r="D28" s="76"/>
      <c r="E28" s="76"/>
      <c r="F28" s="76"/>
      <c r="G28" s="76"/>
      <c r="H28" s="76"/>
      <c r="I28" s="76"/>
      <c r="J28" s="76"/>
      <c r="K28" s="106"/>
    </row>
    <row r="29" spans="2:11" s="55" customFormat="1" ht="14.45" customHeight="1">
      <c r="B29" s="33"/>
      <c r="C29" s="34"/>
      <c r="D29" s="34"/>
      <c r="E29" s="34"/>
      <c r="F29" s="38" t="s">
        <v>40</v>
      </c>
      <c r="G29" s="34"/>
      <c r="H29" s="34"/>
      <c r="I29" s="38" t="s">
        <v>39</v>
      </c>
      <c r="J29" s="38" t="s">
        <v>41</v>
      </c>
      <c r="K29" s="37"/>
    </row>
    <row r="30" spans="2:11" s="55" customFormat="1" ht="14.45" customHeight="1">
      <c r="B30" s="33"/>
      <c r="C30" s="34"/>
      <c r="D30" s="41" t="s">
        <v>42</v>
      </c>
      <c r="E30" s="41" t="s">
        <v>43</v>
      </c>
      <c r="F30" s="109">
        <f>ROUND(SUM(BE85:BE133), 2)</f>
        <v>0</v>
      </c>
      <c r="G30" s="34"/>
      <c r="H30" s="34"/>
      <c r="I30" s="294">
        <v>0.21</v>
      </c>
      <c r="J30" s="109">
        <f>ROUND(ROUND((SUM(BE85:BE133)), 2)*I30, 2)</f>
        <v>0</v>
      </c>
      <c r="K30" s="37"/>
    </row>
    <row r="31" spans="2:11" s="55" customFormat="1" ht="14.45" customHeight="1">
      <c r="B31" s="33"/>
      <c r="C31" s="34"/>
      <c r="D31" s="34"/>
      <c r="E31" s="41" t="s">
        <v>44</v>
      </c>
      <c r="F31" s="109">
        <f>ROUND(SUM(BF85:BF133), 2)</f>
        <v>0</v>
      </c>
      <c r="G31" s="34"/>
      <c r="H31" s="34"/>
      <c r="I31" s="294">
        <v>0.15</v>
      </c>
      <c r="J31" s="109">
        <f>ROUND(ROUND((SUM(BF85:BF133)), 2)*I31, 2)</f>
        <v>0</v>
      </c>
      <c r="K31" s="37"/>
    </row>
    <row r="32" spans="2:11" s="55" customFormat="1" ht="14.45" hidden="1" customHeight="1">
      <c r="B32" s="33"/>
      <c r="C32" s="34"/>
      <c r="D32" s="34"/>
      <c r="E32" s="41" t="s">
        <v>45</v>
      </c>
      <c r="F32" s="109">
        <f>ROUND(SUM(BG85:BG133), 2)</f>
        <v>0</v>
      </c>
      <c r="G32" s="34"/>
      <c r="H32" s="34"/>
      <c r="I32" s="294">
        <v>0.21</v>
      </c>
      <c r="J32" s="109">
        <v>0</v>
      </c>
      <c r="K32" s="37"/>
    </row>
    <row r="33" spans="2:11" s="55" customFormat="1" ht="14.45" hidden="1" customHeight="1">
      <c r="B33" s="33"/>
      <c r="C33" s="34"/>
      <c r="D33" s="34"/>
      <c r="E33" s="41" t="s">
        <v>46</v>
      </c>
      <c r="F33" s="109">
        <f>ROUND(SUM(BH85:BH133), 2)</f>
        <v>0</v>
      </c>
      <c r="G33" s="34"/>
      <c r="H33" s="34"/>
      <c r="I33" s="294">
        <v>0.15</v>
      </c>
      <c r="J33" s="109">
        <v>0</v>
      </c>
      <c r="K33" s="37"/>
    </row>
    <row r="34" spans="2:11" s="55" customFormat="1" ht="14.45" hidden="1" customHeight="1">
      <c r="B34" s="33"/>
      <c r="C34" s="34"/>
      <c r="D34" s="34"/>
      <c r="E34" s="41" t="s">
        <v>47</v>
      </c>
      <c r="F34" s="109">
        <f>ROUND(SUM(BI85:BI133), 2)</f>
        <v>0</v>
      </c>
      <c r="G34" s="34"/>
      <c r="H34" s="34"/>
      <c r="I34" s="294">
        <v>0</v>
      </c>
      <c r="J34" s="109">
        <v>0</v>
      </c>
      <c r="K34" s="37"/>
    </row>
    <row r="35" spans="2:11" s="55" customFormat="1" ht="6.95" customHeight="1">
      <c r="B35" s="33"/>
      <c r="C35" s="34"/>
      <c r="D35" s="34"/>
      <c r="E35" s="34"/>
      <c r="F35" s="34"/>
      <c r="G35" s="34"/>
      <c r="H35" s="34"/>
      <c r="I35" s="34"/>
      <c r="J35" s="34"/>
      <c r="K35" s="37"/>
    </row>
    <row r="36" spans="2:11" s="55" customFormat="1" ht="25.35" customHeight="1">
      <c r="B36" s="33"/>
      <c r="C36" s="43"/>
      <c r="D36" s="44" t="s">
        <v>48</v>
      </c>
      <c r="E36" s="45"/>
      <c r="F36" s="45"/>
      <c r="G36" s="110" t="s">
        <v>49</v>
      </c>
      <c r="H36" s="46" t="s">
        <v>50</v>
      </c>
      <c r="I36" s="45"/>
      <c r="J36" s="111">
        <f>SUM(J27:J34)</f>
        <v>0</v>
      </c>
      <c r="K36" s="112"/>
    </row>
    <row r="37" spans="2:11" s="55" customFormat="1" ht="14.45" customHeight="1">
      <c r="B37" s="48"/>
      <c r="C37" s="49"/>
      <c r="D37" s="49"/>
      <c r="E37" s="49"/>
      <c r="F37" s="49"/>
      <c r="G37" s="49"/>
      <c r="H37" s="49"/>
      <c r="I37" s="49"/>
      <c r="J37" s="49"/>
      <c r="K37" s="50"/>
    </row>
    <row r="41" spans="2:11" s="55" customFormat="1" ht="6.95" customHeight="1">
      <c r="B41" s="51"/>
      <c r="C41" s="52"/>
      <c r="D41" s="52"/>
      <c r="E41" s="52"/>
      <c r="F41" s="52"/>
      <c r="G41" s="52"/>
      <c r="H41" s="52"/>
      <c r="I41" s="52"/>
      <c r="J41" s="52"/>
      <c r="K41" s="295"/>
    </row>
    <row r="42" spans="2:11" s="55" customFormat="1" ht="36.950000000000003" customHeight="1">
      <c r="B42" s="33"/>
      <c r="C42" s="21" t="s">
        <v>119</v>
      </c>
      <c r="D42" s="34"/>
      <c r="E42" s="34"/>
      <c r="F42" s="34"/>
      <c r="G42" s="34"/>
      <c r="H42" s="34"/>
      <c r="I42" s="34"/>
      <c r="J42" s="34"/>
      <c r="K42" s="37"/>
    </row>
    <row r="43" spans="2:11" s="55" customFormat="1" ht="6.95" customHeight="1">
      <c r="B43" s="33"/>
      <c r="C43" s="34"/>
      <c r="D43" s="34"/>
      <c r="E43" s="34"/>
      <c r="F43" s="34"/>
      <c r="G43" s="34"/>
      <c r="H43" s="34"/>
      <c r="I43" s="34"/>
      <c r="J43" s="34"/>
      <c r="K43" s="37"/>
    </row>
    <row r="44" spans="2:11" s="55" customFormat="1" ht="14.45" customHeight="1">
      <c r="B44" s="33"/>
      <c r="C44" s="28" t="s">
        <v>18</v>
      </c>
      <c r="D44" s="34"/>
      <c r="E44" s="34"/>
      <c r="F44" s="34"/>
      <c r="G44" s="34"/>
      <c r="H44" s="34"/>
      <c r="I44" s="34"/>
      <c r="J44" s="34"/>
      <c r="K44" s="37"/>
    </row>
    <row r="45" spans="2:11" s="55" customFormat="1" ht="22.5" customHeight="1">
      <c r="B45" s="33"/>
      <c r="C45" s="34"/>
      <c r="D45" s="34"/>
      <c r="E45" s="367" t="str">
        <f>E7</f>
        <v xml:space="preserve"> Lesopark ul. Lesní</v>
      </c>
      <c r="F45" s="368"/>
      <c r="G45" s="368"/>
      <c r="H45" s="368"/>
      <c r="I45" s="34"/>
      <c r="J45" s="34"/>
      <c r="K45" s="37"/>
    </row>
    <row r="46" spans="2:11" s="55" customFormat="1" ht="14.45" customHeight="1">
      <c r="B46" s="33"/>
      <c r="C46" s="28" t="s">
        <v>116</v>
      </c>
      <c r="D46" s="34"/>
      <c r="E46" s="34"/>
      <c r="F46" s="34"/>
      <c r="G46" s="34"/>
      <c r="H46" s="34"/>
      <c r="I46" s="34"/>
      <c r="J46" s="34"/>
      <c r="K46" s="37"/>
    </row>
    <row r="47" spans="2:11" s="55" customFormat="1" ht="23.25" customHeight="1">
      <c r="B47" s="33"/>
      <c r="C47" s="34"/>
      <c r="D47" s="34"/>
      <c r="E47" s="369" t="str">
        <f>E9</f>
        <v>SO 04.2 - Úprava přepadu s odtokem</v>
      </c>
      <c r="F47" s="370"/>
      <c r="G47" s="370"/>
      <c r="H47" s="370"/>
      <c r="I47" s="34"/>
      <c r="J47" s="34"/>
      <c r="K47" s="37"/>
    </row>
    <row r="48" spans="2:11" s="55" customFormat="1" ht="6.95" customHeight="1">
      <c r="B48" s="33"/>
      <c r="C48" s="34"/>
      <c r="D48" s="34"/>
      <c r="E48" s="34"/>
      <c r="F48" s="34"/>
      <c r="G48" s="34"/>
      <c r="H48" s="34"/>
      <c r="I48" s="34"/>
      <c r="J48" s="34"/>
      <c r="K48" s="37"/>
    </row>
    <row r="49" spans="2:47" s="55" customFormat="1" ht="18" customHeight="1">
      <c r="B49" s="33"/>
      <c r="C49" s="28" t="s">
        <v>23</v>
      </c>
      <c r="D49" s="34"/>
      <c r="E49" s="34"/>
      <c r="F49" s="26" t="str">
        <f>F12</f>
        <v>Chodov</v>
      </c>
      <c r="G49" s="34"/>
      <c r="H49" s="34"/>
      <c r="I49" s="28" t="s">
        <v>25</v>
      </c>
      <c r="J49" s="102" t="str">
        <f>IF(J12="","",J12)</f>
        <v>16.3.2017</v>
      </c>
      <c r="K49" s="37"/>
    </row>
    <row r="50" spans="2:47" s="55" customFormat="1" ht="6.95" customHeight="1">
      <c r="B50" s="33"/>
      <c r="C50" s="34"/>
      <c r="D50" s="34"/>
      <c r="E50" s="34"/>
      <c r="F50" s="34"/>
      <c r="G50" s="34"/>
      <c r="H50" s="34"/>
      <c r="I50" s="34"/>
      <c r="J50" s="34"/>
      <c r="K50" s="37"/>
    </row>
    <row r="51" spans="2:47" s="55" customFormat="1" ht="15">
      <c r="B51" s="33"/>
      <c r="C51" s="28" t="s">
        <v>29</v>
      </c>
      <c r="D51" s="34"/>
      <c r="E51" s="34"/>
      <c r="F51" s="26" t="str">
        <f>E15</f>
        <v xml:space="preserve"> </v>
      </c>
      <c r="G51" s="34"/>
      <c r="H51" s="34"/>
      <c r="I51" s="28" t="s">
        <v>35</v>
      </c>
      <c r="J51" s="26" t="str">
        <f>E21</f>
        <v xml:space="preserve"> </v>
      </c>
      <c r="K51" s="37"/>
    </row>
    <row r="52" spans="2:47" s="55" customFormat="1" ht="14.45" customHeight="1">
      <c r="B52" s="33"/>
      <c r="C52" s="28" t="s">
        <v>33</v>
      </c>
      <c r="D52" s="34"/>
      <c r="E52" s="34"/>
      <c r="F52" s="26" t="str">
        <f>IF(E18="","",E18)</f>
        <v/>
      </c>
      <c r="G52" s="34"/>
      <c r="H52" s="34"/>
      <c r="I52" s="34"/>
      <c r="J52" s="34"/>
      <c r="K52" s="37"/>
    </row>
    <row r="53" spans="2:47" s="55" customFormat="1" ht="10.35" customHeight="1">
      <c r="B53" s="33"/>
      <c r="C53" s="34"/>
      <c r="D53" s="34"/>
      <c r="E53" s="34"/>
      <c r="F53" s="34"/>
      <c r="G53" s="34"/>
      <c r="H53" s="34"/>
      <c r="I53" s="34"/>
      <c r="J53" s="34"/>
      <c r="K53" s="37"/>
    </row>
    <row r="54" spans="2:47" s="55" customFormat="1" ht="29.25" customHeight="1">
      <c r="B54" s="33"/>
      <c r="C54" s="113" t="s">
        <v>120</v>
      </c>
      <c r="D54" s="43"/>
      <c r="E54" s="43"/>
      <c r="F54" s="43"/>
      <c r="G54" s="43"/>
      <c r="H54" s="43"/>
      <c r="I54" s="43"/>
      <c r="J54" s="114" t="s">
        <v>121</v>
      </c>
      <c r="K54" s="47"/>
    </row>
    <row r="55" spans="2:47" s="55" customFormat="1" ht="10.35" customHeight="1">
      <c r="B55" s="33"/>
      <c r="C55" s="34"/>
      <c r="D55" s="34"/>
      <c r="E55" s="34"/>
      <c r="F55" s="34"/>
      <c r="G55" s="34"/>
      <c r="H55" s="34"/>
      <c r="I55" s="34"/>
      <c r="J55" s="34"/>
      <c r="K55" s="37"/>
    </row>
    <row r="56" spans="2:47" s="55" customFormat="1" ht="29.25" customHeight="1">
      <c r="B56" s="33"/>
      <c r="C56" s="115" t="s">
        <v>122</v>
      </c>
      <c r="D56" s="34"/>
      <c r="E56" s="34"/>
      <c r="F56" s="34"/>
      <c r="G56" s="34"/>
      <c r="H56" s="34"/>
      <c r="I56" s="34"/>
      <c r="J56" s="108">
        <f>J85</f>
        <v>0</v>
      </c>
      <c r="K56" s="37"/>
      <c r="AU56" s="291" t="s">
        <v>123</v>
      </c>
    </row>
    <row r="57" spans="2:47" s="296" customFormat="1" ht="24.95" customHeight="1">
      <c r="B57" s="116"/>
      <c r="C57" s="117"/>
      <c r="D57" s="118" t="s">
        <v>181</v>
      </c>
      <c r="E57" s="119"/>
      <c r="F57" s="119"/>
      <c r="G57" s="119"/>
      <c r="H57" s="119"/>
      <c r="I57" s="119"/>
      <c r="J57" s="120">
        <f>J86</f>
        <v>0</v>
      </c>
      <c r="K57" s="121"/>
    </row>
    <row r="58" spans="2:47" s="304" customFormat="1" ht="19.899999999999999" customHeight="1">
      <c r="B58" s="159"/>
      <c r="C58" s="160"/>
      <c r="D58" s="161" t="s">
        <v>679</v>
      </c>
      <c r="E58" s="162"/>
      <c r="F58" s="162"/>
      <c r="G58" s="162"/>
      <c r="H58" s="162"/>
      <c r="I58" s="162"/>
      <c r="J58" s="163">
        <f>J87</f>
        <v>0</v>
      </c>
      <c r="K58" s="164"/>
    </row>
    <row r="59" spans="2:47" s="304" customFormat="1" ht="19.899999999999999" customHeight="1">
      <c r="B59" s="159"/>
      <c r="C59" s="160"/>
      <c r="D59" s="161" t="s">
        <v>679</v>
      </c>
      <c r="E59" s="162"/>
      <c r="F59" s="162"/>
      <c r="G59" s="162"/>
      <c r="H59" s="162"/>
      <c r="I59" s="162"/>
      <c r="J59" s="163">
        <f>J98</f>
        <v>0</v>
      </c>
      <c r="K59" s="164"/>
    </row>
    <row r="60" spans="2:47" s="304" customFormat="1" ht="19.899999999999999" customHeight="1">
      <c r="B60" s="159"/>
      <c r="C60" s="160"/>
      <c r="D60" s="161" t="s">
        <v>679</v>
      </c>
      <c r="E60" s="162"/>
      <c r="F60" s="162"/>
      <c r="G60" s="162"/>
      <c r="H60" s="162"/>
      <c r="I60" s="162"/>
      <c r="J60" s="163">
        <f>J109</f>
        <v>0</v>
      </c>
      <c r="K60" s="164"/>
    </row>
    <row r="61" spans="2:47" s="304" customFormat="1" ht="19.899999999999999" customHeight="1">
      <c r="B61" s="159"/>
      <c r="C61" s="160"/>
      <c r="D61" s="161" t="s">
        <v>679</v>
      </c>
      <c r="E61" s="162"/>
      <c r="F61" s="162"/>
      <c r="G61" s="162"/>
      <c r="H61" s="162"/>
      <c r="I61" s="162"/>
      <c r="J61" s="163">
        <f>J116</f>
        <v>0</v>
      </c>
      <c r="K61" s="164"/>
    </row>
    <row r="62" spans="2:47" s="304" customFormat="1" ht="19.899999999999999" customHeight="1">
      <c r="B62" s="159"/>
      <c r="C62" s="160"/>
      <c r="D62" s="161" t="s">
        <v>679</v>
      </c>
      <c r="E62" s="162"/>
      <c r="F62" s="162"/>
      <c r="G62" s="162"/>
      <c r="H62" s="162"/>
      <c r="I62" s="162"/>
      <c r="J62" s="163">
        <f>J122</f>
        <v>0</v>
      </c>
      <c r="K62" s="164"/>
    </row>
    <row r="63" spans="2:47" s="304" customFormat="1" ht="19.899999999999999" customHeight="1">
      <c r="B63" s="159"/>
      <c r="C63" s="160"/>
      <c r="D63" s="161" t="s">
        <v>301</v>
      </c>
      <c r="E63" s="162"/>
      <c r="F63" s="162"/>
      <c r="G63" s="162"/>
      <c r="H63" s="162"/>
      <c r="I63" s="162"/>
      <c r="J63" s="163">
        <f>J125</f>
        <v>0</v>
      </c>
      <c r="K63" s="164"/>
    </row>
    <row r="64" spans="2:47" s="304" customFormat="1" ht="19.899999999999999" customHeight="1">
      <c r="B64" s="159"/>
      <c r="C64" s="160"/>
      <c r="D64" s="161" t="s">
        <v>302</v>
      </c>
      <c r="E64" s="162"/>
      <c r="F64" s="162"/>
      <c r="G64" s="162"/>
      <c r="H64" s="162"/>
      <c r="I64" s="162"/>
      <c r="J64" s="163">
        <f>J128</f>
        <v>0</v>
      </c>
      <c r="K64" s="164"/>
    </row>
    <row r="65" spans="2:12" s="304" customFormat="1" ht="19.899999999999999" customHeight="1">
      <c r="B65" s="159"/>
      <c r="C65" s="160"/>
      <c r="D65" s="161" t="s">
        <v>598</v>
      </c>
      <c r="E65" s="162"/>
      <c r="F65" s="162"/>
      <c r="G65" s="162"/>
      <c r="H65" s="162"/>
      <c r="I65" s="162"/>
      <c r="J65" s="163">
        <f>J132</f>
        <v>0</v>
      </c>
      <c r="K65" s="164"/>
    </row>
    <row r="66" spans="2:12" s="55" customFormat="1" ht="21.75" customHeight="1">
      <c r="B66" s="33"/>
      <c r="C66" s="34"/>
      <c r="D66" s="34"/>
      <c r="E66" s="34"/>
      <c r="F66" s="34"/>
      <c r="G66" s="34"/>
      <c r="H66" s="34"/>
      <c r="I66" s="34"/>
      <c r="J66" s="34"/>
      <c r="K66" s="37"/>
    </row>
    <row r="67" spans="2:12" s="55" customFormat="1" ht="6.95" customHeight="1">
      <c r="B67" s="48"/>
      <c r="C67" s="49"/>
      <c r="D67" s="49"/>
      <c r="E67" s="49"/>
      <c r="F67" s="49"/>
      <c r="G67" s="49"/>
      <c r="H67" s="49"/>
      <c r="I67" s="49"/>
      <c r="J67" s="49"/>
      <c r="K67" s="50"/>
    </row>
    <row r="71" spans="2:12" s="55" customFormat="1" ht="6.95" customHeight="1">
      <c r="B71" s="51"/>
      <c r="C71" s="52"/>
      <c r="D71" s="52"/>
      <c r="E71" s="52"/>
      <c r="F71" s="52"/>
      <c r="G71" s="52"/>
      <c r="H71" s="52"/>
      <c r="I71" s="52"/>
      <c r="J71" s="52"/>
      <c r="K71" s="52"/>
      <c r="L71" s="33"/>
    </row>
    <row r="72" spans="2:12" s="55" customFormat="1" ht="36.950000000000003" customHeight="1">
      <c r="B72" s="33"/>
      <c r="C72" s="54" t="s">
        <v>129</v>
      </c>
      <c r="L72" s="33"/>
    </row>
    <row r="73" spans="2:12" s="55" customFormat="1" ht="6.95" customHeight="1">
      <c r="B73" s="33"/>
      <c r="L73" s="33"/>
    </row>
    <row r="74" spans="2:12" s="55" customFormat="1" ht="14.45" customHeight="1">
      <c r="B74" s="33"/>
      <c r="C74" s="57" t="s">
        <v>18</v>
      </c>
      <c r="L74" s="33"/>
    </row>
    <row r="75" spans="2:12" s="55" customFormat="1" ht="22.5" customHeight="1">
      <c r="B75" s="33"/>
      <c r="E75" s="362" t="str">
        <f>E7</f>
        <v xml:space="preserve"> Lesopark ul. Lesní</v>
      </c>
      <c r="F75" s="363"/>
      <c r="G75" s="363"/>
      <c r="H75" s="363"/>
      <c r="L75" s="33"/>
    </row>
    <row r="76" spans="2:12" s="55" customFormat="1" ht="14.45" customHeight="1">
      <c r="B76" s="33"/>
      <c r="C76" s="57" t="s">
        <v>116</v>
      </c>
      <c r="L76" s="33"/>
    </row>
    <row r="77" spans="2:12" s="55" customFormat="1" ht="23.25" customHeight="1">
      <c r="B77" s="33"/>
      <c r="E77" s="334" t="str">
        <f>E9</f>
        <v>SO 04.2 - Úprava přepadu s odtokem</v>
      </c>
      <c r="F77" s="364"/>
      <c r="G77" s="364"/>
      <c r="H77" s="364"/>
      <c r="L77" s="33"/>
    </row>
    <row r="78" spans="2:12" s="55" customFormat="1" ht="6.95" customHeight="1">
      <c r="B78" s="33"/>
      <c r="L78" s="33"/>
    </row>
    <row r="79" spans="2:12" s="55" customFormat="1" ht="18" customHeight="1">
      <c r="B79" s="33"/>
      <c r="C79" s="57" t="s">
        <v>23</v>
      </c>
      <c r="F79" s="123" t="str">
        <f>F12</f>
        <v>Chodov</v>
      </c>
      <c r="I79" s="57" t="s">
        <v>25</v>
      </c>
      <c r="J79" s="65" t="str">
        <f>IF(J12="","",J12)</f>
        <v>16.3.2017</v>
      </c>
      <c r="L79" s="33"/>
    </row>
    <row r="80" spans="2:12" s="55" customFormat="1" ht="6.95" customHeight="1">
      <c r="B80" s="33"/>
      <c r="L80" s="33"/>
    </row>
    <row r="81" spans="2:65" s="55" customFormat="1" ht="15">
      <c r="B81" s="33"/>
      <c r="C81" s="57" t="s">
        <v>29</v>
      </c>
      <c r="F81" s="123" t="str">
        <f>E15</f>
        <v xml:space="preserve"> </v>
      </c>
      <c r="I81" s="57" t="s">
        <v>35</v>
      </c>
      <c r="J81" s="123" t="str">
        <f>E21</f>
        <v xml:space="preserve"> </v>
      </c>
      <c r="L81" s="33"/>
    </row>
    <row r="82" spans="2:65" s="55" customFormat="1" ht="14.45" customHeight="1">
      <c r="B82" s="33"/>
      <c r="C82" s="57" t="s">
        <v>33</v>
      </c>
      <c r="F82" s="123" t="str">
        <f>IF(E18="","",E18)</f>
        <v/>
      </c>
      <c r="L82" s="33"/>
    </row>
    <row r="83" spans="2:65" s="55" customFormat="1" ht="10.35" customHeight="1">
      <c r="B83" s="33"/>
      <c r="L83" s="33"/>
    </row>
    <row r="84" spans="2:65" s="298" customFormat="1" ht="29.25" customHeight="1">
      <c r="B84" s="124"/>
      <c r="C84" s="125" t="s">
        <v>130</v>
      </c>
      <c r="D84" s="126" t="s">
        <v>57</v>
      </c>
      <c r="E84" s="126" t="s">
        <v>53</v>
      </c>
      <c r="F84" s="126" t="s">
        <v>131</v>
      </c>
      <c r="G84" s="126" t="s">
        <v>132</v>
      </c>
      <c r="H84" s="126" t="s">
        <v>133</v>
      </c>
      <c r="I84" s="297" t="s">
        <v>134</v>
      </c>
      <c r="J84" s="126" t="s">
        <v>121</v>
      </c>
      <c r="K84" s="127" t="s">
        <v>135</v>
      </c>
      <c r="L84" s="124"/>
      <c r="M84" s="72" t="s">
        <v>136</v>
      </c>
      <c r="N84" s="73" t="s">
        <v>42</v>
      </c>
      <c r="O84" s="73" t="s">
        <v>137</v>
      </c>
      <c r="P84" s="73" t="s">
        <v>138</v>
      </c>
      <c r="Q84" s="73" t="s">
        <v>139</v>
      </c>
      <c r="R84" s="73" t="s">
        <v>140</v>
      </c>
      <c r="S84" s="73" t="s">
        <v>141</v>
      </c>
      <c r="T84" s="74" t="s">
        <v>142</v>
      </c>
    </row>
    <row r="85" spans="2:65" s="55" customFormat="1" ht="29.25" customHeight="1">
      <c r="B85" s="33"/>
      <c r="C85" s="78" t="s">
        <v>122</v>
      </c>
      <c r="J85" s="129">
        <f>BK85</f>
        <v>0</v>
      </c>
      <c r="L85" s="33"/>
      <c r="M85" s="75"/>
      <c r="N85" s="76"/>
      <c r="O85" s="76"/>
      <c r="P85" s="130">
        <f>P86</f>
        <v>0</v>
      </c>
      <c r="Q85" s="76"/>
      <c r="R85" s="130">
        <f>R86</f>
        <v>6.1538200000000005</v>
      </c>
      <c r="S85" s="76"/>
      <c r="T85" s="131">
        <f>T86</f>
        <v>0</v>
      </c>
      <c r="AT85" s="291" t="s">
        <v>71</v>
      </c>
      <c r="AU85" s="291" t="s">
        <v>123</v>
      </c>
      <c r="BK85" s="299">
        <f>BK86</f>
        <v>0</v>
      </c>
    </row>
    <row r="86" spans="2:65" s="133" customFormat="1" ht="37.35" customHeight="1">
      <c r="B86" s="132"/>
      <c r="D86" s="165" t="s">
        <v>71</v>
      </c>
      <c r="E86" s="166" t="s">
        <v>183</v>
      </c>
      <c r="F86" s="166" t="s">
        <v>184</v>
      </c>
      <c r="J86" s="167">
        <f>BK86</f>
        <v>0</v>
      </c>
      <c r="L86" s="132"/>
      <c r="M86" s="138"/>
      <c r="N86" s="139"/>
      <c r="O86" s="139"/>
      <c r="P86" s="140">
        <f>P87+P98+P109+P116+P122+P125+P128+P132</f>
        <v>0</v>
      </c>
      <c r="Q86" s="139"/>
      <c r="R86" s="140">
        <f>R87+R98+R109+R116+R122+R125+R128+R132</f>
        <v>6.1538200000000005</v>
      </c>
      <c r="S86" s="139"/>
      <c r="T86" s="141">
        <f>T87+T98+T109+T116+T122+T125+T128+T132</f>
        <v>0</v>
      </c>
      <c r="AR86" s="165" t="s">
        <v>80</v>
      </c>
      <c r="AT86" s="300" t="s">
        <v>71</v>
      </c>
      <c r="AU86" s="300" t="s">
        <v>72</v>
      </c>
      <c r="AY86" s="165" t="s">
        <v>145</v>
      </c>
      <c r="BK86" s="301">
        <f>BK87+BK98+BK109+BK116+BK122+BK125+BK128+BK132</f>
        <v>0</v>
      </c>
    </row>
    <row r="87" spans="2:65" s="133" customFormat="1" ht="19.899999999999999" customHeight="1">
      <c r="B87" s="132"/>
      <c r="D87" s="134" t="s">
        <v>71</v>
      </c>
      <c r="E87" s="168" t="s">
        <v>259</v>
      </c>
      <c r="F87" s="168" t="s">
        <v>215</v>
      </c>
      <c r="J87" s="169">
        <f>BK87</f>
        <v>0</v>
      </c>
      <c r="L87" s="132"/>
      <c r="M87" s="138"/>
      <c r="N87" s="139"/>
      <c r="O87" s="139"/>
      <c r="P87" s="140">
        <f>SUM(P88:P97)</f>
        <v>0</v>
      </c>
      <c r="Q87" s="139"/>
      <c r="R87" s="140">
        <f>SUM(R88:R97)</f>
        <v>0.8</v>
      </c>
      <c r="S87" s="139"/>
      <c r="T87" s="141">
        <f>SUM(T88:T97)</f>
        <v>0</v>
      </c>
      <c r="AR87" s="165" t="s">
        <v>80</v>
      </c>
      <c r="AT87" s="300" t="s">
        <v>71</v>
      </c>
      <c r="AU87" s="300" t="s">
        <v>80</v>
      </c>
      <c r="AY87" s="165" t="s">
        <v>145</v>
      </c>
      <c r="BK87" s="301">
        <f>SUM(BK88:BK97)</f>
        <v>0</v>
      </c>
    </row>
    <row r="88" spans="2:65" s="55" customFormat="1" ht="31.5" customHeight="1">
      <c r="B88" s="33"/>
      <c r="C88" s="142" t="s">
        <v>80</v>
      </c>
      <c r="D88" s="142" t="s">
        <v>146</v>
      </c>
      <c r="E88" s="143" t="s">
        <v>303</v>
      </c>
      <c r="F88" s="144" t="s">
        <v>304</v>
      </c>
      <c r="G88" s="145" t="s">
        <v>221</v>
      </c>
      <c r="H88" s="146">
        <v>2</v>
      </c>
      <c r="I88" s="147"/>
      <c r="J88" s="148">
        <f>ROUND(I88*H88,2)</f>
        <v>0</v>
      </c>
      <c r="K88" s="144" t="s">
        <v>190</v>
      </c>
      <c r="L88" s="33"/>
      <c r="M88" s="302" t="s">
        <v>21</v>
      </c>
      <c r="N88" s="149" t="s">
        <v>43</v>
      </c>
      <c r="O88" s="34"/>
      <c r="P88" s="150">
        <f>O88*H88</f>
        <v>0</v>
      </c>
      <c r="Q88" s="150">
        <v>0.4</v>
      </c>
      <c r="R88" s="150">
        <f>Q88*H88</f>
        <v>0.8</v>
      </c>
      <c r="S88" s="150">
        <v>0</v>
      </c>
      <c r="T88" s="151">
        <f>S88*H88</f>
        <v>0</v>
      </c>
      <c r="AR88" s="291" t="s">
        <v>150</v>
      </c>
      <c r="AT88" s="291" t="s">
        <v>146</v>
      </c>
      <c r="AU88" s="291" t="s">
        <v>82</v>
      </c>
      <c r="AY88" s="291" t="s">
        <v>145</v>
      </c>
      <c r="BE88" s="303">
        <f>IF(N88="základní",J88,0)</f>
        <v>0</v>
      </c>
      <c r="BF88" s="303">
        <f>IF(N88="snížená",J88,0)</f>
        <v>0</v>
      </c>
      <c r="BG88" s="303">
        <f>IF(N88="zákl. přenesená",J88,0)</f>
        <v>0</v>
      </c>
      <c r="BH88" s="303">
        <f>IF(N88="sníž. přenesená",J88,0)</f>
        <v>0</v>
      </c>
      <c r="BI88" s="303">
        <f>IF(N88="nulová",J88,0)</f>
        <v>0</v>
      </c>
      <c r="BJ88" s="291" t="s">
        <v>80</v>
      </c>
      <c r="BK88" s="303">
        <f>ROUND(I88*H88,2)</f>
        <v>0</v>
      </c>
      <c r="BL88" s="291" t="s">
        <v>150</v>
      </c>
      <c r="BM88" s="291" t="s">
        <v>82</v>
      </c>
    </row>
    <row r="89" spans="2:65" s="55" customFormat="1" ht="121.5">
      <c r="B89" s="33"/>
      <c r="D89" s="170" t="s">
        <v>191</v>
      </c>
      <c r="F89" s="171" t="s">
        <v>305</v>
      </c>
      <c r="I89" s="122"/>
      <c r="L89" s="33"/>
      <c r="M89" s="154"/>
      <c r="N89" s="34"/>
      <c r="O89" s="34"/>
      <c r="P89" s="34"/>
      <c r="Q89" s="34"/>
      <c r="R89" s="34"/>
      <c r="S89" s="34"/>
      <c r="T89" s="70"/>
      <c r="AT89" s="291" t="s">
        <v>191</v>
      </c>
      <c r="AU89" s="291" t="s">
        <v>82</v>
      </c>
    </row>
    <row r="90" spans="2:65" s="55" customFormat="1" ht="31.5" customHeight="1">
      <c r="B90" s="33"/>
      <c r="C90" s="142" t="s">
        <v>82</v>
      </c>
      <c r="D90" s="142" t="s">
        <v>146</v>
      </c>
      <c r="E90" s="143" t="s">
        <v>306</v>
      </c>
      <c r="F90" s="144" t="s">
        <v>307</v>
      </c>
      <c r="G90" s="145" t="s">
        <v>221</v>
      </c>
      <c r="H90" s="146">
        <v>2</v>
      </c>
      <c r="I90" s="147"/>
      <c r="J90" s="148">
        <f>ROUND(I90*H90,2)</f>
        <v>0</v>
      </c>
      <c r="K90" s="144" t="s">
        <v>190</v>
      </c>
      <c r="L90" s="33"/>
      <c r="M90" s="302" t="s">
        <v>21</v>
      </c>
      <c r="N90" s="149" t="s">
        <v>43</v>
      </c>
      <c r="O90" s="34"/>
      <c r="P90" s="150">
        <f>O90*H90</f>
        <v>0</v>
      </c>
      <c r="Q90" s="150">
        <v>0</v>
      </c>
      <c r="R90" s="150">
        <f>Q90*H90</f>
        <v>0</v>
      </c>
      <c r="S90" s="150">
        <v>0</v>
      </c>
      <c r="T90" s="151">
        <f>S90*H90</f>
        <v>0</v>
      </c>
      <c r="AR90" s="291" t="s">
        <v>150</v>
      </c>
      <c r="AT90" s="291" t="s">
        <v>146</v>
      </c>
      <c r="AU90" s="291" t="s">
        <v>82</v>
      </c>
      <c r="AY90" s="291" t="s">
        <v>145</v>
      </c>
      <c r="BE90" s="303">
        <f>IF(N90="základní",J90,0)</f>
        <v>0</v>
      </c>
      <c r="BF90" s="303">
        <f>IF(N90="snížená",J90,0)</f>
        <v>0</v>
      </c>
      <c r="BG90" s="303">
        <f>IF(N90="zákl. přenesená",J90,0)</f>
        <v>0</v>
      </c>
      <c r="BH90" s="303">
        <f>IF(N90="sníž. přenesená",J90,0)</f>
        <v>0</v>
      </c>
      <c r="BI90" s="303">
        <f>IF(N90="nulová",J90,0)</f>
        <v>0</v>
      </c>
      <c r="BJ90" s="291" t="s">
        <v>80</v>
      </c>
      <c r="BK90" s="303">
        <f>ROUND(I90*H90,2)</f>
        <v>0</v>
      </c>
      <c r="BL90" s="291" t="s">
        <v>150</v>
      </c>
      <c r="BM90" s="291" t="s">
        <v>150</v>
      </c>
    </row>
    <row r="91" spans="2:65" s="55" customFormat="1" ht="121.5">
      <c r="B91" s="33"/>
      <c r="D91" s="170" t="s">
        <v>191</v>
      </c>
      <c r="F91" s="171" t="s">
        <v>305</v>
      </c>
      <c r="I91" s="122"/>
      <c r="L91" s="33"/>
      <c r="M91" s="154"/>
      <c r="N91" s="34"/>
      <c r="O91" s="34"/>
      <c r="P91" s="34"/>
      <c r="Q91" s="34"/>
      <c r="R91" s="34"/>
      <c r="S91" s="34"/>
      <c r="T91" s="70"/>
      <c r="AT91" s="291" t="s">
        <v>191</v>
      </c>
      <c r="AU91" s="291" t="s">
        <v>82</v>
      </c>
    </row>
    <row r="92" spans="2:65" s="55" customFormat="1" ht="31.5" customHeight="1">
      <c r="B92" s="33"/>
      <c r="C92" s="142" t="s">
        <v>159</v>
      </c>
      <c r="D92" s="142" t="s">
        <v>146</v>
      </c>
      <c r="E92" s="143" t="s">
        <v>308</v>
      </c>
      <c r="F92" s="144" t="s">
        <v>309</v>
      </c>
      <c r="G92" s="145" t="s">
        <v>221</v>
      </c>
      <c r="H92" s="146">
        <v>2</v>
      </c>
      <c r="I92" s="147"/>
      <c r="J92" s="148">
        <f>ROUND(I92*H92,2)</f>
        <v>0</v>
      </c>
      <c r="K92" s="144" t="s">
        <v>190</v>
      </c>
      <c r="L92" s="33"/>
      <c r="M92" s="302" t="s">
        <v>21</v>
      </c>
      <c r="N92" s="149" t="s">
        <v>43</v>
      </c>
      <c r="O92" s="34"/>
      <c r="P92" s="150">
        <f>O92*H92</f>
        <v>0</v>
      </c>
      <c r="Q92" s="150">
        <v>0</v>
      </c>
      <c r="R92" s="150">
        <f>Q92*H92</f>
        <v>0</v>
      </c>
      <c r="S92" s="150">
        <v>0</v>
      </c>
      <c r="T92" s="151">
        <f>S92*H92</f>
        <v>0</v>
      </c>
      <c r="AR92" s="291" t="s">
        <v>150</v>
      </c>
      <c r="AT92" s="291" t="s">
        <v>146</v>
      </c>
      <c r="AU92" s="291" t="s">
        <v>82</v>
      </c>
      <c r="AY92" s="291" t="s">
        <v>145</v>
      </c>
      <c r="BE92" s="303">
        <f>IF(N92="základní",J92,0)</f>
        <v>0</v>
      </c>
      <c r="BF92" s="303">
        <f>IF(N92="snížená",J92,0)</f>
        <v>0</v>
      </c>
      <c r="BG92" s="303">
        <f>IF(N92="zákl. přenesená",J92,0)</f>
        <v>0</v>
      </c>
      <c r="BH92" s="303">
        <f>IF(N92="sníž. přenesená",J92,0)</f>
        <v>0</v>
      </c>
      <c r="BI92" s="303">
        <f>IF(N92="nulová",J92,0)</f>
        <v>0</v>
      </c>
      <c r="BJ92" s="291" t="s">
        <v>80</v>
      </c>
      <c r="BK92" s="303">
        <f>ROUND(I92*H92,2)</f>
        <v>0</v>
      </c>
      <c r="BL92" s="291" t="s">
        <v>150</v>
      </c>
      <c r="BM92" s="291" t="s">
        <v>156</v>
      </c>
    </row>
    <row r="93" spans="2:65" s="55" customFormat="1" ht="121.5">
      <c r="B93" s="33"/>
      <c r="D93" s="170" t="s">
        <v>191</v>
      </c>
      <c r="F93" s="171" t="s">
        <v>310</v>
      </c>
      <c r="I93" s="122"/>
      <c r="L93" s="33"/>
      <c r="M93" s="154"/>
      <c r="N93" s="34"/>
      <c r="O93" s="34"/>
      <c r="P93" s="34"/>
      <c r="Q93" s="34"/>
      <c r="R93" s="34"/>
      <c r="S93" s="34"/>
      <c r="T93" s="70"/>
      <c r="AT93" s="291" t="s">
        <v>191</v>
      </c>
      <c r="AU93" s="291" t="s">
        <v>82</v>
      </c>
    </row>
    <row r="94" spans="2:65" s="55" customFormat="1" ht="31.5" customHeight="1">
      <c r="B94" s="33"/>
      <c r="C94" s="142" t="s">
        <v>150</v>
      </c>
      <c r="D94" s="142" t="s">
        <v>146</v>
      </c>
      <c r="E94" s="143" t="s">
        <v>311</v>
      </c>
      <c r="F94" s="144" t="s">
        <v>312</v>
      </c>
      <c r="G94" s="145" t="s">
        <v>221</v>
      </c>
      <c r="H94" s="146">
        <v>2</v>
      </c>
      <c r="I94" s="147"/>
      <c r="J94" s="148">
        <f>ROUND(I94*H94,2)</f>
        <v>0</v>
      </c>
      <c r="K94" s="144" t="s">
        <v>190</v>
      </c>
      <c r="L94" s="33"/>
      <c r="M94" s="302" t="s">
        <v>21</v>
      </c>
      <c r="N94" s="149" t="s">
        <v>43</v>
      </c>
      <c r="O94" s="34"/>
      <c r="P94" s="150">
        <f>O94*H94</f>
        <v>0</v>
      </c>
      <c r="Q94" s="150">
        <v>0</v>
      </c>
      <c r="R94" s="150">
        <f>Q94*H94</f>
        <v>0</v>
      </c>
      <c r="S94" s="150">
        <v>0</v>
      </c>
      <c r="T94" s="151">
        <f>S94*H94</f>
        <v>0</v>
      </c>
      <c r="AR94" s="291" t="s">
        <v>150</v>
      </c>
      <c r="AT94" s="291" t="s">
        <v>146</v>
      </c>
      <c r="AU94" s="291" t="s">
        <v>82</v>
      </c>
      <c r="AY94" s="291" t="s">
        <v>145</v>
      </c>
      <c r="BE94" s="303">
        <f>IF(N94="základní",J94,0)</f>
        <v>0</v>
      </c>
      <c r="BF94" s="303">
        <f>IF(N94="snížená",J94,0)</f>
        <v>0</v>
      </c>
      <c r="BG94" s="303">
        <f>IF(N94="zákl. přenesená",J94,0)</f>
        <v>0</v>
      </c>
      <c r="BH94" s="303">
        <f>IF(N94="sníž. přenesená",J94,0)</f>
        <v>0</v>
      </c>
      <c r="BI94" s="303">
        <f>IF(N94="nulová",J94,0)</f>
        <v>0</v>
      </c>
      <c r="BJ94" s="291" t="s">
        <v>80</v>
      </c>
      <c r="BK94" s="303">
        <f>ROUND(I94*H94,2)</f>
        <v>0</v>
      </c>
      <c r="BL94" s="291" t="s">
        <v>150</v>
      </c>
      <c r="BM94" s="291" t="s">
        <v>162</v>
      </c>
    </row>
    <row r="95" spans="2:65" s="55" customFormat="1" ht="54">
      <c r="B95" s="33"/>
      <c r="D95" s="170" t="s">
        <v>191</v>
      </c>
      <c r="F95" s="171" t="s">
        <v>313</v>
      </c>
      <c r="I95" s="122"/>
      <c r="L95" s="33"/>
      <c r="M95" s="154"/>
      <c r="N95" s="34"/>
      <c r="O95" s="34"/>
      <c r="P95" s="34"/>
      <c r="Q95" s="34"/>
      <c r="R95" s="34"/>
      <c r="S95" s="34"/>
      <c r="T95" s="70"/>
      <c r="AT95" s="291" t="s">
        <v>191</v>
      </c>
      <c r="AU95" s="291" t="s">
        <v>82</v>
      </c>
    </row>
    <row r="96" spans="2:65" s="55" customFormat="1" ht="31.5" customHeight="1">
      <c r="B96" s="33"/>
      <c r="C96" s="142" t="s">
        <v>170</v>
      </c>
      <c r="D96" s="142" t="s">
        <v>146</v>
      </c>
      <c r="E96" s="143" t="s">
        <v>314</v>
      </c>
      <c r="F96" s="144" t="s">
        <v>315</v>
      </c>
      <c r="G96" s="145" t="s">
        <v>221</v>
      </c>
      <c r="H96" s="146">
        <v>2</v>
      </c>
      <c r="I96" s="147"/>
      <c r="J96" s="148">
        <f>ROUND(I96*H96,2)</f>
        <v>0</v>
      </c>
      <c r="K96" s="144" t="s">
        <v>190</v>
      </c>
      <c r="L96" s="33"/>
      <c r="M96" s="302" t="s">
        <v>21</v>
      </c>
      <c r="N96" s="149" t="s">
        <v>43</v>
      </c>
      <c r="O96" s="34"/>
      <c r="P96" s="150">
        <f>O96*H96</f>
        <v>0</v>
      </c>
      <c r="Q96" s="150">
        <v>0</v>
      </c>
      <c r="R96" s="150">
        <f>Q96*H96</f>
        <v>0</v>
      </c>
      <c r="S96" s="150">
        <v>0</v>
      </c>
      <c r="T96" s="151">
        <f>S96*H96</f>
        <v>0</v>
      </c>
      <c r="AR96" s="291" t="s">
        <v>150</v>
      </c>
      <c r="AT96" s="291" t="s">
        <v>146</v>
      </c>
      <c r="AU96" s="291" t="s">
        <v>82</v>
      </c>
      <c r="AY96" s="291" t="s">
        <v>145</v>
      </c>
      <c r="BE96" s="303">
        <f>IF(N96="základní",J96,0)</f>
        <v>0</v>
      </c>
      <c r="BF96" s="303">
        <f>IF(N96="snížená",J96,0)</f>
        <v>0</v>
      </c>
      <c r="BG96" s="303">
        <f>IF(N96="zákl. přenesená",J96,0)</f>
        <v>0</v>
      </c>
      <c r="BH96" s="303">
        <f>IF(N96="sníž. přenesená",J96,0)</f>
        <v>0</v>
      </c>
      <c r="BI96" s="303">
        <f>IF(N96="nulová",J96,0)</f>
        <v>0</v>
      </c>
      <c r="BJ96" s="291" t="s">
        <v>80</v>
      </c>
      <c r="BK96" s="303">
        <f>ROUND(I96*H96,2)</f>
        <v>0</v>
      </c>
      <c r="BL96" s="291" t="s">
        <v>150</v>
      </c>
      <c r="BM96" s="291" t="s">
        <v>169</v>
      </c>
    </row>
    <row r="97" spans="2:65" s="55" customFormat="1" ht="54">
      <c r="B97" s="33"/>
      <c r="D97" s="152" t="s">
        <v>191</v>
      </c>
      <c r="F97" s="153" t="s">
        <v>313</v>
      </c>
      <c r="I97" s="122"/>
      <c r="L97" s="33"/>
      <c r="M97" s="154"/>
      <c r="N97" s="34"/>
      <c r="O97" s="34"/>
      <c r="P97" s="34"/>
      <c r="Q97" s="34"/>
      <c r="R97" s="34"/>
      <c r="S97" s="34"/>
      <c r="T97" s="70"/>
      <c r="AT97" s="291" t="s">
        <v>191</v>
      </c>
      <c r="AU97" s="291" t="s">
        <v>82</v>
      </c>
    </row>
    <row r="98" spans="2:65" s="133" customFormat="1" ht="29.85" customHeight="1">
      <c r="B98" s="132"/>
      <c r="D98" s="134" t="s">
        <v>71</v>
      </c>
      <c r="E98" s="168" t="s">
        <v>259</v>
      </c>
      <c r="F98" s="168" t="s">
        <v>215</v>
      </c>
      <c r="I98" s="136"/>
      <c r="J98" s="169">
        <f>BK98</f>
        <v>0</v>
      </c>
      <c r="L98" s="132"/>
      <c r="M98" s="138"/>
      <c r="N98" s="139"/>
      <c r="O98" s="139"/>
      <c r="P98" s="140">
        <f>SUM(P99:P108)</f>
        <v>0</v>
      </c>
      <c r="Q98" s="139"/>
      <c r="R98" s="140">
        <f>SUM(R99:R108)</f>
        <v>0</v>
      </c>
      <c r="S98" s="139"/>
      <c r="T98" s="141">
        <f>SUM(T99:T108)</f>
        <v>0</v>
      </c>
      <c r="AR98" s="165" t="s">
        <v>80</v>
      </c>
      <c r="AT98" s="300" t="s">
        <v>71</v>
      </c>
      <c r="AU98" s="300" t="s">
        <v>80</v>
      </c>
      <c r="AY98" s="165" t="s">
        <v>145</v>
      </c>
      <c r="BK98" s="301">
        <f>SUM(BK99:BK108)</f>
        <v>0</v>
      </c>
    </row>
    <row r="99" spans="2:65" s="55" customFormat="1" ht="31.5" customHeight="1">
      <c r="B99" s="33"/>
      <c r="C99" s="142" t="s">
        <v>156</v>
      </c>
      <c r="D99" s="142" t="s">
        <v>146</v>
      </c>
      <c r="E99" s="143" t="s">
        <v>316</v>
      </c>
      <c r="F99" s="144" t="s">
        <v>317</v>
      </c>
      <c r="G99" s="145" t="s">
        <v>221</v>
      </c>
      <c r="H99" s="146">
        <v>2</v>
      </c>
      <c r="I99" s="147"/>
      <c r="J99" s="148">
        <f>ROUND(I99*H99,2)</f>
        <v>0</v>
      </c>
      <c r="K99" s="144" t="s">
        <v>190</v>
      </c>
      <c r="L99" s="33"/>
      <c r="M99" s="302" t="s">
        <v>21</v>
      </c>
      <c r="N99" s="149" t="s">
        <v>43</v>
      </c>
      <c r="O99" s="34"/>
      <c r="P99" s="150">
        <f>O99*H99</f>
        <v>0</v>
      </c>
      <c r="Q99" s="150">
        <v>0</v>
      </c>
      <c r="R99" s="150">
        <f>Q99*H99</f>
        <v>0</v>
      </c>
      <c r="S99" s="150">
        <v>0</v>
      </c>
      <c r="T99" s="151">
        <f>S99*H99</f>
        <v>0</v>
      </c>
      <c r="AR99" s="291" t="s">
        <v>150</v>
      </c>
      <c r="AT99" s="291" t="s">
        <v>146</v>
      </c>
      <c r="AU99" s="291" t="s">
        <v>82</v>
      </c>
      <c r="AY99" s="291" t="s">
        <v>145</v>
      </c>
      <c r="BE99" s="303">
        <f>IF(N99="základní",J99,0)</f>
        <v>0</v>
      </c>
      <c r="BF99" s="303">
        <f>IF(N99="snížená",J99,0)</f>
        <v>0</v>
      </c>
      <c r="BG99" s="303">
        <f>IF(N99="zákl. přenesená",J99,0)</f>
        <v>0</v>
      </c>
      <c r="BH99" s="303">
        <f>IF(N99="sníž. přenesená",J99,0)</f>
        <v>0</v>
      </c>
      <c r="BI99" s="303">
        <f>IF(N99="nulová",J99,0)</f>
        <v>0</v>
      </c>
      <c r="BJ99" s="291" t="s">
        <v>80</v>
      </c>
      <c r="BK99" s="303">
        <f>ROUND(I99*H99,2)</f>
        <v>0</v>
      </c>
      <c r="BL99" s="291" t="s">
        <v>150</v>
      </c>
      <c r="BM99" s="291" t="s">
        <v>173</v>
      </c>
    </row>
    <row r="100" spans="2:65" s="55" customFormat="1" ht="202.5">
      <c r="B100" s="33"/>
      <c r="D100" s="170" t="s">
        <v>191</v>
      </c>
      <c r="F100" s="171" t="s">
        <v>318</v>
      </c>
      <c r="I100" s="122"/>
      <c r="L100" s="33"/>
      <c r="M100" s="154"/>
      <c r="N100" s="34"/>
      <c r="O100" s="34"/>
      <c r="P100" s="34"/>
      <c r="Q100" s="34"/>
      <c r="R100" s="34"/>
      <c r="S100" s="34"/>
      <c r="T100" s="70"/>
      <c r="AT100" s="291" t="s">
        <v>191</v>
      </c>
      <c r="AU100" s="291" t="s">
        <v>82</v>
      </c>
    </row>
    <row r="101" spans="2:65" s="55" customFormat="1" ht="44.25" customHeight="1">
      <c r="B101" s="33"/>
      <c r="C101" s="142" t="s">
        <v>207</v>
      </c>
      <c r="D101" s="142" t="s">
        <v>146</v>
      </c>
      <c r="E101" s="143" t="s">
        <v>319</v>
      </c>
      <c r="F101" s="144" t="s">
        <v>320</v>
      </c>
      <c r="G101" s="145" t="s">
        <v>221</v>
      </c>
      <c r="H101" s="146">
        <v>2</v>
      </c>
      <c r="I101" s="147"/>
      <c r="J101" s="148">
        <f>ROUND(I101*H101,2)</f>
        <v>0</v>
      </c>
      <c r="K101" s="144" t="s">
        <v>190</v>
      </c>
      <c r="L101" s="33"/>
      <c r="M101" s="302" t="s">
        <v>21</v>
      </c>
      <c r="N101" s="149" t="s">
        <v>43</v>
      </c>
      <c r="O101" s="34"/>
      <c r="P101" s="150">
        <f>O101*H101</f>
        <v>0</v>
      </c>
      <c r="Q101" s="150">
        <v>0</v>
      </c>
      <c r="R101" s="150">
        <f>Q101*H101</f>
        <v>0</v>
      </c>
      <c r="S101" s="150">
        <v>0</v>
      </c>
      <c r="T101" s="151">
        <f>S101*H101</f>
        <v>0</v>
      </c>
      <c r="AR101" s="291" t="s">
        <v>150</v>
      </c>
      <c r="AT101" s="291" t="s">
        <v>146</v>
      </c>
      <c r="AU101" s="291" t="s">
        <v>82</v>
      </c>
      <c r="AY101" s="291" t="s">
        <v>145</v>
      </c>
      <c r="BE101" s="303">
        <f>IF(N101="základní",J101,0)</f>
        <v>0</v>
      </c>
      <c r="BF101" s="303">
        <f>IF(N101="snížená",J101,0)</f>
        <v>0</v>
      </c>
      <c r="BG101" s="303">
        <f>IF(N101="zákl. přenesená",J101,0)</f>
        <v>0</v>
      </c>
      <c r="BH101" s="303">
        <f>IF(N101="sníž. přenesená",J101,0)</f>
        <v>0</v>
      </c>
      <c r="BI101" s="303">
        <f>IF(N101="nulová",J101,0)</f>
        <v>0</v>
      </c>
      <c r="BJ101" s="291" t="s">
        <v>80</v>
      </c>
      <c r="BK101" s="303">
        <f>ROUND(I101*H101,2)</f>
        <v>0</v>
      </c>
      <c r="BL101" s="291" t="s">
        <v>150</v>
      </c>
      <c r="BM101" s="291" t="s">
        <v>178</v>
      </c>
    </row>
    <row r="102" spans="2:65" s="55" customFormat="1" ht="54">
      <c r="B102" s="33"/>
      <c r="D102" s="170" t="s">
        <v>191</v>
      </c>
      <c r="F102" s="171" t="s">
        <v>321</v>
      </c>
      <c r="I102" s="122"/>
      <c r="L102" s="33"/>
      <c r="M102" s="154"/>
      <c r="N102" s="34"/>
      <c r="O102" s="34"/>
      <c r="P102" s="34"/>
      <c r="Q102" s="34"/>
      <c r="R102" s="34"/>
      <c r="S102" s="34"/>
      <c r="T102" s="70"/>
      <c r="AT102" s="291" t="s">
        <v>191</v>
      </c>
      <c r="AU102" s="291" t="s">
        <v>82</v>
      </c>
    </row>
    <row r="103" spans="2:65" s="55" customFormat="1" ht="44.25" customHeight="1">
      <c r="B103" s="33"/>
      <c r="C103" s="142" t="s">
        <v>162</v>
      </c>
      <c r="D103" s="142" t="s">
        <v>146</v>
      </c>
      <c r="E103" s="143" t="s">
        <v>322</v>
      </c>
      <c r="F103" s="144" t="s">
        <v>323</v>
      </c>
      <c r="G103" s="145" t="s">
        <v>221</v>
      </c>
      <c r="H103" s="146">
        <v>2</v>
      </c>
      <c r="I103" s="147"/>
      <c r="J103" s="148">
        <f>ROUND(I103*H103,2)</f>
        <v>0</v>
      </c>
      <c r="K103" s="144" t="s">
        <v>190</v>
      </c>
      <c r="L103" s="33"/>
      <c r="M103" s="302" t="s">
        <v>21</v>
      </c>
      <c r="N103" s="149" t="s">
        <v>43</v>
      </c>
      <c r="O103" s="34"/>
      <c r="P103" s="150">
        <f>O103*H103</f>
        <v>0</v>
      </c>
      <c r="Q103" s="150">
        <v>0</v>
      </c>
      <c r="R103" s="150">
        <f>Q103*H103</f>
        <v>0</v>
      </c>
      <c r="S103" s="150">
        <v>0</v>
      </c>
      <c r="T103" s="151">
        <f>S103*H103</f>
        <v>0</v>
      </c>
      <c r="AR103" s="291" t="s">
        <v>150</v>
      </c>
      <c r="AT103" s="291" t="s">
        <v>146</v>
      </c>
      <c r="AU103" s="291" t="s">
        <v>82</v>
      </c>
      <c r="AY103" s="291" t="s">
        <v>145</v>
      </c>
      <c r="BE103" s="303">
        <f>IF(N103="základní",J103,0)</f>
        <v>0</v>
      </c>
      <c r="BF103" s="303">
        <f>IF(N103="snížená",J103,0)</f>
        <v>0</v>
      </c>
      <c r="BG103" s="303">
        <f>IF(N103="zákl. přenesená",J103,0)</f>
        <v>0</v>
      </c>
      <c r="BH103" s="303">
        <f>IF(N103="sníž. přenesená",J103,0)</f>
        <v>0</v>
      </c>
      <c r="BI103" s="303">
        <f>IF(N103="nulová",J103,0)</f>
        <v>0</v>
      </c>
      <c r="BJ103" s="291" t="s">
        <v>80</v>
      </c>
      <c r="BK103" s="303">
        <f>ROUND(I103*H103,2)</f>
        <v>0</v>
      </c>
      <c r="BL103" s="291" t="s">
        <v>150</v>
      </c>
      <c r="BM103" s="291" t="s">
        <v>242</v>
      </c>
    </row>
    <row r="104" spans="2:65" s="55" customFormat="1" ht="54">
      <c r="B104" s="33"/>
      <c r="D104" s="170" t="s">
        <v>191</v>
      </c>
      <c r="F104" s="171" t="s">
        <v>321</v>
      </c>
      <c r="I104" s="122"/>
      <c r="L104" s="33"/>
      <c r="M104" s="154"/>
      <c r="N104" s="34"/>
      <c r="O104" s="34"/>
      <c r="P104" s="34"/>
      <c r="Q104" s="34"/>
      <c r="R104" s="34"/>
      <c r="S104" s="34"/>
      <c r="T104" s="70"/>
      <c r="AT104" s="291" t="s">
        <v>191</v>
      </c>
      <c r="AU104" s="291" t="s">
        <v>82</v>
      </c>
    </row>
    <row r="105" spans="2:65" s="55" customFormat="1" ht="44.25" customHeight="1">
      <c r="B105" s="33"/>
      <c r="C105" s="142" t="s">
        <v>248</v>
      </c>
      <c r="D105" s="142" t="s">
        <v>146</v>
      </c>
      <c r="E105" s="143" t="s">
        <v>324</v>
      </c>
      <c r="F105" s="144" t="s">
        <v>325</v>
      </c>
      <c r="G105" s="145" t="s">
        <v>221</v>
      </c>
      <c r="H105" s="146">
        <v>2</v>
      </c>
      <c r="I105" s="147"/>
      <c r="J105" s="148">
        <f>ROUND(I105*H105,2)</f>
        <v>0</v>
      </c>
      <c r="K105" s="144" t="s">
        <v>190</v>
      </c>
      <c r="L105" s="33"/>
      <c r="M105" s="302" t="s">
        <v>21</v>
      </c>
      <c r="N105" s="149" t="s">
        <v>43</v>
      </c>
      <c r="O105" s="34"/>
      <c r="P105" s="150">
        <f>O105*H105</f>
        <v>0</v>
      </c>
      <c r="Q105" s="150">
        <v>0</v>
      </c>
      <c r="R105" s="150">
        <f>Q105*H105</f>
        <v>0</v>
      </c>
      <c r="S105" s="150">
        <v>0</v>
      </c>
      <c r="T105" s="151">
        <f>S105*H105</f>
        <v>0</v>
      </c>
      <c r="AR105" s="291" t="s">
        <v>150</v>
      </c>
      <c r="AT105" s="291" t="s">
        <v>146</v>
      </c>
      <c r="AU105" s="291" t="s">
        <v>82</v>
      </c>
      <c r="AY105" s="291" t="s">
        <v>145</v>
      </c>
      <c r="BE105" s="303">
        <f>IF(N105="základní",J105,0)</f>
        <v>0</v>
      </c>
      <c r="BF105" s="303">
        <f>IF(N105="snížená",J105,0)</f>
        <v>0</v>
      </c>
      <c r="BG105" s="303">
        <f>IF(N105="zákl. přenesená",J105,0)</f>
        <v>0</v>
      </c>
      <c r="BH105" s="303">
        <f>IF(N105="sníž. přenesená",J105,0)</f>
        <v>0</v>
      </c>
      <c r="BI105" s="303">
        <f>IF(N105="nulová",J105,0)</f>
        <v>0</v>
      </c>
      <c r="BJ105" s="291" t="s">
        <v>80</v>
      </c>
      <c r="BK105" s="303">
        <f>ROUND(I105*H105,2)</f>
        <v>0</v>
      </c>
      <c r="BL105" s="291" t="s">
        <v>150</v>
      </c>
      <c r="BM105" s="291" t="s">
        <v>251</v>
      </c>
    </row>
    <row r="106" spans="2:65" s="55" customFormat="1" ht="54">
      <c r="B106" s="33"/>
      <c r="D106" s="170" t="s">
        <v>191</v>
      </c>
      <c r="F106" s="171" t="s">
        <v>321</v>
      </c>
      <c r="I106" s="122"/>
      <c r="L106" s="33"/>
      <c r="M106" s="154"/>
      <c r="N106" s="34"/>
      <c r="O106" s="34"/>
      <c r="P106" s="34"/>
      <c r="Q106" s="34"/>
      <c r="R106" s="34"/>
      <c r="S106" s="34"/>
      <c r="T106" s="70"/>
      <c r="AT106" s="291" t="s">
        <v>191</v>
      </c>
      <c r="AU106" s="291" t="s">
        <v>82</v>
      </c>
    </row>
    <row r="107" spans="2:65" s="55" customFormat="1" ht="44.25" customHeight="1">
      <c r="B107" s="33"/>
      <c r="C107" s="142" t="s">
        <v>169</v>
      </c>
      <c r="D107" s="142" t="s">
        <v>146</v>
      </c>
      <c r="E107" s="143" t="s">
        <v>326</v>
      </c>
      <c r="F107" s="144" t="s">
        <v>327</v>
      </c>
      <c r="G107" s="145" t="s">
        <v>221</v>
      </c>
      <c r="H107" s="146">
        <v>2</v>
      </c>
      <c r="I107" s="147"/>
      <c r="J107" s="148">
        <f>ROUND(I107*H107,2)</f>
        <v>0</v>
      </c>
      <c r="K107" s="144" t="s">
        <v>190</v>
      </c>
      <c r="L107" s="33"/>
      <c r="M107" s="302" t="s">
        <v>21</v>
      </c>
      <c r="N107" s="149" t="s">
        <v>43</v>
      </c>
      <c r="O107" s="34"/>
      <c r="P107" s="150">
        <f>O107*H107</f>
        <v>0</v>
      </c>
      <c r="Q107" s="150">
        <v>0</v>
      </c>
      <c r="R107" s="150">
        <f>Q107*H107</f>
        <v>0</v>
      </c>
      <c r="S107" s="150">
        <v>0</v>
      </c>
      <c r="T107" s="151">
        <f>S107*H107</f>
        <v>0</v>
      </c>
      <c r="AR107" s="291" t="s">
        <v>150</v>
      </c>
      <c r="AT107" s="291" t="s">
        <v>146</v>
      </c>
      <c r="AU107" s="291" t="s">
        <v>82</v>
      </c>
      <c r="AY107" s="291" t="s">
        <v>145</v>
      </c>
      <c r="BE107" s="303">
        <f>IF(N107="základní",J107,0)</f>
        <v>0</v>
      </c>
      <c r="BF107" s="303">
        <f>IF(N107="snížená",J107,0)</f>
        <v>0</v>
      </c>
      <c r="BG107" s="303">
        <f>IF(N107="zákl. přenesená",J107,0)</f>
        <v>0</v>
      </c>
      <c r="BH107" s="303">
        <f>IF(N107="sníž. přenesená",J107,0)</f>
        <v>0</v>
      </c>
      <c r="BI107" s="303">
        <f>IF(N107="nulová",J107,0)</f>
        <v>0</v>
      </c>
      <c r="BJ107" s="291" t="s">
        <v>80</v>
      </c>
      <c r="BK107" s="303">
        <f>ROUND(I107*H107,2)</f>
        <v>0</v>
      </c>
      <c r="BL107" s="291" t="s">
        <v>150</v>
      </c>
      <c r="BM107" s="291" t="s">
        <v>257</v>
      </c>
    </row>
    <row r="108" spans="2:65" s="55" customFormat="1" ht="54">
      <c r="B108" s="33"/>
      <c r="D108" s="152" t="s">
        <v>191</v>
      </c>
      <c r="F108" s="153" t="s">
        <v>321</v>
      </c>
      <c r="I108" s="122"/>
      <c r="L108" s="33"/>
      <c r="M108" s="154"/>
      <c r="N108" s="34"/>
      <c r="O108" s="34"/>
      <c r="P108" s="34"/>
      <c r="Q108" s="34"/>
      <c r="R108" s="34"/>
      <c r="S108" s="34"/>
      <c r="T108" s="70"/>
      <c r="AT108" s="291" t="s">
        <v>191</v>
      </c>
      <c r="AU108" s="291" t="s">
        <v>82</v>
      </c>
    </row>
    <row r="109" spans="2:65" s="133" customFormat="1" ht="29.85" customHeight="1">
      <c r="B109" s="132"/>
      <c r="D109" s="134" t="s">
        <v>71</v>
      </c>
      <c r="E109" s="168" t="s">
        <v>259</v>
      </c>
      <c r="F109" s="168" t="s">
        <v>215</v>
      </c>
      <c r="I109" s="136"/>
      <c r="J109" s="169">
        <f>BK109</f>
        <v>0</v>
      </c>
      <c r="L109" s="132"/>
      <c r="M109" s="138"/>
      <c r="N109" s="139"/>
      <c r="O109" s="139"/>
      <c r="P109" s="140">
        <f>SUM(P110:P115)</f>
        <v>0</v>
      </c>
      <c r="Q109" s="139"/>
      <c r="R109" s="140">
        <f>SUM(R110:R115)</f>
        <v>0</v>
      </c>
      <c r="S109" s="139"/>
      <c r="T109" s="141">
        <f>SUM(T110:T115)</f>
        <v>0</v>
      </c>
      <c r="AR109" s="165" t="s">
        <v>80</v>
      </c>
      <c r="AT109" s="300" t="s">
        <v>71</v>
      </c>
      <c r="AU109" s="300" t="s">
        <v>80</v>
      </c>
      <c r="AY109" s="165" t="s">
        <v>145</v>
      </c>
      <c r="BK109" s="301">
        <f>SUM(BK110:BK115)</f>
        <v>0</v>
      </c>
    </row>
    <row r="110" spans="2:65" s="55" customFormat="1" ht="44.25" customHeight="1">
      <c r="B110" s="33"/>
      <c r="C110" s="142" t="s">
        <v>259</v>
      </c>
      <c r="D110" s="142" t="s">
        <v>146</v>
      </c>
      <c r="E110" s="143" t="s">
        <v>328</v>
      </c>
      <c r="F110" s="144" t="s">
        <v>329</v>
      </c>
      <c r="G110" s="145" t="s">
        <v>221</v>
      </c>
      <c r="H110" s="146">
        <v>4</v>
      </c>
      <c r="I110" s="147"/>
      <c r="J110" s="148">
        <f>ROUND(I110*H110,2)</f>
        <v>0</v>
      </c>
      <c r="K110" s="144" t="s">
        <v>190</v>
      </c>
      <c r="L110" s="33"/>
      <c r="M110" s="302" t="s">
        <v>21</v>
      </c>
      <c r="N110" s="149" t="s">
        <v>43</v>
      </c>
      <c r="O110" s="34"/>
      <c r="P110" s="150">
        <f>O110*H110</f>
        <v>0</v>
      </c>
      <c r="Q110" s="150">
        <v>0</v>
      </c>
      <c r="R110" s="150">
        <f>Q110*H110</f>
        <v>0</v>
      </c>
      <c r="S110" s="150">
        <v>0</v>
      </c>
      <c r="T110" s="151">
        <f>S110*H110</f>
        <v>0</v>
      </c>
      <c r="AR110" s="291" t="s">
        <v>150</v>
      </c>
      <c r="AT110" s="291" t="s">
        <v>146</v>
      </c>
      <c r="AU110" s="291" t="s">
        <v>82</v>
      </c>
      <c r="AY110" s="291" t="s">
        <v>145</v>
      </c>
      <c r="BE110" s="303">
        <f>IF(N110="základní",J110,0)</f>
        <v>0</v>
      </c>
      <c r="BF110" s="303">
        <f>IF(N110="snížená",J110,0)</f>
        <v>0</v>
      </c>
      <c r="BG110" s="303">
        <f>IF(N110="zákl. přenesená",J110,0)</f>
        <v>0</v>
      </c>
      <c r="BH110" s="303">
        <f>IF(N110="sníž. přenesená",J110,0)</f>
        <v>0</v>
      </c>
      <c r="BI110" s="303">
        <f>IF(N110="nulová",J110,0)</f>
        <v>0</v>
      </c>
      <c r="BJ110" s="291" t="s">
        <v>80</v>
      </c>
      <c r="BK110" s="303">
        <f>ROUND(I110*H110,2)</f>
        <v>0</v>
      </c>
      <c r="BL110" s="291" t="s">
        <v>150</v>
      </c>
      <c r="BM110" s="291" t="s">
        <v>262</v>
      </c>
    </row>
    <row r="111" spans="2:65" s="55" customFormat="1" ht="189">
      <c r="B111" s="33"/>
      <c r="D111" s="170" t="s">
        <v>191</v>
      </c>
      <c r="F111" s="171" t="s">
        <v>231</v>
      </c>
      <c r="I111" s="122"/>
      <c r="L111" s="33"/>
      <c r="M111" s="154"/>
      <c r="N111" s="34"/>
      <c r="O111" s="34"/>
      <c r="P111" s="34"/>
      <c r="Q111" s="34"/>
      <c r="R111" s="34"/>
      <c r="S111" s="34"/>
      <c r="T111" s="70"/>
      <c r="AT111" s="291" t="s">
        <v>191</v>
      </c>
      <c r="AU111" s="291" t="s">
        <v>82</v>
      </c>
    </row>
    <row r="112" spans="2:65" s="55" customFormat="1" ht="44.25" customHeight="1">
      <c r="B112" s="33"/>
      <c r="C112" s="142" t="s">
        <v>173</v>
      </c>
      <c r="D112" s="142" t="s">
        <v>146</v>
      </c>
      <c r="E112" s="143" t="s">
        <v>237</v>
      </c>
      <c r="F112" s="144" t="s">
        <v>238</v>
      </c>
      <c r="G112" s="145" t="s">
        <v>221</v>
      </c>
      <c r="H112" s="146">
        <v>4</v>
      </c>
      <c r="I112" s="147"/>
      <c r="J112" s="148">
        <f>ROUND(I112*H112,2)</f>
        <v>0</v>
      </c>
      <c r="K112" s="144" t="s">
        <v>190</v>
      </c>
      <c r="L112" s="33"/>
      <c r="M112" s="302" t="s">
        <v>21</v>
      </c>
      <c r="N112" s="149" t="s">
        <v>43</v>
      </c>
      <c r="O112" s="34"/>
      <c r="P112" s="150">
        <f>O112*H112</f>
        <v>0</v>
      </c>
      <c r="Q112" s="150">
        <v>0</v>
      </c>
      <c r="R112" s="150">
        <f>Q112*H112</f>
        <v>0</v>
      </c>
      <c r="S112" s="150">
        <v>0</v>
      </c>
      <c r="T112" s="151">
        <f>S112*H112</f>
        <v>0</v>
      </c>
      <c r="AR112" s="291" t="s">
        <v>150</v>
      </c>
      <c r="AT112" s="291" t="s">
        <v>146</v>
      </c>
      <c r="AU112" s="291" t="s">
        <v>82</v>
      </c>
      <c r="AY112" s="291" t="s">
        <v>145</v>
      </c>
      <c r="BE112" s="303">
        <f>IF(N112="základní",J112,0)</f>
        <v>0</v>
      </c>
      <c r="BF112" s="303">
        <f>IF(N112="snížená",J112,0)</f>
        <v>0</v>
      </c>
      <c r="BG112" s="303">
        <f>IF(N112="zákl. přenesená",J112,0)</f>
        <v>0</v>
      </c>
      <c r="BH112" s="303">
        <f>IF(N112="sníž. přenesená",J112,0)</f>
        <v>0</v>
      </c>
      <c r="BI112" s="303">
        <f>IF(N112="nulová",J112,0)</f>
        <v>0</v>
      </c>
      <c r="BJ112" s="291" t="s">
        <v>80</v>
      </c>
      <c r="BK112" s="303">
        <f>ROUND(I112*H112,2)</f>
        <v>0</v>
      </c>
      <c r="BL112" s="291" t="s">
        <v>150</v>
      </c>
      <c r="BM112" s="291" t="s">
        <v>267</v>
      </c>
    </row>
    <row r="113" spans="2:65" s="55" customFormat="1" ht="189">
      <c r="B113" s="33"/>
      <c r="D113" s="170" t="s">
        <v>191</v>
      </c>
      <c r="F113" s="171" t="s">
        <v>231</v>
      </c>
      <c r="I113" s="122"/>
      <c r="L113" s="33"/>
      <c r="M113" s="154"/>
      <c r="N113" s="34"/>
      <c r="O113" s="34"/>
      <c r="P113" s="34"/>
      <c r="Q113" s="34"/>
      <c r="R113" s="34"/>
      <c r="S113" s="34"/>
      <c r="T113" s="70"/>
      <c r="AT113" s="291" t="s">
        <v>191</v>
      </c>
      <c r="AU113" s="291" t="s">
        <v>82</v>
      </c>
    </row>
    <row r="114" spans="2:65" s="55" customFormat="1" ht="44.25" customHeight="1">
      <c r="B114" s="33"/>
      <c r="C114" s="142" t="s">
        <v>588</v>
      </c>
      <c r="D114" s="142" t="s">
        <v>146</v>
      </c>
      <c r="E114" s="143" t="s">
        <v>282</v>
      </c>
      <c r="F114" s="144" t="s">
        <v>283</v>
      </c>
      <c r="G114" s="145" t="s">
        <v>221</v>
      </c>
      <c r="H114" s="146">
        <v>40</v>
      </c>
      <c r="I114" s="147"/>
      <c r="J114" s="148">
        <f>ROUND(I114*H114,2)</f>
        <v>0</v>
      </c>
      <c r="K114" s="144" t="s">
        <v>190</v>
      </c>
      <c r="L114" s="33"/>
      <c r="M114" s="302" t="s">
        <v>21</v>
      </c>
      <c r="N114" s="149" t="s">
        <v>43</v>
      </c>
      <c r="O114" s="34"/>
      <c r="P114" s="150">
        <f>O114*H114</f>
        <v>0</v>
      </c>
      <c r="Q114" s="150">
        <v>0</v>
      </c>
      <c r="R114" s="150">
        <f>Q114*H114</f>
        <v>0</v>
      </c>
      <c r="S114" s="150">
        <v>0</v>
      </c>
      <c r="T114" s="151">
        <f>S114*H114</f>
        <v>0</v>
      </c>
      <c r="AR114" s="291" t="s">
        <v>150</v>
      </c>
      <c r="AT114" s="291" t="s">
        <v>146</v>
      </c>
      <c r="AU114" s="291" t="s">
        <v>82</v>
      </c>
      <c r="AY114" s="291" t="s">
        <v>145</v>
      </c>
      <c r="BE114" s="303">
        <f>IF(N114="základní",J114,0)</f>
        <v>0</v>
      </c>
      <c r="BF114" s="303">
        <f>IF(N114="snížená",J114,0)</f>
        <v>0</v>
      </c>
      <c r="BG114" s="303">
        <f>IF(N114="zákl. přenesená",J114,0)</f>
        <v>0</v>
      </c>
      <c r="BH114" s="303">
        <f>IF(N114="sníž. přenesená",J114,0)</f>
        <v>0</v>
      </c>
      <c r="BI114" s="303">
        <f>IF(N114="nulová",J114,0)</f>
        <v>0</v>
      </c>
      <c r="BJ114" s="291" t="s">
        <v>80</v>
      </c>
      <c r="BK114" s="303">
        <f>ROUND(I114*H114,2)</f>
        <v>0</v>
      </c>
      <c r="BL114" s="291" t="s">
        <v>150</v>
      </c>
      <c r="BM114" s="291" t="s">
        <v>591</v>
      </c>
    </row>
    <row r="115" spans="2:65" s="55" customFormat="1" ht="189">
      <c r="B115" s="33"/>
      <c r="D115" s="152" t="s">
        <v>191</v>
      </c>
      <c r="F115" s="153" t="s">
        <v>231</v>
      </c>
      <c r="I115" s="122"/>
      <c r="L115" s="33"/>
      <c r="M115" s="154"/>
      <c r="N115" s="34"/>
      <c r="O115" s="34"/>
      <c r="P115" s="34"/>
      <c r="Q115" s="34"/>
      <c r="R115" s="34"/>
      <c r="S115" s="34"/>
      <c r="T115" s="70"/>
      <c r="AT115" s="291" t="s">
        <v>191</v>
      </c>
      <c r="AU115" s="291" t="s">
        <v>82</v>
      </c>
    </row>
    <row r="116" spans="2:65" s="133" customFormat="1" ht="29.85" customHeight="1">
      <c r="B116" s="132"/>
      <c r="D116" s="134" t="s">
        <v>71</v>
      </c>
      <c r="E116" s="168" t="s">
        <v>259</v>
      </c>
      <c r="F116" s="168" t="s">
        <v>215</v>
      </c>
      <c r="I116" s="136"/>
      <c r="J116" s="169">
        <f>BK116</f>
        <v>0</v>
      </c>
      <c r="L116" s="132"/>
      <c r="M116" s="138"/>
      <c r="N116" s="139"/>
      <c r="O116" s="139"/>
      <c r="P116" s="140">
        <f>SUM(P117:P121)</f>
        <v>0</v>
      </c>
      <c r="Q116" s="139"/>
      <c r="R116" s="140">
        <f>SUM(R117:R121)</f>
        <v>0</v>
      </c>
      <c r="S116" s="139"/>
      <c r="T116" s="141">
        <f>SUM(T117:T121)</f>
        <v>0</v>
      </c>
      <c r="AR116" s="165" t="s">
        <v>80</v>
      </c>
      <c r="AT116" s="300" t="s">
        <v>71</v>
      </c>
      <c r="AU116" s="300" t="s">
        <v>80</v>
      </c>
      <c r="AY116" s="165" t="s">
        <v>145</v>
      </c>
      <c r="BK116" s="301">
        <f>SUM(BK117:BK121)</f>
        <v>0</v>
      </c>
    </row>
    <row r="117" spans="2:65" s="55" customFormat="1" ht="22.5" customHeight="1">
      <c r="B117" s="33"/>
      <c r="C117" s="142" t="s">
        <v>178</v>
      </c>
      <c r="D117" s="142" t="s">
        <v>146</v>
      </c>
      <c r="E117" s="143" t="s">
        <v>284</v>
      </c>
      <c r="F117" s="144" t="s">
        <v>285</v>
      </c>
      <c r="G117" s="145" t="s">
        <v>221</v>
      </c>
      <c r="H117" s="146">
        <v>4</v>
      </c>
      <c r="I117" s="147"/>
      <c r="J117" s="148">
        <f>ROUND(I117*H117,2)</f>
        <v>0</v>
      </c>
      <c r="K117" s="144" t="s">
        <v>190</v>
      </c>
      <c r="L117" s="33"/>
      <c r="M117" s="302" t="s">
        <v>21</v>
      </c>
      <c r="N117" s="149" t="s">
        <v>43</v>
      </c>
      <c r="O117" s="34"/>
      <c r="P117" s="150">
        <f>O117*H117</f>
        <v>0</v>
      </c>
      <c r="Q117" s="150">
        <v>0</v>
      </c>
      <c r="R117" s="150">
        <f>Q117*H117</f>
        <v>0</v>
      </c>
      <c r="S117" s="150">
        <v>0</v>
      </c>
      <c r="T117" s="151">
        <f>S117*H117</f>
        <v>0</v>
      </c>
      <c r="AR117" s="291" t="s">
        <v>150</v>
      </c>
      <c r="AT117" s="291" t="s">
        <v>146</v>
      </c>
      <c r="AU117" s="291" t="s">
        <v>82</v>
      </c>
      <c r="AY117" s="291" t="s">
        <v>145</v>
      </c>
      <c r="BE117" s="303">
        <f>IF(N117="základní",J117,0)</f>
        <v>0</v>
      </c>
      <c r="BF117" s="303">
        <f>IF(N117="snížená",J117,0)</f>
        <v>0</v>
      </c>
      <c r="BG117" s="303">
        <f>IF(N117="zákl. přenesená",J117,0)</f>
        <v>0</v>
      </c>
      <c r="BH117" s="303">
        <f>IF(N117="sníž. přenesená",J117,0)</f>
        <v>0</v>
      </c>
      <c r="BI117" s="303">
        <f>IF(N117="nulová",J117,0)</f>
        <v>0</v>
      </c>
      <c r="BJ117" s="291" t="s">
        <v>80</v>
      </c>
      <c r="BK117" s="303">
        <f>ROUND(I117*H117,2)</f>
        <v>0</v>
      </c>
      <c r="BL117" s="291" t="s">
        <v>150</v>
      </c>
      <c r="BM117" s="291" t="s">
        <v>645</v>
      </c>
    </row>
    <row r="118" spans="2:65" s="55" customFormat="1" ht="297">
      <c r="B118" s="33"/>
      <c r="D118" s="170" t="s">
        <v>191</v>
      </c>
      <c r="F118" s="171" t="s">
        <v>286</v>
      </c>
      <c r="I118" s="122"/>
      <c r="L118" s="33"/>
      <c r="M118" s="154"/>
      <c r="N118" s="34"/>
      <c r="O118" s="34"/>
      <c r="P118" s="34"/>
      <c r="Q118" s="34"/>
      <c r="R118" s="34"/>
      <c r="S118" s="34"/>
      <c r="T118" s="70"/>
      <c r="AT118" s="291" t="s">
        <v>191</v>
      </c>
      <c r="AU118" s="291" t="s">
        <v>82</v>
      </c>
    </row>
    <row r="119" spans="2:65" s="55" customFormat="1" ht="44.25" customHeight="1">
      <c r="B119" s="33"/>
      <c r="C119" s="142" t="s">
        <v>10</v>
      </c>
      <c r="D119" s="142" t="s">
        <v>146</v>
      </c>
      <c r="E119" s="143" t="s">
        <v>330</v>
      </c>
      <c r="F119" s="144" t="s">
        <v>331</v>
      </c>
      <c r="G119" s="145" t="s">
        <v>221</v>
      </c>
      <c r="H119" s="146">
        <v>4</v>
      </c>
      <c r="I119" s="147"/>
      <c r="J119" s="148">
        <f>ROUND(I119*H119,2)</f>
        <v>0</v>
      </c>
      <c r="K119" s="144" t="s">
        <v>190</v>
      </c>
      <c r="L119" s="33"/>
      <c r="M119" s="302" t="s">
        <v>21</v>
      </c>
      <c r="N119" s="149" t="s">
        <v>43</v>
      </c>
      <c r="O119" s="34"/>
      <c r="P119" s="150">
        <f>O119*H119</f>
        <v>0</v>
      </c>
      <c r="Q119" s="150">
        <v>0</v>
      </c>
      <c r="R119" s="150">
        <f>Q119*H119</f>
        <v>0</v>
      </c>
      <c r="S119" s="150">
        <v>0</v>
      </c>
      <c r="T119" s="151">
        <f>S119*H119</f>
        <v>0</v>
      </c>
      <c r="AR119" s="291" t="s">
        <v>150</v>
      </c>
      <c r="AT119" s="291" t="s">
        <v>146</v>
      </c>
      <c r="AU119" s="291" t="s">
        <v>82</v>
      </c>
      <c r="AY119" s="291" t="s">
        <v>145</v>
      </c>
      <c r="BE119" s="303">
        <f>IF(N119="základní",J119,0)</f>
        <v>0</v>
      </c>
      <c r="BF119" s="303">
        <f>IF(N119="snížená",J119,0)</f>
        <v>0</v>
      </c>
      <c r="BG119" s="303">
        <f>IF(N119="zákl. přenesená",J119,0)</f>
        <v>0</v>
      </c>
      <c r="BH119" s="303">
        <f>IF(N119="sníž. přenesená",J119,0)</f>
        <v>0</v>
      </c>
      <c r="BI119" s="303">
        <f>IF(N119="nulová",J119,0)</f>
        <v>0</v>
      </c>
      <c r="BJ119" s="291" t="s">
        <v>80</v>
      </c>
      <c r="BK119" s="303">
        <f>ROUND(I119*H119,2)</f>
        <v>0</v>
      </c>
      <c r="BL119" s="291" t="s">
        <v>150</v>
      </c>
      <c r="BM119" s="291" t="s">
        <v>649</v>
      </c>
    </row>
    <row r="120" spans="2:65" s="55" customFormat="1" ht="81">
      <c r="B120" s="33"/>
      <c r="D120" s="170" t="s">
        <v>191</v>
      </c>
      <c r="F120" s="171" t="s">
        <v>332</v>
      </c>
      <c r="I120" s="122"/>
      <c r="L120" s="33"/>
      <c r="M120" s="154"/>
      <c r="N120" s="34"/>
      <c r="O120" s="34"/>
      <c r="P120" s="34"/>
      <c r="Q120" s="34"/>
      <c r="R120" s="34"/>
      <c r="S120" s="34"/>
      <c r="T120" s="70"/>
      <c r="AT120" s="291" t="s">
        <v>191</v>
      </c>
      <c r="AU120" s="291" t="s">
        <v>82</v>
      </c>
    </row>
    <row r="121" spans="2:65" s="55" customFormat="1" ht="22.5" customHeight="1">
      <c r="B121" s="33"/>
      <c r="C121" s="182" t="s">
        <v>242</v>
      </c>
      <c r="D121" s="182" t="s">
        <v>232</v>
      </c>
      <c r="E121" s="183" t="s">
        <v>333</v>
      </c>
      <c r="F121" s="184" t="s">
        <v>334</v>
      </c>
      <c r="G121" s="185" t="s">
        <v>221</v>
      </c>
      <c r="H121" s="186">
        <v>4</v>
      </c>
      <c r="I121" s="187"/>
      <c r="J121" s="188">
        <f>ROUND(I121*H121,2)</f>
        <v>0</v>
      </c>
      <c r="K121" s="184" t="s">
        <v>21</v>
      </c>
      <c r="L121" s="306"/>
      <c r="M121" s="307" t="s">
        <v>21</v>
      </c>
      <c r="N121" s="189" t="s">
        <v>43</v>
      </c>
      <c r="O121" s="34"/>
      <c r="P121" s="150">
        <f>O121*H121</f>
        <v>0</v>
      </c>
      <c r="Q121" s="150">
        <v>0</v>
      </c>
      <c r="R121" s="150">
        <f>Q121*H121</f>
        <v>0</v>
      </c>
      <c r="S121" s="150">
        <v>0</v>
      </c>
      <c r="T121" s="151">
        <f>S121*H121</f>
        <v>0</v>
      </c>
      <c r="AR121" s="291" t="s">
        <v>162</v>
      </c>
      <c r="AT121" s="291" t="s">
        <v>232</v>
      </c>
      <c r="AU121" s="291" t="s">
        <v>82</v>
      </c>
      <c r="AY121" s="291" t="s">
        <v>145</v>
      </c>
      <c r="BE121" s="303">
        <f>IF(N121="základní",J121,0)</f>
        <v>0</v>
      </c>
      <c r="BF121" s="303">
        <f>IF(N121="snížená",J121,0)</f>
        <v>0</v>
      </c>
      <c r="BG121" s="303">
        <f>IF(N121="zákl. přenesená",J121,0)</f>
        <v>0</v>
      </c>
      <c r="BH121" s="303">
        <f>IF(N121="sníž. přenesená",J121,0)</f>
        <v>0</v>
      </c>
      <c r="BI121" s="303">
        <f>IF(N121="nulová",J121,0)</f>
        <v>0</v>
      </c>
      <c r="BJ121" s="291" t="s">
        <v>80</v>
      </c>
      <c r="BK121" s="303">
        <f>ROUND(I121*H121,2)</f>
        <v>0</v>
      </c>
      <c r="BL121" s="291" t="s">
        <v>150</v>
      </c>
      <c r="BM121" s="291" t="s">
        <v>652</v>
      </c>
    </row>
    <row r="122" spans="2:65" s="133" customFormat="1" ht="29.85" customHeight="1">
      <c r="B122" s="132"/>
      <c r="D122" s="134" t="s">
        <v>71</v>
      </c>
      <c r="E122" s="168" t="s">
        <v>259</v>
      </c>
      <c r="F122" s="168" t="s">
        <v>215</v>
      </c>
      <c r="I122" s="136"/>
      <c r="J122" s="169">
        <f>BK122</f>
        <v>0</v>
      </c>
      <c r="L122" s="132"/>
      <c r="M122" s="138"/>
      <c r="N122" s="139"/>
      <c r="O122" s="139"/>
      <c r="P122" s="140">
        <f>SUM(P123:P124)</f>
        <v>0</v>
      </c>
      <c r="Q122" s="139"/>
      <c r="R122" s="140">
        <f>SUM(R123:R124)</f>
        <v>0</v>
      </c>
      <c r="S122" s="139"/>
      <c r="T122" s="141">
        <f>SUM(T123:T124)</f>
        <v>0</v>
      </c>
      <c r="AR122" s="165" t="s">
        <v>80</v>
      </c>
      <c r="AT122" s="300" t="s">
        <v>71</v>
      </c>
      <c r="AU122" s="300" t="s">
        <v>80</v>
      </c>
      <c r="AY122" s="165" t="s">
        <v>145</v>
      </c>
      <c r="BK122" s="301">
        <f>SUM(BK123:BK124)</f>
        <v>0</v>
      </c>
    </row>
    <row r="123" spans="2:65" s="55" customFormat="1" ht="22.5" customHeight="1">
      <c r="B123" s="33"/>
      <c r="C123" s="142" t="s">
        <v>654</v>
      </c>
      <c r="D123" s="142" t="s">
        <v>146</v>
      </c>
      <c r="E123" s="143" t="s">
        <v>290</v>
      </c>
      <c r="F123" s="144" t="s">
        <v>291</v>
      </c>
      <c r="G123" s="145" t="s">
        <v>199</v>
      </c>
      <c r="H123" s="146">
        <v>5.7759999999999998</v>
      </c>
      <c r="I123" s="147"/>
      <c r="J123" s="148">
        <f>ROUND(I123*H123,2)</f>
        <v>0</v>
      </c>
      <c r="K123" s="144" t="s">
        <v>190</v>
      </c>
      <c r="L123" s="33"/>
      <c r="M123" s="302" t="s">
        <v>21</v>
      </c>
      <c r="N123" s="149" t="s">
        <v>43</v>
      </c>
      <c r="O123" s="34"/>
      <c r="P123" s="150">
        <f>O123*H123</f>
        <v>0</v>
      </c>
      <c r="Q123" s="150">
        <v>0</v>
      </c>
      <c r="R123" s="150">
        <f>Q123*H123</f>
        <v>0</v>
      </c>
      <c r="S123" s="150">
        <v>0</v>
      </c>
      <c r="T123" s="151">
        <f>S123*H123</f>
        <v>0</v>
      </c>
      <c r="AR123" s="291" t="s">
        <v>150</v>
      </c>
      <c r="AT123" s="291" t="s">
        <v>146</v>
      </c>
      <c r="AU123" s="291" t="s">
        <v>82</v>
      </c>
      <c r="AY123" s="291" t="s">
        <v>145</v>
      </c>
      <c r="BE123" s="303">
        <f>IF(N123="základní",J123,0)</f>
        <v>0</v>
      </c>
      <c r="BF123" s="303">
        <f>IF(N123="snížená",J123,0)</f>
        <v>0</v>
      </c>
      <c r="BG123" s="303">
        <f>IF(N123="zákl. přenesená",J123,0)</f>
        <v>0</v>
      </c>
      <c r="BH123" s="303">
        <f>IF(N123="sníž. přenesená",J123,0)</f>
        <v>0</v>
      </c>
      <c r="BI123" s="303">
        <f>IF(N123="nulová",J123,0)</f>
        <v>0</v>
      </c>
      <c r="BJ123" s="291" t="s">
        <v>80</v>
      </c>
      <c r="BK123" s="303">
        <f>ROUND(I123*H123,2)</f>
        <v>0</v>
      </c>
      <c r="BL123" s="291" t="s">
        <v>150</v>
      </c>
      <c r="BM123" s="291" t="s">
        <v>657</v>
      </c>
    </row>
    <row r="124" spans="2:65" s="55" customFormat="1" ht="297">
      <c r="B124" s="33"/>
      <c r="D124" s="152" t="s">
        <v>191</v>
      </c>
      <c r="F124" s="153" t="s">
        <v>286</v>
      </c>
      <c r="I124" s="122"/>
      <c r="L124" s="33"/>
      <c r="M124" s="154"/>
      <c r="N124" s="34"/>
      <c r="O124" s="34"/>
      <c r="P124" s="34"/>
      <c r="Q124" s="34"/>
      <c r="R124" s="34"/>
      <c r="S124" s="34"/>
      <c r="T124" s="70"/>
      <c r="AT124" s="291" t="s">
        <v>191</v>
      </c>
      <c r="AU124" s="291" t="s">
        <v>82</v>
      </c>
    </row>
    <row r="125" spans="2:65" s="133" customFormat="1" ht="29.85" customHeight="1">
      <c r="B125" s="132"/>
      <c r="D125" s="134" t="s">
        <v>71</v>
      </c>
      <c r="E125" s="168" t="s">
        <v>335</v>
      </c>
      <c r="F125" s="168" t="s">
        <v>336</v>
      </c>
      <c r="I125" s="136"/>
      <c r="J125" s="169">
        <f>BK125</f>
        <v>0</v>
      </c>
      <c r="L125" s="132"/>
      <c r="M125" s="138"/>
      <c r="N125" s="139"/>
      <c r="O125" s="139"/>
      <c r="P125" s="140">
        <f>SUM(P126:P127)</f>
        <v>0</v>
      </c>
      <c r="Q125" s="139"/>
      <c r="R125" s="140">
        <f>SUM(R126:R127)</f>
        <v>2.6770200000000002</v>
      </c>
      <c r="S125" s="139"/>
      <c r="T125" s="141">
        <f>SUM(T126:T127)</f>
        <v>0</v>
      </c>
      <c r="AR125" s="165" t="s">
        <v>80</v>
      </c>
      <c r="AT125" s="300" t="s">
        <v>71</v>
      </c>
      <c r="AU125" s="300" t="s">
        <v>80</v>
      </c>
      <c r="AY125" s="165" t="s">
        <v>145</v>
      </c>
      <c r="BK125" s="301">
        <f>SUM(BK126:BK127)</f>
        <v>0</v>
      </c>
    </row>
    <row r="126" spans="2:65" s="55" customFormat="1" ht="57" customHeight="1">
      <c r="B126" s="33"/>
      <c r="C126" s="142" t="s">
        <v>251</v>
      </c>
      <c r="D126" s="142" t="s">
        <v>146</v>
      </c>
      <c r="E126" s="143" t="s">
        <v>337</v>
      </c>
      <c r="F126" s="144" t="s">
        <v>338</v>
      </c>
      <c r="G126" s="145" t="s">
        <v>221</v>
      </c>
      <c r="H126" s="146">
        <v>1</v>
      </c>
      <c r="I126" s="147"/>
      <c r="J126" s="148">
        <f>ROUND(I126*H126,2)</f>
        <v>0</v>
      </c>
      <c r="K126" s="144" t="s">
        <v>190</v>
      </c>
      <c r="L126" s="33"/>
      <c r="M126" s="302" t="s">
        <v>21</v>
      </c>
      <c r="N126" s="149" t="s">
        <v>43</v>
      </c>
      <c r="O126" s="34"/>
      <c r="P126" s="150">
        <f>O126*H126</f>
        <v>0</v>
      </c>
      <c r="Q126" s="150">
        <v>2.6770200000000002</v>
      </c>
      <c r="R126" s="150">
        <f>Q126*H126</f>
        <v>2.6770200000000002</v>
      </c>
      <c r="S126" s="150">
        <v>0</v>
      </c>
      <c r="T126" s="151">
        <f>S126*H126</f>
        <v>0</v>
      </c>
      <c r="AR126" s="291" t="s">
        <v>150</v>
      </c>
      <c r="AT126" s="291" t="s">
        <v>146</v>
      </c>
      <c r="AU126" s="291" t="s">
        <v>82</v>
      </c>
      <c r="AY126" s="291" t="s">
        <v>145</v>
      </c>
      <c r="BE126" s="303">
        <f>IF(N126="základní",J126,0)</f>
        <v>0</v>
      </c>
      <c r="BF126" s="303">
        <f>IF(N126="snížená",J126,0)</f>
        <v>0</v>
      </c>
      <c r="BG126" s="303">
        <f>IF(N126="zákl. přenesená",J126,0)</f>
        <v>0</v>
      </c>
      <c r="BH126" s="303">
        <f>IF(N126="sníž. přenesená",J126,0)</f>
        <v>0</v>
      </c>
      <c r="BI126" s="303">
        <f>IF(N126="nulová",J126,0)</f>
        <v>0</v>
      </c>
      <c r="BJ126" s="291" t="s">
        <v>80</v>
      </c>
      <c r="BK126" s="303">
        <f>ROUND(I126*H126,2)</f>
        <v>0</v>
      </c>
      <c r="BL126" s="291" t="s">
        <v>150</v>
      </c>
      <c r="BM126" s="291" t="s">
        <v>662</v>
      </c>
    </row>
    <row r="127" spans="2:65" s="55" customFormat="1" ht="40.5">
      <c r="B127" s="33"/>
      <c r="D127" s="152" t="s">
        <v>191</v>
      </c>
      <c r="F127" s="153" t="s">
        <v>339</v>
      </c>
      <c r="I127" s="122"/>
      <c r="L127" s="33"/>
      <c r="M127" s="154"/>
      <c r="N127" s="34"/>
      <c r="O127" s="34"/>
      <c r="P127" s="34"/>
      <c r="Q127" s="34"/>
      <c r="R127" s="34"/>
      <c r="S127" s="34"/>
      <c r="T127" s="70"/>
      <c r="AT127" s="291" t="s">
        <v>191</v>
      </c>
      <c r="AU127" s="291" t="s">
        <v>82</v>
      </c>
    </row>
    <row r="128" spans="2:65" s="133" customFormat="1" ht="29.85" customHeight="1">
      <c r="B128" s="132"/>
      <c r="D128" s="134" t="s">
        <v>71</v>
      </c>
      <c r="E128" s="168" t="s">
        <v>652</v>
      </c>
      <c r="F128" s="168" t="s">
        <v>340</v>
      </c>
      <c r="I128" s="136"/>
      <c r="J128" s="169">
        <f>BK128</f>
        <v>0</v>
      </c>
      <c r="L128" s="132"/>
      <c r="M128" s="138"/>
      <c r="N128" s="139"/>
      <c r="O128" s="139"/>
      <c r="P128" s="140">
        <f>SUM(P129:P131)</f>
        <v>0</v>
      </c>
      <c r="Q128" s="139"/>
      <c r="R128" s="140">
        <f>SUM(R129:R131)</f>
        <v>2.6768000000000001</v>
      </c>
      <c r="S128" s="139"/>
      <c r="T128" s="141">
        <f>SUM(T129:T131)</f>
        <v>0</v>
      </c>
      <c r="AR128" s="165" t="s">
        <v>80</v>
      </c>
      <c r="AT128" s="300" t="s">
        <v>71</v>
      </c>
      <c r="AU128" s="300" t="s">
        <v>80</v>
      </c>
      <c r="AY128" s="165" t="s">
        <v>145</v>
      </c>
      <c r="BK128" s="301">
        <f>SUM(BK129:BK131)</f>
        <v>0</v>
      </c>
    </row>
    <row r="129" spans="2:65" s="55" customFormat="1" ht="31.5" customHeight="1">
      <c r="B129" s="33"/>
      <c r="C129" s="142" t="s">
        <v>663</v>
      </c>
      <c r="D129" s="142" t="s">
        <v>146</v>
      </c>
      <c r="E129" s="143" t="s">
        <v>341</v>
      </c>
      <c r="F129" s="144" t="s">
        <v>342</v>
      </c>
      <c r="G129" s="145" t="s">
        <v>221</v>
      </c>
      <c r="H129" s="146">
        <v>1</v>
      </c>
      <c r="I129" s="147"/>
      <c r="J129" s="148">
        <f>ROUND(I129*H129,2)</f>
        <v>0</v>
      </c>
      <c r="K129" s="144" t="s">
        <v>190</v>
      </c>
      <c r="L129" s="33"/>
      <c r="M129" s="302" t="s">
        <v>21</v>
      </c>
      <c r="N129" s="149" t="s">
        <v>43</v>
      </c>
      <c r="O129" s="34"/>
      <c r="P129" s="150">
        <f>O129*H129</f>
        <v>0</v>
      </c>
      <c r="Q129" s="150">
        <v>2.6768000000000001</v>
      </c>
      <c r="R129" s="150">
        <f>Q129*H129</f>
        <v>2.6768000000000001</v>
      </c>
      <c r="S129" s="150">
        <v>0</v>
      </c>
      <c r="T129" s="151">
        <f>S129*H129</f>
        <v>0</v>
      </c>
      <c r="AR129" s="291" t="s">
        <v>150</v>
      </c>
      <c r="AT129" s="291" t="s">
        <v>146</v>
      </c>
      <c r="AU129" s="291" t="s">
        <v>82</v>
      </c>
      <c r="AY129" s="291" t="s">
        <v>145</v>
      </c>
      <c r="BE129" s="303">
        <f>IF(N129="základní",J129,0)</f>
        <v>0</v>
      </c>
      <c r="BF129" s="303">
        <f>IF(N129="snížená",J129,0)</f>
        <v>0</v>
      </c>
      <c r="BG129" s="303">
        <f>IF(N129="zákl. přenesená",J129,0)</f>
        <v>0</v>
      </c>
      <c r="BH129" s="303">
        <f>IF(N129="sníž. přenesená",J129,0)</f>
        <v>0</v>
      </c>
      <c r="BI129" s="303">
        <f>IF(N129="nulová",J129,0)</f>
        <v>0</v>
      </c>
      <c r="BJ129" s="291" t="s">
        <v>80</v>
      </c>
      <c r="BK129" s="303">
        <f>ROUND(I129*H129,2)</f>
        <v>0</v>
      </c>
      <c r="BL129" s="291" t="s">
        <v>150</v>
      </c>
      <c r="BM129" s="291" t="s">
        <v>666</v>
      </c>
    </row>
    <row r="130" spans="2:65" s="55" customFormat="1" ht="67.5">
      <c r="B130" s="33"/>
      <c r="D130" s="152" t="s">
        <v>191</v>
      </c>
      <c r="F130" s="153" t="s">
        <v>343</v>
      </c>
      <c r="I130" s="122"/>
      <c r="L130" s="33"/>
      <c r="M130" s="154"/>
      <c r="N130" s="34"/>
      <c r="O130" s="34"/>
      <c r="P130" s="34"/>
      <c r="Q130" s="34"/>
      <c r="R130" s="34"/>
      <c r="S130" s="34"/>
      <c r="T130" s="70"/>
      <c r="AT130" s="291" t="s">
        <v>191</v>
      </c>
      <c r="AU130" s="291" t="s">
        <v>82</v>
      </c>
    </row>
    <row r="131" spans="2:65" s="55" customFormat="1" ht="27">
      <c r="B131" s="33"/>
      <c r="D131" s="152" t="s">
        <v>163</v>
      </c>
      <c r="F131" s="153" t="s">
        <v>344</v>
      </c>
      <c r="I131" s="122"/>
      <c r="L131" s="33"/>
      <c r="M131" s="154"/>
      <c r="N131" s="34"/>
      <c r="O131" s="34"/>
      <c r="P131" s="34"/>
      <c r="Q131" s="34"/>
      <c r="R131" s="34"/>
      <c r="S131" s="34"/>
      <c r="T131" s="70"/>
      <c r="AT131" s="291" t="s">
        <v>163</v>
      </c>
      <c r="AU131" s="291" t="s">
        <v>82</v>
      </c>
    </row>
    <row r="132" spans="2:65" s="133" customFormat="1" ht="29.85" customHeight="1">
      <c r="B132" s="132"/>
      <c r="D132" s="134" t="s">
        <v>71</v>
      </c>
      <c r="E132" s="168" t="s">
        <v>671</v>
      </c>
      <c r="F132" s="168" t="s">
        <v>672</v>
      </c>
      <c r="I132" s="136"/>
      <c r="J132" s="169">
        <f>BK132</f>
        <v>0</v>
      </c>
      <c r="L132" s="132"/>
      <c r="M132" s="138"/>
      <c r="N132" s="139"/>
      <c r="O132" s="139"/>
      <c r="P132" s="140">
        <f>P133</f>
        <v>0</v>
      </c>
      <c r="Q132" s="139"/>
      <c r="R132" s="140">
        <f>R133</f>
        <v>0</v>
      </c>
      <c r="S132" s="139"/>
      <c r="T132" s="141">
        <f>T133</f>
        <v>0</v>
      </c>
      <c r="AR132" s="165" t="s">
        <v>80</v>
      </c>
      <c r="AT132" s="300" t="s">
        <v>71</v>
      </c>
      <c r="AU132" s="300" t="s">
        <v>80</v>
      </c>
      <c r="AY132" s="165" t="s">
        <v>145</v>
      </c>
      <c r="BK132" s="301">
        <f>BK133</f>
        <v>0</v>
      </c>
    </row>
    <row r="133" spans="2:65" s="55" customFormat="1" ht="31.5" customHeight="1">
      <c r="B133" s="33"/>
      <c r="C133" s="142" t="s">
        <v>257</v>
      </c>
      <c r="D133" s="142" t="s">
        <v>146</v>
      </c>
      <c r="E133" s="143" t="s">
        <v>345</v>
      </c>
      <c r="F133" s="144" t="s">
        <v>346</v>
      </c>
      <c r="G133" s="145" t="s">
        <v>199</v>
      </c>
      <c r="H133" s="146">
        <v>6.1539999999999999</v>
      </c>
      <c r="I133" s="147"/>
      <c r="J133" s="148">
        <f>ROUND(I133*H133,2)</f>
        <v>0</v>
      </c>
      <c r="K133" s="144" t="s">
        <v>190</v>
      </c>
      <c r="L133" s="33"/>
      <c r="M133" s="302" t="s">
        <v>21</v>
      </c>
      <c r="N133" s="155" t="s">
        <v>43</v>
      </c>
      <c r="O133" s="156"/>
      <c r="P133" s="157">
        <f>O133*H133</f>
        <v>0</v>
      </c>
      <c r="Q133" s="157">
        <v>0</v>
      </c>
      <c r="R133" s="157">
        <f>Q133*H133</f>
        <v>0</v>
      </c>
      <c r="S133" s="157">
        <v>0</v>
      </c>
      <c r="T133" s="158">
        <f>S133*H133</f>
        <v>0</v>
      </c>
      <c r="AR133" s="291" t="s">
        <v>150</v>
      </c>
      <c r="AT133" s="291" t="s">
        <v>146</v>
      </c>
      <c r="AU133" s="291" t="s">
        <v>82</v>
      </c>
      <c r="AY133" s="291" t="s">
        <v>145</v>
      </c>
      <c r="BE133" s="303">
        <f>IF(N133="základní",J133,0)</f>
        <v>0</v>
      </c>
      <c r="BF133" s="303">
        <f>IF(N133="snížená",J133,0)</f>
        <v>0</v>
      </c>
      <c r="BG133" s="303">
        <f>IF(N133="zákl. přenesená",J133,0)</f>
        <v>0</v>
      </c>
      <c r="BH133" s="303">
        <f>IF(N133="sníž. přenesená",J133,0)</f>
        <v>0</v>
      </c>
      <c r="BI133" s="303">
        <f>IF(N133="nulová",J133,0)</f>
        <v>0</v>
      </c>
      <c r="BJ133" s="291" t="s">
        <v>80</v>
      </c>
      <c r="BK133" s="303">
        <f>ROUND(I133*H133,2)</f>
        <v>0</v>
      </c>
      <c r="BL133" s="291" t="s">
        <v>150</v>
      </c>
      <c r="BM133" s="291" t="s">
        <v>669</v>
      </c>
    </row>
    <row r="134" spans="2:65" s="55" customFormat="1" ht="6.95" customHeight="1">
      <c r="B134" s="48"/>
      <c r="C134" s="49"/>
      <c r="D134" s="49"/>
      <c r="E134" s="49"/>
      <c r="F134" s="49"/>
      <c r="G134" s="49"/>
      <c r="H134" s="49"/>
      <c r="I134" s="49"/>
      <c r="J134" s="49"/>
      <c r="K134" s="49"/>
      <c r="L134" s="33"/>
    </row>
  </sheetData>
  <sheetProtection password="CC55" sheet="1" formatCells="0" formatColumns="0" formatRows="0" sort="0" autoFilter="0"/>
  <autoFilter ref="C84:K133"/>
  <mergeCells count="9">
    <mergeCell ref="E75:H75"/>
    <mergeCell ref="E77:H77"/>
    <mergeCell ref="G1:H1"/>
    <mergeCell ref="L2:V2"/>
    <mergeCell ref="E7:H7"/>
    <mergeCell ref="E9:H9"/>
    <mergeCell ref="E24:H24"/>
    <mergeCell ref="E45:H45"/>
    <mergeCell ref="E47:H47"/>
  </mergeCells>
  <phoneticPr fontId="0" type="noConversion"/>
  <hyperlinks>
    <hyperlink ref="F1:G1" location="C2" display="1) Krycí list soupisu"/>
    <hyperlink ref="G1:H1" location="C54" display="2) Rekapitulace"/>
    <hyperlink ref="J1" location="C84"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26"/>
  <sheetViews>
    <sheetView showGridLines="0" workbookViewId="0">
      <pane ySplit="1" topLeftCell="A122" activePane="bottomLeft" state="frozen"/>
      <selection pane="bottomLeft" activeCell="I87" sqref="I87:I124"/>
    </sheetView>
  </sheetViews>
  <sheetFormatPr defaultRowHeight="13.5"/>
  <cols>
    <col min="1" max="1" width="8.33203125" style="290" customWidth="1"/>
    <col min="2" max="2" width="1.6640625" style="290" customWidth="1"/>
    <col min="3" max="3" width="4.1640625" style="290" customWidth="1"/>
    <col min="4" max="4" width="4.33203125" style="290" customWidth="1"/>
    <col min="5" max="5" width="17.1640625" style="290" customWidth="1"/>
    <col min="6" max="6" width="75" style="290" customWidth="1"/>
    <col min="7" max="7" width="8.6640625" style="290" customWidth="1"/>
    <col min="8" max="8" width="11.1640625" style="290" customWidth="1"/>
    <col min="9" max="9" width="12.6640625" style="290" customWidth="1"/>
    <col min="10" max="10" width="23.5" style="290" customWidth="1"/>
    <col min="11" max="11" width="15.5" style="290" customWidth="1"/>
    <col min="12" max="12" width="9.33203125" style="290"/>
    <col min="13" max="18" width="9.33203125" style="290" hidden="1" customWidth="1"/>
    <col min="19" max="19" width="8.1640625" style="290" hidden="1" customWidth="1"/>
    <col min="20" max="20" width="29.6640625" style="290" hidden="1" customWidth="1"/>
    <col min="21" max="21" width="16.33203125" style="290" hidden="1" customWidth="1"/>
    <col min="22" max="22" width="12.33203125" style="290" customWidth="1"/>
    <col min="23" max="23" width="16.33203125" style="290" customWidth="1"/>
    <col min="24" max="24" width="12.33203125" style="290" customWidth="1"/>
    <col min="25" max="25" width="15" style="290" customWidth="1"/>
    <col min="26" max="26" width="11" style="290" customWidth="1"/>
    <col min="27" max="27" width="15" style="290" customWidth="1"/>
    <col min="28" max="28" width="16.33203125" style="290" customWidth="1"/>
    <col min="29" max="29" width="11" style="290" customWidth="1"/>
    <col min="30" max="30" width="15" style="290" customWidth="1"/>
    <col min="31" max="31" width="16.33203125" style="290" customWidth="1"/>
    <col min="32" max="43" width="9.33203125" style="290"/>
    <col min="44" max="65" width="9.33203125" style="290" hidden="1" customWidth="1"/>
    <col min="66" max="16384" width="9.33203125" style="290"/>
  </cols>
  <sheetData>
    <row r="1" spans="1:70" ht="21.75" customHeight="1">
      <c r="A1" s="287"/>
      <c r="B1" s="8"/>
      <c r="C1" s="8"/>
      <c r="D1" s="9" t="s">
        <v>1</v>
      </c>
      <c r="E1" s="8"/>
      <c r="F1" s="288" t="s">
        <v>110</v>
      </c>
      <c r="G1" s="365" t="s">
        <v>111</v>
      </c>
      <c r="H1" s="365"/>
      <c r="I1" s="8"/>
      <c r="J1" s="288" t="s">
        <v>112</v>
      </c>
      <c r="K1" s="9" t="s">
        <v>113</v>
      </c>
      <c r="L1" s="288" t="s">
        <v>114</v>
      </c>
      <c r="M1" s="288"/>
      <c r="N1" s="288"/>
      <c r="O1" s="288"/>
      <c r="P1" s="288"/>
      <c r="Q1" s="288"/>
      <c r="R1" s="288"/>
      <c r="S1" s="288"/>
      <c r="T1" s="288"/>
      <c r="U1" s="289"/>
      <c r="V1" s="289"/>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row>
    <row r="2" spans="1:70" ht="36.950000000000003" customHeight="1">
      <c r="L2" s="366"/>
      <c r="M2" s="366"/>
      <c r="N2" s="366"/>
      <c r="O2" s="366"/>
      <c r="P2" s="366"/>
      <c r="Q2" s="366"/>
      <c r="R2" s="366"/>
      <c r="S2" s="366"/>
      <c r="T2" s="366"/>
      <c r="U2" s="366"/>
      <c r="V2" s="366"/>
      <c r="AT2" s="291" t="s">
        <v>100</v>
      </c>
    </row>
    <row r="3" spans="1:70" ht="6.95" customHeight="1">
      <c r="B3" s="16"/>
      <c r="C3" s="17"/>
      <c r="D3" s="17"/>
      <c r="E3" s="17"/>
      <c r="F3" s="17"/>
      <c r="G3" s="17"/>
      <c r="H3" s="17"/>
      <c r="I3" s="17"/>
      <c r="J3" s="17"/>
      <c r="K3" s="18"/>
      <c r="AT3" s="291" t="s">
        <v>82</v>
      </c>
    </row>
    <row r="4" spans="1:70" ht="36.950000000000003" customHeight="1">
      <c r="B4" s="19"/>
      <c r="C4" s="20"/>
      <c r="D4" s="21" t="s">
        <v>115</v>
      </c>
      <c r="E4" s="20"/>
      <c r="F4" s="20"/>
      <c r="G4" s="20"/>
      <c r="H4" s="20"/>
      <c r="I4" s="20"/>
      <c r="J4" s="20"/>
      <c r="K4" s="22"/>
      <c r="M4" s="292" t="s">
        <v>12</v>
      </c>
      <c r="AT4" s="291" t="s">
        <v>6</v>
      </c>
    </row>
    <row r="5" spans="1:70" ht="6.95" customHeight="1">
      <c r="B5" s="19"/>
      <c r="C5" s="20"/>
      <c r="D5" s="20"/>
      <c r="E5" s="20"/>
      <c r="F5" s="20"/>
      <c r="G5" s="20"/>
      <c r="H5" s="20"/>
      <c r="I5" s="20"/>
      <c r="J5" s="20"/>
      <c r="K5" s="22"/>
    </row>
    <row r="6" spans="1:70" ht="15">
      <c r="B6" s="19"/>
      <c r="C6" s="20"/>
      <c r="D6" s="28" t="s">
        <v>18</v>
      </c>
      <c r="E6" s="20"/>
      <c r="F6" s="20"/>
      <c r="G6" s="20"/>
      <c r="H6" s="20"/>
      <c r="I6" s="20"/>
      <c r="J6" s="20"/>
      <c r="K6" s="22"/>
    </row>
    <row r="7" spans="1:70" ht="22.5" customHeight="1">
      <c r="B7" s="19"/>
      <c r="C7" s="20"/>
      <c r="D7" s="20"/>
      <c r="E7" s="367" t="str">
        <f>'Rekapitulace stavby'!K6</f>
        <v xml:space="preserve"> Lesopark ul. Lesní</v>
      </c>
      <c r="F7" s="368"/>
      <c r="G7" s="368"/>
      <c r="H7" s="368"/>
      <c r="I7" s="20"/>
      <c r="J7" s="20"/>
      <c r="K7" s="22"/>
    </row>
    <row r="8" spans="1:70" s="55" customFormat="1" ht="15">
      <c r="B8" s="33"/>
      <c r="C8" s="34"/>
      <c r="D8" s="28" t="s">
        <v>116</v>
      </c>
      <c r="E8" s="34"/>
      <c r="F8" s="34"/>
      <c r="G8" s="34"/>
      <c r="H8" s="34"/>
      <c r="I8" s="34"/>
      <c r="J8" s="34"/>
      <c r="K8" s="37"/>
    </row>
    <row r="9" spans="1:70" s="55" customFormat="1" ht="36.950000000000003" customHeight="1">
      <c r="B9" s="33"/>
      <c r="C9" s="34"/>
      <c r="D9" s="34"/>
      <c r="E9" s="369" t="s">
        <v>347</v>
      </c>
      <c r="F9" s="370"/>
      <c r="G9" s="370"/>
      <c r="H9" s="370"/>
      <c r="I9" s="34"/>
      <c r="J9" s="34"/>
      <c r="K9" s="37"/>
    </row>
    <row r="10" spans="1:70" s="55" customFormat="1">
      <c r="B10" s="33"/>
      <c r="C10" s="34"/>
      <c r="D10" s="34"/>
      <c r="E10" s="34"/>
      <c r="F10" s="34"/>
      <c r="G10" s="34"/>
      <c r="H10" s="34"/>
      <c r="I10" s="34"/>
      <c r="J10" s="34"/>
      <c r="K10" s="37"/>
    </row>
    <row r="11" spans="1:70" s="55" customFormat="1" ht="14.45" customHeight="1">
      <c r="B11" s="33"/>
      <c r="C11" s="34"/>
      <c r="D11" s="28" t="s">
        <v>20</v>
      </c>
      <c r="E11" s="34"/>
      <c r="F11" s="26" t="s">
        <v>21</v>
      </c>
      <c r="G11" s="34"/>
      <c r="H11" s="34"/>
      <c r="I11" s="28" t="s">
        <v>22</v>
      </c>
      <c r="J11" s="26" t="s">
        <v>21</v>
      </c>
      <c r="K11" s="37"/>
    </row>
    <row r="12" spans="1:70" s="55" customFormat="1" ht="14.45" customHeight="1">
      <c r="B12" s="33"/>
      <c r="C12" s="34"/>
      <c r="D12" s="28" t="s">
        <v>23</v>
      </c>
      <c r="E12" s="34"/>
      <c r="F12" s="26" t="s">
        <v>24</v>
      </c>
      <c r="G12" s="34"/>
      <c r="H12" s="34"/>
      <c r="I12" s="28" t="s">
        <v>25</v>
      </c>
      <c r="J12" s="102" t="str">
        <f>'Rekapitulace stavby'!AN8</f>
        <v>16.3.2017</v>
      </c>
      <c r="K12" s="37"/>
    </row>
    <row r="13" spans="1:70" s="55" customFormat="1" ht="21.75" customHeight="1">
      <c r="B13" s="33"/>
      <c r="C13" s="34"/>
      <c r="D13" s="25" t="s">
        <v>27</v>
      </c>
      <c r="E13" s="34"/>
      <c r="F13" s="30" t="s">
        <v>348</v>
      </c>
      <c r="G13" s="34"/>
      <c r="H13" s="34"/>
      <c r="I13" s="34"/>
      <c r="J13" s="34"/>
      <c r="K13" s="37"/>
    </row>
    <row r="14" spans="1:70" s="55" customFormat="1" ht="14.45" customHeight="1">
      <c r="B14" s="33"/>
      <c r="C14" s="34"/>
      <c r="D14" s="28" t="s">
        <v>29</v>
      </c>
      <c r="E14" s="34"/>
      <c r="F14" s="34"/>
      <c r="G14" s="34"/>
      <c r="H14" s="34"/>
      <c r="I14" s="28" t="s">
        <v>30</v>
      </c>
      <c r="J14" s="26" t="str">
        <f>IF('Rekapitulace stavby'!AN10="","",'Rekapitulace stavby'!AN10)</f>
        <v/>
      </c>
      <c r="K14" s="37"/>
    </row>
    <row r="15" spans="1:70" s="55" customFormat="1" ht="18" customHeight="1">
      <c r="B15" s="33"/>
      <c r="C15" s="34"/>
      <c r="D15" s="34"/>
      <c r="E15" s="26" t="str">
        <f>IF('Rekapitulace stavby'!E11="","",'Rekapitulace stavby'!E11)</f>
        <v xml:space="preserve"> </v>
      </c>
      <c r="F15" s="34"/>
      <c r="G15" s="34"/>
      <c r="H15" s="34"/>
      <c r="I15" s="28" t="s">
        <v>32</v>
      </c>
      <c r="J15" s="26" t="str">
        <f>IF('Rekapitulace stavby'!AN11="","",'Rekapitulace stavby'!AN11)</f>
        <v/>
      </c>
      <c r="K15" s="37"/>
    </row>
    <row r="16" spans="1:70" s="55" customFormat="1" ht="6.95" customHeight="1">
      <c r="B16" s="33"/>
      <c r="C16" s="34"/>
      <c r="D16" s="34"/>
      <c r="E16" s="34"/>
      <c r="F16" s="34"/>
      <c r="G16" s="34"/>
      <c r="H16" s="34"/>
      <c r="I16" s="34"/>
      <c r="J16" s="34"/>
      <c r="K16" s="37"/>
    </row>
    <row r="17" spans="2:11" s="55" customFormat="1" ht="14.45" customHeight="1">
      <c r="B17" s="33"/>
      <c r="C17" s="34"/>
      <c r="D17" s="28" t="s">
        <v>33</v>
      </c>
      <c r="E17" s="34"/>
      <c r="F17" s="34"/>
      <c r="G17" s="34"/>
      <c r="H17" s="34"/>
      <c r="I17" s="28" t="s">
        <v>30</v>
      </c>
      <c r="J17" s="26" t="str">
        <f>IF('Rekapitulace stavby'!AN13="Vyplň údaj","",IF('Rekapitulace stavby'!AN13="","",'Rekapitulace stavby'!AN13))</f>
        <v/>
      </c>
      <c r="K17" s="37"/>
    </row>
    <row r="18" spans="2:11" s="55" customFormat="1" ht="18" customHeight="1">
      <c r="B18" s="33"/>
      <c r="C18" s="34"/>
      <c r="D18" s="34"/>
      <c r="E18" s="26" t="str">
        <f>IF('Rekapitulace stavby'!E14="Vyplň údaj","",IF('Rekapitulace stavby'!E14="","",'Rekapitulace stavby'!E14))</f>
        <v/>
      </c>
      <c r="F18" s="34"/>
      <c r="G18" s="34"/>
      <c r="H18" s="34"/>
      <c r="I18" s="28" t="s">
        <v>32</v>
      </c>
      <c r="J18" s="26" t="str">
        <f>IF('Rekapitulace stavby'!AN14="Vyplň údaj","",IF('Rekapitulace stavby'!AN14="","",'Rekapitulace stavby'!AN14))</f>
        <v/>
      </c>
      <c r="K18" s="37"/>
    </row>
    <row r="19" spans="2:11" s="55" customFormat="1" ht="6.95" customHeight="1">
      <c r="B19" s="33"/>
      <c r="C19" s="34"/>
      <c r="D19" s="34"/>
      <c r="E19" s="34"/>
      <c r="F19" s="34"/>
      <c r="G19" s="34"/>
      <c r="H19" s="34"/>
      <c r="I19" s="34"/>
      <c r="J19" s="34"/>
      <c r="K19" s="37"/>
    </row>
    <row r="20" spans="2:11" s="55" customFormat="1" ht="14.45" customHeight="1">
      <c r="B20" s="33"/>
      <c r="C20" s="34"/>
      <c r="D20" s="28" t="s">
        <v>35</v>
      </c>
      <c r="E20" s="34"/>
      <c r="F20" s="34"/>
      <c r="G20" s="34"/>
      <c r="H20" s="34"/>
      <c r="I20" s="28" t="s">
        <v>30</v>
      </c>
      <c r="J20" s="26" t="str">
        <f>IF('Rekapitulace stavby'!AN16="","",'Rekapitulace stavby'!AN16)</f>
        <v/>
      </c>
      <c r="K20" s="37"/>
    </row>
    <row r="21" spans="2:11" s="55" customFormat="1" ht="18" customHeight="1">
      <c r="B21" s="33"/>
      <c r="C21" s="34"/>
      <c r="D21" s="34"/>
      <c r="E21" s="26" t="str">
        <f>IF('Rekapitulace stavby'!E17="","",'Rekapitulace stavby'!E17)</f>
        <v xml:space="preserve"> </v>
      </c>
      <c r="F21" s="34"/>
      <c r="G21" s="34"/>
      <c r="H21" s="34"/>
      <c r="I21" s="28" t="s">
        <v>32</v>
      </c>
      <c r="J21" s="26" t="str">
        <f>IF('Rekapitulace stavby'!AN17="","",'Rekapitulace stavby'!AN17)</f>
        <v/>
      </c>
      <c r="K21" s="37"/>
    </row>
    <row r="22" spans="2:11" s="55" customFormat="1" ht="6.95" customHeight="1">
      <c r="B22" s="33"/>
      <c r="C22" s="34"/>
      <c r="D22" s="34"/>
      <c r="E22" s="34"/>
      <c r="F22" s="34"/>
      <c r="G22" s="34"/>
      <c r="H22" s="34"/>
      <c r="I22" s="34"/>
      <c r="J22" s="34"/>
      <c r="K22" s="37"/>
    </row>
    <row r="23" spans="2:11" s="55" customFormat="1" ht="14.45" customHeight="1">
      <c r="B23" s="33"/>
      <c r="C23" s="34"/>
      <c r="D23" s="28" t="s">
        <v>37</v>
      </c>
      <c r="E23" s="34"/>
      <c r="F23" s="34"/>
      <c r="G23" s="34"/>
      <c r="H23" s="34"/>
      <c r="I23" s="34"/>
      <c r="J23" s="34"/>
      <c r="K23" s="37"/>
    </row>
    <row r="24" spans="2:11" s="293" customFormat="1" ht="22.5" customHeight="1">
      <c r="B24" s="103"/>
      <c r="C24" s="104"/>
      <c r="D24" s="104"/>
      <c r="E24" s="358" t="s">
        <v>21</v>
      </c>
      <c r="F24" s="358"/>
      <c r="G24" s="358"/>
      <c r="H24" s="358"/>
      <c r="I24" s="104"/>
      <c r="J24" s="104"/>
      <c r="K24" s="105"/>
    </row>
    <row r="25" spans="2:11" s="55" customFormat="1" ht="6.95" customHeight="1">
      <c r="B25" s="33"/>
      <c r="C25" s="34"/>
      <c r="D25" s="34"/>
      <c r="E25" s="34"/>
      <c r="F25" s="34"/>
      <c r="G25" s="34"/>
      <c r="H25" s="34"/>
      <c r="I25" s="34"/>
      <c r="J25" s="34"/>
      <c r="K25" s="37"/>
    </row>
    <row r="26" spans="2:11" s="55" customFormat="1" ht="6.95" customHeight="1">
      <c r="B26" s="33"/>
      <c r="C26" s="34"/>
      <c r="D26" s="76"/>
      <c r="E26" s="76"/>
      <c r="F26" s="76"/>
      <c r="G26" s="76"/>
      <c r="H26" s="76"/>
      <c r="I26" s="76"/>
      <c r="J26" s="76"/>
      <c r="K26" s="106"/>
    </row>
    <row r="27" spans="2:11" s="55" customFormat="1" ht="25.35" customHeight="1">
      <c r="B27" s="33"/>
      <c r="C27" s="34"/>
      <c r="D27" s="107" t="s">
        <v>38</v>
      </c>
      <c r="E27" s="34"/>
      <c r="F27" s="34"/>
      <c r="G27" s="34"/>
      <c r="H27" s="34"/>
      <c r="I27" s="34"/>
      <c r="J27" s="108">
        <f>ROUND(J84,2)</f>
        <v>0</v>
      </c>
      <c r="K27" s="37"/>
    </row>
    <row r="28" spans="2:11" s="55" customFormat="1" ht="6.95" customHeight="1">
      <c r="B28" s="33"/>
      <c r="C28" s="34"/>
      <c r="D28" s="76"/>
      <c r="E28" s="76"/>
      <c r="F28" s="76"/>
      <c r="G28" s="76"/>
      <c r="H28" s="76"/>
      <c r="I28" s="76"/>
      <c r="J28" s="76"/>
      <c r="K28" s="106"/>
    </row>
    <row r="29" spans="2:11" s="55" customFormat="1" ht="14.45" customHeight="1">
      <c r="B29" s="33"/>
      <c r="C29" s="34"/>
      <c r="D29" s="34"/>
      <c r="E29" s="34"/>
      <c r="F29" s="38" t="s">
        <v>40</v>
      </c>
      <c r="G29" s="34"/>
      <c r="H29" s="34"/>
      <c r="I29" s="38" t="s">
        <v>39</v>
      </c>
      <c r="J29" s="38" t="s">
        <v>41</v>
      </c>
      <c r="K29" s="37"/>
    </row>
    <row r="30" spans="2:11" s="55" customFormat="1" ht="14.45" customHeight="1">
      <c r="B30" s="33"/>
      <c r="C30" s="34"/>
      <c r="D30" s="41" t="s">
        <v>42</v>
      </c>
      <c r="E30" s="41" t="s">
        <v>43</v>
      </c>
      <c r="F30" s="109">
        <f>ROUND(SUM(BE84:BE125), 2)</f>
        <v>0</v>
      </c>
      <c r="G30" s="34"/>
      <c r="H30" s="34"/>
      <c r="I30" s="294">
        <v>0.21</v>
      </c>
      <c r="J30" s="109">
        <f>ROUND(ROUND((SUM(BE84:BE125)), 2)*I30, 2)</f>
        <v>0</v>
      </c>
      <c r="K30" s="37"/>
    </row>
    <row r="31" spans="2:11" s="55" customFormat="1" ht="14.45" customHeight="1">
      <c r="B31" s="33"/>
      <c r="C31" s="34"/>
      <c r="D31" s="34"/>
      <c r="E31" s="41" t="s">
        <v>44</v>
      </c>
      <c r="F31" s="109">
        <f>ROUND(SUM(BF84:BF125), 2)</f>
        <v>0</v>
      </c>
      <c r="G31" s="34"/>
      <c r="H31" s="34"/>
      <c r="I31" s="294">
        <v>0.15</v>
      </c>
      <c r="J31" s="109">
        <f>ROUND(ROUND((SUM(BF84:BF125)), 2)*I31, 2)</f>
        <v>0</v>
      </c>
      <c r="K31" s="37"/>
    </row>
    <row r="32" spans="2:11" s="55" customFormat="1" ht="14.45" hidden="1" customHeight="1">
      <c r="B32" s="33"/>
      <c r="C32" s="34"/>
      <c r="D32" s="34"/>
      <c r="E32" s="41" t="s">
        <v>45</v>
      </c>
      <c r="F32" s="109">
        <f>ROUND(SUM(BG84:BG125), 2)</f>
        <v>0</v>
      </c>
      <c r="G32" s="34"/>
      <c r="H32" s="34"/>
      <c r="I32" s="294">
        <v>0.21</v>
      </c>
      <c r="J32" s="109">
        <v>0</v>
      </c>
      <c r="K32" s="37"/>
    </row>
    <row r="33" spans="2:11" s="55" customFormat="1" ht="14.45" hidden="1" customHeight="1">
      <c r="B33" s="33"/>
      <c r="C33" s="34"/>
      <c r="D33" s="34"/>
      <c r="E33" s="41" t="s">
        <v>46</v>
      </c>
      <c r="F33" s="109">
        <f>ROUND(SUM(BH84:BH125), 2)</f>
        <v>0</v>
      </c>
      <c r="G33" s="34"/>
      <c r="H33" s="34"/>
      <c r="I33" s="294">
        <v>0.15</v>
      </c>
      <c r="J33" s="109">
        <v>0</v>
      </c>
      <c r="K33" s="37"/>
    </row>
    <row r="34" spans="2:11" s="55" customFormat="1" ht="14.45" hidden="1" customHeight="1">
      <c r="B34" s="33"/>
      <c r="C34" s="34"/>
      <c r="D34" s="34"/>
      <c r="E34" s="41" t="s">
        <v>47</v>
      </c>
      <c r="F34" s="109">
        <f>ROUND(SUM(BI84:BI125), 2)</f>
        <v>0</v>
      </c>
      <c r="G34" s="34"/>
      <c r="H34" s="34"/>
      <c r="I34" s="294">
        <v>0</v>
      </c>
      <c r="J34" s="109">
        <v>0</v>
      </c>
      <c r="K34" s="37"/>
    </row>
    <row r="35" spans="2:11" s="55" customFormat="1" ht="6.95" customHeight="1">
      <c r="B35" s="33"/>
      <c r="C35" s="34"/>
      <c r="D35" s="34"/>
      <c r="E35" s="34"/>
      <c r="F35" s="34"/>
      <c r="G35" s="34"/>
      <c r="H35" s="34"/>
      <c r="I35" s="34"/>
      <c r="J35" s="34"/>
      <c r="K35" s="37"/>
    </row>
    <row r="36" spans="2:11" s="55" customFormat="1" ht="25.35" customHeight="1">
      <c r="B36" s="33"/>
      <c r="C36" s="43"/>
      <c r="D36" s="44" t="s">
        <v>48</v>
      </c>
      <c r="E36" s="45"/>
      <c r="F36" s="45"/>
      <c r="G36" s="110" t="s">
        <v>49</v>
      </c>
      <c r="H36" s="46" t="s">
        <v>50</v>
      </c>
      <c r="I36" s="45"/>
      <c r="J36" s="111">
        <f>SUM(J27:J34)</f>
        <v>0</v>
      </c>
      <c r="K36" s="112"/>
    </row>
    <row r="37" spans="2:11" s="55" customFormat="1" ht="14.45" customHeight="1">
      <c r="B37" s="48"/>
      <c r="C37" s="49"/>
      <c r="D37" s="49"/>
      <c r="E37" s="49"/>
      <c r="F37" s="49"/>
      <c r="G37" s="49"/>
      <c r="H37" s="49"/>
      <c r="I37" s="49"/>
      <c r="J37" s="49"/>
      <c r="K37" s="50"/>
    </row>
    <row r="41" spans="2:11" s="55" customFormat="1" ht="6.95" customHeight="1">
      <c r="B41" s="51"/>
      <c r="C41" s="52"/>
      <c r="D41" s="52"/>
      <c r="E41" s="52"/>
      <c r="F41" s="52"/>
      <c r="G41" s="52"/>
      <c r="H41" s="52"/>
      <c r="I41" s="52"/>
      <c r="J41" s="52"/>
      <c r="K41" s="295"/>
    </row>
    <row r="42" spans="2:11" s="55" customFormat="1" ht="36.950000000000003" customHeight="1">
      <c r="B42" s="33"/>
      <c r="C42" s="21" t="s">
        <v>119</v>
      </c>
      <c r="D42" s="34"/>
      <c r="E42" s="34"/>
      <c r="F42" s="34"/>
      <c r="G42" s="34"/>
      <c r="H42" s="34"/>
      <c r="I42" s="34"/>
      <c r="J42" s="34"/>
      <c r="K42" s="37"/>
    </row>
    <row r="43" spans="2:11" s="55" customFormat="1" ht="6.95" customHeight="1">
      <c r="B43" s="33"/>
      <c r="C43" s="34"/>
      <c r="D43" s="34"/>
      <c r="E43" s="34"/>
      <c r="F43" s="34"/>
      <c r="G43" s="34"/>
      <c r="H43" s="34"/>
      <c r="I43" s="34"/>
      <c r="J43" s="34"/>
      <c r="K43" s="37"/>
    </row>
    <row r="44" spans="2:11" s="55" customFormat="1" ht="14.45" customHeight="1">
      <c r="B44" s="33"/>
      <c r="C44" s="28" t="s">
        <v>18</v>
      </c>
      <c r="D44" s="34"/>
      <c r="E44" s="34"/>
      <c r="F44" s="34"/>
      <c r="G44" s="34"/>
      <c r="H44" s="34"/>
      <c r="I44" s="34"/>
      <c r="J44" s="34"/>
      <c r="K44" s="37"/>
    </row>
    <row r="45" spans="2:11" s="55" customFormat="1" ht="22.5" customHeight="1">
      <c r="B45" s="33"/>
      <c r="C45" s="34"/>
      <c r="D45" s="34"/>
      <c r="E45" s="367" t="str">
        <f>E7</f>
        <v xml:space="preserve"> Lesopark ul. Lesní</v>
      </c>
      <c r="F45" s="368"/>
      <c r="G45" s="368"/>
      <c r="H45" s="368"/>
      <c r="I45" s="34"/>
      <c r="J45" s="34"/>
      <c r="K45" s="37"/>
    </row>
    <row r="46" spans="2:11" s="55" customFormat="1" ht="14.45" customHeight="1">
      <c r="B46" s="33"/>
      <c r="C46" s="28" t="s">
        <v>116</v>
      </c>
      <c r="D46" s="34"/>
      <c r="E46" s="34"/>
      <c r="F46" s="34"/>
      <c r="G46" s="34"/>
      <c r="H46" s="34"/>
      <c r="I46" s="34"/>
      <c r="J46" s="34"/>
      <c r="K46" s="37"/>
    </row>
    <row r="47" spans="2:11" s="55" customFormat="1" ht="23.25" customHeight="1">
      <c r="B47" s="33"/>
      <c r="C47" s="34"/>
      <c r="D47" s="34"/>
      <c r="E47" s="369" t="str">
        <f>E9</f>
        <v>SO 04.3 - Výstavba mokřadu a úprav svahu</v>
      </c>
      <c r="F47" s="370"/>
      <c r="G47" s="370"/>
      <c r="H47" s="370"/>
      <c r="I47" s="34"/>
      <c r="J47" s="34"/>
      <c r="K47" s="37"/>
    </row>
    <row r="48" spans="2:11" s="55" customFormat="1" ht="6.95" customHeight="1">
      <c r="B48" s="33"/>
      <c r="C48" s="34"/>
      <c r="D48" s="34"/>
      <c r="E48" s="34"/>
      <c r="F48" s="34"/>
      <c r="G48" s="34"/>
      <c r="H48" s="34"/>
      <c r="I48" s="34"/>
      <c r="J48" s="34"/>
      <c r="K48" s="37"/>
    </row>
    <row r="49" spans="2:47" s="55" customFormat="1" ht="18" customHeight="1">
      <c r="B49" s="33"/>
      <c r="C49" s="28" t="s">
        <v>23</v>
      </c>
      <c r="D49" s="34"/>
      <c r="E49" s="34"/>
      <c r="F49" s="26" t="str">
        <f>F12</f>
        <v>Chodov</v>
      </c>
      <c r="G49" s="34"/>
      <c r="H49" s="34"/>
      <c r="I49" s="28" t="s">
        <v>25</v>
      </c>
      <c r="J49" s="102" t="str">
        <f>IF(J12="","",J12)</f>
        <v>16.3.2017</v>
      </c>
      <c r="K49" s="37"/>
    </row>
    <row r="50" spans="2:47" s="55" customFormat="1" ht="6.95" customHeight="1">
      <c r="B50" s="33"/>
      <c r="C50" s="34"/>
      <c r="D50" s="34"/>
      <c r="E50" s="34"/>
      <c r="F50" s="34"/>
      <c r="G50" s="34"/>
      <c r="H50" s="34"/>
      <c r="I50" s="34"/>
      <c r="J50" s="34"/>
      <c r="K50" s="37"/>
    </row>
    <row r="51" spans="2:47" s="55" customFormat="1" ht="15">
      <c r="B51" s="33"/>
      <c r="C51" s="28" t="s">
        <v>29</v>
      </c>
      <c r="D51" s="34"/>
      <c r="E51" s="34"/>
      <c r="F51" s="26" t="str">
        <f>E15</f>
        <v xml:space="preserve"> </v>
      </c>
      <c r="G51" s="34"/>
      <c r="H51" s="34"/>
      <c r="I51" s="28" t="s">
        <v>35</v>
      </c>
      <c r="J51" s="26" t="str">
        <f>E21</f>
        <v xml:space="preserve"> </v>
      </c>
      <c r="K51" s="37"/>
    </row>
    <row r="52" spans="2:47" s="55" customFormat="1" ht="14.45" customHeight="1">
      <c r="B52" s="33"/>
      <c r="C52" s="28" t="s">
        <v>33</v>
      </c>
      <c r="D52" s="34"/>
      <c r="E52" s="34"/>
      <c r="F52" s="26" t="str">
        <f>IF(E18="","",E18)</f>
        <v/>
      </c>
      <c r="G52" s="34"/>
      <c r="H52" s="34"/>
      <c r="I52" s="34"/>
      <c r="J52" s="34"/>
      <c r="K52" s="37"/>
    </row>
    <row r="53" spans="2:47" s="55" customFormat="1" ht="10.35" customHeight="1">
      <c r="B53" s="33"/>
      <c r="C53" s="34"/>
      <c r="D53" s="34"/>
      <c r="E53" s="34"/>
      <c r="F53" s="34"/>
      <c r="G53" s="34"/>
      <c r="H53" s="34"/>
      <c r="I53" s="34"/>
      <c r="J53" s="34"/>
      <c r="K53" s="37"/>
    </row>
    <row r="54" spans="2:47" s="55" customFormat="1" ht="29.25" customHeight="1">
      <c r="B54" s="33"/>
      <c r="C54" s="113" t="s">
        <v>120</v>
      </c>
      <c r="D54" s="43"/>
      <c r="E54" s="43"/>
      <c r="F54" s="43"/>
      <c r="G54" s="43"/>
      <c r="H54" s="43"/>
      <c r="I54" s="43"/>
      <c r="J54" s="114" t="s">
        <v>121</v>
      </c>
      <c r="K54" s="47"/>
    </row>
    <row r="55" spans="2:47" s="55" customFormat="1" ht="10.35" customHeight="1">
      <c r="B55" s="33"/>
      <c r="C55" s="34"/>
      <c r="D55" s="34"/>
      <c r="E55" s="34"/>
      <c r="F55" s="34"/>
      <c r="G55" s="34"/>
      <c r="H55" s="34"/>
      <c r="I55" s="34"/>
      <c r="J55" s="34"/>
      <c r="K55" s="37"/>
    </row>
    <row r="56" spans="2:47" s="55" customFormat="1" ht="29.25" customHeight="1">
      <c r="B56" s="33"/>
      <c r="C56" s="115" t="s">
        <v>122</v>
      </c>
      <c r="D56" s="34"/>
      <c r="E56" s="34"/>
      <c r="F56" s="34"/>
      <c r="G56" s="34"/>
      <c r="H56" s="34"/>
      <c r="I56" s="34"/>
      <c r="J56" s="108">
        <f>J84</f>
        <v>0</v>
      </c>
      <c r="K56" s="37"/>
      <c r="AU56" s="291" t="s">
        <v>123</v>
      </c>
    </row>
    <row r="57" spans="2:47" s="296" customFormat="1" ht="24.95" customHeight="1">
      <c r="B57" s="116"/>
      <c r="C57" s="117"/>
      <c r="D57" s="118" t="s">
        <v>181</v>
      </c>
      <c r="E57" s="119"/>
      <c r="F57" s="119"/>
      <c r="G57" s="119"/>
      <c r="H57" s="119"/>
      <c r="I57" s="119"/>
      <c r="J57" s="120">
        <f>J85</f>
        <v>0</v>
      </c>
      <c r="K57" s="121"/>
    </row>
    <row r="58" spans="2:47" s="304" customFormat="1" ht="19.899999999999999" customHeight="1">
      <c r="B58" s="159"/>
      <c r="C58" s="160"/>
      <c r="D58" s="161" t="s">
        <v>349</v>
      </c>
      <c r="E58" s="162"/>
      <c r="F58" s="162"/>
      <c r="G58" s="162"/>
      <c r="H58" s="162"/>
      <c r="I58" s="162"/>
      <c r="J58" s="163">
        <f>J86</f>
        <v>0</v>
      </c>
      <c r="K58" s="164"/>
    </row>
    <row r="59" spans="2:47" s="304" customFormat="1" ht="19.899999999999999" customHeight="1">
      <c r="B59" s="159"/>
      <c r="C59" s="160"/>
      <c r="D59" s="161" t="s">
        <v>349</v>
      </c>
      <c r="E59" s="162"/>
      <c r="F59" s="162"/>
      <c r="G59" s="162"/>
      <c r="H59" s="162"/>
      <c r="I59" s="162"/>
      <c r="J59" s="163">
        <f>J95</f>
        <v>0</v>
      </c>
      <c r="K59" s="164"/>
    </row>
    <row r="60" spans="2:47" s="304" customFormat="1" ht="19.899999999999999" customHeight="1">
      <c r="B60" s="159"/>
      <c r="C60" s="160"/>
      <c r="D60" s="161" t="s">
        <v>349</v>
      </c>
      <c r="E60" s="162"/>
      <c r="F60" s="162"/>
      <c r="G60" s="162"/>
      <c r="H60" s="162"/>
      <c r="I60" s="162"/>
      <c r="J60" s="163">
        <f>J100</f>
        <v>0</v>
      </c>
      <c r="K60" s="164"/>
    </row>
    <row r="61" spans="2:47" s="304" customFormat="1" ht="19.899999999999999" customHeight="1">
      <c r="B61" s="159"/>
      <c r="C61" s="160"/>
      <c r="D61" s="161" t="s">
        <v>350</v>
      </c>
      <c r="E61" s="162"/>
      <c r="F61" s="162"/>
      <c r="G61" s="162"/>
      <c r="H61" s="162"/>
      <c r="I61" s="162"/>
      <c r="J61" s="163">
        <f>J106</f>
        <v>0</v>
      </c>
      <c r="K61" s="164"/>
    </row>
    <row r="62" spans="2:47" s="304" customFormat="1" ht="19.899999999999999" customHeight="1">
      <c r="B62" s="159"/>
      <c r="C62" s="160"/>
      <c r="D62" s="161" t="s">
        <v>350</v>
      </c>
      <c r="E62" s="162"/>
      <c r="F62" s="162"/>
      <c r="G62" s="162"/>
      <c r="H62" s="162"/>
      <c r="I62" s="162"/>
      <c r="J62" s="163">
        <f>J116</f>
        <v>0</v>
      </c>
      <c r="K62" s="164"/>
    </row>
    <row r="63" spans="2:47" s="304" customFormat="1" ht="19.899999999999999" customHeight="1">
      <c r="B63" s="159"/>
      <c r="C63" s="160"/>
      <c r="D63" s="161" t="s">
        <v>596</v>
      </c>
      <c r="E63" s="162"/>
      <c r="F63" s="162"/>
      <c r="G63" s="162"/>
      <c r="H63" s="162"/>
      <c r="I63" s="162"/>
      <c r="J63" s="163">
        <f>J120</f>
        <v>0</v>
      </c>
      <c r="K63" s="164"/>
    </row>
    <row r="64" spans="2:47" s="304" customFormat="1" ht="19.899999999999999" customHeight="1">
      <c r="B64" s="159"/>
      <c r="C64" s="160"/>
      <c r="D64" s="161" t="s">
        <v>598</v>
      </c>
      <c r="E64" s="162"/>
      <c r="F64" s="162"/>
      <c r="G64" s="162"/>
      <c r="H64" s="162"/>
      <c r="I64" s="162"/>
      <c r="J64" s="163">
        <f>J123</f>
        <v>0</v>
      </c>
      <c r="K64" s="164"/>
    </row>
    <row r="65" spans="2:12" s="55" customFormat="1" ht="21.75" customHeight="1">
      <c r="B65" s="33"/>
      <c r="C65" s="34"/>
      <c r="D65" s="34"/>
      <c r="E65" s="34"/>
      <c r="F65" s="34"/>
      <c r="G65" s="34"/>
      <c r="H65" s="34"/>
      <c r="I65" s="34"/>
      <c r="J65" s="34"/>
      <c r="K65" s="37"/>
    </row>
    <row r="66" spans="2:12" s="55" customFormat="1" ht="6.95" customHeight="1">
      <c r="B66" s="48"/>
      <c r="C66" s="49"/>
      <c r="D66" s="49"/>
      <c r="E66" s="49"/>
      <c r="F66" s="49"/>
      <c r="G66" s="49"/>
      <c r="H66" s="49"/>
      <c r="I66" s="49"/>
      <c r="J66" s="49"/>
      <c r="K66" s="50"/>
    </row>
    <row r="70" spans="2:12" s="55" customFormat="1" ht="6.95" customHeight="1">
      <c r="B70" s="51"/>
      <c r="C70" s="52"/>
      <c r="D70" s="52"/>
      <c r="E70" s="52"/>
      <c r="F70" s="52"/>
      <c r="G70" s="52"/>
      <c r="H70" s="52"/>
      <c r="I70" s="52"/>
      <c r="J70" s="52"/>
      <c r="K70" s="52"/>
      <c r="L70" s="33"/>
    </row>
    <row r="71" spans="2:12" s="55" customFormat="1" ht="36.950000000000003" customHeight="1">
      <c r="B71" s="33"/>
      <c r="C71" s="54" t="s">
        <v>129</v>
      </c>
      <c r="L71" s="33"/>
    </row>
    <row r="72" spans="2:12" s="55" customFormat="1" ht="6.95" customHeight="1">
      <c r="B72" s="33"/>
      <c r="L72" s="33"/>
    </row>
    <row r="73" spans="2:12" s="55" customFormat="1" ht="14.45" customHeight="1">
      <c r="B73" s="33"/>
      <c r="C73" s="57" t="s">
        <v>18</v>
      </c>
      <c r="L73" s="33"/>
    </row>
    <row r="74" spans="2:12" s="55" customFormat="1" ht="22.5" customHeight="1">
      <c r="B74" s="33"/>
      <c r="E74" s="362" t="str">
        <f>E7</f>
        <v xml:space="preserve"> Lesopark ul. Lesní</v>
      </c>
      <c r="F74" s="363"/>
      <c r="G74" s="363"/>
      <c r="H74" s="363"/>
      <c r="L74" s="33"/>
    </row>
    <row r="75" spans="2:12" s="55" customFormat="1" ht="14.45" customHeight="1">
      <c r="B75" s="33"/>
      <c r="C75" s="57" t="s">
        <v>116</v>
      </c>
      <c r="L75" s="33"/>
    </row>
    <row r="76" spans="2:12" s="55" customFormat="1" ht="23.25" customHeight="1">
      <c r="B76" s="33"/>
      <c r="E76" s="334" t="str">
        <f>E9</f>
        <v>SO 04.3 - Výstavba mokřadu a úprav svahu</v>
      </c>
      <c r="F76" s="364"/>
      <c r="G76" s="364"/>
      <c r="H76" s="364"/>
      <c r="L76" s="33"/>
    </row>
    <row r="77" spans="2:12" s="55" customFormat="1" ht="6.95" customHeight="1">
      <c r="B77" s="33"/>
      <c r="L77" s="33"/>
    </row>
    <row r="78" spans="2:12" s="55" customFormat="1" ht="18" customHeight="1">
      <c r="B78" s="33"/>
      <c r="C78" s="57" t="s">
        <v>23</v>
      </c>
      <c r="F78" s="123" t="str">
        <f>F12</f>
        <v>Chodov</v>
      </c>
      <c r="I78" s="57" t="s">
        <v>25</v>
      </c>
      <c r="J78" s="65" t="str">
        <f>IF(J12="","",J12)</f>
        <v>16.3.2017</v>
      </c>
      <c r="L78" s="33"/>
    </row>
    <row r="79" spans="2:12" s="55" customFormat="1" ht="6.95" customHeight="1">
      <c r="B79" s="33"/>
      <c r="L79" s="33"/>
    </row>
    <row r="80" spans="2:12" s="55" customFormat="1" ht="15">
      <c r="B80" s="33"/>
      <c r="C80" s="57" t="s">
        <v>29</v>
      </c>
      <c r="F80" s="123" t="str">
        <f>E15</f>
        <v xml:space="preserve"> </v>
      </c>
      <c r="I80" s="57" t="s">
        <v>35</v>
      </c>
      <c r="J80" s="123" t="str">
        <f>E21</f>
        <v xml:space="preserve"> </v>
      </c>
      <c r="L80" s="33"/>
    </row>
    <row r="81" spans="2:65" s="55" customFormat="1" ht="14.45" customHeight="1">
      <c r="B81" s="33"/>
      <c r="C81" s="57" t="s">
        <v>33</v>
      </c>
      <c r="F81" s="123" t="str">
        <f>IF(E18="","",E18)</f>
        <v/>
      </c>
      <c r="L81" s="33"/>
    </row>
    <row r="82" spans="2:65" s="55" customFormat="1" ht="10.35" customHeight="1">
      <c r="B82" s="33"/>
      <c r="L82" s="33"/>
    </row>
    <row r="83" spans="2:65" s="298" customFormat="1" ht="29.25" customHeight="1">
      <c r="B83" s="124"/>
      <c r="C83" s="125" t="s">
        <v>130</v>
      </c>
      <c r="D83" s="126" t="s">
        <v>57</v>
      </c>
      <c r="E83" s="126" t="s">
        <v>53</v>
      </c>
      <c r="F83" s="126" t="s">
        <v>131</v>
      </c>
      <c r="G83" s="126" t="s">
        <v>132</v>
      </c>
      <c r="H83" s="126" t="s">
        <v>133</v>
      </c>
      <c r="I83" s="297" t="s">
        <v>134</v>
      </c>
      <c r="J83" s="126" t="s">
        <v>121</v>
      </c>
      <c r="K83" s="127" t="s">
        <v>135</v>
      </c>
      <c r="L83" s="124"/>
      <c r="M83" s="72" t="s">
        <v>136</v>
      </c>
      <c r="N83" s="73" t="s">
        <v>42</v>
      </c>
      <c r="O83" s="73" t="s">
        <v>137</v>
      </c>
      <c r="P83" s="73" t="s">
        <v>138</v>
      </c>
      <c r="Q83" s="73" t="s">
        <v>139</v>
      </c>
      <c r="R83" s="73" t="s">
        <v>140</v>
      </c>
      <c r="S83" s="73" t="s">
        <v>141</v>
      </c>
      <c r="T83" s="74" t="s">
        <v>142</v>
      </c>
    </row>
    <row r="84" spans="2:65" s="55" customFormat="1" ht="29.25" customHeight="1">
      <c r="B84" s="33"/>
      <c r="C84" s="78" t="s">
        <v>122</v>
      </c>
      <c r="J84" s="129">
        <f>BK84</f>
        <v>0</v>
      </c>
      <c r="L84" s="33"/>
      <c r="M84" s="75"/>
      <c r="N84" s="76"/>
      <c r="O84" s="76"/>
      <c r="P84" s="130">
        <f>P85</f>
        <v>0</v>
      </c>
      <c r="Q84" s="76"/>
      <c r="R84" s="130">
        <f>R85</f>
        <v>517.1665999999999</v>
      </c>
      <c r="S84" s="76"/>
      <c r="T84" s="131">
        <f>T85</f>
        <v>0</v>
      </c>
      <c r="AT84" s="291" t="s">
        <v>71</v>
      </c>
      <c r="AU84" s="291" t="s">
        <v>123</v>
      </c>
      <c r="BK84" s="299">
        <f>BK85</f>
        <v>0</v>
      </c>
    </row>
    <row r="85" spans="2:65" s="133" customFormat="1" ht="37.35" customHeight="1">
      <c r="B85" s="132"/>
      <c r="D85" s="165" t="s">
        <v>71</v>
      </c>
      <c r="E85" s="166" t="s">
        <v>183</v>
      </c>
      <c r="F85" s="166" t="s">
        <v>184</v>
      </c>
      <c r="J85" s="167">
        <f>BK85</f>
        <v>0</v>
      </c>
      <c r="L85" s="132"/>
      <c r="M85" s="138"/>
      <c r="N85" s="139"/>
      <c r="O85" s="139"/>
      <c r="P85" s="140">
        <f>P86+P95+P100+P106+P116+P120+P123</f>
        <v>0</v>
      </c>
      <c r="Q85" s="139"/>
      <c r="R85" s="140">
        <f>R86+R95+R100+R106+R116+R120+R123</f>
        <v>517.1665999999999</v>
      </c>
      <c r="S85" s="139"/>
      <c r="T85" s="141">
        <f>T86+T95+T100+T106+T116+T120+T123</f>
        <v>0</v>
      </c>
      <c r="AR85" s="165" t="s">
        <v>80</v>
      </c>
      <c r="AT85" s="300" t="s">
        <v>71</v>
      </c>
      <c r="AU85" s="300" t="s">
        <v>72</v>
      </c>
      <c r="AY85" s="165" t="s">
        <v>145</v>
      </c>
      <c r="BK85" s="301">
        <f>BK86+BK95+BK100+BK106+BK116+BK120+BK123</f>
        <v>0</v>
      </c>
    </row>
    <row r="86" spans="2:65" s="133" customFormat="1" ht="19.899999999999999" customHeight="1">
      <c r="B86" s="132"/>
      <c r="D86" s="134" t="s">
        <v>71</v>
      </c>
      <c r="E86" s="168" t="s">
        <v>588</v>
      </c>
      <c r="F86" s="168" t="s">
        <v>215</v>
      </c>
      <c r="J86" s="169">
        <f>BK86</f>
        <v>0</v>
      </c>
      <c r="L86" s="132"/>
      <c r="M86" s="138"/>
      <c r="N86" s="139"/>
      <c r="O86" s="139"/>
      <c r="P86" s="140">
        <f>SUM(P87:P94)</f>
        <v>0</v>
      </c>
      <c r="Q86" s="139"/>
      <c r="R86" s="140">
        <f>SUM(R87:R94)</f>
        <v>0</v>
      </c>
      <c r="S86" s="139"/>
      <c r="T86" s="141">
        <f>SUM(T87:T94)</f>
        <v>0</v>
      </c>
      <c r="AR86" s="165" t="s">
        <v>80</v>
      </c>
      <c r="AT86" s="300" t="s">
        <v>71</v>
      </c>
      <c r="AU86" s="300" t="s">
        <v>80</v>
      </c>
      <c r="AY86" s="165" t="s">
        <v>145</v>
      </c>
      <c r="BK86" s="301">
        <f>SUM(BK87:BK94)</f>
        <v>0</v>
      </c>
    </row>
    <row r="87" spans="2:65" s="55" customFormat="1" ht="31.5" customHeight="1">
      <c r="B87" s="33"/>
      <c r="C87" s="142" t="s">
        <v>80</v>
      </c>
      <c r="D87" s="142" t="s">
        <v>146</v>
      </c>
      <c r="E87" s="143" t="s">
        <v>249</v>
      </c>
      <c r="F87" s="144" t="s">
        <v>250</v>
      </c>
      <c r="G87" s="145" t="s">
        <v>221</v>
      </c>
      <c r="H87" s="146">
        <v>6.3</v>
      </c>
      <c r="I87" s="147"/>
      <c r="J87" s="148">
        <f>ROUND(I87*H87,2)</f>
        <v>0</v>
      </c>
      <c r="K87" s="144" t="s">
        <v>190</v>
      </c>
      <c r="L87" s="33"/>
      <c r="M87" s="302" t="s">
        <v>21</v>
      </c>
      <c r="N87" s="149" t="s">
        <v>43</v>
      </c>
      <c r="O87" s="34"/>
      <c r="P87" s="150">
        <f>O87*H87</f>
        <v>0</v>
      </c>
      <c r="Q87" s="150">
        <v>0</v>
      </c>
      <c r="R87" s="150">
        <f>Q87*H87</f>
        <v>0</v>
      </c>
      <c r="S87" s="150">
        <v>0</v>
      </c>
      <c r="T87" s="151">
        <f>S87*H87</f>
        <v>0</v>
      </c>
      <c r="AR87" s="291" t="s">
        <v>150</v>
      </c>
      <c r="AT87" s="291" t="s">
        <v>146</v>
      </c>
      <c r="AU87" s="291" t="s">
        <v>82</v>
      </c>
      <c r="AY87" s="291" t="s">
        <v>145</v>
      </c>
      <c r="BE87" s="303">
        <f>IF(N87="základní",J87,0)</f>
        <v>0</v>
      </c>
      <c r="BF87" s="303">
        <f>IF(N87="snížená",J87,0)</f>
        <v>0</v>
      </c>
      <c r="BG87" s="303">
        <f>IF(N87="zákl. přenesená",J87,0)</f>
        <v>0</v>
      </c>
      <c r="BH87" s="303">
        <f>IF(N87="sníž. přenesená",J87,0)</f>
        <v>0</v>
      </c>
      <c r="BI87" s="303">
        <f>IF(N87="nulová",J87,0)</f>
        <v>0</v>
      </c>
      <c r="BJ87" s="291" t="s">
        <v>80</v>
      </c>
      <c r="BK87" s="303">
        <f>ROUND(I87*H87,2)</f>
        <v>0</v>
      </c>
      <c r="BL87" s="291" t="s">
        <v>150</v>
      </c>
      <c r="BM87" s="291" t="s">
        <v>82</v>
      </c>
    </row>
    <row r="88" spans="2:65" s="55" customFormat="1" ht="94.5">
      <c r="B88" s="33"/>
      <c r="D88" s="170" t="s">
        <v>191</v>
      </c>
      <c r="F88" s="171" t="s">
        <v>252</v>
      </c>
      <c r="I88" s="122"/>
      <c r="L88" s="33"/>
      <c r="M88" s="154"/>
      <c r="N88" s="34"/>
      <c r="O88" s="34"/>
      <c r="P88" s="34"/>
      <c r="Q88" s="34"/>
      <c r="R88" s="34"/>
      <c r="S88" s="34"/>
      <c r="T88" s="70"/>
      <c r="AT88" s="291" t="s">
        <v>191</v>
      </c>
      <c r="AU88" s="291" t="s">
        <v>82</v>
      </c>
    </row>
    <row r="89" spans="2:65" s="55" customFormat="1" ht="31.5" customHeight="1">
      <c r="B89" s="33"/>
      <c r="C89" s="142" t="s">
        <v>82</v>
      </c>
      <c r="D89" s="142" t="s">
        <v>146</v>
      </c>
      <c r="E89" s="143" t="s">
        <v>351</v>
      </c>
      <c r="F89" s="144" t="s">
        <v>352</v>
      </c>
      <c r="G89" s="145" t="s">
        <v>221</v>
      </c>
      <c r="H89" s="146">
        <v>6.3</v>
      </c>
      <c r="I89" s="147"/>
      <c r="J89" s="148">
        <f>ROUND(I89*H89,2)</f>
        <v>0</v>
      </c>
      <c r="K89" s="144" t="s">
        <v>190</v>
      </c>
      <c r="L89" s="33"/>
      <c r="M89" s="302" t="s">
        <v>21</v>
      </c>
      <c r="N89" s="149" t="s">
        <v>43</v>
      </c>
      <c r="O89" s="34"/>
      <c r="P89" s="150">
        <f>O89*H89</f>
        <v>0</v>
      </c>
      <c r="Q89" s="150">
        <v>0</v>
      </c>
      <c r="R89" s="150">
        <f>Q89*H89</f>
        <v>0</v>
      </c>
      <c r="S89" s="150">
        <v>0</v>
      </c>
      <c r="T89" s="151">
        <f>S89*H89</f>
        <v>0</v>
      </c>
      <c r="AR89" s="291" t="s">
        <v>150</v>
      </c>
      <c r="AT89" s="291" t="s">
        <v>146</v>
      </c>
      <c r="AU89" s="291" t="s">
        <v>82</v>
      </c>
      <c r="AY89" s="291" t="s">
        <v>145</v>
      </c>
      <c r="BE89" s="303">
        <f>IF(N89="základní",J89,0)</f>
        <v>0</v>
      </c>
      <c r="BF89" s="303">
        <f>IF(N89="snížená",J89,0)</f>
        <v>0</v>
      </c>
      <c r="BG89" s="303">
        <f>IF(N89="zákl. přenesená",J89,0)</f>
        <v>0</v>
      </c>
      <c r="BH89" s="303">
        <f>IF(N89="sníž. přenesená",J89,0)</f>
        <v>0</v>
      </c>
      <c r="BI89" s="303">
        <f>IF(N89="nulová",J89,0)</f>
        <v>0</v>
      </c>
      <c r="BJ89" s="291" t="s">
        <v>80</v>
      </c>
      <c r="BK89" s="303">
        <f>ROUND(I89*H89,2)</f>
        <v>0</v>
      </c>
      <c r="BL89" s="291" t="s">
        <v>150</v>
      </c>
      <c r="BM89" s="291" t="s">
        <v>150</v>
      </c>
    </row>
    <row r="90" spans="2:65" s="55" customFormat="1" ht="94.5">
      <c r="B90" s="33"/>
      <c r="D90" s="170" t="s">
        <v>191</v>
      </c>
      <c r="F90" s="171" t="s">
        <v>252</v>
      </c>
      <c r="I90" s="122"/>
      <c r="L90" s="33"/>
      <c r="M90" s="154"/>
      <c r="N90" s="34"/>
      <c r="O90" s="34"/>
      <c r="P90" s="34"/>
      <c r="Q90" s="34"/>
      <c r="R90" s="34"/>
      <c r="S90" s="34"/>
      <c r="T90" s="70"/>
      <c r="AT90" s="291" t="s">
        <v>191</v>
      </c>
      <c r="AU90" s="291" t="s">
        <v>82</v>
      </c>
    </row>
    <row r="91" spans="2:65" s="55" customFormat="1" ht="31.5" customHeight="1">
      <c r="B91" s="33"/>
      <c r="C91" s="142" t="s">
        <v>159</v>
      </c>
      <c r="D91" s="142" t="s">
        <v>146</v>
      </c>
      <c r="E91" s="143" t="s">
        <v>353</v>
      </c>
      <c r="F91" s="144" t="s">
        <v>354</v>
      </c>
      <c r="G91" s="145" t="s">
        <v>221</v>
      </c>
      <c r="H91" s="146">
        <v>6.3</v>
      </c>
      <c r="I91" s="147"/>
      <c r="J91" s="148">
        <f>ROUND(I91*H91,2)</f>
        <v>0</v>
      </c>
      <c r="K91" s="144" t="s">
        <v>190</v>
      </c>
      <c r="L91" s="33"/>
      <c r="M91" s="302" t="s">
        <v>21</v>
      </c>
      <c r="N91" s="149" t="s">
        <v>43</v>
      </c>
      <c r="O91" s="34"/>
      <c r="P91" s="150">
        <f>O91*H91</f>
        <v>0</v>
      </c>
      <c r="Q91" s="150">
        <v>0</v>
      </c>
      <c r="R91" s="150">
        <f>Q91*H91</f>
        <v>0</v>
      </c>
      <c r="S91" s="150">
        <v>0</v>
      </c>
      <c r="T91" s="151">
        <f>S91*H91</f>
        <v>0</v>
      </c>
      <c r="AR91" s="291" t="s">
        <v>150</v>
      </c>
      <c r="AT91" s="291" t="s">
        <v>146</v>
      </c>
      <c r="AU91" s="291" t="s">
        <v>82</v>
      </c>
      <c r="AY91" s="291" t="s">
        <v>145</v>
      </c>
      <c r="BE91" s="303">
        <f>IF(N91="základní",J91,0)</f>
        <v>0</v>
      </c>
      <c r="BF91" s="303">
        <f>IF(N91="snížená",J91,0)</f>
        <v>0</v>
      </c>
      <c r="BG91" s="303">
        <f>IF(N91="zákl. přenesená",J91,0)</f>
        <v>0</v>
      </c>
      <c r="BH91" s="303">
        <f>IF(N91="sníž. přenesená",J91,0)</f>
        <v>0</v>
      </c>
      <c r="BI91" s="303">
        <f>IF(N91="nulová",J91,0)</f>
        <v>0</v>
      </c>
      <c r="BJ91" s="291" t="s">
        <v>80</v>
      </c>
      <c r="BK91" s="303">
        <f>ROUND(I91*H91,2)</f>
        <v>0</v>
      </c>
      <c r="BL91" s="291" t="s">
        <v>150</v>
      </c>
      <c r="BM91" s="291" t="s">
        <v>156</v>
      </c>
    </row>
    <row r="92" spans="2:65" s="55" customFormat="1" ht="94.5">
      <c r="B92" s="33"/>
      <c r="D92" s="170" t="s">
        <v>191</v>
      </c>
      <c r="F92" s="171" t="s">
        <v>252</v>
      </c>
      <c r="I92" s="122"/>
      <c r="L92" s="33"/>
      <c r="M92" s="154"/>
      <c r="N92" s="34"/>
      <c r="O92" s="34"/>
      <c r="P92" s="34"/>
      <c r="Q92" s="34"/>
      <c r="R92" s="34"/>
      <c r="S92" s="34"/>
      <c r="T92" s="70"/>
      <c r="AT92" s="291" t="s">
        <v>191</v>
      </c>
      <c r="AU92" s="291" t="s">
        <v>82</v>
      </c>
    </row>
    <row r="93" spans="2:65" s="55" customFormat="1" ht="31.5" customHeight="1">
      <c r="B93" s="33"/>
      <c r="C93" s="142" t="s">
        <v>150</v>
      </c>
      <c r="D93" s="142" t="s">
        <v>146</v>
      </c>
      <c r="E93" s="143" t="s">
        <v>355</v>
      </c>
      <c r="F93" s="144" t="s">
        <v>356</v>
      </c>
      <c r="G93" s="145" t="s">
        <v>221</v>
      </c>
      <c r="H93" s="146">
        <v>6.3</v>
      </c>
      <c r="I93" s="147"/>
      <c r="J93" s="148">
        <f>ROUND(I93*H93,2)</f>
        <v>0</v>
      </c>
      <c r="K93" s="144" t="s">
        <v>190</v>
      </c>
      <c r="L93" s="33"/>
      <c r="M93" s="302" t="s">
        <v>21</v>
      </c>
      <c r="N93" s="149" t="s">
        <v>43</v>
      </c>
      <c r="O93" s="34"/>
      <c r="P93" s="150">
        <f>O93*H93</f>
        <v>0</v>
      </c>
      <c r="Q93" s="150">
        <v>0</v>
      </c>
      <c r="R93" s="150">
        <f>Q93*H93</f>
        <v>0</v>
      </c>
      <c r="S93" s="150">
        <v>0</v>
      </c>
      <c r="T93" s="151">
        <f>S93*H93</f>
        <v>0</v>
      </c>
      <c r="AR93" s="291" t="s">
        <v>150</v>
      </c>
      <c r="AT93" s="291" t="s">
        <v>146</v>
      </c>
      <c r="AU93" s="291" t="s">
        <v>82</v>
      </c>
      <c r="AY93" s="291" t="s">
        <v>145</v>
      </c>
      <c r="BE93" s="303">
        <f>IF(N93="základní",J93,0)</f>
        <v>0</v>
      </c>
      <c r="BF93" s="303">
        <f>IF(N93="snížená",J93,0)</f>
        <v>0</v>
      </c>
      <c r="BG93" s="303">
        <f>IF(N93="zákl. přenesená",J93,0)</f>
        <v>0</v>
      </c>
      <c r="BH93" s="303">
        <f>IF(N93="sníž. přenesená",J93,0)</f>
        <v>0</v>
      </c>
      <c r="BI93" s="303">
        <f>IF(N93="nulová",J93,0)</f>
        <v>0</v>
      </c>
      <c r="BJ93" s="291" t="s">
        <v>80</v>
      </c>
      <c r="BK93" s="303">
        <f>ROUND(I93*H93,2)</f>
        <v>0</v>
      </c>
      <c r="BL93" s="291" t="s">
        <v>150</v>
      </c>
      <c r="BM93" s="291" t="s">
        <v>162</v>
      </c>
    </row>
    <row r="94" spans="2:65" s="55" customFormat="1" ht="94.5">
      <c r="B94" s="33"/>
      <c r="D94" s="152" t="s">
        <v>191</v>
      </c>
      <c r="F94" s="153" t="s">
        <v>252</v>
      </c>
      <c r="I94" s="122"/>
      <c r="L94" s="33"/>
      <c r="M94" s="154"/>
      <c r="N94" s="34"/>
      <c r="O94" s="34"/>
      <c r="P94" s="34"/>
      <c r="Q94" s="34"/>
      <c r="R94" s="34"/>
      <c r="S94" s="34"/>
      <c r="T94" s="70"/>
      <c r="AT94" s="291" t="s">
        <v>191</v>
      </c>
      <c r="AU94" s="291" t="s">
        <v>82</v>
      </c>
    </row>
    <row r="95" spans="2:65" s="133" customFormat="1" ht="29.85" customHeight="1">
      <c r="B95" s="132"/>
      <c r="D95" s="134" t="s">
        <v>71</v>
      </c>
      <c r="E95" s="168" t="s">
        <v>588</v>
      </c>
      <c r="F95" s="168" t="s">
        <v>215</v>
      </c>
      <c r="I95" s="136"/>
      <c r="J95" s="169">
        <f>BK95</f>
        <v>0</v>
      </c>
      <c r="L95" s="132"/>
      <c r="M95" s="138"/>
      <c r="N95" s="139"/>
      <c r="O95" s="139"/>
      <c r="P95" s="140">
        <f>SUM(P96:P99)</f>
        <v>0</v>
      </c>
      <c r="Q95" s="139"/>
      <c r="R95" s="140">
        <f>SUM(R96:R99)</f>
        <v>0</v>
      </c>
      <c r="S95" s="139"/>
      <c r="T95" s="141">
        <f>SUM(T96:T99)</f>
        <v>0</v>
      </c>
      <c r="AR95" s="165" t="s">
        <v>80</v>
      </c>
      <c r="AT95" s="300" t="s">
        <v>71</v>
      </c>
      <c r="AU95" s="300" t="s">
        <v>80</v>
      </c>
      <c r="AY95" s="165" t="s">
        <v>145</v>
      </c>
      <c r="BK95" s="301">
        <f>SUM(BK96:BK99)</f>
        <v>0</v>
      </c>
    </row>
    <row r="96" spans="2:65" s="55" customFormat="1" ht="44.25" customHeight="1">
      <c r="B96" s="33"/>
      <c r="C96" s="142" t="s">
        <v>170</v>
      </c>
      <c r="D96" s="142" t="s">
        <v>146</v>
      </c>
      <c r="E96" s="143" t="s">
        <v>357</v>
      </c>
      <c r="F96" s="144" t="s">
        <v>358</v>
      </c>
      <c r="G96" s="145" t="s">
        <v>221</v>
      </c>
      <c r="H96" s="146">
        <v>12.6</v>
      </c>
      <c r="I96" s="147"/>
      <c r="J96" s="148">
        <f>ROUND(I96*H96,2)</f>
        <v>0</v>
      </c>
      <c r="K96" s="144" t="s">
        <v>190</v>
      </c>
      <c r="L96" s="33"/>
      <c r="M96" s="302" t="s">
        <v>21</v>
      </c>
      <c r="N96" s="149" t="s">
        <v>43</v>
      </c>
      <c r="O96" s="34"/>
      <c r="P96" s="150">
        <f>O96*H96</f>
        <v>0</v>
      </c>
      <c r="Q96" s="150">
        <v>0</v>
      </c>
      <c r="R96" s="150">
        <f>Q96*H96</f>
        <v>0</v>
      </c>
      <c r="S96" s="150">
        <v>0</v>
      </c>
      <c r="T96" s="151">
        <f>S96*H96</f>
        <v>0</v>
      </c>
      <c r="AR96" s="291" t="s">
        <v>150</v>
      </c>
      <c r="AT96" s="291" t="s">
        <v>146</v>
      </c>
      <c r="AU96" s="291" t="s">
        <v>82</v>
      </c>
      <c r="AY96" s="291" t="s">
        <v>145</v>
      </c>
      <c r="BE96" s="303">
        <f>IF(N96="základní",J96,0)</f>
        <v>0</v>
      </c>
      <c r="BF96" s="303">
        <f>IF(N96="snížená",J96,0)</f>
        <v>0</v>
      </c>
      <c r="BG96" s="303">
        <f>IF(N96="zákl. přenesená",J96,0)</f>
        <v>0</v>
      </c>
      <c r="BH96" s="303">
        <f>IF(N96="sníž. přenesená",J96,0)</f>
        <v>0</v>
      </c>
      <c r="BI96" s="303">
        <f>IF(N96="nulová",J96,0)</f>
        <v>0</v>
      </c>
      <c r="BJ96" s="291" t="s">
        <v>80</v>
      </c>
      <c r="BK96" s="303">
        <f>ROUND(I96*H96,2)</f>
        <v>0</v>
      </c>
      <c r="BL96" s="291" t="s">
        <v>150</v>
      </c>
      <c r="BM96" s="291" t="s">
        <v>169</v>
      </c>
    </row>
    <row r="97" spans="2:65" s="55" customFormat="1" ht="189">
      <c r="B97" s="33"/>
      <c r="D97" s="170" t="s">
        <v>191</v>
      </c>
      <c r="F97" s="171" t="s">
        <v>231</v>
      </c>
      <c r="I97" s="122"/>
      <c r="L97" s="33"/>
      <c r="M97" s="154"/>
      <c r="N97" s="34"/>
      <c r="O97" s="34"/>
      <c r="P97" s="34"/>
      <c r="Q97" s="34"/>
      <c r="R97" s="34"/>
      <c r="S97" s="34"/>
      <c r="T97" s="70"/>
      <c r="AT97" s="291" t="s">
        <v>191</v>
      </c>
      <c r="AU97" s="291" t="s">
        <v>82</v>
      </c>
    </row>
    <row r="98" spans="2:65" s="55" customFormat="1" ht="44.25" customHeight="1">
      <c r="B98" s="33"/>
      <c r="C98" s="142" t="s">
        <v>156</v>
      </c>
      <c r="D98" s="142" t="s">
        <v>146</v>
      </c>
      <c r="E98" s="143" t="s">
        <v>229</v>
      </c>
      <c r="F98" s="144" t="s">
        <v>230</v>
      </c>
      <c r="G98" s="145" t="s">
        <v>221</v>
      </c>
      <c r="H98" s="146">
        <v>12.6</v>
      </c>
      <c r="I98" s="147"/>
      <c r="J98" s="148">
        <f>ROUND(I98*H98,2)</f>
        <v>0</v>
      </c>
      <c r="K98" s="144" t="s">
        <v>190</v>
      </c>
      <c r="L98" s="33"/>
      <c r="M98" s="302" t="s">
        <v>21</v>
      </c>
      <c r="N98" s="149" t="s">
        <v>43</v>
      </c>
      <c r="O98" s="34"/>
      <c r="P98" s="150">
        <f>O98*H98</f>
        <v>0</v>
      </c>
      <c r="Q98" s="150">
        <v>0</v>
      </c>
      <c r="R98" s="150">
        <f>Q98*H98</f>
        <v>0</v>
      </c>
      <c r="S98" s="150">
        <v>0</v>
      </c>
      <c r="T98" s="151">
        <f>S98*H98</f>
        <v>0</v>
      </c>
      <c r="AR98" s="291" t="s">
        <v>150</v>
      </c>
      <c r="AT98" s="291" t="s">
        <v>146</v>
      </c>
      <c r="AU98" s="291" t="s">
        <v>82</v>
      </c>
      <c r="AY98" s="291" t="s">
        <v>145</v>
      </c>
      <c r="BE98" s="303">
        <f>IF(N98="základní",J98,0)</f>
        <v>0</v>
      </c>
      <c r="BF98" s="303">
        <f>IF(N98="snížená",J98,0)</f>
        <v>0</v>
      </c>
      <c r="BG98" s="303">
        <f>IF(N98="zákl. přenesená",J98,0)</f>
        <v>0</v>
      </c>
      <c r="BH98" s="303">
        <f>IF(N98="sníž. přenesená",J98,0)</f>
        <v>0</v>
      </c>
      <c r="BI98" s="303">
        <f>IF(N98="nulová",J98,0)</f>
        <v>0</v>
      </c>
      <c r="BJ98" s="291" t="s">
        <v>80</v>
      </c>
      <c r="BK98" s="303">
        <f>ROUND(I98*H98,2)</f>
        <v>0</v>
      </c>
      <c r="BL98" s="291" t="s">
        <v>150</v>
      </c>
      <c r="BM98" s="291" t="s">
        <v>173</v>
      </c>
    </row>
    <row r="99" spans="2:65" s="55" customFormat="1" ht="189">
      <c r="B99" s="33"/>
      <c r="D99" s="152" t="s">
        <v>191</v>
      </c>
      <c r="F99" s="153" t="s">
        <v>231</v>
      </c>
      <c r="I99" s="122"/>
      <c r="L99" s="33"/>
      <c r="M99" s="154"/>
      <c r="N99" s="34"/>
      <c r="O99" s="34"/>
      <c r="P99" s="34"/>
      <c r="Q99" s="34"/>
      <c r="R99" s="34"/>
      <c r="S99" s="34"/>
      <c r="T99" s="70"/>
      <c r="AT99" s="291" t="s">
        <v>191</v>
      </c>
      <c r="AU99" s="291" t="s">
        <v>82</v>
      </c>
    </row>
    <row r="100" spans="2:65" s="133" customFormat="1" ht="29.85" customHeight="1">
      <c r="B100" s="132"/>
      <c r="D100" s="134" t="s">
        <v>71</v>
      </c>
      <c r="E100" s="168" t="s">
        <v>588</v>
      </c>
      <c r="F100" s="168" t="s">
        <v>215</v>
      </c>
      <c r="I100" s="136"/>
      <c r="J100" s="169">
        <f>BK100</f>
        <v>0</v>
      </c>
      <c r="L100" s="132"/>
      <c r="M100" s="138"/>
      <c r="N100" s="139"/>
      <c r="O100" s="139"/>
      <c r="P100" s="140">
        <f>SUM(P101:P105)</f>
        <v>0</v>
      </c>
      <c r="Q100" s="139"/>
      <c r="R100" s="140">
        <f>SUM(R101:R105)</f>
        <v>19.840000000000003</v>
      </c>
      <c r="S100" s="139"/>
      <c r="T100" s="141">
        <f>SUM(T101:T105)</f>
        <v>0</v>
      </c>
      <c r="AR100" s="165" t="s">
        <v>80</v>
      </c>
      <c r="AT100" s="300" t="s">
        <v>71</v>
      </c>
      <c r="AU100" s="300" t="s">
        <v>80</v>
      </c>
      <c r="AY100" s="165" t="s">
        <v>145</v>
      </c>
      <c r="BK100" s="301">
        <f>SUM(BK101:BK105)</f>
        <v>0</v>
      </c>
    </row>
    <row r="101" spans="2:65" s="55" customFormat="1" ht="44.25" customHeight="1">
      <c r="B101" s="33"/>
      <c r="C101" s="142" t="s">
        <v>207</v>
      </c>
      <c r="D101" s="142" t="s">
        <v>146</v>
      </c>
      <c r="E101" s="143" t="s">
        <v>359</v>
      </c>
      <c r="F101" s="144" t="s">
        <v>360</v>
      </c>
      <c r="G101" s="145" t="s">
        <v>221</v>
      </c>
      <c r="H101" s="146">
        <v>62</v>
      </c>
      <c r="I101" s="147"/>
      <c r="J101" s="148">
        <f>ROUND(I101*H101,2)</f>
        <v>0</v>
      </c>
      <c r="K101" s="144" t="s">
        <v>190</v>
      </c>
      <c r="L101" s="33"/>
      <c r="M101" s="302" t="s">
        <v>21</v>
      </c>
      <c r="N101" s="149" t="s">
        <v>43</v>
      </c>
      <c r="O101" s="34"/>
      <c r="P101" s="150">
        <f>O101*H101</f>
        <v>0</v>
      </c>
      <c r="Q101" s="150">
        <v>0</v>
      </c>
      <c r="R101" s="150">
        <f>Q101*H101</f>
        <v>0</v>
      </c>
      <c r="S101" s="150">
        <v>0</v>
      </c>
      <c r="T101" s="151">
        <f>S101*H101</f>
        <v>0</v>
      </c>
      <c r="AR101" s="291" t="s">
        <v>150</v>
      </c>
      <c r="AT101" s="291" t="s">
        <v>146</v>
      </c>
      <c r="AU101" s="291" t="s">
        <v>82</v>
      </c>
      <c r="AY101" s="291" t="s">
        <v>145</v>
      </c>
      <c r="BE101" s="303">
        <f>IF(N101="základní",J101,0)</f>
        <v>0</v>
      </c>
      <c r="BF101" s="303">
        <f>IF(N101="snížená",J101,0)</f>
        <v>0</v>
      </c>
      <c r="BG101" s="303">
        <f>IF(N101="zákl. přenesená",J101,0)</f>
        <v>0</v>
      </c>
      <c r="BH101" s="303">
        <f>IF(N101="sníž. přenesená",J101,0)</f>
        <v>0</v>
      </c>
      <c r="BI101" s="303">
        <f>IF(N101="nulová",J101,0)</f>
        <v>0</v>
      </c>
      <c r="BJ101" s="291" t="s">
        <v>80</v>
      </c>
      <c r="BK101" s="303">
        <f>ROUND(I101*H101,2)</f>
        <v>0</v>
      </c>
      <c r="BL101" s="291" t="s">
        <v>150</v>
      </c>
      <c r="BM101" s="291" t="s">
        <v>178</v>
      </c>
    </row>
    <row r="102" spans="2:65" s="55" customFormat="1" ht="94.5">
      <c r="B102" s="33"/>
      <c r="D102" s="170" t="s">
        <v>191</v>
      </c>
      <c r="F102" s="171" t="s">
        <v>361</v>
      </c>
      <c r="I102" s="122"/>
      <c r="L102" s="33"/>
      <c r="M102" s="154"/>
      <c r="N102" s="34"/>
      <c r="O102" s="34"/>
      <c r="P102" s="34"/>
      <c r="Q102" s="34"/>
      <c r="R102" s="34"/>
      <c r="S102" s="34"/>
      <c r="T102" s="70"/>
      <c r="AT102" s="291" t="s">
        <v>191</v>
      </c>
      <c r="AU102" s="291" t="s">
        <v>82</v>
      </c>
    </row>
    <row r="103" spans="2:65" s="55" customFormat="1" ht="22.5" customHeight="1">
      <c r="B103" s="33"/>
      <c r="C103" s="182" t="s">
        <v>162</v>
      </c>
      <c r="D103" s="182" t="s">
        <v>232</v>
      </c>
      <c r="E103" s="183" t="s">
        <v>233</v>
      </c>
      <c r="F103" s="184" t="s">
        <v>362</v>
      </c>
      <c r="G103" s="185" t="s">
        <v>221</v>
      </c>
      <c r="H103" s="186">
        <v>12.4</v>
      </c>
      <c r="I103" s="187"/>
      <c r="J103" s="188">
        <f>ROUND(I103*H103,2)</f>
        <v>0</v>
      </c>
      <c r="K103" s="184" t="s">
        <v>21</v>
      </c>
      <c r="L103" s="306"/>
      <c r="M103" s="307" t="s">
        <v>21</v>
      </c>
      <c r="N103" s="189" t="s">
        <v>43</v>
      </c>
      <c r="O103" s="34"/>
      <c r="P103" s="150">
        <f>O103*H103</f>
        <v>0</v>
      </c>
      <c r="Q103" s="150">
        <v>1.6</v>
      </c>
      <c r="R103" s="150">
        <f>Q103*H103</f>
        <v>19.840000000000003</v>
      </c>
      <c r="S103" s="150">
        <v>0</v>
      </c>
      <c r="T103" s="151">
        <f>S103*H103</f>
        <v>0</v>
      </c>
      <c r="AR103" s="291" t="s">
        <v>162</v>
      </c>
      <c r="AT103" s="291" t="s">
        <v>232</v>
      </c>
      <c r="AU103" s="291" t="s">
        <v>82</v>
      </c>
      <c r="AY103" s="291" t="s">
        <v>145</v>
      </c>
      <c r="BE103" s="303">
        <f>IF(N103="základní",J103,0)</f>
        <v>0</v>
      </c>
      <c r="BF103" s="303">
        <f>IF(N103="snížená",J103,0)</f>
        <v>0</v>
      </c>
      <c r="BG103" s="303">
        <f>IF(N103="zákl. přenesená",J103,0)</f>
        <v>0</v>
      </c>
      <c r="BH103" s="303">
        <f>IF(N103="sníž. přenesená",J103,0)</f>
        <v>0</v>
      </c>
      <c r="BI103" s="303">
        <f>IF(N103="nulová",J103,0)</f>
        <v>0</v>
      </c>
      <c r="BJ103" s="291" t="s">
        <v>80</v>
      </c>
      <c r="BK103" s="303">
        <f>ROUND(I103*H103,2)</f>
        <v>0</v>
      </c>
      <c r="BL103" s="291" t="s">
        <v>150</v>
      </c>
      <c r="BM103" s="291" t="s">
        <v>242</v>
      </c>
    </row>
    <row r="104" spans="2:65" s="55" customFormat="1" ht="22.5" customHeight="1">
      <c r="B104" s="33"/>
      <c r="C104" s="142" t="s">
        <v>248</v>
      </c>
      <c r="D104" s="142" t="s">
        <v>146</v>
      </c>
      <c r="E104" s="143" t="s">
        <v>284</v>
      </c>
      <c r="F104" s="144" t="s">
        <v>285</v>
      </c>
      <c r="G104" s="145" t="s">
        <v>221</v>
      </c>
      <c r="H104" s="146">
        <v>12.6</v>
      </c>
      <c r="I104" s="147"/>
      <c r="J104" s="148">
        <f>ROUND(I104*H104,2)</f>
        <v>0</v>
      </c>
      <c r="K104" s="144" t="s">
        <v>190</v>
      </c>
      <c r="L104" s="33"/>
      <c r="M104" s="302" t="s">
        <v>21</v>
      </c>
      <c r="N104" s="149" t="s">
        <v>43</v>
      </c>
      <c r="O104" s="34"/>
      <c r="P104" s="150">
        <f>O104*H104</f>
        <v>0</v>
      </c>
      <c r="Q104" s="150">
        <v>0</v>
      </c>
      <c r="R104" s="150">
        <f>Q104*H104</f>
        <v>0</v>
      </c>
      <c r="S104" s="150">
        <v>0</v>
      </c>
      <c r="T104" s="151">
        <f>S104*H104</f>
        <v>0</v>
      </c>
      <c r="AR104" s="291" t="s">
        <v>150</v>
      </c>
      <c r="AT104" s="291" t="s">
        <v>146</v>
      </c>
      <c r="AU104" s="291" t="s">
        <v>82</v>
      </c>
      <c r="AY104" s="291" t="s">
        <v>145</v>
      </c>
      <c r="BE104" s="303">
        <f>IF(N104="základní",J104,0)</f>
        <v>0</v>
      </c>
      <c r="BF104" s="303">
        <f>IF(N104="snížená",J104,0)</f>
        <v>0</v>
      </c>
      <c r="BG104" s="303">
        <f>IF(N104="zákl. přenesená",J104,0)</f>
        <v>0</v>
      </c>
      <c r="BH104" s="303">
        <f>IF(N104="sníž. přenesená",J104,0)</f>
        <v>0</v>
      </c>
      <c r="BI104" s="303">
        <f>IF(N104="nulová",J104,0)</f>
        <v>0</v>
      </c>
      <c r="BJ104" s="291" t="s">
        <v>80</v>
      </c>
      <c r="BK104" s="303">
        <f>ROUND(I104*H104,2)</f>
        <v>0</v>
      </c>
      <c r="BL104" s="291" t="s">
        <v>150</v>
      </c>
      <c r="BM104" s="291" t="s">
        <v>251</v>
      </c>
    </row>
    <row r="105" spans="2:65" s="55" customFormat="1" ht="297">
      <c r="B105" s="33"/>
      <c r="D105" s="152" t="s">
        <v>191</v>
      </c>
      <c r="F105" s="153" t="s">
        <v>286</v>
      </c>
      <c r="I105" s="122"/>
      <c r="L105" s="33"/>
      <c r="M105" s="154"/>
      <c r="N105" s="34"/>
      <c r="O105" s="34"/>
      <c r="P105" s="34"/>
      <c r="Q105" s="34"/>
      <c r="R105" s="34"/>
      <c r="S105" s="34"/>
      <c r="T105" s="70"/>
      <c r="AT105" s="291" t="s">
        <v>191</v>
      </c>
      <c r="AU105" s="291" t="s">
        <v>82</v>
      </c>
    </row>
    <row r="106" spans="2:65" s="133" customFormat="1" ht="29.85" customHeight="1">
      <c r="B106" s="132"/>
      <c r="D106" s="134" t="s">
        <v>71</v>
      </c>
      <c r="E106" s="168" t="s">
        <v>9</v>
      </c>
      <c r="F106" s="168" t="s">
        <v>336</v>
      </c>
      <c r="I106" s="136"/>
      <c r="J106" s="169">
        <f>BK106</f>
        <v>0</v>
      </c>
      <c r="L106" s="132"/>
      <c r="M106" s="138"/>
      <c r="N106" s="139"/>
      <c r="O106" s="139"/>
      <c r="P106" s="140">
        <f>SUM(P107:P115)</f>
        <v>0</v>
      </c>
      <c r="Q106" s="139"/>
      <c r="R106" s="140">
        <f>SUM(R107:R115)</f>
        <v>495.94499999999999</v>
      </c>
      <c r="S106" s="139"/>
      <c r="T106" s="141">
        <f>SUM(T107:T115)</f>
        <v>0</v>
      </c>
      <c r="AR106" s="165" t="s">
        <v>80</v>
      </c>
      <c r="AT106" s="300" t="s">
        <v>71</v>
      </c>
      <c r="AU106" s="300" t="s">
        <v>80</v>
      </c>
      <c r="AY106" s="165" t="s">
        <v>145</v>
      </c>
      <c r="BK106" s="301">
        <f>SUM(BK107:BK115)</f>
        <v>0</v>
      </c>
    </row>
    <row r="107" spans="2:65" s="55" customFormat="1" ht="31.5" customHeight="1">
      <c r="B107" s="33"/>
      <c r="C107" s="142" t="s">
        <v>169</v>
      </c>
      <c r="D107" s="142" t="s">
        <v>146</v>
      </c>
      <c r="E107" s="143" t="s">
        <v>363</v>
      </c>
      <c r="F107" s="144" t="s">
        <v>364</v>
      </c>
      <c r="G107" s="145" t="s">
        <v>221</v>
      </c>
      <c r="H107" s="146">
        <v>159</v>
      </c>
      <c r="I107" s="147"/>
      <c r="J107" s="148">
        <f>ROUND(I107*H107,2)</f>
        <v>0</v>
      </c>
      <c r="K107" s="144" t="s">
        <v>190</v>
      </c>
      <c r="L107" s="33"/>
      <c r="M107" s="302" t="s">
        <v>21</v>
      </c>
      <c r="N107" s="149" t="s">
        <v>43</v>
      </c>
      <c r="O107" s="34"/>
      <c r="P107" s="150">
        <f>O107*H107</f>
        <v>0</v>
      </c>
      <c r="Q107" s="150">
        <v>1.63</v>
      </c>
      <c r="R107" s="150">
        <f>Q107*H107</f>
        <v>259.16999999999996</v>
      </c>
      <c r="S107" s="150">
        <v>0</v>
      </c>
      <c r="T107" s="151">
        <f>S107*H107</f>
        <v>0</v>
      </c>
      <c r="AR107" s="291" t="s">
        <v>150</v>
      </c>
      <c r="AT107" s="291" t="s">
        <v>146</v>
      </c>
      <c r="AU107" s="291" t="s">
        <v>82</v>
      </c>
      <c r="AY107" s="291" t="s">
        <v>145</v>
      </c>
      <c r="BE107" s="303">
        <f>IF(N107="základní",J107,0)</f>
        <v>0</v>
      </c>
      <c r="BF107" s="303">
        <f>IF(N107="snížená",J107,0)</f>
        <v>0</v>
      </c>
      <c r="BG107" s="303">
        <f>IF(N107="zákl. přenesená",J107,0)</f>
        <v>0</v>
      </c>
      <c r="BH107" s="303">
        <f>IF(N107="sníž. přenesená",J107,0)</f>
        <v>0</v>
      </c>
      <c r="BI107" s="303">
        <f>IF(N107="nulová",J107,0)</f>
        <v>0</v>
      </c>
      <c r="BJ107" s="291" t="s">
        <v>80</v>
      </c>
      <c r="BK107" s="303">
        <f>ROUND(I107*H107,2)</f>
        <v>0</v>
      </c>
      <c r="BL107" s="291" t="s">
        <v>150</v>
      </c>
      <c r="BM107" s="291" t="s">
        <v>257</v>
      </c>
    </row>
    <row r="108" spans="2:65" s="55" customFormat="1" ht="81">
      <c r="B108" s="33"/>
      <c r="D108" s="170" t="s">
        <v>191</v>
      </c>
      <c r="F108" s="171" t="s">
        <v>365</v>
      </c>
      <c r="I108" s="122"/>
      <c r="L108" s="33"/>
      <c r="M108" s="154"/>
      <c r="N108" s="34"/>
      <c r="O108" s="34"/>
      <c r="P108" s="34"/>
      <c r="Q108" s="34"/>
      <c r="R108" s="34"/>
      <c r="S108" s="34"/>
      <c r="T108" s="70"/>
      <c r="AT108" s="291" t="s">
        <v>191</v>
      </c>
      <c r="AU108" s="291" t="s">
        <v>82</v>
      </c>
    </row>
    <row r="109" spans="2:65" s="55" customFormat="1" ht="31.5" customHeight="1">
      <c r="B109" s="33"/>
      <c r="C109" s="142" t="s">
        <v>259</v>
      </c>
      <c r="D109" s="142" t="s">
        <v>146</v>
      </c>
      <c r="E109" s="143" t="s">
        <v>366</v>
      </c>
      <c r="F109" s="144" t="s">
        <v>367</v>
      </c>
      <c r="G109" s="145" t="s">
        <v>221</v>
      </c>
      <c r="H109" s="146">
        <v>73</v>
      </c>
      <c r="I109" s="147"/>
      <c r="J109" s="148">
        <f>ROUND(I109*H109,2)</f>
        <v>0</v>
      </c>
      <c r="K109" s="144" t="s">
        <v>190</v>
      </c>
      <c r="L109" s="33"/>
      <c r="M109" s="302" t="s">
        <v>21</v>
      </c>
      <c r="N109" s="149" t="s">
        <v>43</v>
      </c>
      <c r="O109" s="34"/>
      <c r="P109" s="150">
        <f>O109*H109</f>
        <v>0</v>
      </c>
      <c r="Q109" s="150">
        <v>1.665</v>
      </c>
      <c r="R109" s="150">
        <f>Q109*H109</f>
        <v>121.545</v>
      </c>
      <c r="S109" s="150">
        <v>0</v>
      </c>
      <c r="T109" s="151">
        <f>S109*H109</f>
        <v>0</v>
      </c>
      <c r="AR109" s="291" t="s">
        <v>150</v>
      </c>
      <c r="AT109" s="291" t="s">
        <v>146</v>
      </c>
      <c r="AU109" s="291" t="s">
        <v>82</v>
      </c>
      <c r="AY109" s="291" t="s">
        <v>145</v>
      </c>
      <c r="BE109" s="303">
        <f>IF(N109="základní",J109,0)</f>
        <v>0</v>
      </c>
      <c r="BF109" s="303">
        <f>IF(N109="snížená",J109,0)</f>
        <v>0</v>
      </c>
      <c r="BG109" s="303">
        <f>IF(N109="zákl. přenesená",J109,0)</f>
        <v>0</v>
      </c>
      <c r="BH109" s="303">
        <f>IF(N109="sníž. přenesená",J109,0)</f>
        <v>0</v>
      </c>
      <c r="BI109" s="303">
        <f>IF(N109="nulová",J109,0)</f>
        <v>0</v>
      </c>
      <c r="BJ109" s="291" t="s">
        <v>80</v>
      </c>
      <c r="BK109" s="303">
        <f>ROUND(I109*H109,2)</f>
        <v>0</v>
      </c>
      <c r="BL109" s="291" t="s">
        <v>150</v>
      </c>
      <c r="BM109" s="291" t="s">
        <v>262</v>
      </c>
    </row>
    <row r="110" spans="2:65" s="55" customFormat="1" ht="81">
      <c r="B110" s="33"/>
      <c r="D110" s="170" t="s">
        <v>191</v>
      </c>
      <c r="F110" s="171" t="s">
        <v>365</v>
      </c>
      <c r="I110" s="122"/>
      <c r="L110" s="33"/>
      <c r="M110" s="154"/>
      <c r="N110" s="34"/>
      <c r="O110" s="34"/>
      <c r="P110" s="34"/>
      <c r="Q110" s="34"/>
      <c r="R110" s="34"/>
      <c r="S110" s="34"/>
      <c r="T110" s="70"/>
      <c r="AT110" s="291" t="s">
        <v>191</v>
      </c>
      <c r="AU110" s="291" t="s">
        <v>82</v>
      </c>
    </row>
    <row r="111" spans="2:65" s="55" customFormat="1" ht="31.5" customHeight="1">
      <c r="B111" s="33"/>
      <c r="C111" s="142" t="s">
        <v>173</v>
      </c>
      <c r="D111" s="142" t="s">
        <v>146</v>
      </c>
      <c r="E111" s="143" t="s">
        <v>368</v>
      </c>
      <c r="F111" s="144" t="s">
        <v>369</v>
      </c>
      <c r="G111" s="145" t="s">
        <v>221</v>
      </c>
      <c r="H111" s="146">
        <v>60</v>
      </c>
      <c r="I111" s="147"/>
      <c r="J111" s="148">
        <f>ROUND(I111*H111,2)</f>
        <v>0</v>
      </c>
      <c r="K111" s="144" t="s">
        <v>190</v>
      </c>
      <c r="L111" s="33"/>
      <c r="M111" s="302" t="s">
        <v>21</v>
      </c>
      <c r="N111" s="149" t="s">
        <v>43</v>
      </c>
      <c r="O111" s="34"/>
      <c r="P111" s="150">
        <f>O111*H111</f>
        <v>0</v>
      </c>
      <c r="Q111" s="150">
        <v>1.9205000000000001</v>
      </c>
      <c r="R111" s="150">
        <f>Q111*H111</f>
        <v>115.23</v>
      </c>
      <c r="S111" s="150">
        <v>0</v>
      </c>
      <c r="T111" s="151">
        <f>S111*H111</f>
        <v>0</v>
      </c>
      <c r="AR111" s="291" t="s">
        <v>150</v>
      </c>
      <c r="AT111" s="291" t="s">
        <v>146</v>
      </c>
      <c r="AU111" s="291" t="s">
        <v>82</v>
      </c>
      <c r="AY111" s="291" t="s">
        <v>145</v>
      </c>
      <c r="BE111" s="303">
        <f>IF(N111="základní",J111,0)</f>
        <v>0</v>
      </c>
      <c r="BF111" s="303">
        <f>IF(N111="snížená",J111,0)</f>
        <v>0</v>
      </c>
      <c r="BG111" s="303">
        <f>IF(N111="zákl. přenesená",J111,0)</f>
        <v>0</v>
      </c>
      <c r="BH111" s="303">
        <f>IF(N111="sníž. přenesená",J111,0)</f>
        <v>0</v>
      </c>
      <c r="BI111" s="303">
        <f>IF(N111="nulová",J111,0)</f>
        <v>0</v>
      </c>
      <c r="BJ111" s="291" t="s">
        <v>80</v>
      </c>
      <c r="BK111" s="303">
        <f>ROUND(I111*H111,2)</f>
        <v>0</v>
      </c>
      <c r="BL111" s="291" t="s">
        <v>150</v>
      </c>
      <c r="BM111" s="291" t="s">
        <v>267</v>
      </c>
    </row>
    <row r="112" spans="2:65" s="55" customFormat="1" ht="81">
      <c r="B112" s="33"/>
      <c r="D112" s="170" t="s">
        <v>191</v>
      </c>
      <c r="F112" s="171" t="s">
        <v>365</v>
      </c>
      <c r="I112" s="122"/>
      <c r="L112" s="33"/>
      <c r="M112" s="154"/>
      <c r="N112" s="34"/>
      <c r="O112" s="34"/>
      <c r="P112" s="34"/>
      <c r="Q112" s="34"/>
      <c r="R112" s="34"/>
      <c r="S112" s="34"/>
      <c r="T112" s="70"/>
      <c r="AT112" s="291" t="s">
        <v>191</v>
      </c>
      <c r="AU112" s="291" t="s">
        <v>82</v>
      </c>
    </row>
    <row r="113" spans="2:65" s="55" customFormat="1" ht="22.5" customHeight="1">
      <c r="B113" s="33"/>
      <c r="C113" s="142" t="s">
        <v>588</v>
      </c>
      <c r="D113" s="142" t="s">
        <v>146</v>
      </c>
      <c r="E113" s="143" t="s">
        <v>370</v>
      </c>
      <c r="F113" s="144" t="s">
        <v>371</v>
      </c>
      <c r="G113" s="145" t="s">
        <v>256</v>
      </c>
      <c r="H113" s="146">
        <v>2</v>
      </c>
      <c r="I113" s="147"/>
      <c r="J113" s="148">
        <f>ROUND(I113*H113,2)</f>
        <v>0</v>
      </c>
      <c r="K113" s="144" t="s">
        <v>21</v>
      </c>
      <c r="L113" s="33"/>
      <c r="M113" s="302" t="s">
        <v>21</v>
      </c>
      <c r="N113" s="149" t="s">
        <v>43</v>
      </c>
      <c r="O113" s="34"/>
      <c r="P113" s="150">
        <f>O113*H113</f>
        <v>0</v>
      </c>
      <c r="Q113" s="150">
        <v>0</v>
      </c>
      <c r="R113" s="150">
        <f>Q113*H113</f>
        <v>0</v>
      </c>
      <c r="S113" s="150">
        <v>0</v>
      </c>
      <c r="T113" s="151">
        <f>S113*H113</f>
        <v>0</v>
      </c>
      <c r="AR113" s="291" t="s">
        <v>150</v>
      </c>
      <c r="AT113" s="291" t="s">
        <v>146</v>
      </c>
      <c r="AU113" s="291" t="s">
        <v>82</v>
      </c>
      <c r="AY113" s="291" t="s">
        <v>145</v>
      </c>
      <c r="BE113" s="303">
        <f>IF(N113="základní",J113,0)</f>
        <v>0</v>
      </c>
      <c r="BF113" s="303">
        <f>IF(N113="snížená",J113,0)</f>
        <v>0</v>
      </c>
      <c r="BG113" s="303">
        <f>IF(N113="zákl. přenesená",J113,0)</f>
        <v>0</v>
      </c>
      <c r="BH113" s="303">
        <f>IF(N113="sníž. přenesená",J113,0)</f>
        <v>0</v>
      </c>
      <c r="BI113" s="303">
        <f>IF(N113="nulová",J113,0)</f>
        <v>0</v>
      </c>
      <c r="BJ113" s="291" t="s">
        <v>80</v>
      </c>
      <c r="BK113" s="303">
        <f>ROUND(I113*H113,2)</f>
        <v>0</v>
      </c>
      <c r="BL113" s="291" t="s">
        <v>150</v>
      </c>
      <c r="BM113" s="291" t="s">
        <v>591</v>
      </c>
    </row>
    <row r="114" spans="2:65" s="55" customFormat="1" ht="31.5" customHeight="1">
      <c r="B114" s="33"/>
      <c r="C114" s="142" t="s">
        <v>178</v>
      </c>
      <c r="D114" s="142" t="s">
        <v>146</v>
      </c>
      <c r="E114" s="143" t="s">
        <v>372</v>
      </c>
      <c r="F114" s="144" t="s">
        <v>373</v>
      </c>
      <c r="G114" s="145" t="s">
        <v>189</v>
      </c>
      <c r="H114" s="146">
        <v>480</v>
      </c>
      <c r="I114" s="147"/>
      <c r="J114" s="148">
        <f>ROUND(I114*H114,2)</f>
        <v>0</v>
      </c>
      <c r="K114" s="144" t="s">
        <v>190</v>
      </c>
      <c r="L114" s="33"/>
      <c r="M114" s="302" t="s">
        <v>21</v>
      </c>
      <c r="N114" s="149" t="s">
        <v>43</v>
      </c>
      <c r="O114" s="34"/>
      <c r="P114" s="150">
        <f>O114*H114</f>
        <v>0</v>
      </c>
      <c r="Q114" s="150">
        <v>0</v>
      </c>
      <c r="R114" s="150">
        <f>Q114*H114</f>
        <v>0</v>
      </c>
      <c r="S114" s="150">
        <v>0</v>
      </c>
      <c r="T114" s="151">
        <f>S114*H114</f>
        <v>0</v>
      </c>
      <c r="AR114" s="291" t="s">
        <v>150</v>
      </c>
      <c r="AT114" s="291" t="s">
        <v>146</v>
      </c>
      <c r="AU114" s="291" t="s">
        <v>82</v>
      </c>
      <c r="AY114" s="291" t="s">
        <v>145</v>
      </c>
      <c r="BE114" s="303">
        <f>IF(N114="základní",J114,0)</f>
        <v>0</v>
      </c>
      <c r="BF114" s="303">
        <f>IF(N114="snížená",J114,0)</f>
        <v>0</v>
      </c>
      <c r="BG114" s="303">
        <f>IF(N114="zákl. přenesená",J114,0)</f>
        <v>0</v>
      </c>
      <c r="BH114" s="303">
        <f>IF(N114="sníž. přenesená",J114,0)</f>
        <v>0</v>
      </c>
      <c r="BI114" s="303">
        <f>IF(N114="nulová",J114,0)</f>
        <v>0</v>
      </c>
      <c r="BJ114" s="291" t="s">
        <v>80</v>
      </c>
      <c r="BK114" s="303">
        <f>ROUND(I114*H114,2)</f>
        <v>0</v>
      </c>
      <c r="BL114" s="291" t="s">
        <v>150</v>
      </c>
      <c r="BM114" s="291" t="s">
        <v>645</v>
      </c>
    </row>
    <row r="115" spans="2:65" s="55" customFormat="1" ht="67.5">
      <c r="B115" s="33"/>
      <c r="D115" s="152" t="s">
        <v>191</v>
      </c>
      <c r="F115" s="153" t="s">
        <v>374</v>
      </c>
      <c r="I115" s="122"/>
      <c r="L115" s="33"/>
      <c r="M115" s="154"/>
      <c r="N115" s="34"/>
      <c r="O115" s="34"/>
      <c r="P115" s="34"/>
      <c r="Q115" s="34"/>
      <c r="R115" s="34"/>
      <c r="S115" s="34"/>
      <c r="T115" s="70"/>
      <c r="AT115" s="291" t="s">
        <v>191</v>
      </c>
      <c r="AU115" s="291" t="s">
        <v>82</v>
      </c>
    </row>
    <row r="116" spans="2:65" s="133" customFormat="1" ht="29.85" customHeight="1">
      <c r="B116" s="132"/>
      <c r="D116" s="134" t="s">
        <v>71</v>
      </c>
      <c r="E116" s="168" t="s">
        <v>9</v>
      </c>
      <c r="F116" s="168" t="s">
        <v>336</v>
      </c>
      <c r="I116" s="136"/>
      <c r="J116" s="169">
        <f>BK116</f>
        <v>0</v>
      </c>
      <c r="L116" s="132"/>
      <c r="M116" s="138"/>
      <c r="N116" s="139"/>
      <c r="O116" s="139"/>
      <c r="P116" s="140">
        <f>SUM(P117:P119)</f>
        <v>0</v>
      </c>
      <c r="Q116" s="139"/>
      <c r="R116" s="140">
        <f>SUM(R117:R119)</f>
        <v>1.2878000000000001</v>
      </c>
      <c r="S116" s="139"/>
      <c r="T116" s="141">
        <f>SUM(T117:T119)</f>
        <v>0</v>
      </c>
      <c r="AR116" s="165" t="s">
        <v>80</v>
      </c>
      <c r="AT116" s="300" t="s">
        <v>71</v>
      </c>
      <c r="AU116" s="300" t="s">
        <v>80</v>
      </c>
      <c r="AY116" s="165" t="s">
        <v>145</v>
      </c>
      <c r="BK116" s="301">
        <f>SUM(BK117:BK119)</f>
        <v>0</v>
      </c>
    </row>
    <row r="117" spans="2:65" s="55" customFormat="1" ht="31.5" customHeight="1">
      <c r="B117" s="33"/>
      <c r="C117" s="142" t="s">
        <v>10</v>
      </c>
      <c r="D117" s="142" t="s">
        <v>146</v>
      </c>
      <c r="E117" s="143" t="s">
        <v>375</v>
      </c>
      <c r="F117" s="144" t="s">
        <v>376</v>
      </c>
      <c r="G117" s="145" t="s">
        <v>189</v>
      </c>
      <c r="H117" s="146">
        <v>2350</v>
      </c>
      <c r="I117" s="147"/>
      <c r="J117" s="148">
        <f>ROUND(I117*H117,2)</f>
        <v>0</v>
      </c>
      <c r="K117" s="144" t="s">
        <v>190</v>
      </c>
      <c r="L117" s="33"/>
      <c r="M117" s="302" t="s">
        <v>21</v>
      </c>
      <c r="N117" s="149" t="s">
        <v>43</v>
      </c>
      <c r="O117" s="34"/>
      <c r="P117" s="150">
        <f>O117*H117</f>
        <v>0</v>
      </c>
      <c r="Q117" s="150">
        <v>1E-4</v>
      </c>
      <c r="R117" s="150">
        <f>Q117*H117</f>
        <v>0.23500000000000001</v>
      </c>
      <c r="S117" s="150">
        <v>0</v>
      </c>
      <c r="T117" s="151">
        <f>S117*H117</f>
        <v>0</v>
      </c>
      <c r="AR117" s="291" t="s">
        <v>150</v>
      </c>
      <c r="AT117" s="291" t="s">
        <v>146</v>
      </c>
      <c r="AU117" s="291" t="s">
        <v>82</v>
      </c>
      <c r="AY117" s="291" t="s">
        <v>145</v>
      </c>
      <c r="BE117" s="303">
        <f>IF(N117="základní",J117,0)</f>
        <v>0</v>
      </c>
      <c r="BF117" s="303">
        <f>IF(N117="snížená",J117,0)</f>
        <v>0</v>
      </c>
      <c r="BG117" s="303">
        <f>IF(N117="zákl. přenesená",J117,0)</f>
        <v>0</v>
      </c>
      <c r="BH117" s="303">
        <f>IF(N117="sníž. přenesená",J117,0)</f>
        <v>0</v>
      </c>
      <c r="BI117" s="303">
        <f>IF(N117="nulová",J117,0)</f>
        <v>0</v>
      </c>
      <c r="BJ117" s="291" t="s">
        <v>80</v>
      </c>
      <c r="BK117" s="303">
        <f>ROUND(I117*H117,2)</f>
        <v>0</v>
      </c>
      <c r="BL117" s="291" t="s">
        <v>150</v>
      </c>
      <c r="BM117" s="291" t="s">
        <v>649</v>
      </c>
    </row>
    <row r="118" spans="2:65" s="55" customFormat="1" ht="67.5">
      <c r="B118" s="33"/>
      <c r="D118" s="170" t="s">
        <v>191</v>
      </c>
      <c r="F118" s="171" t="s">
        <v>377</v>
      </c>
      <c r="I118" s="122"/>
      <c r="L118" s="33"/>
      <c r="M118" s="154"/>
      <c r="N118" s="34"/>
      <c r="O118" s="34"/>
      <c r="P118" s="34"/>
      <c r="Q118" s="34"/>
      <c r="R118" s="34"/>
      <c r="S118" s="34"/>
      <c r="T118" s="70"/>
      <c r="AT118" s="291" t="s">
        <v>191</v>
      </c>
      <c r="AU118" s="291" t="s">
        <v>82</v>
      </c>
    </row>
    <row r="119" spans="2:65" s="55" customFormat="1" ht="22.5" customHeight="1">
      <c r="B119" s="33"/>
      <c r="C119" s="182" t="s">
        <v>242</v>
      </c>
      <c r="D119" s="182" t="s">
        <v>232</v>
      </c>
      <c r="E119" s="183" t="s">
        <v>378</v>
      </c>
      <c r="F119" s="184" t="s">
        <v>379</v>
      </c>
      <c r="G119" s="185" t="s">
        <v>256</v>
      </c>
      <c r="H119" s="186">
        <v>2632</v>
      </c>
      <c r="I119" s="187"/>
      <c r="J119" s="188">
        <f>ROUND(I119*H119,2)</f>
        <v>0</v>
      </c>
      <c r="K119" s="184" t="s">
        <v>190</v>
      </c>
      <c r="L119" s="306"/>
      <c r="M119" s="307" t="s">
        <v>21</v>
      </c>
      <c r="N119" s="189" t="s">
        <v>43</v>
      </c>
      <c r="O119" s="34"/>
      <c r="P119" s="150">
        <f>O119*H119</f>
        <v>0</v>
      </c>
      <c r="Q119" s="150">
        <v>4.0000000000000002E-4</v>
      </c>
      <c r="R119" s="150">
        <f>Q119*H119</f>
        <v>1.0528</v>
      </c>
      <c r="S119" s="150">
        <v>0</v>
      </c>
      <c r="T119" s="151">
        <f>S119*H119</f>
        <v>0</v>
      </c>
      <c r="AR119" s="291" t="s">
        <v>162</v>
      </c>
      <c r="AT119" s="291" t="s">
        <v>232</v>
      </c>
      <c r="AU119" s="291" t="s">
        <v>82</v>
      </c>
      <c r="AY119" s="291" t="s">
        <v>145</v>
      </c>
      <c r="BE119" s="303">
        <f>IF(N119="základní",J119,0)</f>
        <v>0</v>
      </c>
      <c r="BF119" s="303">
        <f>IF(N119="snížená",J119,0)</f>
        <v>0</v>
      </c>
      <c r="BG119" s="303">
        <f>IF(N119="zákl. přenesená",J119,0)</f>
        <v>0</v>
      </c>
      <c r="BH119" s="303">
        <f>IF(N119="sníž. přenesená",J119,0)</f>
        <v>0</v>
      </c>
      <c r="BI119" s="303">
        <f>IF(N119="nulová",J119,0)</f>
        <v>0</v>
      </c>
      <c r="BJ119" s="291" t="s">
        <v>80</v>
      </c>
      <c r="BK119" s="303">
        <f>ROUND(I119*H119,2)</f>
        <v>0</v>
      </c>
      <c r="BL119" s="291" t="s">
        <v>150</v>
      </c>
      <c r="BM119" s="291" t="s">
        <v>652</v>
      </c>
    </row>
    <row r="120" spans="2:65" s="133" customFormat="1" ht="29.85" customHeight="1">
      <c r="B120" s="132"/>
      <c r="D120" s="134" t="s">
        <v>71</v>
      </c>
      <c r="E120" s="168" t="s">
        <v>162</v>
      </c>
      <c r="F120" s="168" t="s">
        <v>629</v>
      </c>
      <c r="I120" s="136"/>
      <c r="J120" s="169">
        <f>BK120</f>
        <v>0</v>
      </c>
      <c r="L120" s="132"/>
      <c r="M120" s="138"/>
      <c r="N120" s="139"/>
      <c r="O120" s="139"/>
      <c r="P120" s="140">
        <f>SUM(P121:P122)</f>
        <v>0</v>
      </c>
      <c r="Q120" s="139"/>
      <c r="R120" s="140">
        <f>SUM(R121:R122)</f>
        <v>9.3800000000000008E-2</v>
      </c>
      <c r="S120" s="139"/>
      <c r="T120" s="141">
        <f>SUM(T121:T122)</f>
        <v>0</v>
      </c>
      <c r="AR120" s="165" t="s">
        <v>80</v>
      </c>
      <c r="AT120" s="300" t="s">
        <v>71</v>
      </c>
      <c r="AU120" s="300" t="s">
        <v>80</v>
      </c>
      <c r="AY120" s="165" t="s">
        <v>145</v>
      </c>
      <c r="BK120" s="301">
        <f>SUM(BK121:BK122)</f>
        <v>0</v>
      </c>
    </row>
    <row r="121" spans="2:65" s="55" customFormat="1" ht="31.5" customHeight="1">
      <c r="B121" s="33"/>
      <c r="C121" s="142" t="s">
        <v>654</v>
      </c>
      <c r="D121" s="142" t="s">
        <v>146</v>
      </c>
      <c r="E121" s="143" t="s">
        <v>380</v>
      </c>
      <c r="F121" s="144" t="s">
        <v>381</v>
      </c>
      <c r="G121" s="145" t="s">
        <v>256</v>
      </c>
      <c r="H121" s="146">
        <v>35</v>
      </c>
      <c r="I121" s="147"/>
      <c r="J121" s="148">
        <f>ROUND(I121*H121,2)</f>
        <v>0</v>
      </c>
      <c r="K121" s="144" t="s">
        <v>190</v>
      </c>
      <c r="L121" s="33"/>
      <c r="M121" s="302" t="s">
        <v>21</v>
      </c>
      <c r="N121" s="149" t="s">
        <v>43</v>
      </c>
      <c r="O121" s="34"/>
      <c r="P121" s="150">
        <f>O121*H121</f>
        <v>0</v>
      </c>
      <c r="Q121" s="150">
        <v>2.6800000000000001E-3</v>
      </c>
      <c r="R121" s="150">
        <f>Q121*H121</f>
        <v>9.3800000000000008E-2</v>
      </c>
      <c r="S121" s="150">
        <v>0</v>
      </c>
      <c r="T121" s="151">
        <f>S121*H121</f>
        <v>0</v>
      </c>
      <c r="AR121" s="291" t="s">
        <v>150</v>
      </c>
      <c r="AT121" s="291" t="s">
        <v>146</v>
      </c>
      <c r="AU121" s="291" t="s">
        <v>82</v>
      </c>
      <c r="AY121" s="291" t="s">
        <v>145</v>
      </c>
      <c r="BE121" s="303">
        <f>IF(N121="základní",J121,0)</f>
        <v>0</v>
      </c>
      <c r="BF121" s="303">
        <f>IF(N121="snížená",J121,0)</f>
        <v>0</v>
      </c>
      <c r="BG121" s="303">
        <f>IF(N121="zákl. přenesená",J121,0)</f>
        <v>0</v>
      </c>
      <c r="BH121" s="303">
        <f>IF(N121="sníž. přenesená",J121,0)</f>
        <v>0</v>
      </c>
      <c r="BI121" s="303">
        <f>IF(N121="nulová",J121,0)</f>
        <v>0</v>
      </c>
      <c r="BJ121" s="291" t="s">
        <v>80</v>
      </c>
      <c r="BK121" s="303">
        <f>ROUND(I121*H121,2)</f>
        <v>0</v>
      </c>
      <c r="BL121" s="291" t="s">
        <v>150</v>
      </c>
      <c r="BM121" s="291" t="s">
        <v>657</v>
      </c>
    </row>
    <row r="122" spans="2:65" s="55" customFormat="1" ht="108">
      <c r="B122" s="33"/>
      <c r="D122" s="152" t="s">
        <v>191</v>
      </c>
      <c r="F122" s="153" t="s">
        <v>382</v>
      </c>
      <c r="I122" s="122"/>
      <c r="L122" s="33"/>
      <c r="M122" s="154"/>
      <c r="N122" s="34"/>
      <c r="O122" s="34"/>
      <c r="P122" s="34"/>
      <c r="Q122" s="34"/>
      <c r="R122" s="34"/>
      <c r="S122" s="34"/>
      <c r="T122" s="70"/>
      <c r="AT122" s="291" t="s">
        <v>191</v>
      </c>
      <c r="AU122" s="291" t="s">
        <v>82</v>
      </c>
    </row>
    <row r="123" spans="2:65" s="133" customFormat="1" ht="29.85" customHeight="1">
      <c r="B123" s="132"/>
      <c r="D123" s="134" t="s">
        <v>71</v>
      </c>
      <c r="E123" s="168" t="s">
        <v>671</v>
      </c>
      <c r="F123" s="168" t="s">
        <v>672</v>
      </c>
      <c r="I123" s="136"/>
      <c r="J123" s="169">
        <f>BK123</f>
        <v>0</v>
      </c>
      <c r="L123" s="132"/>
      <c r="M123" s="138"/>
      <c r="N123" s="139"/>
      <c r="O123" s="139"/>
      <c r="P123" s="140">
        <f>SUM(P124:P125)</f>
        <v>0</v>
      </c>
      <c r="Q123" s="139"/>
      <c r="R123" s="140">
        <f>SUM(R124:R125)</f>
        <v>0</v>
      </c>
      <c r="S123" s="139"/>
      <c r="T123" s="141">
        <f>SUM(T124:T125)</f>
        <v>0</v>
      </c>
      <c r="AR123" s="165" t="s">
        <v>80</v>
      </c>
      <c r="AT123" s="300" t="s">
        <v>71</v>
      </c>
      <c r="AU123" s="300" t="s">
        <v>80</v>
      </c>
      <c r="AY123" s="165" t="s">
        <v>145</v>
      </c>
      <c r="BK123" s="301">
        <f>SUM(BK124:BK125)</f>
        <v>0</v>
      </c>
    </row>
    <row r="124" spans="2:65" s="55" customFormat="1" ht="22.5" customHeight="1">
      <c r="B124" s="33"/>
      <c r="C124" s="142" t="s">
        <v>251</v>
      </c>
      <c r="D124" s="142" t="s">
        <v>146</v>
      </c>
      <c r="E124" s="143" t="s">
        <v>383</v>
      </c>
      <c r="F124" s="144" t="s">
        <v>384</v>
      </c>
      <c r="G124" s="145" t="s">
        <v>199</v>
      </c>
      <c r="H124" s="146">
        <v>517.16700000000003</v>
      </c>
      <c r="I124" s="147"/>
      <c r="J124" s="148">
        <f>ROUND(I124*H124,2)</f>
        <v>0</v>
      </c>
      <c r="K124" s="144" t="s">
        <v>190</v>
      </c>
      <c r="L124" s="33"/>
      <c r="M124" s="302" t="s">
        <v>21</v>
      </c>
      <c r="N124" s="149" t="s">
        <v>43</v>
      </c>
      <c r="O124" s="34"/>
      <c r="P124" s="150">
        <f>O124*H124</f>
        <v>0</v>
      </c>
      <c r="Q124" s="150">
        <v>0</v>
      </c>
      <c r="R124" s="150">
        <f>Q124*H124</f>
        <v>0</v>
      </c>
      <c r="S124" s="150">
        <v>0</v>
      </c>
      <c r="T124" s="151">
        <f>S124*H124</f>
        <v>0</v>
      </c>
      <c r="AR124" s="291" t="s">
        <v>150</v>
      </c>
      <c r="AT124" s="291" t="s">
        <v>146</v>
      </c>
      <c r="AU124" s="291" t="s">
        <v>82</v>
      </c>
      <c r="AY124" s="291" t="s">
        <v>145</v>
      </c>
      <c r="BE124" s="303">
        <f>IF(N124="základní",J124,0)</f>
        <v>0</v>
      </c>
      <c r="BF124" s="303">
        <f>IF(N124="snížená",J124,0)</f>
        <v>0</v>
      </c>
      <c r="BG124" s="303">
        <f>IF(N124="zákl. přenesená",J124,0)</f>
        <v>0</v>
      </c>
      <c r="BH124" s="303">
        <f>IF(N124="sníž. přenesená",J124,0)</f>
        <v>0</v>
      </c>
      <c r="BI124" s="303">
        <f>IF(N124="nulová",J124,0)</f>
        <v>0</v>
      </c>
      <c r="BJ124" s="291" t="s">
        <v>80</v>
      </c>
      <c r="BK124" s="303">
        <f>ROUND(I124*H124,2)</f>
        <v>0</v>
      </c>
      <c r="BL124" s="291" t="s">
        <v>150</v>
      </c>
      <c r="BM124" s="291" t="s">
        <v>662</v>
      </c>
    </row>
    <row r="125" spans="2:65" s="55" customFormat="1" ht="67.5">
      <c r="B125" s="33"/>
      <c r="D125" s="152" t="s">
        <v>191</v>
      </c>
      <c r="F125" s="153" t="s">
        <v>385</v>
      </c>
      <c r="L125" s="33"/>
      <c r="M125" s="180"/>
      <c r="N125" s="156"/>
      <c r="O125" s="156"/>
      <c r="P125" s="156"/>
      <c r="Q125" s="156"/>
      <c r="R125" s="156"/>
      <c r="S125" s="156"/>
      <c r="T125" s="181"/>
      <c r="AT125" s="291" t="s">
        <v>191</v>
      </c>
      <c r="AU125" s="291" t="s">
        <v>82</v>
      </c>
    </row>
    <row r="126" spans="2:65" s="55" customFormat="1" ht="6.95" customHeight="1">
      <c r="B126" s="48"/>
      <c r="C126" s="49"/>
      <c r="D126" s="49"/>
      <c r="E126" s="49"/>
      <c r="F126" s="49"/>
      <c r="G126" s="49"/>
      <c r="H126" s="49"/>
      <c r="I126" s="49"/>
      <c r="J126" s="49"/>
      <c r="K126" s="49"/>
      <c r="L126" s="33"/>
    </row>
  </sheetData>
  <sheetProtection password="CC55" sheet="1" formatCells="0" formatColumns="0" formatRows="0" sort="0" autoFilter="0"/>
  <autoFilter ref="C83:K125"/>
  <mergeCells count="9">
    <mergeCell ref="E74:H74"/>
    <mergeCell ref="E76:H76"/>
    <mergeCell ref="G1:H1"/>
    <mergeCell ref="L2:V2"/>
    <mergeCell ref="E7:H7"/>
    <mergeCell ref="E9:H9"/>
    <mergeCell ref="E24:H24"/>
    <mergeCell ref="E45:H45"/>
    <mergeCell ref="E47:H47"/>
  </mergeCells>
  <phoneticPr fontId="0" type="noConversion"/>
  <hyperlinks>
    <hyperlink ref="F1:G1" location="C2" display="1) Krycí list soupisu"/>
    <hyperlink ref="G1:H1" location="C54" display="2) Rekapitulace"/>
    <hyperlink ref="J1" location="C83"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23"/>
  <sheetViews>
    <sheetView showGridLines="0" workbookViewId="0">
      <pane ySplit="1" topLeftCell="A86" activePane="bottomLeft" state="frozen"/>
      <selection pane="bottomLeft" activeCell="F95" sqref="F95"/>
    </sheetView>
  </sheetViews>
  <sheetFormatPr defaultRowHeight="13.5"/>
  <cols>
    <col min="1" max="1" width="8.33203125" style="290" customWidth="1"/>
    <col min="2" max="2" width="1.6640625" style="290" customWidth="1"/>
    <col min="3" max="3" width="4.1640625" style="290" customWidth="1"/>
    <col min="4" max="4" width="4.33203125" style="290" customWidth="1"/>
    <col min="5" max="5" width="17.1640625" style="290" customWidth="1"/>
    <col min="6" max="6" width="75" style="290" customWidth="1"/>
    <col min="7" max="7" width="8.6640625" style="290" customWidth="1"/>
    <col min="8" max="8" width="11.1640625" style="290" customWidth="1"/>
    <col min="9" max="9" width="12.6640625" style="290" customWidth="1"/>
    <col min="10" max="10" width="23.5" style="290" customWidth="1"/>
    <col min="11" max="11" width="15.5" style="290" customWidth="1"/>
    <col min="12" max="12" width="9.33203125" style="290"/>
    <col min="13" max="18" width="9.33203125" style="290" hidden="1" customWidth="1"/>
    <col min="19" max="19" width="8.1640625" style="290" hidden="1" customWidth="1"/>
    <col min="20" max="20" width="29.6640625" style="290" hidden="1" customWidth="1"/>
    <col min="21" max="21" width="16.33203125" style="290" hidden="1" customWidth="1"/>
    <col min="22" max="22" width="12.33203125" style="290" customWidth="1"/>
    <col min="23" max="23" width="16.33203125" style="290" customWidth="1"/>
    <col min="24" max="24" width="12.33203125" style="290" customWidth="1"/>
    <col min="25" max="25" width="15" style="290" customWidth="1"/>
    <col min="26" max="26" width="11" style="290" customWidth="1"/>
    <col min="27" max="27" width="15" style="290" customWidth="1"/>
    <col min="28" max="28" width="16.33203125" style="290" customWidth="1"/>
    <col min="29" max="29" width="11" style="290" customWidth="1"/>
    <col min="30" max="30" width="15" style="290" customWidth="1"/>
    <col min="31" max="31" width="16.33203125" style="290" customWidth="1"/>
    <col min="32" max="43" width="9.33203125" style="290"/>
    <col min="44" max="65" width="9.33203125" style="290" hidden="1" customWidth="1"/>
    <col min="66" max="16384" width="9.33203125" style="290"/>
  </cols>
  <sheetData>
    <row r="1" spans="1:70" ht="21.75" customHeight="1">
      <c r="A1" s="287"/>
      <c r="B1" s="8"/>
      <c r="C1" s="8"/>
      <c r="D1" s="9" t="s">
        <v>1</v>
      </c>
      <c r="E1" s="8"/>
      <c r="F1" s="288" t="s">
        <v>110</v>
      </c>
      <c r="G1" s="365" t="s">
        <v>111</v>
      </c>
      <c r="H1" s="365"/>
      <c r="I1" s="8"/>
      <c r="J1" s="288" t="s">
        <v>112</v>
      </c>
      <c r="K1" s="9" t="s">
        <v>113</v>
      </c>
      <c r="L1" s="288" t="s">
        <v>114</v>
      </c>
      <c r="M1" s="288"/>
      <c r="N1" s="288"/>
      <c r="O1" s="288"/>
      <c r="P1" s="288"/>
      <c r="Q1" s="288"/>
      <c r="R1" s="288"/>
      <c r="S1" s="288"/>
      <c r="T1" s="288"/>
      <c r="U1" s="289"/>
      <c r="V1" s="289"/>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row>
    <row r="2" spans="1:70" ht="36.950000000000003" customHeight="1">
      <c r="L2" s="366"/>
      <c r="M2" s="366"/>
      <c r="N2" s="366"/>
      <c r="O2" s="366"/>
      <c r="P2" s="366"/>
      <c r="Q2" s="366"/>
      <c r="R2" s="366"/>
      <c r="S2" s="366"/>
      <c r="T2" s="366"/>
      <c r="U2" s="366"/>
      <c r="V2" s="366"/>
      <c r="AT2" s="291" t="s">
        <v>103</v>
      </c>
    </row>
    <row r="3" spans="1:70" ht="6.95" customHeight="1">
      <c r="B3" s="16"/>
      <c r="C3" s="17"/>
      <c r="D3" s="17"/>
      <c r="E3" s="17"/>
      <c r="F3" s="17"/>
      <c r="G3" s="17"/>
      <c r="H3" s="17"/>
      <c r="I3" s="17"/>
      <c r="J3" s="17"/>
      <c r="K3" s="18"/>
      <c r="AT3" s="291" t="s">
        <v>82</v>
      </c>
    </row>
    <row r="4" spans="1:70" ht="36.950000000000003" customHeight="1">
      <c r="B4" s="19"/>
      <c r="C4" s="20"/>
      <c r="D4" s="21" t="s">
        <v>115</v>
      </c>
      <c r="E4" s="20"/>
      <c r="F4" s="20"/>
      <c r="G4" s="20"/>
      <c r="H4" s="20"/>
      <c r="I4" s="20"/>
      <c r="J4" s="20"/>
      <c r="K4" s="22"/>
      <c r="M4" s="292" t="s">
        <v>12</v>
      </c>
      <c r="AT4" s="291" t="s">
        <v>6</v>
      </c>
    </row>
    <row r="5" spans="1:70" ht="6.95" customHeight="1">
      <c r="B5" s="19"/>
      <c r="C5" s="20"/>
      <c r="D5" s="20"/>
      <c r="E5" s="20"/>
      <c r="F5" s="20"/>
      <c r="G5" s="20"/>
      <c r="H5" s="20"/>
      <c r="I5" s="20"/>
      <c r="J5" s="20"/>
      <c r="K5" s="22"/>
    </row>
    <row r="6" spans="1:70" ht="15">
      <c r="B6" s="19"/>
      <c r="C6" s="20"/>
      <c r="D6" s="28" t="s">
        <v>18</v>
      </c>
      <c r="E6" s="20"/>
      <c r="F6" s="20"/>
      <c r="G6" s="20"/>
      <c r="H6" s="20"/>
      <c r="I6" s="20"/>
      <c r="J6" s="20"/>
      <c r="K6" s="22"/>
    </row>
    <row r="7" spans="1:70" ht="22.5" customHeight="1">
      <c r="B7" s="19"/>
      <c r="C7" s="20"/>
      <c r="D7" s="20"/>
      <c r="E7" s="367" t="str">
        <f>'Rekapitulace stavby'!K6</f>
        <v xml:space="preserve"> Lesopark ul. Lesní</v>
      </c>
      <c r="F7" s="368"/>
      <c r="G7" s="368"/>
      <c r="H7" s="368"/>
      <c r="I7" s="20"/>
      <c r="J7" s="20"/>
      <c r="K7" s="22"/>
    </row>
    <row r="8" spans="1:70" s="55" customFormat="1" ht="15">
      <c r="B8" s="33"/>
      <c r="C8" s="34"/>
      <c r="D8" s="28" t="s">
        <v>116</v>
      </c>
      <c r="E8" s="34"/>
      <c r="F8" s="34"/>
      <c r="G8" s="34"/>
      <c r="H8" s="34"/>
      <c r="I8" s="34"/>
      <c r="J8" s="34"/>
      <c r="K8" s="37"/>
    </row>
    <row r="9" spans="1:70" s="55" customFormat="1" ht="36.950000000000003" customHeight="1">
      <c r="B9" s="33"/>
      <c r="C9" s="34"/>
      <c r="D9" s="34"/>
      <c r="E9" s="369" t="s">
        <v>386</v>
      </c>
      <c r="F9" s="370"/>
      <c r="G9" s="370"/>
      <c r="H9" s="370"/>
      <c r="I9" s="34"/>
      <c r="J9" s="34"/>
      <c r="K9" s="37"/>
    </row>
    <row r="10" spans="1:70" s="55" customFormat="1">
      <c r="B10" s="33"/>
      <c r="C10" s="34"/>
      <c r="D10" s="34"/>
      <c r="E10" s="34"/>
      <c r="F10" s="34"/>
      <c r="G10" s="34"/>
      <c r="H10" s="34"/>
      <c r="I10" s="34"/>
      <c r="J10" s="34"/>
      <c r="K10" s="37"/>
    </row>
    <row r="11" spans="1:70" s="55" customFormat="1" ht="14.45" customHeight="1">
      <c r="B11" s="33"/>
      <c r="C11" s="34"/>
      <c r="D11" s="28" t="s">
        <v>20</v>
      </c>
      <c r="E11" s="34"/>
      <c r="F11" s="26" t="s">
        <v>21</v>
      </c>
      <c r="G11" s="34"/>
      <c r="H11" s="34"/>
      <c r="I11" s="28" t="s">
        <v>22</v>
      </c>
      <c r="J11" s="26" t="s">
        <v>21</v>
      </c>
      <c r="K11" s="37"/>
    </row>
    <row r="12" spans="1:70" s="55" customFormat="1" ht="14.45" customHeight="1">
      <c r="B12" s="33"/>
      <c r="C12" s="34"/>
      <c r="D12" s="28" t="s">
        <v>23</v>
      </c>
      <c r="E12" s="34"/>
      <c r="F12" s="26" t="s">
        <v>24</v>
      </c>
      <c r="G12" s="34"/>
      <c r="H12" s="34"/>
      <c r="I12" s="28" t="s">
        <v>25</v>
      </c>
      <c r="J12" s="102" t="str">
        <f>'Rekapitulace stavby'!AN8</f>
        <v>16.3.2017</v>
      </c>
      <c r="K12" s="37"/>
    </row>
    <row r="13" spans="1:70" s="55" customFormat="1" ht="21.75" customHeight="1">
      <c r="B13" s="33"/>
      <c r="C13" s="34"/>
      <c r="D13" s="25" t="s">
        <v>27</v>
      </c>
      <c r="E13" s="34"/>
      <c r="F13" s="30" t="s">
        <v>387</v>
      </c>
      <c r="G13" s="34"/>
      <c r="H13" s="34"/>
      <c r="I13" s="34"/>
      <c r="J13" s="34"/>
      <c r="K13" s="37"/>
    </row>
    <row r="14" spans="1:70" s="55" customFormat="1" ht="14.45" customHeight="1">
      <c r="B14" s="33"/>
      <c r="C14" s="34"/>
      <c r="D14" s="28" t="s">
        <v>29</v>
      </c>
      <c r="E14" s="34"/>
      <c r="F14" s="34"/>
      <c r="G14" s="34"/>
      <c r="H14" s="34"/>
      <c r="I14" s="28" t="s">
        <v>30</v>
      </c>
      <c r="J14" s="26" t="str">
        <f>IF('Rekapitulace stavby'!AN10="","",'Rekapitulace stavby'!AN10)</f>
        <v/>
      </c>
      <c r="K14" s="37"/>
    </row>
    <row r="15" spans="1:70" s="55" customFormat="1" ht="18" customHeight="1">
      <c r="B15" s="33"/>
      <c r="C15" s="34"/>
      <c r="D15" s="34"/>
      <c r="E15" s="26" t="str">
        <f>IF('Rekapitulace stavby'!E11="","",'Rekapitulace stavby'!E11)</f>
        <v xml:space="preserve"> </v>
      </c>
      <c r="F15" s="34"/>
      <c r="G15" s="34"/>
      <c r="H15" s="34"/>
      <c r="I15" s="28" t="s">
        <v>32</v>
      </c>
      <c r="J15" s="26" t="str">
        <f>IF('Rekapitulace stavby'!AN11="","",'Rekapitulace stavby'!AN11)</f>
        <v/>
      </c>
      <c r="K15" s="37"/>
    </row>
    <row r="16" spans="1:70" s="55" customFormat="1" ht="6.95" customHeight="1">
      <c r="B16" s="33"/>
      <c r="C16" s="34"/>
      <c r="D16" s="34"/>
      <c r="E16" s="34"/>
      <c r="F16" s="34"/>
      <c r="G16" s="34"/>
      <c r="H16" s="34"/>
      <c r="I16" s="34"/>
      <c r="J16" s="34"/>
      <c r="K16" s="37"/>
    </row>
    <row r="17" spans="2:11" s="55" customFormat="1" ht="14.45" customHeight="1">
      <c r="B17" s="33"/>
      <c r="C17" s="34"/>
      <c r="D17" s="28" t="s">
        <v>33</v>
      </c>
      <c r="E17" s="34"/>
      <c r="F17" s="34"/>
      <c r="G17" s="34"/>
      <c r="H17" s="34"/>
      <c r="I17" s="28" t="s">
        <v>30</v>
      </c>
      <c r="J17" s="26" t="str">
        <f>IF('Rekapitulace stavby'!AN13="Vyplň údaj","",IF('Rekapitulace stavby'!AN13="","",'Rekapitulace stavby'!AN13))</f>
        <v/>
      </c>
      <c r="K17" s="37"/>
    </row>
    <row r="18" spans="2:11" s="55" customFormat="1" ht="18" customHeight="1">
      <c r="B18" s="33"/>
      <c r="C18" s="34"/>
      <c r="D18" s="34"/>
      <c r="E18" s="26" t="str">
        <f>IF('Rekapitulace stavby'!E14="Vyplň údaj","",IF('Rekapitulace stavby'!E14="","",'Rekapitulace stavby'!E14))</f>
        <v/>
      </c>
      <c r="F18" s="34"/>
      <c r="G18" s="34"/>
      <c r="H18" s="34"/>
      <c r="I18" s="28" t="s">
        <v>32</v>
      </c>
      <c r="J18" s="26" t="str">
        <f>IF('Rekapitulace stavby'!AN14="Vyplň údaj","",IF('Rekapitulace stavby'!AN14="","",'Rekapitulace stavby'!AN14))</f>
        <v/>
      </c>
      <c r="K18" s="37"/>
    </row>
    <row r="19" spans="2:11" s="55" customFormat="1" ht="6.95" customHeight="1">
      <c r="B19" s="33"/>
      <c r="C19" s="34"/>
      <c r="D19" s="34"/>
      <c r="E19" s="34"/>
      <c r="F19" s="34"/>
      <c r="G19" s="34"/>
      <c r="H19" s="34"/>
      <c r="I19" s="34"/>
      <c r="J19" s="34"/>
      <c r="K19" s="37"/>
    </row>
    <row r="20" spans="2:11" s="55" customFormat="1" ht="14.45" customHeight="1">
      <c r="B20" s="33"/>
      <c r="C20" s="34"/>
      <c r="D20" s="28" t="s">
        <v>35</v>
      </c>
      <c r="E20" s="34"/>
      <c r="F20" s="34"/>
      <c r="G20" s="34"/>
      <c r="H20" s="34"/>
      <c r="I20" s="28" t="s">
        <v>30</v>
      </c>
      <c r="J20" s="26" t="str">
        <f>IF('Rekapitulace stavby'!AN16="","",'Rekapitulace stavby'!AN16)</f>
        <v/>
      </c>
      <c r="K20" s="37"/>
    </row>
    <row r="21" spans="2:11" s="55" customFormat="1" ht="18" customHeight="1">
      <c r="B21" s="33"/>
      <c r="C21" s="34"/>
      <c r="D21" s="34"/>
      <c r="E21" s="26" t="str">
        <f>IF('Rekapitulace stavby'!E17="","",'Rekapitulace stavby'!E17)</f>
        <v xml:space="preserve"> </v>
      </c>
      <c r="F21" s="34"/>
      <c r="G21" s="34"/>
      <c r="H21" s="34"/>
      <c r="I21" s="28" t="s">
        <v>32</v>
      </c>
      <c r="J21" s="26" t="str">
        <f>IF('Rekapitulace stavby'!AN17="","",'Rekapitulace stavby'!AN17)</f>
        <v/>
      </c>
      <c r="K21" s="37"/>
    </row>
    <row r="22" spans="2:11" s="55" customFormat="1" ht="6.95" customHeight="1">
      <c r="B22" s="33"/>
      <c r="C22" s="34"/>
      <c r="D22" s="34"/>
      <c r="E22" s="34"/>
      <c r="F22" s="34"/>
      <c r="G22" s="34"/>
      <c r="H22" s="34"/>
      <c r="I22" s="34"/>
      <c r="J22" s="34"/>
      <c r="K22" s="37"/>
    </row>
    <row r="23" spans="2:11" s="55" customFormat="1" ht="14.45" customHeight="1">
      <c r="B23" s="33"/>
      <c r="C23" s="34"/>
      <c r="D23" s="28" t="s">
        <v>37</v>
      </c>
      <c r="E23" s="34"/>
      <c r="F23" s="34"/>
      <c r="G23" s="34"/>
      <c r="H23" s="34"/>
      <c r="I23" s="34"/>
      <c r="J23" s="34"/>
      <c r="K23" s="37"/>
    </row>
    <row r="24" spans="2:11" s="293" customFormat="1" ht="22.5" customHeight="1">
      <c r="B24" s="103"/>
      <c r="C24" s="104"/>
      <c r="D24" s="104"/>
      <c r="E24" s="358" t="s">
        <v>21</v>
      </c>
      <c r="F24" s="358"/>
      <c r="G24" s="358"/>
      <c r="H24" s="358"/>
      <c r="I24" s="104"/>
      <c r="J24" s="104"/>
      <c r="K24" s="105"/>
    </row>
    <row r="25" spans="2:11" s="55" customFormat="1" ht="6.95" customHeight="1">
      <c r="B25" s="33"/>
      <c r="C25" s="34"/>
      <c r="D25" s="34"/>
      <c r="E25" s="34"/>
      <c r="F25" s="34"/>
      <c r="G25" s="34"/>
      <c r="H25" s="34"/>
      <c r="I25" s="34"/>
      <c r="J25" s="34"/>
      <c r="K25" s="37"/>
    </row>
    <row r="26" spans="2:11" s="55" customFormat="1" ht="6.95" customHeight="1">
      <c r="B26" s="33"/>
      <c r="C26" s="34"/>
      <c r="D26" s="76"/>
      <c r="E26" s="76"/>
      <c r="F26" s="76"/>
      <c r="G26" s="76"/>
      <c r="H26" s="76"/>
      <c r="I26" s="76"/>
      <c r="J26" s="76"/>
      <c r="K26" s="106"/>
    </row>
    <row r="27" spans="2:11" s="55" customFormat="1" ht="25.35" customHeight="1">
      <c r="B27" s="33"/>
      <c r="C27" s="34"/>
      <c r="D27" s="107" t="s">
        <v>38</v>
      </c>
      <c r="E27" s="34"/>
      <c r="F27" s="34"/>
      <c r="G27" s="34"/>
      <c r="H27" s="34"/>
      <c r="I27" s="34"/>
      <c r="J27" s="108">
        <f>ROUND(J79,2)</f>
        <v>0</v>
      </c>
      <c r="K27" s="37"/>
    </row>
    <row r="28" spans="2:11" s="55" customFormat="1" ht="6.95" customHeight="1">
      <c r="B28" s="33"/>
      <c r="C28" s="34"/>
      <c r="D28" s="76"/>
      <c r="E28" s="76"/>
      <c r="F28" s="76"/>
      <c r="G28" s="76"/>
      <c r="H28" s="76"/>
      <c r="I28" s="76"/>
      <c r="J28" s="76"/>
      <c r="K28" s="106"/>
    </row>
    <row r="29" spans="2:11" s="55" customFormat="1" ht="14.45" customHeight="1">
      <c r="B29" s="33"/>
      <c r="C29" s="34"/>
      <c r="D29" s="34"/>
      <c r="E29" s="34"/>
      <c r="F29" s="38" t="s">
        <v>40</v>
      </c>
      <c r="G29" s="34"/>
      <c r="H29" s="34"/>
      <c r="I29" s="38" t="s">
        <v>39</v>
      </c>
      <c r="J29" s="38" t="s">
        <v>41</v>
      </c>
      <c r="K29" s="37"/>
    </row>
    <row r="30" spans="2:11" s="55" customFormat="1" ht="14.45" customHeight="1">
      <c r="B30" s="33"/>
      <c r="C30" s="34"/>
      <c r="D30" s="41" t="s">
        <v>42</v>
      </c>
      <c r="E30" s="41" t="s">
        <v>43</v>
      </c>
      <c r="F30" s="109">
        <f>ROUND(SUM(BE79:BE98), 2)</f>
        <v>0</v>
      </c>
      <c r="G30" s="34"/>
      <c r="H30" s="34"/>
      <c r="I30" s="294">
        <v>0.21</v>
      </c>
      <c r="J30" s="109">
        <f>ROUND(ROUND((SUM(BE79:BE98)), 2)*I30, 2)</f>
        <v>0</v>
      </c>
      <c r="K30" s="37"/>
    </row>
    <row r="31" spans="2:11" s="55" customFormat="1" ht="14.45" customHeight="1">
      <c r="B31" s="33"/>
      <c r="C31" s="34"/>
      <c r="D31" s="34"/>
      <c r="E31" s="41" t="s">
        <v>44</v>
      </c>
      <c r="F31" s="109">
        <f>ROUND(SUM(BF79:BF98), 2)</f>
        <v>0</v>
      </c>
      <c r="G31" s="34"/>
      <c r="H31" s="34"/>
      <c r="I31" s="294">
        <v>0.15</v>
      </c>
      <c r="J31" s="109">
        <f>ROUND(ROUND((SUM(BF79:BF98)), 2)*I31, 2)</f>
        <v>0</v>
      </c>
      <c r="K31" s="37"/>
    </row>
    <row r="32" spans="2:11" s="55" customFormat="1" ht="14.45" hidden="1" customHeight="1">
      <c r="B32" s="33"/>
      <c r="C32" s="34"/>
      <c r="D32" s="34"/>
      <c r="E32" s="41" t="s">
        <v>45</v>
      </c>
      <c r="F32" s="109">
        <f>ROUND(SUM(BG79:BG98), 2)</f>
        <v>0</v>
      </c>
      <c r="G32" s="34"/>
      <c r="H32" s="34"/>
      <c r="I32" s="294">
        <v>0.21</v>
      </c>
      <c r="J32" s="109">
        <v>0</v>
      </c>
      <c r="K32" s="37"/>
    </row>
    <row r="33" spans="2:11" s="55" customFormat="1" ht="14.45" hidden="1" customHeight="1">
      <c r="B33" s="33"/>
      <c r="C33" s="34"/>
      <c r="D33" s="34"/>
      <c r="E33" s="41" t="s">
        <v>46</v>
      </c>
      <c r="F33" s="109">
        <f>ROUND(SUM(BH79:BH98), 2)</f>
        <v>0</v>
      </c>
      <c r="G33" s="34"/>
      <c r="H33" s="34"/>
      <c r="I33" s="294">
        <v>0.15</v>
      </c>
      <c r="J33" s="109">
        <v>0</v>
      </c>
      <c r="K33" s="37"/>
    </row>
    <row r="34" spans="2:11" s="55" customFormat="1" ht="14.45" hidden="1" customHeight="1">
      <c r="B34" s="33"/>
      <c r="C34" s="34"/>
      <c r="D34" s="34"/>
      <c r="E34" s="41" t="s">
        <v>47</v>
      </c>
      <c r="F34" s="109">
        <f>ROUND(SUM(BI79:BI98), 2)</f>
        <v>0</v>
      </c>
      <c r="G34" s="34"/>
      <c r="H34" s="34"/>
      <c r="I34" s="294">
        <v>0</v>
      </c>
      <c r="J34" s="109">
        <v>0</v>
      </c>
      <c r="K34" s="37"/>
    </row>
    <row r="35" spans="2:11" s="55" customFormat="1" ht="6.95" customHeight="1">
      <c r="B35" s="33"/>
      <c r="C35" s="34"/>
      <c r="D35" s="34"/>
      <c r="E35" s="34"/>
      <c r="F35" s="34"/>
      <c r="G35" s="34"/>
      <c r="H35" s="34"/>
      <c r="I35" s="34"/>
      <c r="J35" s="34"/>
      <c r="K35" s="37"/>
    </row>
    <row r="36" spans="2:11" s="55" customFormat="1" ht="25.35" customHeight="1">
      <c r="B36" s="33"/>
      <c r="C36" s="43"/>
      <c r="D36" s="44" t="s">
        <v>48</v>
      </c>
      <c r="E36" s="45"/>
      <c r="F36" s="45"/>
      <c r="G36" s="110" t="s">
        <v>49</v>
      </c>
      <c r="H36" s="46" t="s">
        <v>50</v>
      </c>
      <c r="I36" s="45"/>
      <c r="J36" s="111">
        <f>SUM(J27:J34)</f>
        <v>0</v>
      </c>
      <c r="K36" s="112"/>
    </row>
    <row r="37" spans="2:11" s="55" customFormat="1" ht="14.45" customHeight="1">
      <c r="B37" s="48"/>
      <c r="C37" s="49"/>
      <c r="D37" s="49"/>
      <c r="E37" s="49"/>
      <c r="F37" s="49"/>
      <c r="G37" s="49"/>
      <c r="H37" s="49"/>
      <c r="I37" s="49"/>
      <c r="J37" s="49"/>
      <c r="K37" s="50"/>
    </row>
    <row r="41" spans="2:11" s="55" customFormat="1" ht="6.95" customHeight="1">
      <c r="B41" s="51"/>
      <c r="C41" s="52"/>
      <c r="D41" s="52"/>
      <c r="E41" s="52"/>
      <c r="F41" s="52"/>
      <c r="G41" s="52"/>
      <c r="H41" s="52"/>
      <c r="I41" s="52"/>
      <c r="J41" s="52"/>
      <c r="K41" s="295"/>
    </row>
    <row r="42" spans="2:11" s="55" customFormat="1" ht="36.950000000000003" customHeight="1">
      <c r="B42" s="33"/>
      <c r="C42" s="21" t="s">
        <v>119</v>
      </c>
      <c r="D42" s="34"/>
      <c r="E42" s="34"/>
      <c r="F42" s="34"/>
      <c r="G42" s="34"/>
      <c r="H42" s="34"/>
      <c r="I42" s="34"/>
      <c r="J42" s="34"/>
      <c r="K42" s="37"/>
    </row>
    <row r="43" spans="2:11" s="55" customFormat="1" ht="6.95" customHeight="1">
      <c r="B43" s="33"/>
      <c r="C43" s="34"/>
      <c r="D43" s="34"/>
      <c r="E43" s="34"/>
      <c r="F43" s="34"/>
      <c r="G43" s="34"/>
      <c r="H43" s="34"/>
      <c r="I43" s="34"/>
      <c r="J43" s="34"/>
      <c r="K43" s="37"/>
    </row>
    <row r="44" spans="2:11" s="55" customFormat="1" ht="14.45" customHeight="1">
      <c r="B44" s="33"/>
      <c r="C44" s="28" t="s">
        <v>18</v>
      </c>
      <c r="D44" s="34"/>
      <c r="E44" s="34"/>
      <c r="F44" s="34"/>
      <c r="G44" s="34"/>
      <c r="H44" s="34"/>
      <c r="I44" s="34"/>
      <c r="J44" s="34"/>
      <c r="K44" s="37"/>
    </row>
    <row r="45" spans="2:11" s="55" customFormat="1" ht="22.5" customHeight="1">
      <c r="B45" s="33"/>
      <c r="C45" s="34"/>
      <c r="D45" s="34"/>
      <c r="E45" s="367" t="str">
        <f>E7</f>
        <v xml:space="preserve"> Lesopark ul. Lesní</v>
      </c>
      <c r="F45" s="368"/>
      <c r="G45" s="368"/>
      <c r="H45" s="368"/>
      <c r="I45" s="34"/>
      <c r="J45" s="34"/>
      <c r="K45" s="37"/>
    </row>
    <row r="46" spans="2:11" s="55" customFormat="1" ht="14.45" customHeight="1">
      <c r="B46" s="33"/>
      <c r="C46" s="28" t="s">
        <v>116</v>
      </c>
      <c r="D46" s="34"/>
      <c r="E46" s="34"/>
      <c r="F46" s="34"/>
      <c r="G46" s="34"/>
      <c r="H46" s="34"/>
      <c r="I46" s="34"/>
      <c r="J46" s="34"/>
      <c r="K46" s="37"/>
    </row>
    <row r="47" spans="2:11" s="55" customFormat="1" ht="23.25" customHeight="1">
      <c r="B47" s="33"/>
      <c r="C47" s="34"/>
      <c r="D47" s="34"/>
      <c r="E47" s="369" t="str">
        <f>E9</f>
        <v>SO 04.4 - Konečné úpravy, ozelenění</v>
      </c>
      <c r="F47" s="370"/>
      <c r="G47" s="370"/>
      <c r="H47" s="370"/>
      <c r="I47" s="34"/>
      <c r="J47" s="34"/>
      <c r="K47" s="37"/>
    </row>
    <row r="48" spans="2:11" s="55" customFormat="1" ht="6.95" customHeight="1">
      <c r="B48" s="33"/>
      <c r="C48" s="34"/>
      <c r="D48" s="34"/>
      <c r="E48" s="34"/>
      <c r="F48" s="34"/>
      <c r="G48" s="34"/>
      <c r="H48" s="34"/>
      <c r="I48" s="34"/>
      <c r="J48" s="34"/>
      <c r="K48" s="37"/>
    </row>
    <row r="49" spans="2:47" s="55" customFormat="1" ht="18" customHeight="1">
      <c r="B49" s="33"/>
      <c r="C49" s="28" t="s">
        <v>23</v>
      </c>
      <c r="D49" s="34"/>
      <c r="E49" s="34"/>
      <c r="F49" s="26" t="str">
        <f>F12</f>
        <v>Chodov</v>
      </c>
      <c r="G49" s="34"/>
      <c r="H49" s="34"/>
      <c r="I49" s="28" t="s">
        <v>25</v>
      </c>
      <c r="J49" s="102" t="str">
        <f>IF(J12="","",J12)</f>
        <v>16.3.2017</v>
      </c>
      <c r="K49" s="37"/>
    </row>
    <row r="50" spans="2:47" s="55" customFormat="1" ht="6.95" customHeight="1">
      <c r="B50" s="33"/>
      <c r="C50" s="34"/>
      <c r="D50" s="34"/>
      <c r="E50" s="34"/>
      <c r="F50" s="34"/>
      <c r="G50" s="34"/>
      <c r="H50" s="34"/>
      <c r="I50" s="34"/>
      <c r="J50" s="34"/>
      <c r="K50" s="37"/>
    </row>
    <row r="51" spans="2:47" s="55" customFormat="1" ht="15">
      <c r="B51" s="33"/>
      <c r="C51" s="28" t="s">
        <v>29</v>
      </c>
      <c r="D51" s="34"/>
      <c r="E51" s="34"/>
      <c r="F51" s="26" t="str">
        <f>E15</f>
        <v xml:space="preserve"> </v>
      </c>
      <c r="G51" s="34"/>
      <c r="H51" s="34"/>
      <c r="I51" s="28" t="s">
        <v>35</v>
      </c>
      <c r="J51" s="26" t="str">
        <f>E21</f>
        <v xml:space="preserve"> </v>
      </c>
      <c r="K51" s="37"/>
    </row>
    <row r="52" spans="2:47" s="55" customFormat="1" ht="14.45" customHeight="1">
      <c r="B52" s="33"/>
      <c r="C52" s="28" t="s">
        <v>33</v>
      </c>
      <c r="D52" s="34"/>
      <c r="E52" s="34"/>
      <c r="F52" s="26" t="str">
        <f>IF(E18="","",E18)</f>
        <v/>
      </c>
      <c r="G52" s="34"/>
      <c r="H52" s="34"/>
      <c r="I52" s="34"/>
      <c r="J52" s="34"/>
      <c r="K52" s="37"/>
    </row>
    <row r="53" spans="2:47" s="55" customFormat="1" ht="10.35" customHeight="1">
      <c r="B53" s="33"/>
      <c r="C53" s="34"/>
      <c r="D53" s="34"/>
      <c r="E53" s="34"/>
      <c r="F53" s="34"/>
      <c r="G53" s="34"/>
      <c r="H53" s="34"/>
      <c r="I53" s="34"/>
      <c r="J53" s="34"/>
      <c r="K53" s="37"/>
    </row>
    <row r="54" spans="2:47" s="55" customFormat="1" ht="29.25" customHeight="1">
      <c r="B54" s="33"/>
      <c r="C54" s="113" t="s">
        <v>120</v>
      </c>
      <c r="D54" s="43"/>
      <c r="E54" s="43"/>
      <c r="F54" s="43"/>
      <c r="G54" s="43"/>
      <c r="H54" s="43"/>
      <c r="I54" s="43"/>
      <c r="J54" s="114" t="s">
        <v>121</v>
      </c>
      <c r="K54" s="47"/>
    </row>
    <row r="55" spans="2:47" s="55" customFormat="1" ht="10.35" customHeight="1">
      <c r="B55" s="33"/>
      <c r="C55" s="34"/>
      <c r="D55" s="34"/>
      <c r="E55" s="34"/>
      <c r="F55" s="34"/>
      <c r="G55" s="34"/>
      <c r="H55" s="34"/>
      <c r="I55" s="34"/>
      <c r="J55" s="34"/>
      <c r="K55" s="37"/>
    </row>
    <row r="56" spans="2:47" s="55" customFormat="1" ht="29.25" customHeight="1">
      <c r="B56" s="33"/>
      <c r="C56" s="115" t="s">
        <v>122</v>
      </c>
      <c r="D56" s="34"/>
      <c r="E56" s="34"/>
      <c r="F56" s="34"/>
      <c r="G56" s="34"/>
      <c r="H56" s="34"/>
      <c r="I56" s="34"/>
      <c r="J56" s="108">
        <f>J79</f>
        <v>0</v>
      </c>
      <c r="K56" s="37"/>
      <c r="AU56" s="291" t="s">
        <v>123</v>
      </c>
    </row>
    <row r="57" spans="2:47" s="296" customFormat="1" ht="24.95" customHeight="1">
      <c r="B57" s="116"/>
      <c r="C57" s="117"/>
      <c r="D57" s="118" t="s">
        <v>181</v>
      </c>
      <c r="E57" s="119"/>
      <c r="F57" s="119"/>
      <c r="G57" s="119"/>
      <c r="H57" s="119"/>
      <c r="I57" s="119"/>
      <c r="J57" s="120">
        <f>J80</f>
        <v>0</v>
      </c>
      <c r="K57" s="121"/>
    </row>
    <row r="58" spans="2:47" s="304" customFormat="1" ht="19.899999999999999" customHeight="1">
      <c r="B58" s="159"/>
      <c r="C58" s="160"/>
      <c r="D58" s="161" t="s">
        <v>388</v>
      </c>
      <c r="E58" s="162"/>
      <c r="F58" s="162"/>
      <c r="G58" s="162"/>
      <c r="H58" s="162"/>
      <c r="I58" s="162"/>
      <c r="J58" s="163">
        <f>J81</f>
        <v>0</v>
      </c>
      <c r="K58" s="164"/>
    </row>
    <row r="59" spans="2:47" s="304" customFormat="1" ht="19.899999999999999" customHeight="1">
      <c r="B59" s="159"/>
      <c r="C59" s="160"/>
      <c r="D59" s="161" t="s">
        <v>389</v>
      </c>
      <c r="E59" s="162"/>
      <c r="F59" s="162"/>
      <c r="G59" s="162"/>
      <c r="H59" s="162"/>
      <c r="I59" s="162"/>
      <c r="J59" s="163">
        <f>J93</f>
        <v>0</v>
      </c>
      <c r="K59" s="164"/>
    </row>
    <row r="60" spans="2:47" s="55" customFormat="1" ht="21.75" customHeight="1">
      <c r="B60" s="33"/>
      <c r="C60" s="34"/>
      <c r="D60" s="34"/>
      <c r="E60" s="34"/>
      <c r="F60" s="34"/>
      <c r="G60" s="34"/>
      <c r="H60" s="34"/>
      <c r="I60" s="34"/>
      <c r="J60" s="34"/>
      <c r="K60" s="37"/>
    </row>
    <row r="61" spans="2:47" s="55" customFormat="1" ht="6.95" customHeight="1">
      <c r="B61" s="48"/>
      <c r="C61" s="49"/>
      <c r="D61" s="49"/>
      <c r="E61" s="49"/>
      <c r="F61" s="49"/>
      <c r="G61" s="49"/>
      <c r="H61" s="49"/>
      <c r="I61" s="49"/>
      <c r="J61" s="49"/>
      <c r="K61" s="50"/>
    </row>
    <row r="65" spans="2:63" s="55" customFormat="1" ht="6.95" customHeight="1">
      <c r="B65" s="51"/>
      <c r="C65" s="52"/>
      <c r="D65" s="52"/>
      <c r="E65" s="52"/>
      <c r="F65" s="52"/>
      <c r="G65" s="52"/>
      <c r="H65" s="52"/>
      <c r="I65" s="52"/>
      <c r="J65" s="52"/>
      <c r="K65" s="52"/>
      <c r="L65" s="33"/>
    </row>
    <row r="66" spans="2:63" s="55" customFormat="1" ht="36.950000000000003" customHeight="1">
      <c r="B66" s="33"/>
      <c r="C66" s="54" t="s">
        <v>129</v>
      </c>
      <c r="L66" s="33"/>
    </row>
    <row r="67" spans="2:63" s="55" customFormat="1" ht="6.95" customHeight="1">
      <c r="B67" s="33"/>
      <c r="L67" s="33"/>
    </row>
    <row r="68" spans="2:63" s="55" customFormat="1" ht="14.45" customHeight="1">
      <c r="B68" s="33"/>
      <c r="C68" s="57" t="s">
        <v>18</v>
      </c>
      <c r="L68" s="33"/>
    </row>
    <row r="69" spans="2:63" s="55" customFormat="1" ht="22.5" customHeight="1">
      <c r="B69" s="33"/>
      <c r="E69" s="362" t="str">
        <f>E7</f>
        <v xml:space="preserve"> Lesopark ul. Lesní</v>
      </c>
      <c r="F69" s="363"/>
      <c r="G69" s="363"/>
      <c r="H69" s="363"/>
      <c r="L69" s="33"/>
    </row>
    <row r="70" spans="2:63" s="55" customFormat="1" ht="14.45" customHeight="1">
      <c r="B70" s="33"/>
      <c r="C70" s="57" t="s">
        <v>116</v>
      </c>
      <c r="L70" s="33"/>
    </row>
    <row r="71" spans="2:63" s="55" customFormat="1" ht="23.25" customHeight="1">
      <c r="B71" s="33"/>
      <c r="E71" s="334" t="str">
        <f>E9</f>
        <v>SO 04.4 - Konečné úpravy, ozelenění</v>
      </c>
      <c r="F71" s="364"/>
      <c r="G71" s="364"/>
      <c r="H71" s="364"/>
      <c r="L71" s="33"/>
    </row>
    <row r="72" spans="2:63" s="55" customFormat="1" ht="6.95" customHeight="1">
      <c r="B72" s="33"/>
      <c r="L72" s="33"/>
    </row>
    <row r="73" spans="2:63" s="55" customFormat="1" ht="18" customHeight="1">
      <c r="B73" s="33"/>
      <c r="C73" s="57" t="s">
        <v>23</v>
      </c>
      <c r="F73" s="123" t="str">
        <f>F12</f>
        <v>Chodov</v>
      </c>
      <c r="I73" s="57" t="s">
        <v>25</v>
      </c>
      <c r="J73" s="65" t="str">
        <f>IF(J12="","",J12)</f>
        <v>16.3.2017</v>
      </c>
      <c r="L73" s="33"/>
    </row>
    <row r="74" spans="2:63" s="55" customFormat="1" ht="6.95" customHeight="1">
      <c r="B74" s="33"/>
      <c r="L74" s="33"/>
    </row>
    <row r="75" spans="2:63" s="55" customFormat="1" ht="15">
      <c r="B75" s="33"/>
      <c r="C75" s="57" t="s">
        <v>29</v>
      </c>
      <c r="F75" s="123" t="str">
        <f>E15</f>
        <v xml:space="preserve"> </v>
      </c>
      <c r="I75" s="57" t="s">
        <v>35</v>
      </c>
      <c r="J75" s="123" t="str">
        <f>E21</f>
        <v xml:space="preserve"> </v>
      </c>
      <c r="L75" s="33"/>
    </row>
    <row r="76" spans="2:63" s="55" customFormat="1" ht="14.45" customHeight="1">
      <c r="B76" s="33"/>
      <c r="C76" s="57" t="s">
        <v>33</v>
      </c>
      <c r="F76" s="123" t="str">
        <f>IF(E18="","",E18)</f>
        <v/>
      </c>
      <c r="L76" s="33"/>
    </row>
    <row r="77" spans="2:63" s="55" customFormat="1" ht="10.35" customHeight="1">
      <c r="B77" s="33"/>
      <c r="L77" s="33"/>
    </row>
    <row r="78" spans="2:63" s="298" customFormat="1" ht="29.25" customHeight="1">
      <c r="B78" s="124"/>
      <c r="C78" s="125" t="s">
        <v>130</v>
      </c>
      <c r="D78" s="126" t="s">
        <v>57</v>
      </c>
      <c r="E78" s="126" t="s">
        <v>53</v>
      </c>
      <c r="F78" s="126" t="s">
        <v>131</v>
      </c>
      <c r="G78" s="126" t="s">
        <v>132</v>
      </c>
      <c r="H78" s="126" t="s">
        <v>133</v>
      </c>
      <c r="I78" s="297" t="s">
        <v>134</v>
      </c>
      <c r="J78" s="126" t="s">
        <v>121</v>
      </c>
      <c r="K78" s="127" t="s">
        <v>135</v>
      </c>
      <c r="L78" s="124"/>
      <c r="M78" s="72" t="s">
        <v>136</v>
      </c>
      <c r="N78" s="73" t="s">
        <v>42</v>
      </c>
      <c r="O78" s="73" t="s">
        <v>137</v>
      </c>
      <c r="P78" s="73" t="s">
        <v>138</v>
      </c>
      <c r="Q78" s="73" t="s">
        <v>139</v>
      </c>
      <c r="R78" s="73" t="s">
        <v>140</v>
      </c>
      <c r="S78" s="73" t="s">
        <v>141</v>
      </c>
      <c r="T78" s="74" t="s">
        <v>142</v>
      </c>
    </row>
    <row r="79" spans="2:63" s="55" customFormat="1" ht="29.25" customHeight="1">
      <c r="B79" s="33"/>
      <c r="C79" s="78" t="s">
        <v>122</v>
      </c>
      <c r="J79" s="129">
        <f>J80+J101</f>
        <v>0</v>
      </c>
      <c r="L79" s="33"/>
      <c r="M79" s="75"/>
      <c r="N79" s="76"/>
      <c r="O79" s="76"/>
      <c r="P79" s="130">
        <f>P80</f>
        <v>0</v>
      </c>
      <c r="Q79" s="76"/>
      <c r="R79" s="130">
        <f>R80</f>
        <v>5.72</v>
      </c>
      <c r="S79" s="76"/>
      <c r="T79" s="131">
        <f>T80</f>
        <v>0</v>
      </c>
      <c r="AT79" s="291" t="s">
        <v>71</v>
      </c>
      <c r="AU79" s="291" t="s">
        <v>123</v>
      </c>
      <c r="BK79" s="299">
        <f>BK80</f>
        <v>0</v>
      </c>
    </row>
    <row r="80" spans="2:63" s="133" customFormat="1" ht="37.35" customHeight="1">
      <c r="B80" s="132"/>
      <c r="D80" s="165" t="s">
        <v>71</v>
      </c>
      <c r="E80" s="166" t="s">
        <v>183</v>
      </c>
      <c r="F80" s="166" t="s">
        <v>184</v>
      </c>
      <c r="J80" s="167">
        <f>BK80</f>
        <v>0</v>
      </c>
      <c r="L80" s="132"/>
      <c r="M80" s="138"/>
      <c r="N80" s="139"/>
      <c r="O80" s="139"/>
      <c r="P80" s="140">
        <f>P81+P93</f>
        <v>0</v>
      </c>
      <c r="Q80" s="139"/>
      <c r="R80" s="140">
        <f>R81+R93</f>
        <v>5.72</v>
      </c>
      <c r="S80" s="139"/>
      <c r="T80" s="141">
        <f>T81+T93</f>
        <v>0</v>
      </c>
      <c r="AR80" s="165" t="s">
        <v>80</v>
      </c>
      <c r="AT80" s="300" t="s">
        <v>71</v>
      </c>
      <c r="AU80" s="300" t="s">
        <v>72</v>
      </c>
      <c r="AY80" s="165" t="s">
        <v>145</v>
      </c>
      <c r="BK80" s="301">
        <f>BK81+BK93</f>
        <v>0</v>
      </c>
    </row>
    <row r="81" spans="2:65" s="133" customFormat="1" ht="19.899999999999999" customHeight="1">
      <c r="B81" s="132"/>
      <c r="D81" s="134" t="s">
        <v>71</v>
      </c>
      <c r="E81" s="168" t="s">
        <v>251</v>
      </c>
      <c r="F81" s="168" t="s">
        <v>390</v>
      </c>
      <c r="J81" s="169">
        <f>BK81</f>
        <v>0</v>
      </c>
      <c r="L81" s="132"/>
      <c r="M81" s="138"/>
      <c r="N81" s="139"/>
      <c r="O81" s="139"/>
      <c r="P81" s="140">
        <f>SUM(P82:P92)</f>
        <v>0</v>
      </c>
      <c r="Q81" s="139"/>
      <c r="R81" s="140">
        <f>SUM(R82:R92)</f>
        <v>5.72</v>
      </c>
      <c r="S81" s="139"/>
      <c r="T81" s="141">
        <f>SUM(T82:T92)</f>
        <v>0</v>
      </c>
      <c r="AR81" s="165" t="s">
        <v>80</v>
      </c>
      <c r="AT81" s="300" t="s">
        <v>71</v>
      </c>
      <c r="AU81" s="300" t="s">
        <v>80</v>
      </c>
      <c r="AY81" s="165" t="s">
        <v>145</v>
      </c>
      <c r="BK81" s="301">
        <f>SUM(BK82:BK92)</f>
        <v>0</v>
      </c>
    </row>
    <row r="82" spans="2:65" s="55" customFormat="1" ht="44.25" customHeight="1">
      <c r="B82" s="33"/>
      <c r="C82" s="142" t="s">
        <v>80</v>
      </c>
      <c r="D82" s="142" t="s">
        <v>146</v>
      </c>
      <c r="E82" s="143" t="s">
        <v>391</v>
      </c>
      <c r="F82" s="144" t="s">
        <v>392</v>
      </c>
      <c r="G82" s="145" t="s">
        <v>189</v>
      </c>
      <c r="H82" s="146">
        <v>260</v>
      </c>
      <c r="I82" s="147"/>
      <c r="J82" s="148">
        <f>ROUND(I82*H82,2)</f>
        <v>0</v>
      </c>
      <c r="K82" s="144" t="s">
        <v>190</v>
      </c>
      <c r="L82" s="33"/>
      <c r="M82" s="302" t="s">
        <v>21</v>
      </c>
      <c r="N82" s="149" t="s">
        <v>43</v>
      </c>
      <c r="O82" s="34"/>
      <c r="P82" s="150">
        <f>O82*H82</f>
        <v>0</v>
      </c>
      <c r="Q82" s="150">
        <v>0</v>
      </c>
      <c r="R82" s="150">
        <f>Q82*H82</f>
        <v>0</v>
      </c>
      <c r="S82" s="150">
        <v>0</v>
      </c>
      <c r="T82" s="151">
        <f>S82*H82</f>
        <v>0</v>
      </c>
      <c r="AR82" s="291" t="s">
        <v>150</v>
      </c>
      <c r="AT82" s="291" t="s">
        <v>146</v>
      </c>
      <c r="AU82" s="291" t="s">
        <v>82</v>
      </c>
      <c r="AY82" s="291" t="s">
        <v>145</v>
      </c>
      <c r="BE82" s="303">
        <f>IF(N82="základní",J82,0)</f>
        <v>0</v>
      </c>
      <c r="BF82" s="303">
        <f>IF(N82="snížená",J82,0)</f>
        <v>0</v>
      </c>
      <c r="BG82" s="303">
        <f>IF(N82="zákl. přenesená",J82,0)</f>
        <v>0</v>
      </c>
      <c r="BH82" s="303">
        <f>IF(N82="sníž. přenesená",J82,0)</f>
        <v>0</v>
      </c>
      <c r="BI82" s="303">
        <f>IF(N82="nulová",J82,0)</f>
        <v>0</v>
      </c>
      <c r="BJ82" s="291" t="s">
        <v>80</v>
      </c>
      <c r="BK82" s="303">
        <f>ROUND(I82*H82,2)</f>
        <v>0</v>
      </c>
      <c r="BL82" s="291" t="s">
        <v>150</v>
      </c>
      <c r="BM82" s="291" t="s">
        <v>82</v>
      </c>
    </row>
    <row r="83" spans="2:65" s="55" customFormat="1" ht="94.5">
      <c r="B83" s="33"/>
      <c r="D83" s="170" t="s">
        <v>191</v>
      </c>
      <c r="F83" s="171" t="s">
        <v>225</v>
      </c>
      <c r="I83" s="122"/>
      <c r="L83" s="33"/>
      <c r="M83" s="154"/>
      <c r="N83" s="34"/>
      <c r="O83" s="34"/>
      <c r="P83" s="34"/>
      <c r="Q83" s="34"/>
      <c r="R83" s="34"/>
      <c r="S83" s="34"/>
      <c r="T83" s="70"/>
      <c r="AT83" s="291" t="s">
        <v>191</v>
      </c>
      <c r="AU83" s="291" t="s">
        <v>82</v>
      </c>
    </row>
    <row r="84" spans="2:65" s="55" customFormat="1" ht="31.5" customHeight="1">
      <c r="B84" s="33"/>
      <c r="C84" s="142" t="s">
        <v>82</v>
      </c>
      <c r="D84" s="142" t="s">
        <v>146</v>
      </c>
      <c r="E84" s="143" t="s">
        <v>393</v>
      </c>
      <c r="F84" s="144" t="s">
        <v>394</v>
      </c>
      <c r="G84" s="145" t="s">
        <v>189</v>
      </c>
      <c r="H84" s="146">
        <v>520</v>
      </c>
      <c r="I84" s="147"/>
      <c r="J84" s="148">
        <f>ROUND(I84*H84,2)</f>
        <v>0</v>
      </c>
      <c r="K84" s="144" t="s">
        <v>190</v>
      </c>
      <c r="L84" s="33"/>
      <c r="M84" s="302" t="s">
        <v>21</v>
      </c>
      <c r="N84" s="149" t="s">
        <v>43</v>
      </c>
      <c r="O84" s="34"/>
      <c r="P84" s="150">
        <f>O84*H84</f>
        <v>0</v>
      </c>
      <c r="Q84" s="150">
        <v>0</v>
      </c>
      <c r="R84" s="150">
        <f>Q84*H84</f>
        <v>0</v>
      </c>
      <c r="S84" s="150">
        <v>0</v>
      </c>
      <c r="T84" s="151">
        <f>S84*H84</f>
        <v>0</v>
      </c>
      <c r="AR84" s="291" t="s">
        <v>150</v>
      </c>
      <c r="AT84" s="291" t="s">
        <v>146</v>
      </c>
      <c r="AU84" s="291" t="s">
        <v>82</v>
      </c>
      <c r="AY84" s="291" t="s">
        <v>145</v>
      </c>
      <c r="BE84" s="303">
        <f>IF(N84="základní",J84,0)</f>
        <v>0</v>
      </c>
      <c r="BF84" s="303">
        <f>IF(N84="snížená",J84,0)</f>
        <v>0</v>
      </c>
      <c r="BG84" s="303">
        <f>IF(N84="zákl. přenesená",J84,0)</f>
        <v>0</v>
      </c>
      <c r="BH84" s="303">
        <f>IF(N84="sníž. přenesená",J84,0)</f>
        <v>0</v>
      </c>
      <c r="BI84" s="303">
        <f>IF(N84="nulová",J84,0)</f>
        <v>0</v>
      </c>
      <c r="BJ84" s="291" t="s">
        <v>80</v>
      </c>
      <c r="BK84" s="303">
        <f>ROUND(I84*H84,2)</f>
        <v>0</v>
      </c>
      <c r="BL84" s="291" t="s">
        <v>150</v>
      </c>
      <c r="BM84" s="291" t="s">
        <v>150</v>
      </c>
    </row>
    <row r="85" spans="2:65" s="55" customFormat="1" ht="40.5">
      <c r="B85" s="33"/>
      <c r="D85" s="170" t="s">
        <v>191</v>
      </c>
      <c r="F85" s="171" t="s">
        <v>395</v>
      </c>
      <c r="I85" s="122"/>
      <c r="L85" s="33"/>
      <c r="M85" s="154"/>
      <c r="N85" s="34"/>
      <c r="O85" s="34"/>
      <c r="P85" s="34"/>
      <c r="Q85" s="34"/>
      <c r="R85" s="34"/>
      <c r="S85" s="34"/>
      <c r="T85" s="70"/>
      <c r="AT85" s="291" t="s">
        <v>191</v>
      </c>
      <c r="AU85" s="291" t="s">
        <v>82</v>
      </c>
    </row>
    <row r="86" spans="2:65" s="55" customFormat="1" ht="22.5" customHeight="1">
      <c r="B86" s="33"/>
      <c r="C86" s="182" t="s">
        <v>159</v>
      </c>
      <c r="D86" s="182" t="s">
        <v>232</v>
      </c>
      <c r="E86" s="183" t="s">
        <v>396</v>
      </c>
      <c r="F86" s="184" t="s">
        <v>397</v>
      </c>
      <c r="G86" s="185" t="s">
        <v>221</v>
      </c>
      <c r="H86" s="186">
        <v>26</v>
      </c>
      <c r="I86" s="187"/>
      <c r="J86" s="188">
        <f>ROUND(I86*H86,2)</f>
        <v>0</v>
      </c>
      <c r="K86" s="184" t="s">
        <v>190</v>
      </c>
      <c r="L86" s="306"/>
      <c r="M86" s="307" t="s">
        <v>21</v>
      </c>
      <c r="N86" s="189" t="s">
        <v>43</v>
      </c>
      <c r="O86" s="34"/>
      <c r="P86" s="150">
        <f>O86*H86</f>
        <v>0</v>
      </c>
      <c r="Q86" s="150">
        <v>0.22</v>
      </c>
      <c r="R86" s="150">
        <f>Q86*H86</f>
        <v>5.72</v>
      </c>
      <c r="S86" s="150">
        <v>0</v>
      </c>
      <c r="T86" s="151">
        <f>S86*H86</f>
        <v>0</v>
      </c>
      <c r="AR86" s="291" t="s">
        <v>162</v>
      </c>
      <c r="AT86" s="291" t="s">
        <v>232</v>
      </c>
      <c r="AU86" s="291" t="s">
        <v>82</v>
      </c>
      <c r="AY86" s="291" t="s">
        <v>145</v>
      </c>
      <c r="BE86" s="303">
        <f>IF(N86="základní",J86,0)</f>
        <v>0</v>
      </c>
      <c r="BF86" s="303">
        <f>IF(N86="snížená",J86,0)</f>
        <v>0</v>
      </c>
      <c r="BG86" s="303">
        <f>IF(N86="zákl. přenesená",J86,0)</f>
        <v>0</v>
      </c>
      <c r="BH86" s="303">
        <f>IF(N86="sníž. přenesená",J86,0)</f>
        <v>0</v>
      </c>
      <c r="BI86" s="303">
        <f>IF(N86="nulová",J86,0)</f>
        <v>0</v>
      </c>
      <c r="BJ86" s="291" t="s">
        <v>80</v>
      </c>
      <c r="BK86" s="303">
        <f>ROUND(I86*H86,2)</f>
        <v>0</v>
      </c>
      <c r="BL86" s="291" t="s">
        <v>150</v>
      </c>
      <c r="BM86" s="291" t="s">
        <v>156</v>
      </c>
    </row>
    <row r="87" spans="2:65" s="55" customFormat="1" ht="22.5" customHeight="1">
      <c r="B87" s="33"/>
      <c r="C87" s="142" t="s">
        <v>150</v>
      </c>
      <c r="D87" s="142" t="s">
        <v>146</v>
      </c>
      <c r="E87" s="143" t="s">
        <v>398</v>
      </c>
      <c r="F87" s="144" t="s">
        <v>399</v>
      </c>
      <c r="G87" s="145" t="s">
        <v>189</v>
      </c>
      <c r="H87" s="146">
        <v>260</v>
      </c>
      <c r="I87" s="147"/>
      <c r="J87" s="148">
        <f>ROUND(I87*H87,2)</f>
        <v>0</v>
      </c>
      <c r="K87" s="144" t="s">
        <v>190</v>
      </c>
      <c r="L87" s="33"/>
      <c r="M87" s="302" t="s">
        <v>21</v>
      </c>
      <c r="N87" s="149" t="s">
        <v>43</v>
      </c>
      <c r="O87" s="34"/>
      <c r="P87" s="150">
        <f>O87*H87</f>
        <v>0</v>
      </c>
      <c r="Q87" s="150">
        <v>0</v>
      </c>
      <c r="R87" s="150">
        <f>Q87*H87</f>
        <v>0</v>
      </c>
      <c r="S87" s="150">
        <v>0</v>
      </c>
      <c r="T87" s="151">
        <f>S87*H87</f>
        <v>0</v>
      </c>
      <c r="AR87" s="291" t="s">
        <v>150</v>
      </c>
      <c r="AT87" s="291" t="s">
        <v>146</v>
      </c>
      <c r="AU87" s="291" t="s">
        <v>82</v>
      </c>
      <c r="AY87" s="291" t="s">
        <v>145</v>
      </c>
      <c r="BE87" s="303">
        <f>IF(N87="základní",J87,0)</f>
        <v>0</v>
      </c>
      <c r="BF87" s="303">
        <f>IF(N87="snížená",J87,0)</f>
        <v>0</v>
      </c>
      <c r="BG87" s="303">
        <f>IF(N87="zákl. přenesená",J87,0)</f>
        <v>0</v>
      </c>
      <c r="BH87" s="303">
        <f>IF(N87="sníž. přenesená",J87,0)</f>
        <v>0</v>
      </c>
      <c r="BI87" s="303">
        <f>IF(N87="nulová",J87,0)</f>
        <v>0</v>
      </c>
      <c r="BJ87" s="291" t="s">
        <v>80</v>
      </c>
      <c r="BK87" s="303">
        <f>ROUND(I87*H87,2)</f>
        <v>0</v>
      </c>
      <c r="BL87" s="291" t="s">
        <v>150</v>
      </c>
      <c r="BM87" s="291" t="s">
        <v>162</v>
      </c>
    </row>
    <row r="88" spans="2:65" s="55" customFormat="1" ht="40.5">
      <c r="B88" s="33"/>
      <c r="D88" s="170" t="s">
        <v>191</v>
      </c>
      <c r="F88" s="171" t="s">
        <v>400</v>
      </c>
      <c r="I88" s="122"/>
      <c r="L88" s="33"/>
      <c r="M88" s="154"/>
      <c r="N88" s="34"/>
      <c r="O88" s="34"/>
      <c r="P88" s="34"/>
      <c r="Q88" s="34"/>
      <c r="R88" s="34"/>
      <c r="S88" s="34"/>
      <c r="T88" s="70"/>
      <c r="AT88" s="291" t="s">
        <v>191</v>
      </c>
      <c r="AU88" s="291" t="s">
        <v>82</v>
      </c>
    </row>
    <row r="89" spans="2:65" s="55" customFormat="1" ht="22.5" customHeight="1">
      <c r="B89" s="33"/>
      <c r="C89" s="142" t="s">
        <v>170</v>
      </c>
      <c r="D89" s="142" t="s">
        <v>146</v>
      </c>
      <c r="E89" s="143" t="s">
        <v>401</v>
      </c>
      <c r="F89" s="144" t="s">
        <v>402</v>
      </c>
      <c r="G89" s="145" t="s">
        <v>189</v>
      </c>
      <c r="H89" s="146">
        <v>260</v>
      </c>
      <c r="I89" s="147"/>
      <c r="J89" s="148">
        <f>ROUND(I89*H89,2)</f>
        <v>0</v>
      </c>
      <c r="K89" s="144" t="s">
        <v>190</v>
      </c>
      <c r="L89" s="33"/>
      <c r="M89" s="302" t="s">
        <v>21</v>
      </c>
      <c r="N89" s="149" t="s">
        <v>43</v>
      </c>
      <c r="O89" s="34"/>
      <c r="P89" s="150">
        <f>O89*H89</f>
        <v>0</v>
      </c>
      <c r="Q89" s="150">
        <v>0</v>
      </c>
      <c r="R89" s="150">
        <f>Q89*H89</f>
        <v>0</v>
      </c>
      <c r="S89" s="150">
        <v>0</v>
      </c>
      <c r="T89" s="151">
        <f>S89*H89</f>
        <v>0</v>
      </c>
      <c r="AR89" s="291" t="s">
        <v>150</v>
      </c>
      <c r="AT89" s="291" t="s">
        <v>146</v>
      </c>
      <c r="AU89" s="291" t="s">
        <v>82</v>
      </c>
      <c r="AY89" s="291" t="s">
        <v>145</v>
      </c>
      <c r="BE89" s="303">
        <f>IF(N89="základní",J89,0)</f>
        <v>0</v>
      </c>
      <c r="BF89" s="303">
        <f>IF(N89="snížená",J89,0)</f>
        <v>0</v>
      </c>
      <c r="BG89" s="303">
        <f>IF(N89="zákl. přenesená",J89,0)</f>
        <v>0</v>
      </c>
      <c r="BH89" s="303">
        <f>IF(N89="sníž. přenesená",J89,0)</f>
        <v>0</v>
      </c>
      <c r="BI89" s="303">
        <f>IF(N89="nulová",J89,0)</f>
        <v>0</v>
      </c>
      <c r="BJ89" s="291" t="s">
        <v>80</v>
      </c>
      <c r="BK89" s="303">
        <f>ROUND(I89*H89,2)</f>
        <v>0</v>
      </c>
      <c r="BL89" s="291" t="s">
        <v>150</v>
      </c>
      <c r="BM89" s="291" t="s">
        <v>169</v>
      </c>
    </row>
    <row r="90" spans="2:65" s="55" customFormat="1" ht="40.5">
      <c r="B90" s="33"/>
      <c r="D90" s="170" t="s">
        <v>191</v>
      </c>
      <c r="F90" s="171" t="s">
        <v>400</v>
      </c>
      <c r="I90" s="122"/>
      <c r="L90" s="33"/>
      <c r="M90" s="154"/>
      <c r="N90" s="34"/>
      <c r="O90" s="34"/>
      <c r="P90" s="34"/>
      <c r="Q90" s="34"/>
      <c r="R90" s="34"/>
      <c r="S90" s="34"/>
      <c r="T90" s="70"/>
      <c r="AT90" s="291" t="s">
        <v>191</v>
      </c>
      <c r="AU90" s="291" t="s">
        <v>82</v>
      </c>
    </row>
    <row r="91" spans="2:65" s="55" customFormat="1" ht="22.5" customHeight="1">
      <c r="B91" s="33"/>
      <c r="C91" s="142" t="s">
        <v>156</v>
      </c>
      <c r="D91" s="142" t="s">
        <v>146</v>
      </c>
      <c r="E91" s="143" t="s">
        <v>403</v>
      </c>
      <c r="F91" s="144" t="s">
        <v>404</v>
      </c>
      <c r="G91" s="145" t="s">
        <v>189</v>
      </c>
      <c r="H91" s="146">
        <v>260</v>
      </c>
      <c r="I91" s="147"/>
      <c r="J91" s="148">
        <f>ROUND(I91*H91,2)</f>
        <v>0</v>
      </c>
      <c r="K91" s="144" t="s">
        <v>190</v>
      </c>
      <c r="L91" s="33"/>
      <c r="M91" s="302" t="s">
        <v>21</v>
      </c>
      <c r="N91" s="149" t="s">
        <v>43</v>
      </c>
      <c r="O91" s="34"/>
      <c r="P91" s="150">
        <f>O91*H91</f>
        <v>0</v>
      </c>
      <c r="Q91" s="150">
        <v>0</v>
      </c>
      <c r="R91" s="150">
        <f>Q91*H91</f>
        <v>0</v>
      </c>
      <c r="S91" s="150">
        <v>0</v>
      </c>
      <c r="T91" s="151">
        <f>S91*H91</f>
        <v>0</v>
      </c>
      <c r="AR91" s="291" t="s">
        <v>150</v>
      </c>
      <c r="AT91" s="291" t="s">
        <v>146</v>
      </c>
      <c r="AU91" s="291" t="s">
        <v>82</v>
      </c>
      <c r="AY91" s="291" t="s">
        <v>145</v>
      </c>
      <c r="BE91" s="303">
        <f>IF(N91="základní",J91,0)</f>
        <v>0</v>
      </c>
      <c r="BF91" s="303">
        <f>IF(N91="snížená",J91,0)</f>
        <v>0</v>
      </c>
      <c r="BG91" s="303">
        <f>IF(N91="zákl. přenesená",J91,0)</f>
        <v>0</v>
      </c>
      <c r="BH91" s="303">
        <f>IF(N91="sníž. přenesená",J91,0)</f>
        <v>0</v>
      </c>
      <c r="BI91" s="303">
        <f>IF(N91="nulová",J91,0)</f>
        <v>0</v>
      </c>
      <c r="BJ91" s="291" t="s">
        <v>80</v>
      </c>
      <c r="BK91" s="303">
        <f>ROUND(I91*H91,2)</f>
        <v>0</v>
      </c>
      <c r="BL91" s="291" t="s">
        <v>150</v>
      </c>
      <c r="BM91" s="291" t="s">
        <v>173</v>
      </c>
    </row>
    <row r="92" spans="2:65" s="55" customFormat="1" ht="40.5">
      <c r="B92" s="33"/>
      <c r="D92" s="152" t="s">
        <v>191</v>
      </c>
      <c r="F92" s="153" t="s">
        <v>400</v>
      </c>
      <c r="I92" s="122"/>
      <c r="L92" s="33"/>
      <c r="M92" s="154"/>
      <c r="N92" s="34"/>
      <c r="O92" s="34"/>
      <c r="P92" s="34"/>
      <c r="Q92" s="34"/>
      <c r="R92" s="34"/>
      <c r="S92" s="34"/>
      <c r="T92" s="70"/>
      <c r="AT92" s="291" t="s">
        <v>191</v>
      </c>
      <c r="AU92" s="291" t="s">
        <v>82</v>
      </c>
    </row>
    <row r="93" spans="2:65" s="133" customFormat="1" ht="29.85" customHeight="1">
      <c r="B93" s="132"/>
      <c r="D93" s="134" t="s">
        <v>71</v>
      </c>
      <c r="E93" s="168" t="s">
        <v>663</v>
      </c>
      <c r="F93" s="168" t="s">
        <v>405</v>
      </c>
      <c r="I93" s="136"/>
      <c r="J93" s="169">
        <f>BK93</f>
        <v>0</v>
      </c>
      <c r="L93" s="132"/>
      <c r="M93" s="138"/>
      <c r="N93" s="139"/>
      <c r="O93" s="139"/>
      <c r="P93" s="140">
        <f>SUM(P94:P98)</f>
        <v>0</v>
      </c>
      <c r="Q93" s="139"/>
      <c r="R93" s="140">
        <f>SUM(R94:R98)</f>
        <v>0</v>
      </c>
      <c r="S93" s="139"/>
      <c r="T93" s="141">
        <f>SUM(T94:T98)</f>
        <v>0</v>
      </c>
      <c r="AR93" s="165" t="s">
        <v>80</v>
      </c>
      <c r="AT93" s="300" t="s">
        <v>71</v>
      </c>
      <c r="AU93" s="300" t="s">
        <v>80</v>
      </c>
      <c r="AY93" s="165" t="s">
        <v>145</v>
      </c>
      <c r="BK93" s="301">
        <f>SUM(BK94:BK98)</f>
        <v>0</v>
      </c>
    </row>
    <row r="94" spans="2:65" s="55" customFormat="1" ht="31.5" customHeight="1">
      <c r="B94" s="33"/>
      <c r="C94" s="142" t="s">
        <v>207</v>
      </c>
      <c r="D94" s="142" t="s">
        <v>146</v>
      </c>
      <c r="E94" s="143" t="s">
        <v>406</v>
      </c>
      <c r="F94" s="144" t="s">
        <v>407</v>
      </c>
      <c r="G94" s="145" t="s">
        <v>155</v>
      </c>
      <c r="H94" s="146">
        <v>3000</v>
      </c>
      <c r="I94" s="147"/>
      <c r="J94" s="148">
        <f>ROUND(I94*H94,2)</f>
        <v>0</v>
      </c>
      <c r="K94" s="144" t="s">
        <v>190</v>
      </c>
      <c r="L94" s="33"/>
      <c r="M94" s="302" t="s">
        <v>21</v>
      </c>
      <c r="N94" s="149" t="s">
        <v>43</v>
      </c>
      <c r="O94" s="34"/>
      <c r="P94" s="150">
        <f>O94*H94</f>
        <v>0</v>
      </c>
      <c r="Q94" s="150">
        <v>0</v>
      </c>
      <c r="R94" s="150">
        <f>Q94*H94</f>
        <v>0</v>
      </c>
      <c r="S94" s="150">
        <v>0</v>
      </c>
      <c r="T94" s="151">
        <f>S94*H94</f>
        <v>0</v>
      </c>
      <c r="AR94" s="291" t="s">
        <v>150</v>
      </c>
      <c r="AT94" s="291" t="s">
        <v>146</v>
      </c>
      <c r="AU94" s="291" t="s">
        <v>82</v>
      </c>
      <c r="AY94" s="291" t="s">
        <v>145</v>
      </c>
      <c r="BE94" s="303">
        <f>IF(N94="základní",J94,0)</f>
        <v>0</v>
      </c>
      <c r="BF94" s="303">
        <f>IF(N94="snížená",J94,0)</f>
        <v>0</v>
      </c>
      <c r="BG94" s="303">
        <f>IF(N94="zákl. přenesená",J94,0)</f>
        <v>0</v>
      </c>
      <c r="BH94" s="303">
        <f>IF(N94="sníž. přenesená",J94,0)</f>
        <v>0</v>
      </c>
      <c r="BI94" s="303">
        <f>IF(N94="nulová",J94,0)</f>
        <v>0</v>
      </c>
      <c r="BJ94" s="291" t="s">
        <v>80</v>
      </c>
      <c r="BK94" s="303">
        <f>ROUND(I94*H94,2)</f>
        <v>0</v>
      </c>
      <c r="BL94" s="291" t="s">
        <v>150</v>
      </c>
      <c r="BM94" s="291" t="s">
        <v>178</v>
      </c>
    </row>
    <row r="95" spans="2:65" s="55" customFormat="1" ht="81">
      <c r="B95" s="33"/>
      <c r="D95" s="170" t="s">
        <v>191</v>
      </c>
      <c r="F95" s="171" t="s">
        <v>408</v>
      </c>
      <c r="I95" s="122"/>
      <c r="L95" s="33"/>
      <c r="M95" s="154"/>
      <c r="N95" s="34"/>
      <c r="O95" s="34"/>
      <c r="P95" s="34"/>
      <c r="Q95" s="34"/>
      <c r="R95" s="34"/>
      <c r="S95" s="34"/>
      <c r="T95" s="70"/>
      <c r="AT95" s="291" t="s">
        <v>191</v>
      </c>
      <c r="AU95" s="291" t="s">
        <v>82</v>
      </c>
    </row>
    <row r="96" spans="2:65" s="55" customFormat="1" ht="31.5" customHeight="1">
      <c r="B96" s="33"/>
      <c r="C96" s="142" t="s">
        <v>162</v>
      </c>
      <c r="D96" s="142" t="s">
        <v>146</v>
      </c>
      <c r="E96" s="143" t="s">
        <v>409</v>
      </c>
      <c r="F96" s="144" t="s">
        <v>410</v>
      </c>
      <c r="G96" s="145" t="s">
        <v>155</v>
      </c>
      <c r="H96" s="146">
        <v>3000</v>
      </c>
      <c r="I96" s="147"/>
      <c r="J96" s="148">
        <f>ROUND(I96*H96,2)</f>
        <v>0</v>
      </c>
      <c r="K96" s="314" t="s">
        <v>190</v>
      </c>
      <c r="L96" s="33"/>
      <c r="M96" s="302" t="s">
        <v>21</v>
      </c>
      <c r="N96" s="149" t="s">
        <v>43</v>
      </c>
      <c r="O96" s="34"/>
      <c r="P96" s="150">
        <f>O96*H96</f>
        <v>0</v>
      </c>
      <c r="Q96" s="150">
        <v>0</v>
      </c>
      <c r="R96" s="150">
        <f>Q96*H96</f>
        <v>0</v>
      </c>
      <c r="S96" s="150">
        <v>0</v>
      </c>
      <c r="T96" s="151">
        <f>S96*H96</f>
        <v>0</v>
      </c>
      <c r="AR96" s="291" t="s">
        <v>150</v>
      </c>
      <c r="AT96" s="291" t="s">
        <v>146</v>
      </c>
      <c r="AU96" s="291" t="s">
        <v>82</v>
      </c>
      <c r="AY96" s="291" t="s">
        <v>145</v>
      </c>
      <c r="BE96" s="303">
        <f>IF(N96="základní",J96,0)</f>
        <v>0</v>
      </c>
      <c r="BF96" s="303">
        <f>IF(N96="snížená",J96,0)</f>
        <v>0</v>
      </c>
      <c r="BG96" s="303">
        <f>IF(N96="zákl. přenesená",J96,0)</f>
        <v>0</v>
      </c>
      <c r="BH96" s="303">
        <f>IF(N96="sníž. přenesená",J96,0)</f>
        <v>0</v>
      </c>
      <c r="BI96" s="303">
        <f>IF(N96="nulová",J96,0)</f>
        <v>0</v>
      </c>
      <c r="BJ96" s="291" t="s">
        <v>80</v>
      </c>
      <c r="BK96" s="303">
        <f>ROUND(I96*H96,2)</f>
        <v>0</v>
      </c>
      <c r="BL96" s="291" t="s">
        <v>150</v>
      </c>
      <c r="BM96" s="291" t="s">
        <v>242</v>
      </c>
    </row>
    <row r="97" spans="2:65" s="55" customFormat="1" ht="67.5">
      <c r="B97" s="33"/>
      <c r="D97" s="170" t="s">
        <v>191</v>
      </c>
      <c r="F97" s="171" t="s">
        <v>411</v>
      </c>
      <c r="I97" s="122"/>
      <c r="L97" s="33"/>
      <c r="M97" s="154"/>
      <c r="N97" s="34"/>
      <c r="O97" s="34"/>
      <c r="P97" s="34"/>
      <c r="Q97" s="34"/>
      <c r="R97" s="34"/>
      <c r="S97" s="34"/>
      <c r="T97" s="70"/>
      <c r="AT97" s="291" t="s">
        <v>191</v>
      </c>
      <c r="AU97" s="291" t="s">
        <v>82</v>
      </c>
    </row>
    <row r="98" spans="2:65" s="55" customFormat="1" ht="22.5" customHeight="1">
      <c r="B98" s="33"/>
      <c r="C98" s="182" t="s">
        <v>248</v>
      </c>
      <c r="D98" s="182" t="s">
        <v>232</v>
      </c>
      <c r="E98" s="183" t="s">
        <v>412</v>
      </c>
      <c r="F98" s="184" t="s">
        <v>413</v>
      </c>
      <c r="G98" s="185" t="s">
        <v>149</v>
      </c>
      <c r="H98" s="186">
        <v>3000</v>
      </c>
      <c r="I98" s="187"/>
      <c r="J98" s="188">
        <f>ROUND(I98*H98,2)</f>
        <v>0</v>
      </c>
      <c r="K98" s="184" t="s">
        <v>21</v>
      </c>
      <c r="L98" s="306"/>
      <c r="M98" s="307" t="s">
        <v>21</v>
      </c>
      <c r="N98" s="209" t="s">
        <v>43</v>
      </c>
      <c r="O98" s="156"/>
      <c r="P98" s="157">
        <f>O98*H98</f>
        <v>0</v>
      </c>
      <c r="Q98" s="157">
        <v>0</v>
      </c>
      <c r="R98" s="157">
        <f>Q98*H98</f>
        <v>0</v>
      </c>
      <c r="S98" s="157">
        <v>0</v>
      </c>
      <c r="T98" s="158">
        <f>S98*H98</f>
        <v>0</v>
      </c>
      <c r="AR98" s="291" t="s">
        <v>162</v>
      </c>
      <c r="AT98" s="291" t="s">
        <v>232</v>
      </c>
      <c r="AU98" s="291" t="s">
        <v>82</v>
      </c>
      <c r="AY98" s="291" t="s">
        <v>145</v>
      </c>
      <c r="BE98" s="303">
        <f>IF(N98="základní",J98,0)</f>
        <v>0</v>
      </c>
      <c r="BF98" s="303">
        <f>IF(N98="snížená",J98,0)</f>
        <v>0</v>
      </c>
      <c r="BG98" s="303">
        <f>IF(N98="zákl. přenesená",J98,0)</f>
        <v>0</v>
      </c>
      <c r="BH98" s="303">
        <f>IF(N98="sníž. přenesená",J98,0)</f>
        <v>0</v>
      </c>
      <c r="BI98" s="303">
        <f>IF(N98="nulová",J98,0)</f>
        <v>0</v>
      </c>
      <c r="BJ98" s="291" t="s">
        <v>80</v>
      </c>
      <c r="BK98" s="303">
        <f>ROUND(I98*H98,2)</f>
        <v>0</v>
      </c>
      <c r="BL98" s="291" t="s">
        <v>150</v>
      </c>
      <c r="BM98" s="291" t="s">
        <v>251</v>
      </c>
    </row>
    <row r="99" spans="2:65" s="55" customFormat="1" ht="6.95" customHeight="1">
      <c r="B99" s="48"/>
      <c r="C99" s="49"/>
      <c r="D99" s="49"/>
      <c r="E99" s="49"/>
      <c r="F99" s="49"/>
      <c r="G99" s="49"/>
      <c r="H99" s="49"/>
      <c r="I99" s="321"/>
      <c r="J99" s="49"/>
      <c r="K99" s="49"/>
      <c r="L99" s="33"/>
    </row>
    <row r="100" spans="2:65">
      <c r="B100" s="16"/>
      <c r="C100" s="17"/>
      <c r="D100" s="17"/>
      <c r="E100" s="17"/>
      <c r="F100" s="17"/>
      <c r="G100" s="17"/>
      <c r="H100" s="17"/>
      <c r="I100" s="322"/>
      <c r="J100" s="17"/>
      <c r="K100" s="18"/>
    </row>
    <row r="101" spans="2:65" ht="15">
      <c r="B101" s="19"/>
      <c r="C101" s="20"/>
      <c r="D101" s="20"/>
      <c r="E101" s="20"/>
      <c r="F101" s="168" t="s">
        <v>839</v>
      </c>
      <c r="G101" s="20"/>
      <c r="H101" s="20"/>
      <c r="I101" s="323"/>
      <c r="J101" s="169">
        <f>J102+J104+J106+J108+J110+J112+J114+J116+J118+J120+J122</f>
        <v>0</v>
      </c>
      <c r="K101" s="22"/>
    </row>
    <row r="102" spans="2:65" ht="27">
      <c r="B102" s="19"/>
      <c r="C102" s="142">
        <v>10</v>
      </c>
      <c r="D102" s="142" t="s">
        <v>146</v>
      </c>
      <c r="E102" s="143">
        <v>184802111</v>
      </c>
      <c r="F102" s="144" t="s">
        <v>792</v>
      </c>
      <c r="G102" s="145" t="s">
        <v>189</v>
      </c>
      <c r="H102" s="146">
        <v>260</v>
      </c>
      <c r="I102" s="147"/>
      <c r="J102" s="148">
        <f>H102*I102</f>
        <v>0</v>
      </c>
      <c r="K102" s="315" t="s">
        <v>190</v>
      </c>
    </row>
    <row r="103" spans="2:65">
      <c r="B103" s="19"/>
      <c r="C103" s="20"/>
      <c r="D103" s="20"/>
      <c r="E103" s="20"/>
      <c r="F103" s="20"/>
      <c r="G103" s="20"/>
      <c r="H103" s="20"/>
      <c r="I103" s="323"/>
      <c r="J103" s="20"/>
      <c r="K103" s="22"/>
    </row>
    <row r="104" spans="2:65">
      <c r="B104" s="19"/>
      <c r="C104" s="317">
        <v>11</v>
      </c>
      <c r="D104" s="318" t="s">
        <v>232</v>
      </c>
      <c r="E104" s="319" t="s">
        <v>781</v>
      </c>
      <c r="F104" s="184" t="s">
        <v>782</v>
      </c>
      <c r="G104" s="185" t="s">
        <v>844</v>
      </c>
      <c r="H104" s="186">
        <v>0.26</v>
      </c>
      <c r="I104" s="147"/>
      <c r="J104" s="148">
        <f>H104*I104</f>
        <v>0</v>
      </c>
      <c r="K104" s="316" t="s">
        <v>190</v>
      </c>
    </row>
    <row r="105" spans="2:65">
      <c r="B105" s="19"/>
      <c r="C105" s="20"/>
      <c r="D105" s="20"/>
      <c r="E105" s="20"/>
      <c r="F105" s="20"/>
      <c r="G105" s="20"/>
      <c r="H105" s="20"/>
      <c r="I105" s="323"/>
      <c r="J105" s="20"/>
      <c r="K105" s="22"/>
    </row>
    <row r="106" spans="2:65" ht="28.5" customHeight="1">
      <c r="B106" s="19"/>
      <c r="C106" s="317">
        <v>12</v>
      </c>
      <c r="D106" s="317" t="s">
        <v>146</v>
      </c>
      <c r="E106" s="320" t="s">
        <v>847</v>
      </c>
      <c r="F106" s="144" t="s">
        <v>848</v>
      </c>
      <c r="G106" s="145" t="s">
        <v>189</v>
      </c>
      <c r="H106" s="146">
        <v>260</v>
      </c>
      <c r="I106" s="147"/>
      <c r="J106" s="148">
        <f>H106*I106</f>
        <v>0</v>
      </c>
      <c r="K106" s="316" t="s">
        <v>190</v>
      </c>
    </row>
    <row r="107" spans="2:65">
      <c r="B107" s="19"/>
      <c r="C107" s="20"/>
      <c r="D107" s="20"/>
      <c r="E107" s="20"/>
      <c r="F107" s="20"/>
      <c r="G107" s="20"/>
      <c r="H107" s="20"/>
      <c r="I107" s="323"/>
      <c r="J107" s="20"/>
      <c r="K107" s="22"/>
    </row>
    <row r="108" spans="2:65">
      <c r="B108" s="19"/>
      <c r="C108" s="317">
        <v>13</v>
      </c>
      <c r="D108" s="317" t="s">
        <v>146</v>
      </c>
      <c r="E108" s="320" t="s">
        <v>850</v>
      </c>
      <c r="F108" s="144" t="s">
        <v>793</v>
      </c>
      <c r="G108" s="310" t="s">
        <v>189</v>
      </c>
      <c r="H108" s="146">
        <v>260</v>
      </c>
      <c r="I108" s="147"/>
      <c r="J108" s="148">
        <f>H108*I108</f>
        <v>0</v>
      </c>
      <c r="K108" s="315" t="s">
        <v>190</v>
      </c>
    </row>
    <row r="109" spans="2:65">
      <c r="B109" s="19"/>
      <c r="C109" s="20"/>
      <c r="D109" s="20"/>
      <c r="E109" s="20"/>
      <c r="F109" s="20"/>
      <c r="G109" s="20"/>
      <c r="H109" s="20"/>
      <c r="I109" s="323"/>
      <c r="J109" s="20"/>
      <c r="K109" s="22"/>
    </row>
    <row r="110" spans="2:65">
      <c r="B110" s="19"/>
      <c r="C110" s="317">
        <v>14</v>
      </c>
      <c r="D110" s="317" t="s">
        <v>146</v>
      </c>
      <c r="E110" s="320" t="s">
        <v>401</v>
      </c>
      <c r="F110" s="144" t="s">
        <v>794</v>
      </c>
      <c r="G110" s="310" t="s">
        <v>189</v>
      </c>
      <c r="H110" s="146">
        <v>260</v>
      </c>
      <c r="I110" s="147"/>
      <c r="J110" s="148">
        <f>H110*I110</f>
        <v>0</v>
      </c>
      <c r="K110" s="315" t="s">
        <v>190</v>
      </c>
    </row>
    <row r="111" spans="2:65">
      <c r="B111" s="19"/>
      <c r="C111" s="20"/>
      <c r="D111" s="20"/>
      <c r="E111" s="20"/>
      <c r="F111" s="20"/>
      <c r="G111" s="20"/>
      <c r="H111" s="20"/>
      <c r="I111" s="323"/>
      <c r="J111" s="20"/>
      <c r="K111" s="22"/>
    </row>
    <row r="112" spans="2:65">
      <c r="B112" s="19"/>
      <c r="C112" s="317">
        <v>15</v>
      </c>
      <c r="D112" s="317" t="s">
        <v>146</v>
      </c>
      <c r="E112" s="320" t="s">
        <v>855</v>
      </c>
      <c r="F112" s="144" t="s">
        <v>795</v>
      </c>
      <c r="G112" s="310" t="s">
        <v>189</v>
      </c>
      <c r="H112" s="146">
        <v>260</v>
      </c>
      <c r="I112" s="147"/>
      <c r="J112" s="148">
        <f>H112*I112</f>
        <v>0</v>
      </c>
      <c r="K112" s="315" t="s">
        <v>190</v>
      </c>
    </row>
    <row r="113" spans="2:11">
      <c r="B113" s="19"/>
      <c r="C113" s="20"/>
      <c r="D113" s="20"/>
      <c r="E113" s="20"/>
      <c r="F113" s="20"/>
      <c r="G113" s="20"/>
      <c r="H113" s="20"/>
      <c r="I113" s="323"/>
      <c r="J113" s="20"/>
      <c r="K113" s="22"/>
    </row>
    <row r="114" spans="2:11">
      <c r="B114" s="19"/>
      <c r="C114" s="317">
        <v>16</v>
      </c>
      <c r="D114" s="317" t="s">
        <v>146</v>
      </c>
      <c r="E114" s="320" t="s">
        <v>401</v>
      </c>
      <c r="F114" s="144" t="s">
        <v>794</v>
      </c>
      <c r="G114" s="310" t="s">
        <v>189</v>
      </c>
      <c r="H114" s="146">
        <v>260</v>
      </c>
      <c r="I114" s="147"/>
      <c r="J114" s="148">
        <f>H114*I114</f>
        <v>0</v>
      </c>
      <c r="K114" s="315" t="s">
        <v>190</v>
      </c>
    </row>
    <row r="115" spans="2:11">
      <c r="B115" s="19"/>
      <c r="C115" s="20"/>
      <c r="D115" s="20"/>
      <c r="E115" s="20"/>
      <c r="F115" s="20"/>
      <c r="G115" s="20"/>
      <c r="H115" s="20"/>
      <c r="I115" s="323"/>
      <c r="J115" s="20"/>
      <c r="K115" s="22"/>
    </row>
    <row r="116" spans="2:11">
      <c r="B116" s="19"/>
      <c r="C116" s="317">
        <v>17</v>
      </c>
      <c r="D116" s="317" t="s">
        <v>146</v>
      </c>
      <c r="E116" s="320" t="s">
        <v>860</v>
      </c>
      <c r="F116" s="144" t="s">
        <v>861</v>
      </c>
      <c r="G116" s="310" t="s">
        <v>189</v>
      </c>
      <c r="H116" s="146">
        <v>260</v>
      </c>
      <c r="I116" s="147"/>
      <c r="J116" s="148">
        <f>H116*I116</f>
        <v>0</v>
      </c>
      <c r="K116" s="315" t="s">
        <v>190</v>
      </c>
    </row>
    <row r="117" spans="2:11">
      <c r="B117" s="19"/>
      <c r="C117" s="20"/>
      <c r="D117" s="20"/>
      <c r="E117" s="20"/>
      <c r="F117" s="20"/>
      <c r="G117" s="20"/>
      <c r="H117" s="20"/>
      <c r="I117" s="323"/>
      <c r="J117" s="20"/>
      <c r="K117" s="22"/>
    </row>
    <row r="118" spans="2:11">
      <c r="B118" s="19"/>
      <c r="C118" s="317">
        <v>18</v>
      </c>
      <c r="D118" s="318" t="s">
        <v>232</v>
      </c>
      <c r="E118" s="319" t="s">
        <v>2170</v>
      </c>
      <c r="F118" s="184" t="s">
        <v>796</v>
      </c>
      <c r="G118" s="185" t="s">
        <v>459</v>
      </c>
      <c r="H118" s="186">
        <v>2.08</v>
      </c>
      <c r="I118" s="147"/>
      <c r="J118" s="148">
        <f>H118*I118</f>
        <v>0</v>
      </c>
      <c r="K118" s="315" t="s">
        <v>190</v>
      </c>
    </row>
    <row r="119" spans="2:11">
      <c r="B119" s="19"/>
      <c r="C119" s="20"/>
      <c r="D119" s="20"/>
      <c r="E119" s="20"/>
      <c r="F119" s="20"/>
      <c r="G119" s="20"/>
      <c r="H119" s="20"/>
      <c r="I119" s="323"/>
      <c r="J119" s="20"/>
      <c r="K119" s="22"/>
    </row>
    <row r="120" spans="2:11">
      <c r="B120" s="19"/>
      <c r="C120" s="317">
        <v>19</v>
      </c>
      <c r="D120" s="317" t="s">
        <v>146</v>
      </c>
      <c r="E120" s="320" t="s">
        <v>866</v>
      </c>
      <c r="F120" s="144" t="s">
        <v>797</v>
      </c>
      <c r="G120" s="310" t="s">
        <v>189</v>
      </c>
      <c r="H120" s="146">
        <v>260</v>
      </c>
      <c r="I120" s="147"/>
      <c r="J120" s="148">
        <f>H120*I120</f>
        <v>0</v>
      </c>
      <c r="K120" s="315" t="s">
        <v>190</v>
      </c>
    </row>
    <row r="121" spans="2:11">
      <c r="B121" s="19"/>
      <c r="C121" s="20"/>
      <c r="D121" s="20"/>
      <c r="E121" s="20"/>
      <c r="F121" s="20"/>
      <c r="G121" s="20"/>
      <c r="H121" s="20"/>
      <c r="I121" s="323"/>
      <c r="J121" s="20"/>
      <c r="K121" s="22"/>
    </row>
    <row r="122" spans="2:11">
      <c r="B122" s="19"/>
      <c r="C122" s="317">
        <v>20</v>
      </c>
      <c r="D122" s="317" t="s">
        <v>146</v>
      </c>
      <c r="E122" s="320" t="s">
        <v>870</v>
      </c>
      <c r="F122" s="144" t="s">
        <v>871</v>
      </c>
      <c r="G122" s="310" t="s">
        <v>189</v>
      </c>
      <c r="H122" s="146">
        <v>520</v>
      </c>
      <c r="I122" s="147"/>
      <c r="J122" s="148">
        <f>H122*I122</f>
        <v>0</v>
      </c>
      <c r="K122" s="315" t="s">
        <v>190</v>
      </c>
    </row>
    <row r="123" spans="2:11">
      <c r="B123" s="311"/>
      <c r="C123" s="312"/>
      <c r="D123" s="312"/>
      <c r="E123" s="312"/>
      <c r="F123" s="312"/>
      <c r="G123" s="312"/>
      <c r="H123" s="312"/>
      <c r="I123" s="312"/>
      <c r="J123" s="312"/>
      <c r="K123" s="313"/>
    </row>
  </sheetData>
  <sheetProtection password="CC55" sheet="1" objects="1" scenarios="1" formatCells="0" formatColumns="0" formatRows="0" sort="0" autoFilter="0"/>
  <autoFilter ref="C78:K98"/>
  <mergeCells count="9">
    <mergeCell ref="E69:H69"/>
    <mergeCell ref="E71:H71"/>
    <mergeCell ref="G1:H1"/>
    <mergeCell ref="L2:V2"/>
    <mergeCell ref="E7:H7"/>
    <mergeCell ref="E9:H9"/>
    <mergeCell ref="E24:H24"/>
    <mergeCell ref="E45:H45"/>
    <mergeCell ref="E47:H47"/>
  </mergeCells>
  <phoneticPr fontId="0" type="noConversion"/>
  <hyperlinks>
    <hyperlink ref="F1:G1" location="C2" display="1) Krycí list soupisu"/>
    <hyperlink ref="G1:H1" location="C54" display="2) Rekapitulace"/>
    <hyperlink ref="J1" location="C78"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79"/>
  <sheetViews>
    <sheetView showGridLines="0" workbookViewId="0">
      <pane ySplit="1" topLeftCell="A169" activePane="bottomLeft" state="frozen"/>
      <selection pane="bottomLeft" activeCell="F169" sqref="F169"/>
    </sheetView>
  </sheetViews>
  <sheetFormatPr defaultRowHeight="13.5"/>
  <cols>
    <col min="1" max="1" width="8.33203125" style="290" customWidth="1"/>
    <col min="2" max="2" width="1.6640625" style="290" customWidth="1"/>
    <col min="3" max="3" width="4.1640625" style="290" customWidth="1"/>
    <col min="4" max="4" width="4.33203125" style="290" customWidth="1"/>
    <col min="5" max="5" width="17.1640625" style="290" customWidth="1"/>
    <col min="6" max="6" width="75" style="290" customWidth="1"/>
    <col min="7" max="7" width="8.6640625" style="290" customWidth="1"/>
    <col min="8" max="8" width="11.1640625" style="290" customWidth="1"/>
    <col min="9" max="9" width="12.6640625" style="290" customWidth="1"/>
    <col min="10" max="10" width="23.5" style="290" customWidth="1"/>
    <col min="11" max="11" width="15.5" style="290" customWidth="1"/>
    <col min="12" max="12" width="9.33203125" style="290"/>
    <col min="13" max="18" width="9.33203125" style="290" hidden="1" customWidth="1"/>
    <col min="19" max="19" width="8.1640625" style="290" hidden="1" customWidth="1"/>
    <col min="20" max="20" width="29.6640625" style="290" hidden="1" customWidth="1"/>
    <col min="21" max="21" width="16.33203125" style="290" hidden="1" customWidth="1"/>
    <col min="22" max="22" width="12.33203125" style="290" customWidth="1"/>
    <col min="23" max="23" width="16.33203125" style="290" customWidth="1"/>
    <col min="24" max="24" width="12.33203125" style="290" customWidth="1"/>
    <col min="25" max="25" width="15" style="290" customWidth="1"/>
    <col min="26" max="26" width="11" style="290" customWidth="1"/>
    <col min="27" max="27" width="15" style="290" customWidth="1"/>
    <col min="28" max="28" width="16.33203125" style="290" customWidth="1"/>
    <col min="29" max="29" width="11" style="290" customWidth="1"/>
    <col min="30" max="30" width="15" style="290" customWidth="1"/>
    <col min="31" max="31" width="16.33203125" style="290" customWidth="1"/>
    <col min="32" max="43" width="9.33203125" style="290"/>
    <col min="44" max="65" width="9.33203125" style="290" hidden="1" customWidth="1"/>
    <col min="66" max="16384" width="9.33203125" style="290"/>
  </cols>
  <sheetData>
    <row r="1" spans="1:70" ht="21.75" customHeight="1">
      <c r="A1" s="287"/>
      <c r="B1" s="8"/>
      <c r="C1" s="8"/>
      <c r="D1" s="9" t="s">
        <v>1</v>
      </c>
      <c r="E1" s="8"/>
      <c r="F1" s="288" t="s">
        <v>110</v>
      </c>
      <c r="G1" s="365" t="s">
        <v>111</v>
      </c>
      <c r="H1" s="365"/>
      <c r="I1" s="8"/>
      <c r="J1" s="288" t="s">
        <v>112</v>
      </c>
      <c r="K1" s="9" t="s">
        <v>113</v>
      </c>
      <c r="L1" s="288" t="s">
        <v>114</v>
      </c>
      <c r="M1" s="288"/>
      <c r="N1" s="288"/>
      <c r="O1" s="288"/>
      <c r="P1" s="288"/>
      <c r="Q1" s="288"/>
      <c r="R1" s="288"/>
      <c r="S1" s="288"/>
      <c r="T1" s="288"/>
      <c r="U1" s="289"/>
      <c r="V1" s="289"/>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row>
    <row r="2" spans="1:70" ht="36.950000000000003" customHeight="1">
      <c r="L2" s="366"/>
      <c r="M2" s="366"/>
      <c r="N2" s="366"/>
      <c r="O2" s="366"/>
      <c r="P2" s="366"/>
      <c r="Q2" s="366"/>
      <c r="R2" s="366"/>
      <c r="S2" s="366"/>
      <c r="T2" s="366"/>
      <c r="U2" s="366"/>
      <c r="V2" s="366"/>
      <c r="AT2" s="291" t="s">
        <v>106</v>
      </c>
    </row>
    <row r="3" spans="1:70" ht="6.95" customHeight="1">
      <c r="B3" s="16"/>
      <c r="C3" s="17"/>
      <c r="D3" s="17"/>
      <c r="E3" s="17"/>
      <c r="F3" s="17"/>
      <c r="G3" s="17"/>
      <c r="H3" s="17"/>
      <c r="I3" s="17"/>
      <c r="J3" s="17"/>
      <c r="K3" s="18"/>
      <c r="AT3" s="291" t="s">
        <v>82</v>
      </c>
    </row>
    <row r="4" spans="1:70" ht="36.950000000000003" customHeight="1">
      <c r="B4" s="19"/>
      <c r="C4" s="20"/>
      <c r="D4" s="21" t="s">
        <v>115</v>
      </c>
      <c r="E4" s="20"/>
      <c r="F4" s="20"/>
      <c r="G4" s="20"/>
      <c r="H4" s="20"/>
      <c r="I4" s="20"/>
      <c r="J4" s="20"/>
      <c r="K4" s="22"/>
      <c r="M4" s="292" t="s">
        <v>12</v>
      </c>
      <c r="AT4" s="291" t="s">
        <v>6</v>
      </c>
    </row>
    <row r="5" spans="1:70" ht="6.95" customHeight="1">
      <c r="B5" s="19"/>
      <c r="C5" s="20"/>
      <c r="D5" s="20"/>
      <c r="E5" s="20"/>
      <c r="F5" s="20"/>
      <c r="G5" s="20"/>
      <c r="H5" s="20"/>
      <c r="I5" s="20"/>
      <c r="J5" s="20"/>
      <c r="K5" s="22"/>
    </row>
    <row r="6" spans="1:70" ht="15">
      <c r="B6" s="19"/>
      <c r="C6" s="20"/>
      <c r="D6" s="28" t="s">
        <v>18</v>
      </c>
      <c r="E6" s="20"/>
      <c r="F6" s="20"/>
      <c r="G6" s="20"/>
      <c r="H6" s="20"/>
      <c r="I6" s="20"/>
      <c r="J6" s="20"/>
      <c r="K6" s="22"/>
    </row>
    <row r="7" spans="1:70" ht="22.5" customHeight="1">
      <c r="B7" s="19"/>
      <c r="C7" s="20"/>
      <c r="D7" s="20"/>
      <c r="E7" s="367" t="str">
        <f>'Rekapitulace stavby'!K6</f>
        <v xml:space="preserve"> Lesopark ul. Lesní</v>
      </c>
      <c r="F7" s="368"/>
      <c r="G7" s="368"/>
      <c r="H7" s="368"/>
      <c r="I7" s="20"/>
      <c r="J7" s="20"/>
      <c r="K7" s="22"/>
    </row>
    <row r="8" spans="1:70" s="55" customFormat="1" ht="15">
      <c r="B8" s="33"/>
      <c r="C8" s="34"/>
      <c r="D8" s="28" t="s">
        <v>116</v>
      </c>
      <c r="E8" s="34"/>
      <c r="F8" s="34"/>
      <c r="G8" s="34"/>
      <c r="H8" s="34"/>
      <c r="I8" s="34"/>
      <c r="J8" s="34"/>
      <c r="K8" s="37"/>
    </row>
    <row r="9" spans="1:70" s="55" customFormat="1" ht="36.950000000000003" customHeight="1">
      <c r="B9" s="33"/>
      <c r="C9" s="34"/>
      <c r="D9" s="34"/>
      <c r="E9" s="369" t="s">
        <v>414</v>
      </c>
      <c r="F9" s="370"/>
      <c r="G9" s="370"/>
      <c r="H9" s="370"/>
      <c r="I9" s="34"/>
      <c r="J9" s="34"/>
      <c r="K9" s="37"/>
    </row>
    <row r="10" spans="1:70" s="55" customFormat="1">
      <c r="B10" s="33"/>
      <c r="C10" s="34"/>
      <c r="D10" s="34"/>
      <c r="E10" s="34"/>
      <c r="F10" s="34"/>
      <c r="G10" s="34"/>
      <c r="H10" s="34"/>
      <c r="I10" s="34"/>
      <c r="J10" s="34"/>
      <c r="K10" s="37"/>
    </row>
    <row r="11" spans="1:70" s="55" customFormat="1" ht="14.45" customHeight="1">
      <c r="B11" s="33"/>
      <c r="C11" s="34"/>
      <c r="D11" s="28" t="s">
        <v>20</v>
      </c>
      <c r="E11" s="34"/>
      <c r="F11" s="26" t="s">
        <v>21</v>
      </c>
      <c r="G11" s="34"/>
      <c r="H11" s="34"/>
      <c r="I11" s="28" t="s">
        <v>22</v>
      </c>
      <c r="J11" s="26" t="s">
        <v>21</v>
      </c>
      <c r="K11" s="37"/>
    </row>
    <row r="12" spans="1:70" s="55" customFormat="1" ht="14.45" customHeight="1">
      <c r="B12" s="33"/>
      <c r="C12" s="34"/>
      <c r="D12" s="28" t="s">
        <v>23</v>
      </c>
      <c r="E12" s="34"/>
      <c r="F12" s="26" t="s">
        <v>24</v>
      </c>
      <c r="G12" s="34"/>
      <c r="H12" s="34"/>
      <c r="I12" s="28" t="s">
        <v>25</v>
      </c>
      <c r="J12" s="102" t="str">
        <f>'Rekapitulace stavby'!AN8</f>
        <v>16.3.2017</v>
      </c>
      <c r="K12" s="37"/>
    </row>
    <row r="13" spans="1:70" s="55" customFormat="1" ht="21.75" customHeight="1">
      <c r="B13" s="33"/>
      <c r="C13" s="34"/>
      <c r="D13" s="25" t="s">
        <v>27</v>
      </c>
      <c r="E13" s="34"/>
      <c r="F13" s="30" t="s">
        <v>415</v>
      </c>
      <c r="G13" s="34"/>
      <c r="H13" s="34"/>
      <c r="I13" s="34"/>
      <c r="J13" s="34"/>
      <c r="K13" s="37"/>
    </row>
    <row r="14" spans="1:70" s="55" customFormat="1" ht="14.45" customHeight="1">
      <c r="B14" s="33"/>
      <c r="C14" s="34"/>
      <c r="D14" s="28" t="s">
        <v>29</v>
      </c>
      <c r="E14" s="34"/>
      <c r="F14" s="34"/>
      <c r="G14" s="34"/>
      <c r="H14" s="34"/>
      <c r="I14" s="28" t="s">
        <v>30</v>
      </c>
      <c r="J14" s="26" t="str">
        <f>IF('Rekapitulace stavby'!AN10="","",'Rekapitulace stavby'!AN10)</f>
        <v/>
      </c>
      <c r="K14" s="37"/>
    </row>
    <row r="15" spans="1:70" s="55" customFormat="1" ht="18" customHeight="1">
      <c r="B15" s="33"/>
      <c r="C15" s="34"/>
      <c r="D15" s="34"/>
      <c r="E15" s="26" t="str">
        <f>IF('Rekapitulace stavby'!E11="","",'Rekapitulace stavby'!E11)</f>
        <v xml:space="preserve"> </v>
      </c>
      <c r="F15" s="34"/>
      <c r="G15" s="34"/>
      <c r="H15" s="34"/>
      <c r="I15" s="28" t="s">
        <v>32</v>
      </c>
      <c r="J15" s="26" t="str">
        <f>IF('Rekapitulace stavby'!AN11="","",'Rekapitulace stavby'!AN11)</f>
        <v/>
      </c>
      <c r="K15" s="37"/>
    </row>
    <row r="16" spans="1:70" s="55" customFormat="1" ht="6.95" customHeight="1">
      <c r="B16" s="33"/>
      <c r="C16" s="34"/>
      <c r="D16" s="34"/>
      <c r="E16" s="34"/>
      <c r="F16" s="34"/>
      <c r="G16" s="34"/>
      <c r="H16" s="34"/>
      <c r="I16" s="34"/>
      <c r="J16" s="34"/>
      <c r="K16" s="37"/>
    </row>
    <row r="17" spans="2:11" s="55" customFormat="1" ht="14.45" customHeight="1">
      <c r="B17" s="33"/>
      <c r="C17" s="34"/>
      <c r="D17" s="28" t="s">
        <v>33</v>
      </c>
      <c r="E17" s="34"/>
      <c r="F17" s="34"/>
      <c r="G17" s="34"/>
      <c r="H17" s="34"/>
      <c r="I17" s="28" t="s">
        <v>30</v>
      </c>
      <c r="J17" s="26" t="str">
        <f>IF('Rekapitulace stavby'!AN13="Vyplň údaj","",IF('Rekapitulace stavby'!AN13="","",'Rekapitulace stavby'!AN13))</f>
        <v/>
      </c>
      <c r="K17" s="37"/>
    </row>
    <row r="18" spans="2:11" s="55" customFormat="1" ht="18" customHeight="1">
      <c r="B18" s="33"/>
      <c r="C18" s="34"/>
      <c r="D18" s="34"/>
      <c r="E18" s="26" t="str">
        <f>IF('Rekapitulace stavby'!E14="Vyplň údaj","",IF('Rekapitulace stavby'!E14="","",'Rekapitulace stavby'!E14))</f>
        <v/>
      </c>
      <c r="F18" s="34"/>
      <c r="G18" s="34"/>
      <c r="H18" s="34"/>
      <c r="I18" s="28" t="s">
        <v>32</v>
      </c>
      <c r="J18" s="26" t="str">
        <f>IF('Rekapitulace stavby'!AN14="Vyplň údaj","",IF('Rekapitulace stavby'!AN14="","",'Rekapitulace stavby'!AN14))</f>
        <v/>
      </c>
      <c r="K18" s="37"/>
    </row>
    <row r="19" spans="2:11" s="55" customFormat="1" ht="6.95" customHeight="1">
      <c r="B19" s="33"/>
      <c r="C19" s="34"/>
      <c r="D19" s="34"/>
      <c r="E19" s="34"/>
      <c r="F19" s="34"/>
      <c r="G19" s="34"/>
      <c r="H19" s="34"/>
      <c r="I19" s="34"/>
      <c r="J19" s="34"/>
      <c r="K19" s="37"/>
    </row>
    <row r="20" spans="2:11" s="55" customFormat="1" ht="14.45" customHeight="1">
      <c r="B20" s="33"/>
      <c r="C20" s="34"/>
      <c r="D20" s="28" t="s">
        <v>35</v>
      </c>
      <c r="E20" s="34"/>
      <c r="F20" s="34"/>
      <c r="G20" s="34"/>
      <c r="H20" s="34"/>
      <c r="I20" s="28" t="s">
        <v>30</v>
      </c>
      <c r="J20" s="26" t="str">
        <f>IF('Rekapitulace stavby'!AN16="","",'Rekapitulace stavby'!AN16)</f>
        <v/>
      </c>
      <c r="K20" s="37"/>
    </row>
    <row r="21" spans="2:11" s="55" customFormat="1" ht="18" customHeight="1">
      <c r="B21" s="33"/>
      <c r="C21" s="34"/>
      <c r="D21" s="34"/>
      <c r="E21" s="26" t="str">
        <f>IF('Rekapitulace stavby'!E17="","",'Rekapitulace stavby'!E17)</f>
        <v xml:space="preserve"> </v>
      </c>
      <c r="F21" s="34"/>
      <c r="G21" s="34"/>
      <c r="H21" s="34"/>
      <c r="I21" s="28" t="s">
        <v>32</v>
      </c>
      <c r="J21" s="26" t="str">
        <f>IF('Rekapitulace stavby'!AN17="","",'Rekapitulace stavby'!AN17)</f>
        <v/>
      </c>
      <c r="K21" s="37"/>
    </row>
    <row r="22" spans="2:11" s="55" customFormat="1" ht="6.95" customHeight="1">
      <c r="B22" s="33"/>
      <c r="C22" s="34"/>
      <c r="D22" s="34"/>
      <c r="E22" s="34"/>
      <c r="F22" s="34"/>
      <c r="G22" s="34"/>
      <c r="H22" s="34"/>
      <c r="I22" s="34"/>
      <c r="J22" s="34"/>
      <c r="K22" s="37"/>
    </row>
    <row r="23" spans="2:11" s="55" customFormat="1" ht="14.45" customHeight="1">
      <c r="B23" s="33"/>
      <c r="C23" s="34"/>
      <c r="D23" s="28" t="s">
        <v>37</v>
      </c>
      <c r="E23" s="34"/>
      <c r="F23" s="34"/>
      <c r="G23" s="34"/>
      <c r="H23" s="34"/>
      <c r="I23" s="34"/>
      <c r="J23" s="34"/>
      <c r="K23" s="37"/>
    </row>
    <row r="24" spans="2:11" s="293" customFormat="1" ht="22.5" customHeight="1">
      <c r="B24" s="103"/>
      <c r="C24" s="104"/>
      <c r="D24" s="104"/>
      <c r="E24" s="358" t="s">
        <v>21</v>
      </c>
      <c r="F24" s="358"/>
      <c r="G24" s="358"/>
      <c r="H24" s="358"/>
      <c r="I24" s="104"/>
      <c r="J24" s="104"/>
      <c r="K24" s="105"/>
    </row>
    <row r="25" spans="2:11" s="55" customFormat="1" ht="6.95" customHeight="1">
      <c r="B25" s="33"/>
      <c r="C25" s="34"/>
      <c r="D25" s="34"/>
      <c r="E25" s="34"/>
      <c r="F25" s="34"/>
      <c r="G25" s="34"/>
      <c r="H25" s="34"/>
      <c r="I25" s="34"/>
      <c r="J25" s="34"/>
      <c r="K25" s="37"/>
    </row>
    <row r="26" spans="2:11" s="55" customFormat="1" ht="6.95" customHeight="1">
      <c r="B26" s="33"/>
      <c r="C26" s="34"/>
      <c r="D26" s="76"/>
      <c r="E26" s="76"/>
      <c r="F26" s="76"/>
      <c r="G26" s="76"/>
      <c r="H26" s="76"/>
      <c r="I26" s="76"/>
      <c r="J26" s="76"/>
      <c r="K26" s="106"/>
    </row>
    <row r="27" spans="2:11" s="55" customFormat="1" ht="25.35" customHeight="1">
      <c r="B27" s="33"/>
      <c r="C27" s="34"/>
      <c r="D27" s="107" t="s">
        <v>38</v>
      </c>
      <c r="E27" s="34"/>
      <c r="F27" s="34"/>
      <c r="G27" s="34"/>
      <c r="H27" s="34"/>
      <c r="I27" s="34"/>
      <c r="J27" s="108">
        <f>ROUND(J81,2)</f>
        <v>0</v>
      </c>
      <c r="K27" s="37"/>
    </row>
    <row r="28" spans="2:11" s="55" customFormat="1" ht="6.95" customHeight="1">
      <c r="B28" s="33"/>
      <c r="C28" s="34"/>
      <c r="D28" s="76"/>
      <c r="E28" s="76"/>
      <c r="F28" s="76"/>
      <c r="G28" s="76"/>
      <c r="H28" s="76"/>
      <c r="I28" s="76"/>
      <c r="J28" s="76"/>
      <c r="K28" s="106"/>
    </row>
    <row r="29" spans="2:11" s="55" customFormat="1" ht="14.45" customHeight="1">
      <c r="B29" s="33"/>
      <c r="C29" s="34"/>
      <c r="D29" s="34"/>
      <c r="E29" s="34"/>
      <c r="F29" s="38" t="s">
        <v>40</v>
      </c>
      <c r="G29" s="34"/>
      <c r="H29" s="34"/>
      <c r="I29" s="38" t="s">
        <v>39</v>
      </c>
      <c r="J29" s="38" t="s">
        <v>41</v>
      </c>
      <c r="K29" s="37"/>
    </row>
    <row r="30" spans="2:11" s="55" customFormat="1" ht="14.45" customHeight="1">
      <c r="B30" s="33"/>
      <c r="C30" s="34"/>
      <c r="D30" s="41" t="s">
        <v>42</v>
      </c>
      <c r="E30" s="41" t="s">
        <v>43</v>
      </c>
      <c r="F30" s="109">
        <f>ROUND(SUM(BE81:BE178), 2)</f>
        <v>0</v>
      </c>
      <c r="G30" s="34"/>
      <c r="H30" s="34"/>
      <c r="I30" s="294">
        <v>0.21</v>
      </c>
      <c r="J30" s="109">
        <f>ROUND(ROUND((SUM(BE81:BE178)), 2)*I30, 2)</f>
        <v>0</v>
      </c>
      <c r="K30" s="37"/>
    </row>
    <row r="31" spans="2:11" s="55" customFormat="1" ht="14.45" customHeight="1">
      <c r="B31" s="33"/>
      <c r="C31" s="34"/>
      <c r="D31" s="34"/>
      <c r="E31" s="41" t="s">
        <v>44</v>
      </c>
      <c r="F31" s="109">
        <f>ROUND(SUM(BF81:BF178), 2)</f>
        <v>0</v>
      </c>
      <c r="G31" s="34"/>
      <c r="H31" s="34"/>
      <c r="I31" s="294">
        <v>0.15</v>
      </c>
      <c r="J31" s="109">
        <f>ROUND(ROUND((SUM(BF81:BF178)), 2)*I31, 2)</f>
        <v>0</v>
      </c>
      <c r="K31" s="37"/>
    </row>
    <row r="32" spans="2:11" s="55" customFormat="1" ht="14.45" hidden="1" customHeight="1">
      <c r="B32" s="33"/>
      <c r="C32" s="34"/>
      <c r="D32" s="34"/>
      <c r="E32" s="41" t="s">
        <v>45</v>
      </c>
      <c r="F32" s="109">
        <f>ROUND(SUM(BG81:BG178), 2)</f>
        <v>0</v>
      </c>
      <c r="G32" s="34"/>
      <c r="H32" s="34"/>
      <c r="I32" s="294">
        <v>0.21</v>
      </c>
      <c r="J32" s="109">
        <v>0</v>
      </c>
      <c r="K32" s="37"/>
    </row>
    <row r="33" spans="2:11" s="55" customFormat="1" ht="14.45" hidden="1" customHeight="1">
      <c r="B33" s="33"/>
      <c r="C33" s="34"/>
      <c r="D33" s="34"/>
      <c r="E33" s="41" t="s">
        <v>46</v>
      </c>
      <c r="F33" s="109">
        <f>ROUND(SUM(BH81:BH178), 2)</f>
        <v>0</v>
      </c>
      <c r="G33" s="34"/>
      <c r="H33" s="34"/>
      <c r="I33" s="294">
        <v>0.15</v>
      </c>
      <c r="J33" s="109">
        <v>0</v>
      </c>
      <c r="K33" s="37"/>
    </row>
    <row r="34" spans="2:11" s="55" customFormat="1" ht="14.45" hidden="1" customHeight="1">
      <c r="B34" s="33"/>
      <c r="C34" s="34"/>
      <c r="D34" s="34"/>
      <c r="E34" s="41" t="s">
        <v>47</v>
      </c>
      <c r="F34" s="109">
        <f>ROUND(SUM(BI81:BI178), 2)</f>
        <v>0</v>
      </c>
      <c r="G34" s="34"/>
      <c r="H34" s="34"/>
      <c r="I34" s="294">
        <v>0</v>
      </c>
      <c r="J34" s="109">
        <v>0</v>
      </c>
      <c r="K34" s="37"/>
    </row>
    <row r="35" spans="2:11" s="55" customFormat="1" ht="6.95" customHeight="1">
      <c r="B35" s="33"/>
      <c r="C35" s="34"/>
      <c r="D35" s="34"/>
      <c r="E35" s="34"/>
      <c r="F35" s="34"/>
      <c r="G35" s="34"/>
      <c r="H35" s="34"/>
      <c r="I35" s="34"/>
      <c r="J35" s="34"/>
      <c r="K35" s="37"/>
    </row>
    <row r="36" spans="2:11" s="55" customFormat="1" ht="25.35" customHeight="1">
      <c r="B36" s="33"/>
      <c r="C36" s="43"/>
      <c r="D36" s="44" t="s">
        <v>48</v>
      </c>
      <c r="E36" s="45"/>
      <c r="F36" s="45"/>
      <c r="G36" s="110" t="s">
        <v>49</v>
      </c>
      <c r="H36" s="46" t="s">
        <v>50</v>
      </c>
      <c r="I36" s="45"/>
      <c r="J36" s="111">
        <f>SUM(J27:J34)</f>
        <v>0</v>
      </c>
      <c r="K36" s="112"/>
    </row>
    <row r="37" spans="2:11" s="55" customFormat="1" ht="14.45" customHeight="1">
      <c r="B37" s="48"/>
      <c r="C37" s="49"/>
      <c r="D37" s="49"/>
      <c r="E37" s="49"/>
      <c r="F37" s="49"/>
      <c r="G37" s="49"/>
      <c r="H37" s="49"/>
      <c r="I37" s="49"/>
      <c r="J37" s="49"/>
      <c r="K37" s="50"/>
    </row>
    <row r="41" spans="2:11" s="55" customFormat="1" ht="6.95" customHeight="1">
      <c r="B41" s="51"/>
      <c r="C41" s="52"/>
      <c r="D41" s="52"/>
      <c r="E41" s="52"/>
      <c r="F41" s="52"/>
      <c r="G41" s="52"/>
      <c r="H41" s="52"/>
      <c r="I41" s="52"/>
      <c r="J41" s="52"/>
      <c r="K41" s="295"/>
    </row>
    <row r="42" spans="2:11" s="55" customFormat="1" ht="36.950000000000003" customHeight="1">
      <c r="B42" s="33"/>
      <c r="C42" s="21" t="s">
        <v>119</v>
      </c>
      <c r="D42" s="34"/>
      <c r="E42" s="34"/>
      <c r="F42" s="34"/>
      <c r="G42" s="34"/>
      <c r="H42" s="34"/>
      <c r="I42" s="34"/>
      <c r="J42" s="34"/>
      <c r="K42" s="37"/>
    </row>
    <row r="43" spans="2:11" s="55" customFormat="1" ht="6.95" customHeight="1">
      <c r="B43" s="33"/>
      <c r="C43" s="34"/>
      <c r="D43" s="34"/>
      <c r="E43" s="34"/>
      <c r="F43" s="34"/>
      <c r="G43" s="34"/>
      <c r="H43" s="34"/>
      <c r="I43" s="34"/>
      <c r="J43" s="34"/>
      <c r="K43" s="37"/>
    </row>
    <row r="44" spans="2:11" s="55" customFormat="1" ht="14.45" customHeight="1">
      <c r="B44" s="33"/>
      <c r="C44" s="28" t="s">
        <v>18</v>
      </c>
      <c r="D44" s="34"/>
      <c r="E44" s="34"/>
      <c r="F44" s="34"/>
      <c r="G44" s="34"/>
      <c r="H44" s="34"/>
      <c r="I44" s="34"/>
      <c r="J44" s="34"/>
      <c r="K44" s="37"/>
    </row>
    <row r="45" spans="2:11" s="55" customFormat="1" ht="22.5" customHeight="1">
      <c r="B45" s="33"/>
      <c r="C45" s="34"/>
      <c r="D45" s="34"/>
      <c r="E45" s="367" t="str">
        <f>E7</f>
        <v xml:space="preserve"> Lesopark ul. Lesní</v>
      </c>
      <c r="F45" s="368"/>
      <c r="G45" s="368"/>
      <c r="H45" s="368"/>
      <c r="I45" s="34"/>
      <c r="J45" s="34"/>
      <c r="K45" s="37"/>
    </row>
    <row r="46" spans="2:11" s="55" customFormat="1" ht="14.45" customHeight="1">
      <c r="B46" s="33"/>
      <c r="C46" s="28" t="s">
        <v>116</v>
      </c>
      <c r="D46" s="34"/>
      <c r="E46" s="34"/>
      <c r="F46" s="34"/>
      <c r="G46" s="34"/>
      <c r="H46" s="34"/>
      <c r="I46" s="34"/>
      <c r="J46" s="34"/>
      <c r="K46" s="37"/>
    </row>
    <row r="47" spans="2:11" s="55" customFormat="1" ht="23.25" customHeight="1">
      <c r="B47" s="33"/>
      <c r="C47" s="34"/>
      <c r="D47" s="34"/>
      <c r="E47" s="369" t="str">
        <f>E9</f>
        <v>SO 05 - Veřejné osvětlení</v>
      </c>
      <c r="F47" s="370"/>
      <c r="G47" s="370"/>
      <c r="H47" s="370"/>
      <c r="I47" s="34"/>
      <c r="J47" s="34"/>
      <c r="K47" s="37"/>
    </row>
    <row r="48" spans="2:11" s="55" customFormat="1" ht="6.95" customHeight="1">
      <c r="B48" s="33"/>
      <c r="C48" s="34"/>
      <c r="D48" s="34"/>
      <c r="E48" s="34"/>
      <c r="F48" s="34"/>
      <c r="G48" s="34"/>
      <c r="H48" s="34"/>
      <c r="I48" s="34"/>
      <c r="J48" s="34"/>
      <c r="K48" s="37"/>
    </row>
    <row r="49" spans="2:47" s="55" customFormat="1" ht="18" customHeight="1">
      <c r="B49" s="33"/>
      <c r="C49" s="28" t="s">
        <v>23</v>
      </c>
      <c r="D49" s="34"/>
      <c r="E49" s="34"/>
      <c r="F49" s="26" t="str">
        <f>F12</f>
        <v>Chodov</v>
      </c>
      <c r="G49" s="34"/>
      <c r="H49" s="34"/>
      <c r="I49" s="28" t="s">
        <v>25</v>
      </c>
      <c r="J49" s="102" t="str">
        <f>IF(J12="","",J12)</f>
        <v>16.3.2017</v>
      </c>
      <c r="K49" s="37"/>
    </row>
    <row r="50" spans="2:47" s="55" customFormat="1" ht="6.95" customHeight="1">
      <c r="B50" s="33"/>
      <c r="C50" s="34"/>
      <c r="D50" s="34"/>
      <c r="E50" s="34"/>
      <c r="F50" s="34"/>
      <c r="G50" s="34"/>
      <c r="H50" s="34"/>
      <c r="I50" s="34"/>
      <c r="J50" s="34"/>
      <c r="K50" s="37"/>
    </row>
    <row r="51" spans="2:47" s="55" customFormat="1" ht="15">
      <c r="B51" s="33"/>
      <c r="C51" s="28" t="s">
        <v>29</v>
      </c>
      <c r="D51" s="34"/>
      <c r="E51" s="34"/>
      <c r="F51" s="26" t="str">
        <f>E15</f>
        <v xml:space="preserve"> </v>
      </c>
      <c r="G51" s="34"/>
      <c r="H51" s="34"/>
      <c r="I51" s="28" t="s">
        <v>35</v>
      </c>
      <c r="J51" s="26" t="str">
        <f>E21</f>
        <v xml:space="preserve"> </v>
      </c>
      <c r="K51" s="37"/>
    </row>
    <row r="52" spans="2:47" s="55" customFormat="1" ht="14.45" customHeight="1">
      <c r="B52" s="33"/>
      <c r="C52" s="28" t="s">
        <v>33</v>
      </c>
      <c r="D52" s="34"/>
      <c r="E52" s="34"/>
      <c r="F52" s="26" t="str">
        <f>IF(E18="","",E18)</f>
        <v/>
      </c>
      <c r="G52" s="34"/>
      <c r="H52" s="34"/>
      <c r="I52" s="34"/>
      <c r="J52" s="34"/>
      <c r="K52" s="37"/>
    </row>
    <row r="53" spans="2:47" s="55" customFormat="1" ht="10.35" customHeight="1">
      <c r="B53" s="33"/>
      <c r="C53" s="34"/>
      <c r="D53" s="34"/>
      <c r="E53" s="34"/>
      <c r="F53" s="34"/>
      <c r="G53" s="34"/>
      <c r="H53" s="34"/>
      <c r="I53" s="34"/>
      <c r="J53" s="34"/>
      <c r="K53" s="37"/>
    </row>
    <row r="54" spans="2:47" s="55" customFormat="1" ht="29.25" customHeight="1">
      <c r="B54" s="33"/>
      <c r="C54" s="113" t="s">
        <v>120</v>
      </c>
      <c r="D54" s="43"/>
      <c r="E54" s="43"/>
      <c r="F54" s="43"/>
      <c r="G54" s="43"/>
      <c r="H54" s="43"/>
      <c r="I54" s="43"/>
      <c r="J54" s="114" t="s">
        <v>121</v>
      </c>
      <c r="K54" s="47"/>
    </row>
    <row r="55" spans="2:47" s="55" customFormat="1" ht="10.35" customHeight="1">
      <c r="B55" s="33"/>
      <c r="C55" s="34"/>
      <c r="D55" s="34"/>
      <c r="E55" s="34"/>
      <c r="F55" s="34"/>
      <c r="G55" s="34"/>
      <c r="H55" s="34"/>
      <c r="I55" s="34"/>
      <c r="J55" s="34"/>
      <c r="K55" s="37"/>
    </row>
    <row r="56" spans="2:47" s="55" customFormat="1" ht="29.25" customHeight="1">
      <c r="B56" s="33"/>
      <c r="C56" s="115" t="s">
        <v>122</v>
      </c>
      <c r="D56" s="34"/>
      <c r="E56" s="34"/>
      <c r="F56" s="34"/>
      <c r="G56" s="34"/>
      <c r="H56" s="34"/>
      <c r="I56" s="34"/>
      <c r="J56" s="108">
        <f>J81</f>
        <v>0</v>
      </c>
      <c r="K56" s="37"/>
      <c r="AU56" s="291" t="s">
        <v>123</v>
      </c>
    </row>
    <row r="57" spans="2:47" s="296" customFormat="1" ht="24.95" customHeight="1">
      <c r="B57" s="116"/>
      <c r="C57" s="117"/>
      <c r="D57" s="118" t="s">
        <v>416</v>
      </c>
      <c r="E57" s="119"/>
      <c r="F57" s="119"/>
      <c r="G57" s="119"/>
      <c r="H57" s="119"/>
      <c r="I57" s="119"/>
      <c r="J57" s="120">
        <f>J82</f>
        <v>0</v>
      </c>
      <c r="K57" s="121"/>
    </row>
    <row r="58" spans="2:47" s="304" customFormat="1" ht="19.899999999999999" customHeight="1">
      <c r="B58" s="159"/>
      <c r="C58" s="160"/>
      <c r="D58" s="161" t="s">
        <v>417</v>
      </c>
      <c r="E58" s="162"/>
      <c r="F58" s="162"/>
      <c r="G58" s="162"/>
      <c r="H58" s="162"/>
      <c r="I58" s="162"/>
      <c r="J58" s="163">
        <f>J83</f>
        <v>0</v>
      </c>
      <c r="K58" s="164"/>
    </row>
    <row r="59" spans="2:47" s="304" customFormat="1" ht="19.899999999999999" customHeight="1">
      <c r="B59" s="159"/>
      <c r="C59" s="160"/>
      <c r="D59" s="161" t="s">
        <v>418</v>
      </c>
      <c r="E59" s="162"/>
      <c r="F59" s="162"/>
      <c r="G59" s="162"/>
      <c r="H59" s="162"/>
      <c r="I59" s="162"/>
      <c r="J59" s="163">
        <f>J127</f>
        <v>0</v>
      </c>
      <c r="K59" s="164"/>
    </row>
    <row r="60" spans="2:47" s="304" customFormat="1" ht="19.899999999999999" customHeight="1">
      <c r="B60" s="159"/>
      <c r="C60" s="160"/>
      <c r="D60" s="161" t="s">
        <v>419</v>
      </c>
      <c r="E60" s="162"/>
      <c r="F60" s="162"/>
      <c r="G60" s="162"/>
      <c r="H60" s="162"/>
      <c r="I60" s="162"/>
      <c r="J60" s="163">
        <f>J138</f>
        <v>0</v>
      </c>
      <c r="K60" s="164"/>
    </row>
    <row r="61" spans="2:47" s="304" customFormat="1" ht="19.899999999999999" customHeight="1">
      <c r="B61" s="159"/>
      <c r="C61" s="160"/>
      <c r="D61" s="161" t="s">
        <v>420</v>
      </c>
      <c r="E61" s="162"/>
      <c r="F61" s="162"/>
      <c r="G61" s="162"/>
      <c r="H61" s="162"/>
      <c r="I61" s="162"/>
      <c r="J61" s="163">
        <f>J177</f>
        <v>0</v>
      </c>
      <c r="K61" s="164"/>
    </row>
    <row r="62" spans="2:47" s="55" customFormat="1" ht="21.75" customHeight="1">
      <c r="B62" s="33"/>
      <c r="C62" s="34"/>
      <c r="D62" s="34"/>
      <c r="E62" s="34"/>
      <c r="F62" s="34"/>
      <c r="G62" s="34"/>
      <c r="H62" s="34"/>
      <c r="I62" s="34"/>
      <c r="J62" s="34"/>
      <c r="K62" s="37"/>
    </row>
    <row r="63" spans="2:47" s="55" customFormat="1" ht="6.95" customHeight="1">
      <c r="B63" s="48"/>
      <c r="C63" s="49"/>
      <c r="D63" s="49"/>
      <c r="E63" s="49"/>
      <c r="F63" s="49"/>
      <c r="G63" s="49"/>
      <c r="H63" s="49"/>
      <c r="I63" s="49"/>
      <c r="J63" s="49"/>
      <c r="K63" s="50"/>
    </row>
    <row r="67" spans="2:20" s="55" customFormat="1" ht="6.95" customHeight="1">
      <c r="B67" s="51"/>
      <c r="C67" s="52"/>
      <c r="D67" s="52"/>
      <c r="E67" s="52"/>
      <c r="F67" s="52"/>
      <c r="G67" s="52"/>
      <c r="H67" s="52"/>
      <c r="I67" s="52"/>
      <c r="J67" s="52"/>
      <c r="K67" s="52"/>
      <c r="L67" s="33"/>
    </row>
    <row r="68" spans="2:20" s="55" customFormat="1" ht="36.950000000000003" customHeight="1">
      <c r="B68" s="33"/>
      <c r="C68" s="54" t="s">
        <v>129</v>
      </c>
      <c r="L68" s="33"/>
    </row>
    <row r="69" spans="2:20" s="55" customFormat="1" ht="6.95" customHeight="1">
      <c r="B69" s="33"/>
      <c r="L69" s="33"/>
    </row>
    <row r="70" spans="2:20" s="55" customFormat="1" ht="14.45" customHeight="1">
      <c r="B70" s="33"/>
      <c r="C70" s="57" t="s">
        <v>18</v>
      </c>
      <c r="L70" s="33"/>
    </row>
    <row r="71" spans="2:20" s="55" customFormat="1" ht="22.5" customHeight="1">
      <c r="B71" s="33"/>
      <c r="E71" s="362" t="str">
        <f>E7</f>
        <v xml:space="preserve"> Lesopark ul. Lesní</v>
      </c>
      <c r="F71" s="363"/>
      <c r="G71" s="363"/>
      <c r="H71" s="363"/>
      <c r="L71" s="33"/>
    </row>
    <row r="72" spans="2:20" s="55" customFormat="1" ht="14.45" customHeight="1">
      <c r="B72" s="33"/>
      <c r="C72" s="57" t="s">
        <v>116</v>
      </c>
      <c r="L72" s="33"/>
    </row>
    <row r="73" spans="2:20" s="55" customFormat="1" ht="23.25" customHeight="1">
      <c r="B73" s="33"/>
      <c r="E73" s="334" t="str">
        <f>E9</f>
        <v>SO 05 - Veřejné osvětlení</v>
      </c>
      <c r="F73" s="364"/>
      <c r="G73" s="364"/>
      <c r="H73" s="364"/>
      <c r="L73" s="33"/>
    </row>
    <row r="74" spans="2:20" s="55" customFormat="1" ht="6.95" customHeight="1">
      <c r="B74" s="33"/>
      <c r="L74" s="33"/>
    </row>
    <row r="75" spans="2:20" s="55" customFormat="1" ht="18" customHeight="1">
      <c r="B75" s="33"/>
      <c r="C75" s="57" t="s">
        <v>23</v>
      </c>
      <c r="F75" s="123" t="str">
        <f>F12</f>
        <v>Chodov</v>
      </c>
      <c r="I75" s="57" t="s">
        <v>25</v>
      </c>
      <c r="J75" s="65" t="str">
        <f>IF(J12="","",J12)</f>
        <v>16.3.2017</v>
      </c>
      <c r="L75" s="33"/>
    </row>
    <row r="76" spans="2:20" s="55" customFormat="1" ht="6.95" customHeight="1">
      <c r="B76" s="33"/>
      <c r="L76" s="33"/>
    </row>
    <row r="77" spans="2:20" s="55" customFormat="1" ht="15">
      <c r="B77" s="33"/>
      <c r="C77" s="57" t="s">
        <v>29</v>
      </c>
      <c r="F77" s="123" t="str">
        <f>E15</f>
        <v xml:space="preserve"> </v>
      </c>
      <c r="I77" s="57" t="s">
        <v>35</v>
      </c>
      <c r="J77" s="123" t="str">
        <f>E21</f>
        <v xml:space="preserve"> </v>
      </c>
      <c r="L77" s="33"/>
    </row>
    <row r="78" spans="2:20" s="55" customFormat="1" ht="14.45" customHeight="1">
      <c r="B78" s="33"/>
      <c r="C78" s="57" t="s">
        <v>33</v>
      </c>
      <c r="F78" s="123" t="str">
        <f>IF(E18="","",E18)</f>
        <v/>
      </c>
      <c r="L78" s="33"/>
    </row>
    <row r="79" spans="2:20" s="55" customFormat="1" ht="10.35" customHeight="1">
      <c r="B79" s="33"/>
      <c r="L79" s="33"/>
    </row>
    <row r="80" spans="2:20" s="298" customFormat="1" ht="29.25" customHeight="1">
      <c r="B80" s="124"/>
      <c r="C80" s="125" t="s">
        <v>130</v>
      </c>
      <c r="D80" s="126" t="s">
        <v>57</v>
      </c>
      <c r="E80" s="126" t="s">
        <v>53</v>
      </c>
      <c r="F80" s="126" t="s">
        <v>131</v>
      </c>
      <c r="G80" s="126" t="s">
        <v>132</v>
      </c>
      <c r="H80" s="126" t="s">
        <v>133</v>
      </c>
      <c r="I80" s="297" t="s">
        <v>134</v>
      </c>
      <c r="J80" s="126" t="s">
        <v>121</v>
      </c>
      <c r="K80" s="127" t="s">
        <v>135</v>
      </c>
      <c r="L80" s="124"/>
      <c r="M80" s="72" t="s">
        <v>136</v>
      </c>
      <c r="N80" s="73" t="s">
        <v>42</v>
      </c>
      <c r="O80" s="73" t="s">
        <v>137</v>
      </c>
      <c r="P80" s="73" t="s">
        <v>138</v>
      </c>
      <c r="Q80" s="73" t="s">
        <v>139</v>
      </c>
      <c r="R80" s="73" t="s">
        <v>140</v>
      </c>
      <c r="S80" s="73" t="s">
        <v>141</v>
      </c>
      <c r="T80" s="74" t="s">
        <v>142</v>
      </c>
    </row>
    <row r="81" spans="2:65" s="55" customFormat="1" ht="29.25" customHeight="1">
      <c r="B81" s="33"/>
      <c r="C81" s="78" t="s">
        <v>122</v>
      </c>
      <c r="J81" s="129">
        <f>BK81</f>
        <v>0</v>
      </c>
      <c r="L81" s="33"/>
      <c r="M81" s="75"/>
      <c r="N81" s="76"/>
      <c r="O81" s="76"/>
      <c r="P81" s="130">
        <f>P82</f>
        <v>0</v>
      </c>
      <c r="Q81" s="76"/>
      <c r="R81" s="130">
        <f>R82</f>
        <v>122.9271572</v>
      </c>
      <c r="S81" s="76"/>
      <c r="T81" s="131">
        <f>T82</f>
        <v>0</v>
      </c>
      <c r="AT81" s="291" t="s">
        <v>71</v>
      </c>
      <c r="AU81" s="291" t="s">
        <v>123</v>
      </c>
      <c r="BK81" s="299">
        <f>BK82</f>
        <v>0</v>
      </c>
    </row>
    <row r="82" spans="2:65" s="133" customFormat="1" ht="37.35" customHeight="1">
      <c r="B82" s="132"/>
      <c r="D82" s="165" t="s">
        <v>71</v>
      </c>
      <c r="E82" s="166" t="s">
        <v>232</v>
      </c>
      <c r="F82" s="166" t="s">
        <v>421</v>
      </c>
      <c r="J82" s="167">
        <f>BK82</f>
        <v>0</v>
      </c>
      <c r="L82" s="132"/>
      <c r="M82" s="138"/>
      <c r="N82" s="139"/>
      <c r="O82" s="139"/>
      <c r="P82" s="140">
        <f>P83+P127+P138+P177</f>
        <v>0</v>
      </c>
      <c r="Q82" s="139"/>
      <c r="R82" s="140">
        <f>R83+R127+R138+R177</f>
        <v>122.9271572</v>
      </c>
      <c r="S82" s="139"/>
      <c r="T82" s="141">
        <f>T83+T127+T138+T177</f>
        <v>0</v>
      </c>
      <c r="AR82" s="165" t="s">
        <v>159</v>
      </c>
      <c r="AT82" s="300" t="s">
        <v>71</v>
      </c>
      <c r="AU82" s="300" t="s">
        <v>72</v>
      </c>
      <c r="AY82" s="165" t="s">
        <v>145</v>
      </c>
      <c r="BK82" s="301">
        <f>BK83+BK127+BK138+BK177</f>
        <v>0</v>
      </c>
    </row>
    <row r="83" spans="2:65" s="133" customFormat="1" ht="19.899999999999999" customHeight="1">
      <c r="B83" s="132"/>
      <c r="D83" s="134" t="s">
        <v>71</v>
      </c>
      <c r="E83" s="168" t="s">
        <v>422</v>
      </c>
      <c r="F83" s="168" t="s">
        <v>423</v>
      </c>
      <c r="J83" s="169">
        <f>BK83</f>
        <v>0</v>
      </c>
      <c r="L83" s="132"/>
      <c r="M83" s="138"/>
      <c r="N83" s="139"/>
      <c r="O83" s="139"/>
      <c r="P83" s="140">
        <f>SUM(P84:P126)</f>
        <v>0</v>
      </c>
      <c r="Q83" s="139"/>
      <c r="R83" s="140">
        <f>SUM(R84:R126)</f>
        <v>3.1768170000000002</v>
      </c>
      <c r="S83" s="139"/>
      <c r="T83" s="141">
        <f>SUM(T84:T126)</f>
        <v>0</v>
      </c>
      <c r="AR83" s="165" t="s">
        <v>159</v>
      </c>
      <c r="AT83" s="300" t="s">
        <v>71</v>
      </c>
      <c r="AU83" s="300" t="s">
        <v>80</v>
      </c>
      <c r="AY83" s="165" t="s">
        <v>145</v>
      </c>
      <c r="BK83" s="301">
        <f>SUM(BK84:BK126)</f>
        <v>0</v>
      </c>
    </row>
    <row r="84" spans="2:65" s="55" customFormat="1" ht="22.5" customHeight="1">
      <c r="B84" s="33"/>
      <c r="C84" s="142" t="s">
        <v>80</v>
      </c>
      <c r="D84" s="142" t="s">
        <v>146</v>
      </c>
      <c r="E84" s="143" t="s">
        <v>424</v>
      </c>
      <c r="F84" s="144" t="s">
        <v>425</v>
      </c>
      <c r="G84" s="145" t="s">
        <v>149</v>
      </c>
      <c r="H84" s="146">
        <v>1</v>
      </c>
      <c r="I84" s="147"/>
      <c r="J84" s="148">
        <f>ROUND(I84*H84,2)</f>
        <v>0</v>
      </c>
      <c r="K84" s="144" t="s">
        <v>21</v>
      </c>
      <c r="L84" s="33"/>
      <c r="M84" s="302" t="s">
        <v>21</v>
      </c>
      <c r="N84" s="149" t="s">
        <v>43</v>
      </c>
      <c r="O84" s="34"/>
      <c r="P84" s="150">
        <f>O84*H84</f>
        <v>0</v>
      </c>
      <c r="Q84" s="150">
        <v>0</v>
      </c>
      <c r="R84" s="150">
        <f>Q84*H84</f>
        <v>0</v>
      </c>
      <c r="S84" s="150">
        <v>0</v>
      </c>
      <c r="T84" s="151">
        <f>S84*H84</f>
        <v>0</v>
      </c>
      <c r="AR84" s="291" t="s">
        <v>426</v>
      </c>
      <c r="AT84" s="291" t="s">
        <v>146</v>
      </c>
      <c r="AU84" s="291" t="s">
        <v>82</v>
      </c>
      <c r="AY84" s="291" t="s">
        <v>145</v>
      </c>
      <c r="BE84" s="303">
        <f>IF(N84="základní",J84,0)</f>
        <v>0</v>
      </c>
      <c r="BF84" s="303">
        <f>IF(N84="snížená",J84,0)</f>
        <v>0</v>
      </c>
      <c r="BG84" s="303">
        <f>IF(N84="zákl. přenesená",J84,0)</f>
        <v>0</v>
      </c>
      <c r="BH84" s="303">
        <f>IF(N84="sníž. přenesená",J84,0)</f>
        <v>0</v>
      </c>
      <c r="BI84" s="303">
        <f>IF(N84="nulová",J84,0)</f>
        <v>0</v>
      </c>
      <c r="BJ84" s="291" t="s">
        <v>80</v>
      </c>
      <c r="BK84" s="303">
        <f>ROUND(I84*H84,2)</f>
        <v>0</v>
      </c>
      <c r="BL84" s="291" t="s">
        <v>426</v>
      </c>
      <c r="BM84" s="291" t="s">
        <v>82</v>
      </c>
    </row>
    <row r="85" spans="2:65" s="55" customFormat="1" ht="31.5" customHeight="1">
      <c r="B85" s="33"/>
      <c r="C85" s="142" t="s">
        <v>82</v>
      </c>
      <c r="D85" s="142" t="s">
        <v>146</v>
      </c>
      <c r="E85" s="143" t="s">
        <v>427</v>
      </c>
      <c r="F85" s="144" t="s">
        <v>428</v>
      </c>
      <c r="G85" s="145" t="s">
        <v>155</v>
      </c>
      <c r="H85" s="146">
        <v>1</v>
      </c>
      <c r="I85" s="147"/>
      <c r="J85" s="148">
        <f>ROUND(I85*H85,2)</f>
        <v>0</v>
      </c>
      <c r="K85" s="144" t="s">
        <v>190</v>
      </c>
      <c r="L85" s="33"/>
      <c r="M85" s="302" t="s">
        <v>21</v>
      </c>
      <c r="N85" s="149" t="s">
        <v>43</v>
      </c>
      <c r="O85" s="34"/>
      <c r="P85" s="150">
        <f>O85*H85</f>
        <v>0</v>
      </c>
      <c r="Q85" s="150">
        <v>1.1810799999999999</v>
      </c>
      <c r="R85" s="150">
        <f>Q85*H85</f>
        <v>1.1810799999999999</v>
      </c>
      <c r="S85" s="150">
        <v>0</v>
      </c>
      <c r="T85" s="151">
        <f>S85*H85</f>
        <v>0</v>
      </c>
      <c r="AR85" s="291" t="s">
        <v>426</v>
      </c>
      <c r="AT85" s="291" t="s">
        <v>146</v>
      </c>
      <c r="AU85" s="291" t="s">
        <v>82</v>
      </c>
      <c r="AY85" s="291" t="s">
        <v>145</v>
      </c>
      <c r="BE85" s="303">
        <f>IF(N85="základní",J85,0)</f>
        <v>0</v>
      </c>
      <c r="BF85" s="303">
        <f>IF(N85="snížená",J85,0)</f>
        <v>0</v>
      </c>
      <c r="BG85" s="303">
        <f>IF(N85="zákl. přenesená",J85,0)</f>
        <v>0</v>
      </c>
      <c r="BH85" s="303">
        <f>IF(N85="sníž. přenesená",J85,0)</f>
        <v>0</v>
      </c>
      <c r="BI85" s="303">
        <f>IF(N85="nulová",J85,0)</f>
        <v>0</v>
      </c>
      <c r="BJ85" s="291" t="s">
        <v>80</v>
      </c>
      <c r="BK85" s="303">
        <f>ROUND(I85*H85,2)</f>
        <v>0</v>
      </c>
      <c r="BL85" s="291" t="s">
        <v>426</v>
      </c>
      <c r="BM85" s="291" t="s">
        <v>150</v>
      </c>
    </row>
    <row r="86" spans="2:65" s="55" customFormat="1" ht="67.5">
      <c r="B86" s="33"/>
      <c r="D86" s="170" t="s">
        <v>191</v>
      </c>
      <c r="F86" s="171" t="s">
        <v>429</v>
      </c>
      <c r="I86" s="122"/>
      <c r="L86" s="33"/>
      <c r="M86" s="154"/>
      <c r="N86" s="34"/>
      <c r="O86" s="34"/>
      <c r="P86" s="34"/>
      <c r="Q86" s="34"/>
      <c r="R86" s="34"/>
      <c r="S86" s="34"/>
      <c r="T86" s="70"/>
      <c r="AT86" s="291" t="s">
        <v>191</v>
      </c>
      <c r="AU86" s="291" t="s">
        <v>82</v>
      </c>
    </row>
    <row r="87" spans="2:65" s="55" customFormat="1" ht="22.5" customHeight="1">
      <c r="B87" s="33"/>
      <c r="C87" s="182" t="s">
        <v>159</v>
      </c>
      <c r="D87" s="182" t="s">
        <v>232</v>
      </c>
      <c r="E87" s="183" t="s">
        <v>430</v>
      </c>
      <c r="F87" s="184" t="s">
        <v>431</v>
      </c>
      <c r="G87" s="185" t="s">
        <v>149</v>
      </c>
      <c r="H87" s="186">
        <v>1</v>
      </c>
      <c r="I87" s="187"/>
      <c r="J87" s="188">
        <f t="shared" ref="J87:J92" si="0">ROUND(I87*H87,2)</f>
        <v>0</v>
      </c>
      <c r="K87" s="184" t="s">
        <v>21</v>
      </c>
      <c r="L87" s="306"/>
      <c r="M87" s="307" t="s">
        <v>21</v>
      </c>
      <c r="N87" s="189" t="s">
        <v>43</v>
      </c>
      <c r="O87" s="34"/>
      <c r="P87" s="150">
        <f t="shared" ref="P87:P92" si="1">O87*H87</f>
        <v>0</v>
      </c>
      <c r="Q87" s="150">
        <v>0</v>
      </c>
      <c r="R87" s="150">
        <f t="shared" ref="R87:R92" si="2">Q87*H87</f>
        <v>0</v>
      </c>
      <c r="S87" s="150">
        <v>0</v>
      </c>
      <c r="T87" s="151">
        <f t="shared" ref="T87:T92" si="3">S87*H87</f>
        <v>0</v>
      </c>
      <c r="AR87" s="291" t="s">
        <v>432</v>
      </c>
      <c r="AT87" s="291" t="s">
        <v>232</v>
      </c>
      <c r="AU87" s="291" t="s">
        <v>82</v>
      </c>
      <c r="AY87" s="291" t="s">
        <v>145</v>
      </c>
      <c r="BE87" s="303">
        <f t="shared" ref="BE87:BE92" si="4">IF(N87="základní",J87,0)</f>
        <v>0</v>
      </c>
      <c r="BF87" s="303">
        <f t="shared" ref="BF87:BF92" si="5">IF(N87="snížená",J87,0)</f>
        <v>0</v>
      </c>
      <c r="BG87" s="303">
        <f t="shared" ref="BG87:BG92" si="6">IF(N87="zákl. přenesená",J87,0)</f>
        <v>0</v>
      </c>
      <c r="BH87" s="303">
        <f t="shared" ref="BH87:BH92" si="7">IF(N87="sníž. přenesená",J87,0)</f>
        <v>0</v>
      </c>
      <c r="BI87" s="303">
        <f t="shared" ref="BI87:BI92" si="8">IF(N87="nulová",J87,0)</f>
        <v>0</v>
      </c>
      <c r="BJ87" s="291" t="s">
        <v>80</v>
      </c>
      <c r="BK87" s="303">
        <f t="shared" ref="BK87:BK92" si="9">ROUND(I87*H87,2)</f>
        <v>0</v>
      </c>
      <c r="BL87" s="291" t="s">
        <v>426</v>
      </c>
      <c r="BM87" s="291" t="s">
        <v>156</v>
      </c>
    </row>
    <row r="88" spans="2:65" s="55" customFormat="1" ht="31.5" customHeight="1">
      <c r="B88" s="33"/>
      <c r="C88" s="142" t="s">
        <v>150</v>
      </c>
      <c r="D88" s="142" t="s">
        <v>146</v>
      </c>
      <c r="E88" s="143" t="s">
        <v>433</v>
      </c>
      <c r="F88" s="144" t="s">
        <v>434</v>
      </c>
      <c r="G88" s="145" t="s">
        <v>155</v>
      </c>
      <c r="H88" s="146">
        <v>1</v>
      </c>
      <c r="I88" s="147"/>
      <c r="J88" s="148">
        <f t="shared" si="0"/>
        <v>0</v>
      </c>
      <c r="K88" s="144" t="s">
        <v>190</v>
      </c>
      <c r="L88" s="33"/>
      <c r="M88" s="302" t="s">
        <v>21</v>
      </c>
      <c r="N88" s="149" t="s">
        <v>43</v>
      </c>
      <c r="O88" s="34"/>
      <c r="P88" s="150">
        <f t="shared" si="1"/>
        <v>0</v>
      </c>
      <c r="Q88" s="150">
        <v>0</v>
      </c>
      <c r="R88" s="150">
        <f t="shared" si="2"/>
        <v>0</v>
      </c>
      <c r="S88" s="150">
        <v>0</v>
      </c>
      <c r="T88" s="151">
        <f t="shared" si="3"/>
        <v>0</v>
      </c>
      <c r="AR88" s="291" t="s">
        <v>426</v>
      </c>
      <c r="AT88" s="291" t="s">
        <v>146</v>
      </c>
      <c r="AU88" s="291" t="s">
        <v>82</v>
      </c>
      <c r="AY88" s="291" t="s">
        <v>145</v>
      </c>
      <c r="BE88" s="303">
        <f t="shared" si="4"/>
        <v>0</v>
      </c>
      <c r="BF88" s="303">
        <f t="shared" si="5"/>
        <v>0</v>
      </c>
      <c r="BG88" s="303">
        <f t="shared" si="6"/>
        <v>0</v>
      </c>
      <c r="BH88" s="303">
        <f t="shared" si="7"/>
        <v>0</v>
      </c>
      <c r="BI88" s="303">
        <f t="shared" si="8"/>
        <v>0</v>
      </c>
      <c r="BJ88" s="291" t="s">
        <v>80</v>
      </c>
      <c r="BK88" s="303">
        <f t="shared" si="9"/>
        <v>0</v>
      </c>
      <c r="BL88" s="291" t="s">
        <v>426</v>
      </c>
      <c r="BM88" s="291" t="s">
        <v>162</v>
      </c>
    </row>
    <row r="89" spans="2:65" s="55" customFormat="1" ht="22.5" customHeight="1">
      <c r="B89" s="33"/>
      <c r="C89" s="182" t="s">
        <v>170</v>
      </c>
      <c r="D89" s="182" t="s">
        <v>232</v>
      </c>
      <c r="E89" s="183" t="s">
        <v>435</v>
      </c>
      <c r="F89" s="184" t="s">
        <v>436</v>
      </c>
      <c r="G89" s="185" t="s">
        <v>149</v>
      </c>
      <c r="H89" s="186">
        <v>1</v>
      </c>
      <c r="I89" s="187"/>
      <c r="J89" s="188">
        <f t="shared" si="0"/>
        <v>0</v>
      </c>
      <c r="K89" s="184" t="s">
        <v>21</v>
      </c>
      <c r="L89" s="306"/>
      <c r="M89" s="307" t="s">
        <v>21</v>
      </c>
      <c r="N89" s="189" t="s">
        <v>43</v>
      </c>
      <c r="O89" s="34"/>
      <c r="P89" s="150">
        <f t="shared" si="1"/>
        <v>0</v>
      </c>
      <c r="Q89" s="150">
        <v>0</v>
      </c>
      <c r="R89" s="150">
        <f t="shared" si="2"/>
        <v>0</v>
      </c>
      <c r="S89" s="150">
        <v>0</v>
      </c>
      <c r="T89" s="151">
        <f t="shared" si="3"/>
        <v>0</v>
      </c>
      <c r="AR89" s="291" t="s">
        <v>432</v>
      </c>
      <c r="AT89" s="291" t="s">
        <v>232</v>
      </c>
      <c r="AU89" s="291" t="s">
        <v>82</v>
      </c>
      <c r="AY89" s="291" t="s">
        <v>145</v>
      </c>
      <c r="BE89" s="303">
        <f t="shared" si="4"/>
        <v>0</v>
      </c>
      <c r="BF89" s="303">
        <f t="shared" si="5"/>
        <v>0</v>
      </c>
      <c r="BG89" s="303">
        <f t="shared" si="6"/>
        <v>0</v>
      </c>
      <c r="BH89" s="303">
        <f t="shared" si="7"/>
        <v>0</v>
      </c>
      <c r="BI89" s="303">
        <f t="shared" si="8"/>
        <v>0</v>
      </c>
      <c r="BJ89" s="291" t="s">
        <v>80</v>
      </c>
      <c r="BK89" s="303">
        <f t="shared" si="9"/>
        <v>0</v>
      </c>
      <c r="BL89" s="291" t="s">
        <v>426</v>
      </c>
      <c r="BM89" s="291" t="s">
        <v>169</v>
      </c>
    </row>
    <row r="90" spans="2:65" s="55" customFormat="1" ht="22.5" customHeight="1">
      <c r="B90" s="33"/>
      <c r="C90" s="182" t="s">
        <v>156</v>
      </c>
      <c r="D90" s="182" t="s">
        <v>232</v>
      </c>
      <c r="E90" s="183" t="s">
        <v>437</v>
      </c>
      <c r="F90" s="184" t="s">
        <v>438</v>
      </c>
      <c r="G90" s="185" t="s">
        <v>149</v>
      </c>
      <c r="H90" s="186">
        <v>3</v>
      </c>
      <c r="I90" s="187"/>
      <c r="J90" s="188">
        <f t="shared" si="0"/>
        <v>0</v>
      </c>
      <c r="K90" s="184" t="s">
        <v>21</v>
      </c>
      <c r="L90" s="306"/>
      <c r="M90" s="307" t="s">
        <v>21</v>
      </c>
      <c r="N90" s="189" t="s">
        <v>43</v>
      </c>
      <c r="O90" s="34"/>
      <c r="P90" s="150">
        <f t="shared" si="1"/>
        <v>0</v>
      </c>
      <c r="Q90" s="150">
        <v>0</v>
      </c>
      <c r="R90" s="150">
        <f t="shared" si="2"/>
        <v>0</v>
      </c>
      <c r="S90" s="150">
        <v>0</v>
      </c>
      <c r="T90" s="151">
        <f t="shared" si="3"/>
        <v>0</v>
      </c>
      <c r="AR90" s="291" t="s">
        <v>432</v>
      </c>
      <c r="AT90" s="291" t="s">
        <v>232</v>
      </c>
      <c r="AU90" s="291" t="s">
        <v>82</v>
      </c>
      <c r="AY90" s="291" t="s">
        <v>145</v>
      </c>
      <c r="BE90" s="303">
        <f t="shared" si="4"/>
        <v>0</v>
      </c>
      <c r="BF90" s="303">
        <f t="shared" si="5"/>
        <v>0</v>
      </c>
      <c r="BG90" s="303">
        <f t="shared" si="6"/>
        <v>0</v>
      </c>
      <c r="BH90" s="303">
        <f t="shared" si="7"/>
        <v>0</v>
      </c>
      <c r="BI90" s="303">
        <f t="shared" si="8"/>
        <v>0</v>
      </c>
      <c r="BJ90" s="291" t="s">
        <v>80</v>
      </c>
      <c r="BK90" s="303">
        <f t="shared" si="9"/>
        <v>0</v>
      </c>
      <c r="BL90" s="291" t="s">
        <v>426</v>
      </c>
      <c r="BM90" s="291" t="s">
        <v>173</v>
      </c>
    </row>
    <row r="91" spans="2:65" s="55" customFormat="1" ht="31.5" customHeight="1">
      <c r="B91" s="33"/>
      <c r="C91" s="142" t="s">
        <v>207</v>
      </c>
      <c r="D91" s="142" t="s">
        <v>146</v>
      </c>
      <c r="E91" s="143" t="s">
        <v>439</v>
      </c>
      <c r="F91" s="144" t="s">
        <v>440</v>
      </c>
      <c r="G91" s="145" t="s">
        <v>256</v>
      </c>
      <c r="H91" s="146">
        <v>22</v>
      </c>
      <c r="I91" s="147"/>
      <c r="J91" s="148">
        <f t="shared" si="0"/>
        <v>0</v>
      </c>
      <c r="K91" s="144" t="s">
        <v>190</v>
      </c>
      <c r="L91" s="33"/>
      <c r="M91" s="302" t="s">
        <v>21</v>
      </c>
      <c r="N91" s="149" t="s">
        <v>43</v>
      </c>
      <c r="O91" s="34"/>
      <c r="P91" s="150">
        <f t="shared" si="1"/>
        <v>0</v>
      </c>
      <c r="Q91" s="150">
        <v>0</v>
      </c>
      <c r="R91" s="150">
        <f t="shared" si="2"/>
        <v>0</v>
      </c>
      <c r="S91" s="150">
        <v>0</v>
      </c>
      <c r="T91" s="151">
        <f t="shared" si="3"/>
        <v>0</v>
      </c>
      <c r="AR91" s="291" t="s">
        <v>426</v>
      </c>
      <c r="AT91" s="291" t="s">
        <v>146</v>
      </c>
      <c r="AU91" s="291" t="s">
        <v>82</v>
      </c>
      <c r="AY91" s="291" t="s">
        <v>145</v>
      </c>
      <c r="BE91" s="303">
        <f t="shared" si="4"/>
        <v>0</v>
      </c>
      <c r="BF91" s="303">
        <f t="shared" si="5"/>
        <v>0</v>
      </c>
      <c r="BG91" s="303">
        <f t="shared" si="6"/>
        <v>0</v>
      </c>
      <c r="BH91" s="303">
        <f t="shared" si="7"/>
        <v>0</v>
      </c>
      <c r="BI91" s="303">
        <f t="shared" si="8"/>
        <v>0</v>
      </c>
      <c r="BJ91" s="291" t="s">
        <v>80</v>
      </c>
      <c r="BK91" s="303">
        <f t="shared" si="9"/>
        <v>0</v>
      </c>
      <c r="BL91" s="291" t="s">
        <v>426</v>
      </c>
      <c r="BM91" s="291" t="s">
        <v>178</v>
      </c>
    </row>
    <row r="92" spans="2:65" s="55" customFormat="1" ht="22.5" customHeight="1">
      <c r="B92" s="33"/>
      <c r="C92" s="182" t="s">
        <v>162</v>
      </c>
      <c r="D92" s="182" t="s">
        <v>232</v>
      </c>
      <c r="E92" s="183" t="s">
        <v>441</v>
      </c>
      <c r="F92" s="184" t="s">
        <v>442</v>
      </c>
      <c r="G92" s="185" t="s">
        <v>256</v>
      </c>
      <c r="H92" s="186">
        <v>23.1</v>
      </c>
      <c r="I92" s="187"/>
      <c r="J92" s="188">
        <f t="shared" si="0"/>
        <v>0</v>
      </c>
      <c r="K92" s="184" t="s">
        <v>190</v>
      </c>
      <c r="L92" s="306"/>
      <c r="M92" s="307" t="s">
        <v>21</v>
      </c>
      <c r="N92" s="189" t="s">
        <v>43</v>
      </c>
      <c r="O92" s="34"/>
      <c r="P92" s="150">
        <f t="shared" si="1"/>
        <v>0</v>
      </c>
      <c r="Q92" s="150">
        <v>8.1999999999999998E-4</v>
      </c>
      <c r="R92" s="150">
        <f t="shared" si="2"/>
        <v>1.8942000000000001E-2</v>
      </c>
      <c r="S92" s="150">
        <v>0</v>
      </c>
      <c r="T92" s="151">
        <f t="shared" si="3"/>
        <v>0</v>
      </c>
      <c r="AR92" s="291" t="s">
        <v>432</v>
      </c>
      <c r="AT92" s="291" t="s">
        <v>232</v>
      </c>
      <c r="AU92" s="291" t="s">
        <v>82</v>
      </c>
      <c r="AY92" s="291" t="s">
        <v>145</v>
      </c>
      <c r="BE92" s="303">
        <f t="shared" si="4"/>
        <v>0</v>
      </c>
      <c r="BF92" s="303">
        <f t="shared" si="5"/>
        <v>0</v>
      </c>
      <c r="BG92" s="303">
        <f t="shared" si="6"/>
        <v>0</v>
      </c>
      <c r="BH92" s="303">
        <f t="shared" si="7"/>
        <v>0</v>
      </c>
      <c r="BI92" s="303">
        <f t="shared" si="8"/>
        <v>0</v>
      </c>
      <c r="BJ92" s="291" t="s">
        <v>80</v>
      </c>
      <c r="BK92" s="303">
        <f t="shared" si="9"/>
        <v>0</v>
      </c>
      <c r="BL92" s="291" t="s">
        <v>426</v>
      </c>
      <c r="BM92" s="291" t="s">
        <v>443</v>
      </c>
    </row>
    <row r="93" spans="2:65" s="55" customFormat="1" ht="27">
      <c r="B93" s="33"/>
      <c r="D93" s="170" t="s">
        <v>163</v>
      </c>
      <c r="F93" s="171" t="s">
        <v>444</v>
      </c>
      <c r="I93" s="122"/>
      <c r="L93" s="33"/>
      <c r="M93" s="154"/>
      <c r="N93" s="34"/>
      <c r="O93" s="34"/>
      <c r="P93" s="34"/>
      <c r="Q93" s="34"/>
      <c r="R93" s="34"/>
      <c r="S93" s="34"/>
      <c r="T93" s="70"/>
      <c r="AT93" s="291" t="s">
        <v>163</v>
      </c>
      <c r="AU93" s="291" t="s">
        <v>82</v>
      </c>
    </row>
    <row r="94" spans="2:65" s="55" customFormat="1" ht="31.5" customHeight="1">
      <c r="B94" s="33"/>
      <c r="C94" s="142" t="s">
        <v>248</v>
      </c>
      <c r="D94" s="142" t="s">
        <v>146</v>
      </c>
      <c r="E94" s="143" t="s">
        <v>445</v>
      </c>
      <c r="F94" s="144" t="s">
        <v>446</v>
      </c>
      <c r="G94" s="145" t="s">
        <v>256</v>
      </c>
      <c r="H94" s="146">
        <v>1205</v>
      </c>
      <c r="I94" s="147"/>
      <c r="J94" s="148">
        <f>ROUND(I94*H94,2)</f>
        <v>0</v>
      </c>
      <c r="K94" s="144" t="s">
        <v>190</v>
      </c>
      <c r="L94" s="33"/>
      <c r="M94" s="302" t="s">
        <v>21</v>
      </c>
      <c r="N94" s="149" t="s">
        <v>43</v>
      </c>
      <c r="O94" s="34"/>
      <c r="P94" s="150">
        <f>O94*H94</f>
        <v>0</v>
      </c>
      <c r="Q94" s="150">
        <v>0</v>
      </c>
      <c r="R94" s="150">
        <f>Q94*H94</f>
        <v>0</v>
      </c>
      <c r="S94" s="150">
        <v>0</v>
      </c>
      <c r="T94" s="151">
        <f>S94*H94</f>
        <v>0</v>
      </c>
      <c r="AR94" s="291" t="s">
        <v>426</v>
      </c>
      <c r="AT94" s="291" t="s">
        <v>146</v>
      </c>
      <c r="AU94" s="291" t="s">
        <v>82</v>
      </c>
      <c r="AY94" s="291" t="s">
        <v>145</v>
      </c>
      <c r="BE94" s="303">
        <f>IF(N94="základní",J94,0)</f>
        <v>0</v>
      </c>
      <c r="BF94" s="303">
        <f>IF(N94="snížená",J94,0)</f>
        <v>0</v>
      </c>
      <c r="BG94" s="303">
        <f>IF(N94="zákl. přenesená",J94,0)</f>
        <v>0</v>
      </c>
      <c r="BH94" s="303">
        <f>IF(N94="sníž. přenesená",J94,0)</f>
        <v>0</v>
      </c>
      <c r="BI94" s="303">
        <f>IF(N94="nulová",J94,0)</f>
        <v>0</v>
      </c>
      <c r="BJ94" s="291" t="s">
        <v>80</v>
      </c>
      <c r="BK94" s="303">
        <f>ROUND(I94*H94,2)</f>
        <v>0</v>
      </c>
      <c r="BL94" s="291" t="s">
        <v>426</v>
      </c>
      <c r="BM94" s="291" t="s">
        <v>251</v>
      </c>
    </row>
    <row r="95" spans="2:65" s="55" customFormat="1" ht="22.5" customHeight="1">
      <c r="B95" s="33"/>
      <c r="C95" s="182" t="s">
        <v>169</v>
      </c>
      <c r="D95" s="182" t="s">
        <v>232</v>
      </c>
      <c r="E95" s="183" t="s">
        <v>447</v>
      </c>
      <c r="F95" s="184" t="s">
        <v>448</v>
      </c>
      <c r="G95" s="185" t="s">
        <v>256</v>
      </c>
      <c r="H95" s="186">
        <v>1265.25</v>
      </c>
      <c r="I95" s="187"/>
      <c r="J95" s="188">
        <f>ROUND(I95*H95,2)</f>
        <v>0</v>
      </c>
      <c r="K95" s="184" t="s">
        <v>190</v>
      </c>
      <c r="L95" s="306"/>
      <c r="M95" s="307" t="s">
        <v>21</v>
      </c>
      <c r="N95" s="189" t="s">
        <v>43</v>
      </c>
      <c r="O95" s="34"/>
      <c r="P95" s="150">
        <f>O95*H95</f>
        <v>0</v>
      </c>
      <c r="Q95" s="150">
        <v>8.9999999999999998E-4</v>
      </c>
      <c r="R95" s="150">
        <f>Q95*H95</f>
        <v>1.138725</v>
      </c>
      <c r="S95" s="150">
        <v>0</v>
      </c>
      <c r="T95" s="151">
        <f>S95*H95</f>
        <v>0</v>
      </c>
      <c r="AR95" s="291" t="s">
        <v>432</v>
      </c>
      <c r="AT95" s="291" t="s">
        <v>232</v>
      </c>
      <c r="AU95" s="291" t="s">
        <v>82</v>
      </c>
      <c r="AY95" s="291" t="s">
        <v>145</v>
      </c>
      <c r="BE95" s="303">
        <f>IF(N95="základní",J95,0)</f>
        <v>0</v>
      </c>
      <c r="BF95" s="303">
        <f>IF(N95="snížená",J95,0)</f>
        <v>0</v>
      </c>
      <c r="BG95" s="303">
        <f>IF(N95="zákl. přenesená",J95,0)</f>
        <v>0</v>
      </c>
      <c r="BH95" s="303">
        <f>IF(N95="sníž. přenesená",J95,0)</f>
        <v>0</v>
      </c>
      <c r="BI95" s="303">
        <f>IF(N95="nulová",J95,0)</f>
        <v>0</v>
      </c>
      <c r="BJ95" s="291" t="s">
        <v>80</v>
      </c>
      <c r="BK95" s="303">
        <f>ROUND(I95*H95,2)</f>
        <v>0</v>
      </c>
      <c r="BL95" s="291" t="s">
        <v>426</v>
      </c>
      <c r="BM95" s="291" t="s">
        <v>257</v>
      </c>
    </row>
    <row r="96" spans="2:65" s="55" customFormat="1" ht="27">
      <c r="B96" s="33"/>
      <c r="D96" s="170" t="s">
        <v>163</v>
      </c>
      <c r="F96" s="171" t="s">
        <v>449</v>
      </c>
      <c r="I96" s="122"/>
      <c r="L96" s="33"/>
      <c r="M96" s="154"/>
      <c r="N96" s="34"/>
      <c r="O96" s="34"/>
      <c r="P96" s="34"/>
      <c r="Q96" s="34"/>
      <c r="R96" s="34"/>
      <c r="S96" s="34"/>
      <c r="T96" s="70"/>
      <c r="AT96" s="291" t="s">
        <v>163</v>
      </c>
      <c r="AU96" s="291" t="s">
        <v>82</v>
      </c>
    </row>
    <row r="97" spans="2:65" s="55" customFormat="1" ht="31.5" customHeight="1">
      <c r="B97" s="33"/>
      <c r="C97" s="142" t="s">
        <v>259</v>
      </c>
      <c r="D97" s="142" t="s">
        <v>146</v>
      </c>
      <c r="E97" s="143" t="s">
        <v>450</v>
      </c>
      <c r="F97" s="144" t="s">
        <v>451</v>
      </c>
      <c r="G97" s="145" t="s">
        <v>256</v>
      </c>
      <c r="H97" s="146">
        <v>225</v>
      </c>
      <c r="I97" s="147"/>
      <c r="J97" s="148">
        <f>ROUND(I97*H97,2)</f>
        <v>0</v>
      </c>
      <c r="K97" s="144" t="s">
        <v>190</v>
      </c>
      <c r="L97" s="33"/>
      <c r="M97" s="302" t="s">
        <v>21</v>
      </c>
      <c r="N97" s="149" t="s">
        <v>43</v>
      </c>
      <c r="O97" s="34"/>
      <c r="P97" s="150">
        <f>O97*H97</f>
        <v>0</v>
      </c>
      <c r="Q97" s="150">
        <v>0</v>
      </c>
      <c r="R97" s="150">
        <f>Q97*H97</f>
        <v>0</v>
      </c>
      <c r="S97" s="150">
        <v>0</v>
      </c>
      <c r="T97" s="151">
        <f>S97*H97</f>
        <v>0</v>
      </c>
      <c r="AR97" s="291" t="s">
        <v>426</v>
      </c>
      <c r="AT97" s="291" t="s">
        <v>146</v>
      </c>
      <c r="AU97" s="291" t="s">
        <v>82</v>
      </c>
      <c r="AY97" s="291" t="s">
        <v>145</v>
      </c>
      <c r="BE97" s="303">
        <f>IF(N97="základní",J97,0)</f>
        <v>0</v>
      </c>
      <c r="BF97" s="303">
        <f>IF(N97="snížená",J97,0)</f>
        <v>0</v>
      </c>
      <c r="BG97" s="303">
        <f>IF(N97="zákl. přenesená",J97,0)</f>
        <v>0</v>
      </c>
      <c r="BH97" s="303">
        <f>IF(N97="sníž. přenesená",J97,0)</f>
        <v>0</v>
      </c>
      <c r="BI97" s="303">
        <f>IF(N97="nulová",J97,0)</f>
        <v>0</v>
      </c>
      <c r="BJ97" s="291" t="s">
        <v>80</v>
      </c>
      <c r="BK97" s="303">
        <f>ROUND(I97*H97,2)</f>
        <v>0</v>
      </c>
      <c r="BL97" s="291" t="s">
        <v>426</v>
      </c>
      <c r="BM97" s="291" t="s">
        <v>262</v>
      </c>
    </row>
    <row r="98" spans="2:65" s="55" customFormat="1" ht="22.5" customHeight="1">
      <c r="B98" s="33"/>
      <c r="C98" s="182" t="s">
        <v>173</v>
      </c>
      <c r="D98" s="182" t="s">
        <v>232</v>
      </c>
      <c r="E98" s="183" t="s">
        <v>452</v>
      </c>
      <c r="F98" s="184" t="s">
        <v>453</v>
      </c>
      <c r="G98" s="185" t="s">
        <v>256</v>
      </c>
      <c r="H98" s="186">
        <v>236.25</v>
      </c>
      <c r="I98" s="187"/>
      <c r="J98" s="188">
        <f>ROUND(I98*H98,2)</f>
        <v>0</v>
      </c>
      <c r="K98" s="184" t="s">
        <v>190</v>
      </c>
      <c r="L98" s="306"/>
      <c r="M98" s="307" t="s">
        <v>21</v>
      </c>
      <c r="N98" s="189" t="s">
        <v>43</v>
      </c>
      <c r="O98" s="34"/>
      <c r="P98" s="150">
        <f>O98*H98</f>
        <v>0</v>
      </c>
      <c r="Q98" s="150">
        <v>1.2E-4</v>
      </c>
      <c r="R98" s="150">
        <f>Q98*H98</f>
        <v>2.835E-2</v>
      </c>
      <c r="S98" s="150">
        <v>0</v>
      </c>
      <c r="T98" s="151">
        <f>S98*H98</f>
        <v>0</v>
      </c>
      <c r="AR98" s="291" t="s">
        <v>432</v>
      </c>
      <c r="AT98" s="291" t="s">
        <v>232</v>
      </c>
      <c r="AU98" s="291" t="s">
        <v>82</v>
      </c>
      <c r="AY98" s="291" t="s">
        <v>145</v>
      </c>
      <c r="BE98" s="303">
        <f>IF(N98="základní",J98,0)</f>
        <v>0</v>
      </c>
      <c r="BF98" s="303">
        <f>IF(N98="snížená",J98,0)</f>
        <v>0</v>
      </c>
      <c r="BG98" s="303">
        <f>IF(N98="zákl. přenesená",J98,0)</f>
        <v>0</v>
      </c>
      <c r="BH98" s="303">
        <f>IF(N98="sníž. přenesená",J98,0)</f>
        <v>0</v>
      </c>
      <c r="BI98" s="303">
        <f>IF(N98="nulová",J98,0)</f>
        <v>0</v>
      </c>
      <c r="BJ98" s="291" t="s">
        <v>80</v>
      </c>
      <c r="BK98" s="303">
        <f>ROUND(I98*H98,2)</f>
        <v>0</v>
      </c>
      <c r="BL98" s="291" t="s">
        <v>426</v>
      </c>
      <c r="BM98" s="291" t="s">
        <v>267</v>
      </c>
    </row>
    <row r="99" spans="2:65" s="55" customFormat="1" ht="27">
      <c r="B99" s="33"/>
      <c r="D99" s="170" t="s">
        <v>163</v>
      </c>
      <c r="F99" s="171" t="s">
        <v>454</v>
      </c>
      <c r="I99" s="122"/>
      <c r="L99" s="33"/>
      <c r="M99" s="154"/>
      <c r="N99" s="34"/>
      <c r="O99" s="34"/>
      <c r="P99" s="34"/>
      <c r="Q99" s="34"/>
      <c r="R99" s="34"/>
      <c r="S99" s="34"/>
      <c r="T99" s="70"/>
      <c r="AT99" s="291" t="s">
        <v>163</v>
      </c>
      <c r="AU99" s="291" t="s">
        <v>82</v>
      </c>
    </row>
    <row r="100" spans="2:65" s="55" customFormat="1" ht="44.25" customHeight="1">
      <c r="B100" s="33"/>
      <c r="C100" s="142" t="s">
        <v>588</v>
      </c>
      <c r="D100" s="142" t="s">
        <v>146</v>
      </c>
      <c r="E100" s="143" t="s">
        <v>455</v>
      </c>
      <c r="F100" s="144" t="s">
        <v>456</v>
      </c>
      <c r="G100" s="145" t="s">
        <v>256</v>
      </c>
      <c r="H100" s="146">
        <v>1088</v>
      </c>
      <c r="I100" s="147"/>
      <c r="J100" s="148">
        <f>ROUND(I100*H100,2)</f>
        <v>0</v>
      </c>
      <c r="K100" s="144" t="s">
        <v>190</v>
      </c>
      <c r="L100" s="33"/>
      <c r="M100" s="302" t="s">
        <v>21</v>
      </c>
      <c r="N100" s="149" t="s">
        <v>43</v>
      </c>
      <c r="O100" s="34"/>
      <c r="P100" s="150">
        <f>O100*H100</f>
        <v>0</v>
      </c>
      <c r="Q100" s="150">
        <v>0</v>
      </c>
      <c r="R100" s="150">
        <f>Q100*H100</f>
        <v>0</v>
      </c>
      <c r="S100" s="150">
        <v>0</v>
      </c>
      <c r="T100" s="151">
        <f>S100*H100</f>
        <v>0</v>
      </c>
      <c r="AR100" s="291" t="s">
        <v>426</v>
      </c>
      <c r="AT100" s="291" t="s">
        <v>146</v>
      </c>
      <c r="AU100" s="291" t="s">
        <v>82</v>
      </c>
      <c r="AY100" s="291" t="s">
        <v>145</v>
      </c>
      <c r="BE100" s="303">
        <f>IF(N100="základní",J100,0)</f>
        <v>0</v>
      </c>
      <c r="BF100" s="303">
        <f>IF(N100="snížená",J100,0)</f>
        <v>0</v>
      </c>
      <c r="BG100" s="303">
        <f>IF(N100="zákl. přenesená",J100,0)</f>
        <v>0</v>
      </c>
      <c r="BH100" s="303">
        <f>IF(N100="sníž. přenesená",J100,0)</f>
        <v>0</v>
      </c>
      <c r="BI100" s="303">
        <f>IF(N100="nulová",J100,0)</f>
        <v>0</v>
      </c>
      <c r="BJ100" s="291" t="s">
        <v>80</v>
      </c>
      <c r="BK100" s="303">
        <f>ROUND(I100*H100,2)</f>
        <v>0</v>
      </c>
      <c r="BL100" s="291" t="s">
        <v>426</v>
      </c>
      <c r="BM100" s="291" t="s">
        <v>591</v>
      </c>
    </row>
    <row r="101" spans="2:65" s="55" customFormat="1" ht="22.5" customHeight="1">
      <c r="B101" s="33"/>
      <c r="C101" s="182" t="s">
        <v>178</v>
      </c>
      <c r="D101" s="182" t="s">
        <v>232</v>
      </c>
      <c r="E101" s="183" t="s">
        <v>457</v>
      </c>
      <c r="F101" s="184" t="s">
        <v>458</v>
      </c>
      <c r="G101" s="185" t="s">
        <v>459</v>
      </c>
      <c r="H101" s="186">
        <v>435.2</v>
      </c>
      <c r="I101" s="187"/>
      <c r="J101" s="188">
        <f>ROUND(I101*H101,2)</f>
        <v>0</v>
      </c>
      <c r="K101" s="184" t="s">
        <v>190</v>
      </c>
      <c r="L101" s="306"/>
      <c r="M101" s="307" t="s">
        <v>21</v>
      </c>
      <c r="N101" s="189" t="s">
        <v>43</v>
      </c>
      <c r="O101" s="34"/>
      <c r="P101" s="150">
        <f>O101*H101</f>
        <v>0</v>
      </c>
      <c r="Q101" s="150">
        <v>1E-3</v>
      </c>
      <c r="R101" s="150">
        <f>Q101*H101</f>
        <v>0.43519999999999998</v>
      </c>
      <c r="S101" s="150">
        <v>0</v>
      </c>
      <c r="T101" s="151">
        <f>S101*H101</f>
        <v>0</v>
      </c>
      <c r="AR101" s="291" t="s">
        <v>432</v>
      </c>
      <c r="AT101" s="291" t="s">
        <v>232</v>
      </c>
      <c r="AU101" s="291" t="s">
        <v>82</v>
      </c>
      <c r="AY101" s="291" t="s">
        <v>145</v>
      </c>
      <c r="BE101" s="303">
        <f>IF(N101="základní",J101,0)</f>
        <v>0</v>
      </c>
      <c r="BF101" s="303">
        <f>IF(N101="snížená",J101,0)</f>
        <v>0</v>
      </c>
      <c r="BG101" s="303">
        <f>IF(N101="zákl. přenesená",J101,0)</f>
        <v>0</v>
      </c>
      <c r="BH101" s="303">
        <f>IF(N101="sníž. přenesená",J101,0)</f>
        <v>0</v>
      </c>
      <c r="BI101" s="303">
        <f>IF(N101="nulová",J101,0)</f>
        <v>0</v>
      </c>
      <c r="BJ101" s="291" t="s">
        <v>80</v>
      </c>
      <c r="BK101" s="303">
        <f>ROUND(I101*H101,2)</f>
        <v>0</v>
      </c>
      <c r="BL101" s="291" t="s">
        <v>426</v>
      </c>
      <c r="BM101" s="291" t="s">
        <v>645</v>
      </c>
    </row>
    <row r="102" spans="2:65" s="55" customFormat="1" ht="27">
      <c r="B102" s="33"/>
      <c r="D102" s="152" t="s">
        <v>163</v>
      </c>
      <c r="F102" s="153" t="s">
        <v>460</v>
      </c>
      <c r="I102" s="122"/>
      <c r="L102" s="33"/>
      <c r="M102" s="154"/>
      <c r="N102" s="34"/>
      <c r="O102" s="34"/>
      <c r="P102" s="34"/>
      <c r="Q102" s="34"/>
      <c r="R102" s="34"/>
      <c r="S102" s="34"/>
      <c r="T102" s="70"/>
      <c r="AT102" s="291" t="s">
        <v>163</v>
      </c>
      <c r="AU102" s="291" t="s">
        <v>82</v>
      </c>
    </row>
    <row r="103" spans="2:65" s="173" customFormat="1">
      <c r="B103" s="172"/>
      <c r="D103" s="152" t="s">
        <v>205</v>
      </c>
      <c r="E103" s="190" t="s">
        <v>21</v>
      </c>
      <c r="F103" s="191" t="s">
        <v>461</v>
      </c>
      <c r="H103" s="192">
        <v>435.2</v>
      </c>
      <c r="I103" s="176"/>
      <c r="L103" s="172"/>
      <c r="M103" s="177"/>
      <c r="N103" s="178"/>
      <c r="O103" s="178"/>
      <c r="P103" s="178"/>
      <c r="Q103" s="178"/>
      <c r="R103" s="178"/>
      <c r="S103" s="178"/>
      <c r="T103" s="179"/>
      <c r="AT103" s="190" t="s">
        <v>205</v>
      </c>
      <c r="AU103" s="190" t="s">
        <v>82</v>
      </c>
      <c r="AV103" s="173" t="s">
        <v>82</v>
      </c>
      <c r="AW103" s="173" t="s">
        <v>36</v>
      </c>
      <c r="AX103" s="173" t="s">
        <v>72</v>
      </c>
      <c r="AY103" s="190" t="s">
        <v>145</v>
      </c>
    </row>
    <row r="104" spans="2:65" s="194" customFormat="1">
      <c r="B104" s="193"/>
      <c r="D104" s="170" t="s">
        <v>205</v>
      </c>
      <c r="E104" s="195" t="s">
        <v>21</v>
      </c>
      <c r="F104" s="196" t="s">
        <v>236</v>
      </c>
      <c r="H104" s="197">
        <v>435.2</v>
      </c>
      <c r="I104" s="198"/>
      <c r="L104" s="193"/>
      <c r="M104" s="199"/>
      <c r="N104" s="200"/>
      <c r="O104" s="200"/>
      <c r="P104" s="200"/>
      <c r="Q104" s="200"/>
      <c r="R104" s="200"/>
      <c r="S104" s="200"/>
      <c r="T104" s="201"/>
      <c r="AT104" s="308" t="s">
        <v>205</v>
      </c>
      <c r="AU104" s="308" t="s">
        <v>82</v>
      </c>
      <c r="AV104" s="194" t="s">
        <v>150</v>
      </c>
      <c r="AW104" s="194" t="s">
        <v>36</v>
      </c>
      <c r="AX104" s="194" t="s">
        <v>80</v>
      </c>
      <c r="AY104" s="308" t="s">
        <v>145</v>
      </c>
    </row>
    <row r="105" spans="2:65" s="55" customFormat="1" ht="22.5" customHeight="1">
      <c r="B105" s="33"/>
      <c r="C105" s="182" t="s">
        <v>10</v>
      </c>
      <c r="D105" s="182" t="s">
        <v>232</v>
      </c>
      <c r="E105" s="183" t="s">
        <v>462</v>
      </c>
      <c r="F105" s="184" t="s">
        <v>463</v>
      </c>
      <c r="G105" s="185" t="s">
        <v>155</v>
      </c>
      <c r="H105" s="186">
        <v>90</v>
      </c>
      <c r="I105" s="187"/>
      <c r="J105" s="188">
        <f>ROUND(I105*H105,2)</f>
        <v>0</v>
      </c>
      <c r="K105" s="184" t="s">
        <v>190</v>
      </c>
      <c r="L105" s="306"/>
      <c r="M105" s="307" t="s">
        <v>21</v>
      </c>
      <c r="N105" s="189" t="s">
        <v>43</v>
      </c>
      <c r="O105" s="34"/>
      <c r="P105" s="150">
        <f>O105*H105</f>
        <v>0</v>
      </c>
      <c r="Q105" s="150">
        <v>6.9999999999999999E-4</v>
      </c>
      <c r="R105" s="150">
        <f>Q105*H105</f>
        <v>6.3E-2</v>
      </c>
      <c r="S105" s="150">
        <v>0</v>
      </c>
      <c r="T105" s="151">
        <f>S105*H105</f>
        <v>0</v>
      </c>
      <c r="AR105" s="291" t="s">
        <v>432</v>
      </c>
      <c r="AT105" s="291" t="s">
        <v>232</v>
      </c>
      <c r="AU105" s="291" t="s">
        <v>82</v>
      </c>
      <c r="AY105" s="291" t="s">
        <v>145</v>
      </c>
      <c r="BE105" s="303">
        <f>IF(N105="základní",J105,0)</f>
        <v>0</v>
      </c>
      <c r="BF105" s="303">
        <f>IF(N105="snížená",J105,0)</f>
        <v>0</v>
      </c>
      <c r="BG105" s="303">
        <f>IF(N105="zákl. přenesená",J105,0)</f>
        <v>0</v>
      </c>
      <c r="BH105" s="303">
        <f>IF(N105="sníž. přenesená",J105,0)</f>
        <v>0</v>
      </c>
      <c r="BI105" s="303">
        <f>IF(N105="nulová",J105,0)</f>
        <v>0</v>
      </c>
      <c r="BJ105" s="291" t="s">
        <v>80</v>
      </c>
      <c r="BK105" s="303">
        <f>ROUND(I105*H105,2)</f>
        <v>0</v>
      </c>
      <c r="BL105" s="291" t="s">
        <v>426</v>
      </c>
      <c r="BM105" s="291" t="s">
        <v>649</v>
      </c>
    </row>
    <row r="106" spans="2:65" s="173" customFormat="1">
      <c r="B106" s="172"/>
      <c r="D106" s="152" t="s">
        <v>205</v>
      </c>
      <c r="E106" s="190" t="s">
        <v>21</v>
      </c>
      <c r="F106" s="191" t="s">
        <v>464</v>
      </c>
      <c r="H106" s="192">
        <v>90</v>
      </c>
      <c r="I106" s="176"/>
      <c r="L106" s="172"/>
      <c r="M106" s="177"/>
      <c r="N106" s="178"/>
      <c r="O106" s="178"/>
      <c r="P106" s="178"/>
      <c r="Q106" s="178"/>
      <c r="R106" s="178"/>
      <c r="S106" s="178"/>
      <c r="T106" s="179"/>
      <c r="AT106" s="190" t="s">
        <v>205</v>
      </c>
      <c r="AU106" s="190" t="s">
        <v>82</v>
      </c>
      <c r="AV106" s="173" t="s">
        <v>82</v>
      </c>
      <c r="AW106" s="173" t="s">
        <v>36</v>
      </c>
      <c r="AX106" s="173" t="s">
        <v>72</v>
      </c>
      <c r="AY106" s="190" t="s">
        <v>145</v>
      </c>
    </row>
    <row r="107" spans="2:65" s="194" customFormat="1">
      <c r="B107" s="193"/>
      <c r="D107" s="170" t="s">
        <v>205</v>
      </c>
      <c r="E107" s="195" t="s">
        <v>21</v>
      </c>
      <c r="F107" s="196" t="s">
        <v>236</v>
      </c>
      <c r="H107" s="197">
        <v>90</v>
      </c>
      <c r="I107" s="198"/>
      <c r="L107" s="193"/>
      <c r="M107" s="199"/>
      <c r="N107" s="200"/>
      <c r="O107" s="200"/>
      <c r="P107" s="200"/>
      <c r="Q107" s="200"/>
      <c r="R107" s="200"/>
      <c r="S107" s="200"/>
      <c r="T107" s="201"/>
      <c r="AT107" s="308" t="s">
        <v>205</v>
      </c>
      <c r="AU107" s="308" t="s">
        <v>82</v>
      </c>
      <c r="AV107" s="194" t="s">
        <v>150</v>
      </c>
      <c r="AW107" s="194" t="s">
        <v>36</v>
      </c>
      <c r="AX107" s="194" t="s">
        <v>80</v>
      </c>
      <c r="AY107" s="308" t="s">
        <v>145</v>
      </c>
    </row>
    <row r="108" spans="2:65" s="55" customFormat="1" ht="22.5" customHeight="1">
      <c r="B108" s="33"/>
      <c r="C108" s="142" t="s">
        <v>242</v>
      </c>
      <c r="D108" s="142" t="s">
        <v>146</v>
      </c>
      <c r="E108" s="143" t="s">
        <v>465</v>
      </c>
      <c r="F108" s="144" t="s">
        <v>466</v>
      </c>
      <c r="G108" s="145" t="s">
        <v>256</v>
      </c>
      <c r="H108" s="146">
        <v>1039</v>
      </c>
      <c r="I108" s="147"/>
      <c r="J108" s="148">
        <f>ROUND(I108*H108,2)</f>
        <v>0</v>
      </c>
      <c r="K108" s="144" t="s">
        <v>21</v>
      </c>
      <c r="L108" s="33"/>
      <c r="M108" s="302" t="s">
        <v>21</v>
      </c>
      <c r="N108" s="149" t="s">
        <v>43</v>
      </c>
      <c r="O108" s="34"/>
      <c r="P108" s="150">
        <f>O108*H108</f>
        <v>0</v>
      </c>
      <c r="Q108" s="150">
        <v>0</v>
      </c>
      <c r="R108" s="150">
        <f>Q108*H108</f>
        <v>0</v>
      </c>
      <c r="S108" s="150">
        <v>0</v>
      </c>
      <c r="T108" s="151">
        <f>S108*H108</f>
        <v>0</v>
      </c>
      <c r="AR108" s="291" t="s">
        <v>426</v>
      </c>
      <c r="AT108" s="291" t="s">
        <v>146</v>
      </c>
      <c r="AU108" s="291" t="s">
        <v>82</v>
      </c>
      <c r="AY108" s="291" t="s">
        <v>145</v>
      </c>
      <c r="BE108" s="303">
        <f>IF(N108="základní",J108,0)</f>
        <v>0</v>
      </c>
      <c r="BF108" s="303">
        <f>IF(N108="snížená",J108,0)</f>
        <v>0</v>
      </c>
      <c r="BG108" s="303">
        <f>IF(N108="zákl. přenesená",J108,0)</f>
        <v>0</v>
      </c>
      <c r="BH108" s="303">
        <f>IF(N108="sníž. přenesená",J108,0)</f>
        <v>0</v>
      </c>
      <c r="BI108" s="303">
        <f>IF(N108="nulová",J108,0)</f>
        <v>0</v>
      </c>
      <c r="BJ108" s="291" t="s">
        <v>80</v>
      </c>
      <c r="BK108" s="303">
        <f>ROUND(I108*H108,2)</f>
        <v>0</v>
      </c>
      <c r="BL108" s="291" t="s">
        <v>426</v>
      </c>
      <c r="BM108" s="291" t="s">
        <v>652</v>
      </c>
    </row>
    <row r="109" spans="2:65" s="55" customFormat="1" ht="22.5" customHeight="1">
      <c r="B109" s="33"/>
      <c r="C109" s="182" t="s">
        <v>654</v>
      </c>
      <c r="D109" s="182" t="s">
        <v>232</v>
      </c>
      <c r="E109" s="183" t="s">
        <v>467</v>
      </c>
      <c r="F109" s="184" t="s">
        <v>468</v>
      </c>
      <c r="G109" s="185" t="s">
        <v>256</v>
      </c>
      <c r="H109" s="186">
        <v>1039</v>
      </c>
      <c r="I109" s="187"/>
      <c r="J109" s="188">
        <f>ROUND(I109*H109,2)</f>
        <v>0</v>
      </c>
      <c r="K109" s="184" t="s">
        <v>190</v>
      </c>
      <c r="L109" s="306"/>
      <c r="M109" s="307" t="s">
        <v>21</v>
      </c>
      <c r="N109" s="189" t="s">
        <v>43</v>
      </c>
      <c r="O109" s="34"/>
      <c r="P109" s="150">
        <f>O109*H109</f>
        <v>0</v>
      </c>
      <c r="Q109" s="150">
        <v>2.5999999999999998E-4</v>
      </c>
      <c r="R109" s="150">
        <f>Q109*H109</f>
        <v>0.27013999999999999</v>
      </c>
      <c r="S109" s="150">
        <v>0</v>
      </c>
      <c r="T109" s="151">
        <f>S109*H109</f>
        <v>0</v>
      </c>
      <c r="AR109" s="291" t="s">
        <v>432</v>
      </c>
      <c r="AT109" s="291" t="s">
        <v>232</v>
      </c>
      <c r="AU109" s="291" t="s">
        <v>82</v>
      </c>
      <c r="AY109" s="291" t="s">
        <v>145</v>
      </c>
      <c r="BE109" s="303">
        <f>IF(N109="základní",J109,0)</f>
        <v>0</v>
      </c>
      <c r="BF109" s="303">
        <f>IF(N109="snížená",J109,0)</f>
        <v>0</v>
      </c>
      <c r="BG109" s="303">
        <f>IF(N109="zákl. přenesená",J109,0)</f>
        <v>0</v>
      </c>
      <c r="BH109" s="303">
        <f>IF(N109="sníž. přenesená",J109,0)</f>
        <v>0</v>
      </c>
      <c r="BI109" s="303">
        <f>IF(N109="nulová",J109,0)</f>
        <v>0</v>
      </c>
      <c r="BJ109" s="291" t="s">
        <v>80</v>
      </c>
      <c r="BK109" s="303">
        <f>ROUND(I109*H109,2)</f>
        <v>0</v>
      </c>
      <c r="BL109" s="291" t="s">
        <v>426</v>
      </c>
      <c r="BM109" s="291" t="s">
        <v>657</v>
      </c>
    </row>
    <row r="110" spans="2:65" s="55" customFormat="1" ht="27">
      <c r="B110" s="33"/>
      <c r="D110" s="170" t="s">
        <v>163</v>
      </c>
      <c r="F110" s="171" t="s">
        <v>469</v>
      </c>
      <c r="I110" s="122"/>
      <c r="L110" s="33"/>
      <c r="M110" s="154"/>
      <c r="N110" s="34"/>
      <c r="O110" s="34"/>
      <c r="P110" s="34"/>
      <c r="Q110" s="34"/>
      <c r="R110" s="34"/>
      <c r="S110" s="34"/>
      <c r="T110" s="70"/>
      <c r="AT110" s="291" t="s">
        <v>163</v>
      </c>
      <c r="AU110" s="291" t="s">
        <v>82</v>
      </c>
    </row>
    <row r="111" spans="2:65" s="55" customFormat="1" ht="22.5" customHeight="1">
      <c r="B111" s="33"/>
      <c r="C111" s="142" t="s">
        <v>251</v>
      </c>
      <c r="D111" s="142" t="s">
        <v>146</v>
      </c>
      <c r="E111" s="143" t="s">
        <v>470</v>
      </c>
      <c r="F111" s="144" t="s">
        <v>471</v>
      </c>
      <c r="G111" s="145" t="s">
        <v>256</v>
      </c>
      <c r="H111" s="146">
        <v>54</v>
      </c>
      <c r="I111" s="147"/>
      <c r="J111" s="148">
        <f>ROUND(I111*H111,2)</f>
        <v>0</v>
      </c>
      <c r="K111" s="144" t="s">
        <v>21</v>
      </c>
      <c r="L111" s="33"/>
      <c r="M111" s="302" t="s">
        <v>21</v>
      </c>
      <c r="N111" s="149" t="s">
        <v>43</v>
      </c>
      <c r="O111" s="34"/>
      <c r="P111" s="150">
        <f>O111*H111</f>
        <v>0</v>
      </c>
      <c r="Q111" s="150">
        <v>0</v>
      </c>
      <c r="R111" s="150">
        <f>Q111*H111</f>
        <v>0</v>
      </c>
      <c r="S111" s="150">
        <v>0</v>
      </c>
      <c r="T111" s="151">
        <f>S111*H111</f>
        <v>0</v>
      </c>
      <c r="AR111" s="291" t="s">
        <v>426</v>
      </c>
      <c r="AT111" s="291" t="s">
        <v>146</v>
      </c>
      <c r="AU111" s="291" t="s">
        <v>82</v>
      </c>
      <c r="AY111" s="291" t="s">
        <v>145</v>
      </c>
      <c r="BE111" s="303">
        <f>IF(N111="základní",J111,0)</f>
        <v>0</v>
      </c>
      <c r="BF111" s="303">
        <f>IF(N111="snížená",J111,0)</f>
        <v>0</v>
      </c>
      <c r="BG111" s="303">
        <f>IF(N111="zákl. přenesená",J111,0)</f>
        <v>0</v>
      </c>
      <c r="BH111" s="303">
        <f>IF(N111="sníž. přenesená",J111,0)</f>
        <v>0</v>
      </c>
      <c r="BI111" s="303">
        <f>IF(N111="nulová",J111,0)</f>
        <v>0</v>
      </c>
      <c r="BJ111" s="291" t="s">
        <v>80</v>
      </c>
      <c r="BK111" s="303">
        <f>ROUND(I111*H111,2)</f>
        <v>0</v>
      </c>
      <c r="BL111" s="291" t="s">
        <v>426</v>
      </c>
      <c r="BM111" s="291" t="s">
        <v>662</v>
      </c>
    </row>
    <row r="112" spans="2:65" s="55" customFormat="1" ht="22.5" customHeight="1">
      <c r="B112" s="33"/>
      <c r="C112" s="182" t="s">
        <v>663</v>
      </c>
      <c r="D112" s="182" t="s">
        <v>232</v>
      </c>
      <c r="E112" s="183" t="s">
        <v>472</v>
      </c>
      <c r="F112" s="184" t="s">
        <v>473</v>
      </c>
      <c r="G112" s="185" t="s">
        <v>256</v>
      </c>
      <c r="H112" s="186">
        <v>54</v>
      </c>
      <c r="I112" s="187"/>
      <c r="J112" s="188">
        <f>ROUND(I112*H112,2)</f>
        <v>0</v>
      </c>
      <c r="K112" s="184" t="s">
        <v>190</v>
      </c>
      <c r="L112" s="306"/>
      <c r="M112" s="307" t="s">
        <v>21</v>
      </c>
      <c r="N112" s="189" t="s">
        <v>43</v>
      </c>
      <c r="O112" s="34"/>
      <c r="P112" s="150">
        <f>O112*H112</f>
        <v>0</v>
      </c>
      <c r="Q112" s="150">
        <v>7.5000000000000002E-4</v>
      </c>
      <c r="R112" s="150">
        <f>Q112*H112</f>
        <v>4.0500000000000001E-2</v>
      </c>
      <c r="S112" s="150">
        <v>0</v>
      </c>
      <c r="T112" s="151">
        <f>S112*H112</f>
        <v>0</v>
      </c>
      <c r="AR112" s="291" t="s">
        <v>432</v>
      </c>
      <c r="AT112" s="291" t="s">
        <v>232</v>
      </c>
      <c r="AU112" s="291" t="s">
        <v>82</v>
      </c>
      <c r="AY112" s="291" t="s">
        <v>145</v>
      </c>
      <c r="BE112" s="303">
        <f>IF(N112="základní",J112,0)</f>
        <v>0</v>
      </c>
      <c r="BF112" s="303">
        <f>IF(N112="snížená",J112,0)</f>
        <v>0</v>
      </c>
      <c r="BG112" s="303">
        <f>IF(N112="zákl. přenesená",J112,0)</f>
        <v>0</v>
      </c>
      <c r="BH112" s="303">
        <f>IF(N112="sníž. přenesená",J112,0)</f>
        <v>0</v>
      </c>
      <c r="BI112" s="303">
        <f>IF(N112="nulová",J112,0)</f>
        <v>0</v>
      </c>
      <c r="BJ112" s="291" t="s">
        <v>80</v>
      </c>
      <c r="BK112" s="303">
        <f>ROUND(I112*H112,2)</f>
        <v>0</v>
      </c>
      <c r="BL112" s="291" t="s">
        <v>426</v>
      </c>
      <c r="BM112" s="291" t="s">
        <v>666</v>
      </c>
    </row>
    <row r="113" spans="2:65" s="55" customFormat="1" ht="27">
      <c r="B113" s="33"/>
      <c r="D113" s="170" t="s">
        <v>163</v>
      </c>
      <c r="F113" s="171" t="s">
        <v>474</v>
      </c>
      <c r="I113" s="122"/>
      <c r="L113" s="33"/>
      <c r="M113" s="154"/>
      <c r="N113" s="34"/>
      <c r="O113" s="34"/>
      <c r="P113" s="34"/>
      <c r="Q113" s="34"/>
      <c r="R113" s="34"/>
      <c r="S113" s="34"/>
      <c r="T113" s="70"/>
      <c r="AT113" s="291" t="s">
        <v>163</v>
      </c>
      <c r="AU113" s="291" t="s">
        <v>82</v>
      </c>
    </row>
    <row r="114" spans="2:65" s="55" customFormat="1" ht="22.5" customHeight="1">
      <c r="B114" s="33"/>
      <c r="C114" s="142" t="s">
        <v>257</v>
      </c>
      <c r="D114" s="142" t="s">
        <v>146</v>
      </c>
      <c r="E114" s="143" t="s">
        <v>475</v>
      </c>
      <c r="F114" s="144" t="s">
        <v>476</v>
      </c>
      <c r="G114" s="145" t="s">
        <v>149</v>
      </c>
      <c r="H114" s="146">
        <v>2</v>
      </c>
      <c r="I114" s="147"/>
      <c r="J114" s="148">
        <f>ROUND(I114*H114,2)</f>
        <v>0</v>
      </c>
      <c r="K114" s="144" t="s">
        <v>21</v>
      </c>
      <c r="L114" s="33"/>
      <c r="M114" s="302" t="s">
        <v>21</v>
      </c>
      <c r="N114" s="149" t="s">
        <v>43</v>
      </c>
      <c r="O114" s="34"/>
      <c r="P114" s="150">
        <f>O114*H114</f>
        <v>0</v>
      </c>
      <c r="Q114" s="150">
        <v>0</v>
      </c>
      <c r="R114" s="150">
        <f>Q114*H114</f>
        <v>0</v>
      </c>
      <c r="S114" s="150">
        <v>0</v>
      </c>
      <c r="T114" s="151">
        <f>S114*H114</f>
        <v>0</v>
      </c>
      <c r="AR114" s="291" t="s">
        <v>426</v>
      </c>
      <c r="AT114" s="291" t="s">
        <v>146</v>
      </c>
      <c r="AU114" s="291" t="s">
        <v>82</v>
      </c>
      <c r="AY114" s="291" t="s">
        <v>145</v>
      </c>
      <c r="BE114" s="303">
        <f>IF(N114="základní",J114,0)</f>
        <v>0</v>
      </c>
      <c r="BF114" s="303">
        <f>IF(N114="snížená",J114,0)</f>
        <v>0</v>
      </c>
      <c r="BG114" s="303">
        <f>IF(N114="zákl. přenesená",J114,0)</f>
        <v>0</v>
      </c>
      <c r="BH114" s="303">
        <f>IF(N114="sníž. přenesená",J114,0)</f>
        <v>0</v>
      </c>
      <c r="BI114" s="303">
        <f>IF(N114="nulová",J114,0)</f>
        <v>0</v>
      </c>
      <c r="BJ114" s="291" t="s">
        <v>80</v>
      </c>
      <c r="BK114" s="303">
        <f>ROUND(I114*H114,2)</f>
        <v>0</v>
      </c>
      <c r="BL114" s="291" t="s">
        <v>426</v>
      </c>
      <c r="BM114" s="291" t="s">
        <v>669</v>
      </c>
    </row>
    <row r="115" spans="2:65" s="55" customFormat="1" ht="22.5" customHeight="1">
      <c r="B115" s="33"/>
      <c r="C115" s="142" t="s">
        <v>9</v>
      </c>
      <c r="D115" s="142" t="s">
        <v>146</v>
      </c>
      <c r="E115" s="143" t="s">
        <v>477</v>
      </c>
      <c r="F115" s="144" t="s">
        <v>478</v>
      </c>
      <c r="G115" s="145" t="s">
        <v>256</v>
      </c>
      <c r="H115" s="146">
        <v>117</v>
      </c>
      <c r="I115" s="147"/>
      <c r="J115" s="148">
        <f>ROUND(I115*H115,2)</f>
        <v>0</v>
      </c>
      <c r="K115" s="144" t="s">
        <v>21</v>
      </c>
      <c r="L115" s="33"/>
      <c r="M115" s="302" t="s">
        <v>21</v>
      </c>
      <c r="N115" s="149" t="s">
        <v>43</v>
      </c>
      <c r="O115" s="34"/>
      <c r="P115" s="150">
        <f>O115*H115</f>
        <v>0</v>
      </c>
      <c r="Q115" s="150">
        <v>0</v>
      </c>
      <c r="R115" s="150">
        <f>Q115*H115</f>
        <v>0</v>
      </c>
      <c r="S115" s="150">
        <v>0</v>
      </c>
      <c r="T115" s="151">
        <f>S115*H115</f>
        <v>0</v>
      </c>
      <c r="AR115" s="291" t="s">
        <v>426</v>
      </c>
      <c r="AT115" s="291" t="s">
        <v>146</v>
      </c>
      <c r="AU115" s="291" t="s">
        <v>82</v>
      </c>
      <c r="AY115" s="291" t="s">
        <v>145</v>
      </c>
      <c r="BE115" s="303">
        <f>IF(N115="základní",J115,0)</f>
        <v>0</v>
      </c>
      <c r="BF115" s="303">
        <f>IF(N115="snížená",J115,0)</f>
        <v>0</v>
      </c>
      <c r="BG115" s="303">
        <f>IF(N115="zákl. přenesená",J115,0)</f>
        <v>0</v>
      </c>
      <c r="BH115" s="303">
        <f>IF(N115="sníž. přenesená",J115,0)</f>
        <v>0</v>
      </c>
      <c r="BI115" s="303">
        <f>IF(N115="nulová",J115,0)</f>
        <v>0</v>
      </c>
      <c r="BJ115" s="291" t="s">
        <v>80</v>
      </c>
      <c r="BK115" s="303">
        <f>ROUND(I115*H115,2)</f>
        <v>0</v>
      </c>
      <c r="BL115" s="291" t="s">
        <v>426</v>
      </c>
      <c r="BM115" s="291" t="s">
        <v>675</v>
      </c>
    </row>
    <row r="116" spans="2:65" s="55" customFormat="1" ht="44.25" customHeight="1">
      <c r="B116" s="33"/>
      <c r="C116" s="142" t="s">
        <v>262</v>
      </c>
      <c r="D116" s="142" t="s">
        <v>146</v>
      </c>
      <c r="E116" s="143" t="s">
        <v>479</v>
      </c>
      <c r="F116" s="144" t="s">
        <v>480</v>
      </c>
      <c r="G116" s="145" t="s">
        <v>256</v>
      </c>
      <c r="H116" s="146">
        <v>2</v>
      </c>
      <c r="I116" s="147"/>
      <c r="J116" s="148">
        <f>ROUND(I116*H116,2)</f>
        <v>0</v>
      </c>
      <c r="K116" s="144" t="s">
        <v>190</v>
      </c>
      <c r="L116" s="33"/>
      <c r="M116" s="302" t="s">
        <v>21</v>
      </c>
      <c r="N116" s="149" t="s">
        <v>43</v>
      </c>
      <c r="O116" s="34"/>
      <c r="P116" s="150">
        <f>O116*H116</f>
        <v>0</v>
      </c>
      <c r="Q116" s="150">
        <v>1.0000000000000001E-5</v>
      </c>
      <c r="R116" s="150">
        <f>Q116*H116</f>
        <v>2.0000000000000002E-5</v>
      </c>
      <c r="S116" s="150">
        <v>0</v>
      </c>
      <c r="T116" s="151">
        <f>S116*H116</f>
        <v>0</v>
      </c>
      <c r="AR116" s="291" t="s">
        <v>426</v>
      </c>
      <c r="AT116" s="291" t="s">
        <v>146</v>
      </c>
      <c r="AU116" s="291" t="s">
        <v>82</v>
      </c>
      <c r="AY116" s="291" t="s">
        <v>145</v>
      </c>
      <c r="BE116" s="303">
        <f>IF(N116="základní",J116,0)</f>
        <v>0</v>
      </c>
      <c r="BF116" s="303">
        <f>IF(N116="snížená",J116,0)</f>
        <v>0</v>
      </c>
      <c r="BG116" s="303">
        <f>IF(N116="zákl. přenesená",J116,0)</f>
        <v>0</v>
      </c>
      <c r="BH116" s="303">
        <f>IF(N116="sníž. přenesená",J116,0)</f>
        <v>0</v>
      </c>
      <c r="BI116" s="303">
        <f>IF(N116="nulová",J116,0)</f>
        <v>0</v>
      </c>
      <c r="BJ116" s="291" t="s">
        <v>80</v>
      </c>
      <c r="BK116" s="303">
        <f>ROUND(I116*H116,2)</f>
        <v>0</v>
      </c>
      <c r="BL116" s="291" t="s">
        <v>426</v>
      </c>
      <c r="BM116" s="291" t="s">
        <v>481</v>
      </c>
    </row>
    <row r="117" spans="2:65" s="55" customFormat="1" ht="54">
      <c r="B117" s="33"/>
      <c r="D117" s="170" t="s">
        <v>191</v>
      </c>
      <c r="F117" s="171" t="s">
        <v>482</v>
      </c>
      <c r="I117" s="122"/>
      <c r="L117" s="33"/>
      <c r="M117" s="154"/>
      <c r="N117" s="34"/>
      <c r="O117" s="34"/>
      <c r="P117" s="34"/>
      <c r="Q117" s="34"/>
      <c r="R117" s="34"/>
      <c r="S117" s="34"/>
      <c r="T117" s="70"/>
      <c r="AT117" s="291" t="s">
        <v>191</v>
      </c>
      <c r="AU117" s="291" t="s">
        <v>82</v>
      </c>
    </row>
    <row r="118" spans="2:65" s="55" customFormat="1" ht="22.5" customHeight="1">
      <c r="B118" s="33"/>
      <c r="C118" s="182" t="s">
        <v>483</v>
      </c>
      <c r="D118" s="182" t="s">
        <v>232</v>
      </c>
      <c r="E118" s="183" t="s">
        <v>484</v>
      </c>
      <c r="F118" s="184" t="s">
        <v>485</v>
      </c>
      <c r="G118" s="185" t="s">
        <v>256</v>
      </c>
      <c r="H118" s="186">
        <v>2</v>
      </c>
      <c r="I118" s="187"/>
      <c r="J118" s="188">
        <f>ROUND(I118*H118,2)</f>
        <v>0</v>
      </c>
      <c r="K118" s="184" t="s">
        <v>190</v>
      </c>
      <c r="L118" s="306"/>
      <c r="M118" s="307" t="s">
        <v>21</v>
      </c>
      <c r="N118" s="189" t="s">
        <v>43</v>
      </c>
      <c r="O118" s="34"/>
      <c r="P118" s="150">
        <f>O118*H118</f>
        <v>0</v>
      </c>
      <c r="Q118" s="150">
        <v>3.8999999999999999E-4</v>
      </c>
      <c r="R118" s="150">
        <f>Q118*H118</f>
        <v>7.7999999999999999E-4</v>
      </c>
      <c r="S118" s="150">
        <v>0</v>
      </c>
      <c r="T118" s="151">
        <f>S118*H118</f>
        <v>0</v>
      </c>
      <c r="AR118" s="291" t="s">
        <v>432</v>
      </c>
      <c r="AT118" s="291" t="s">
        <v>232</v>
      </c>
      <c r="AU118" s="291" t="s">
        <v>82</v>
      </c>
      <c r="AY118" s="291" t="s">
        <v>145</v>
      </c>
      <c r="BE118" s="303">
        <f>IF(N118="základní",J118,0)</f>
        <v>0</v>
      </c>
      <c r="BF118" s="303">
        <f>IF(N118="snížená",J118,0)</f>
        <v>0</v>
      </c>
      <c r="BG118" s="303">
        <f>IF(N118="zákl. přenesená",J118,0)</f>
        <v>0</v>
      </c>
      <c r="BH118" s="303">
        <f>IF(N118="sníž. přenesená",J118,0)</f>
        <v>0</v>
      </c>
      <c r="BI118" s="303">
        <f>IF(N118="nulová",J118,0)</f>
        <v>0</v>
      </c>
      <c r="BJ118" s="291" t="s">
        <v>80</v>
      </c>
      <c r="BK118" s="303">
        <f>ROUND(I118*H118,2)</f>
        <v>0</v>
      </c>
      <c r="BL118" s="291" t="s">
        <v>426</v>
      </c>
      <c r="BM118" s="291" t="s">
        <v>486</v>
      </c>
    </row>
    <row r="119" spans="2:65" s="55" customFormat="1" ht="27">
      <c r="B119" s="33"/>
      <c r="D119" s="170" t="s">
        <v>163</v>
      </c>
      <c r="F119" s="171" t="s">
        <v>487</v>
      </c>
      <c r="I119" s="122"/>
      <c r="L119" s="33"/>
      <c r="M119" s="154"/>
      <c r="N119" s="34"/>
      <c r="O119" s="34"/>
      <c r="P119" s="34"/>
      <c r="Q119" s="34"/>
      <c r="R119" s="34"/>
      <c r="S119" s="34"/>
      <c r="T119" s="70"/>
      <c r="AT119" s="291" t="s">
        <v>163</v>
      </c>
      <c r="AU119" s="291" t="s">
        <v>82</v>
      </c>
    </row>
    <row r="120" spans="2:65" s="55" customFormat="1" ht="31.5" customHeight="1">
      <c r="B120" s="33"/>
      <c r="C120" s="142" t="s">
        <v>267</v>
      </c>
      <c r="D120" s="142" t="s">
        <v>146</v>
      </c>
      <c r="E120" s="143" t="s">
        <v>488</v>
      </c>
      <c r="F120" s="144" t="s">
        <v>489</v>
      </c>
      <c r="G120" s="145" t="s">
        <v>155</v>
      </c>
      <c r="H120" s="146">
        <v>4</v>
      </c>
      <c r="I120" s="147"/>
      <c r="J120" s="148">
        <f>ROUND(I120*H120,2)</f>
        <v>0</v>
      </c>
      <c r="K120" s="144" t="s">
        <v>190</v>
      </c>
      <c r="L120" s="33"/>
      <c r="M120" s="302" t="s">
        <v>21</v>
      </c>
      <c r="N120" s="149" t="s">
        <v>43</v>
      </c>
      <c r="O120" s="34"/>
      <c r="P120" s="150">
        <f>O120*H120</f>
        <v>0</v>
      </c>
      <c r="Q120" s="150">
        <v>0</v>
      </c>
      <c r="R120" s="150">
        <f>Q120*H120</f>
        <v>0</v>
      </c>
      <c r="S120" s="150">
        <v>0</v>
      </c>
      <c r="T120" s="151">
        <f>S120*H120</f>
        <v>0</v>
      </c>
      <c r="AR120" s="291" t="s">
        <v>426</v>
      </c>
      <c r="AT120" s="291" t="s">
        <v>146</v>
      </c>
      <c r="AU120" s="291" t="s">
        <v>82</v>
      </c>
      <c r="AY120" s="291" t="s">
        <v>145</v>
      </c>
      <c r="BE120" s="303">
        <f>IF(N120="základní",J120,0)</f>
        <v>0</v>
      </c>
      <c r="BF120" s="303">
        <f>IF(N120="snížená",J120,0)</f>
        <v>0</v>
      </c>
      <c r="BG120" s="303">
        <f>IF(N120="zákl. přenesená",J120,0)</f>
        <v>0</v>
      </c>
      <c r="BH120" s="303">
        <f>IF(N120="sníž. přenesená",J120,0)</f>
        <v>0</v>
      </c>
      <c r="BI120" s="303">
        <f>IF(N120="nulová",J120,0)</f>
        <v>0</v>
      </c>
      <c r="BJ120" s="291" t="s">
        <v>80</v>
      </c>
      <c r="BK120" s="303">
        <f>ROUND(I120*H120,2)</f>
        <v>0</v>
      </c>
      <c r="BL120" s="291" t="s">
        <v>426</v>
      </c>
      <c r="BM120" s="291" t="s">
        <v>490</v>
      </c>
    </row>
    <row r="121" spans="2:65" s="55" customFormat="1" ht="22.5" customHeight="1">
      <c r="B121" s="33"/>
      <c r="C121" s="182" t="s">
        <v>491</v>
      </c>
      <c r="D121" s="182" t="s">
        <v>232</v>
      </c>
      <c r="E121" s="183" t="s">
        <v>492</v>
      </c>
      <c r="F121" s="184" t="s">
        <v>493</v>
      </c>
      <c r="G121" s="185" t="s">
        <v>155</v>
      </c>
      <c r="H121" s="186">
        <v>4</v>
      </c>
      <c r="I121" s="187"/>
      <c r="J121" s="188">
        <f>ROUND(I121*H121,2)</f>
        <v>0</v>
      </c>
      <c r="K121" s="184" t="s">
        <v>190</v>
      </c>
      <c r="L121" s="306"/>
      <c r="M121" s="307" t="s">
        <v>21</v>
      </c>
      <c r="N121" s="189" t="s">
        <v>43</v>
      </c>
      <c r="O121" s="34"/>
      <c r="P121" s="150">
        <f>O121*H121</f>
        <v>0</v>
      </c>
      <c r="Q121" s="150">
        <v>2.0000000000000002E-5</v>
      </c>
      <c r="R121" s="150">
        <f>Q121*H121</f>
        <v>8.0000000000000007E-5</v>
      </c>
      <c r="S121" s="150">
        <v>0</v>
      </c>
      <c r="T121" s="151">
        <f>S121*H121</f>
        <v>0</v>
      </c>
      <c r="AR121" s="291" t="s">
        <v>432</v>
      </c>
      <c r="AT121" s="291" t="s">
        <v>232</v>
      </c>
      <c r="AU121" s="291" t="s">
        <v>82</v>
      </c>
      <c r="AY121" s="291" t="s">
        <v>145</v>
      </c>
      <c r="BE121" s="303">
        <f>IF(N121="základní",J121,0)</f>
        <v>0</v>
      </c>
      <c r="BF121" s="303">
        <f>IF(N121="snížená",J121,0)</f>
        <v>0</v>
      </c>
      <c r="BG121" s="303">
        <f>IF(N121="zákl. přenesená",J121,0)</f>
        <v>0</v>
      </c>
      <c r="BH121" s="303">
        <f>IF(N121="sníž. přenesená",J121,0)</f>
        <v>0</v>
      </c>
      <c r="BI121" s="303">
        <f>IF(N121="nulová",J121,0)</f>
        <v>0</v>
      </c>
      <c r="BJ121" s="291" t="s">
        <v>80</v>
      </c>
      <c r="BK121" s="303">
        <f>ROUND(I121*H121,2)</f>
        <v>0</v>
      </c>
      <c r="BL121" s="291" t="s">
        <v>426</v>
      </c>
      <c r="BM121" s="291" t="s">
        <v>494</v>
      </c>
    </row>
    <row r="122" spans="2:65" s="55" customFormat="1" ht="27">
      <c r="B122" s="33"/>
      <c r="D122" s="170" t="s">
        <v>163</v>
      </c>
      <c r="F122" s="171" t="s">
        <v>495</v>
      </c>
      <c r="I122" s="122"/>
      <c r="L122" s="33"/>
      <c r="M122" s="154"/>
      <c r="N122" s="34"/>
      <c r="O122" s="34"/>
      <c r="P122" s="34"/>
      <c r="Q122" s="34"/>
      <c r="R122" s="34"/>
      <c r="S122" s="34"/>
      <c r="T122" s="70"/>
      <c r="AT122" s="291" t="s">
        <v>163</v>
      </c>
      <c r="AU122" s="291" t="s">
        <v>82</v>
      </c>
    </row>
    <row r="123" spans="2:65" s="55" customFormat="1" ht="22.5" customHeight="1">
      <c r="B123" s="33"/>
      <c r="C123" s="142" t="s">
        <v>591</v>
      </c>
      <c r="D123" s="142" t="s">
        <v>146</v>
      </c>
      <c r="E123" s="143" t="s">
        <v>496</v>
      </c>
      <c r="F123" s="144" t="s">
        <v>497</v>
      </c>
      <c r="G123" s="145" t="s">
        <v>498</v>
      </c>
      <c r="H123" s="146">
        <v>40</v>
      </c>
      <c r="I123" s="147"/>
      <c r="J123" s="148">
        <f>ROUND(I123*H123,2)</f>
        <v>0</v>
      </c>
      <c r="K123" s="144" t="s">
        <v>190</v>
      </c>
      <c r="L123" s="33"/>
      <c r="M123" s="302" t="s">
        <v>21</v>
      </c>
      <c r="N123" s="149" t="s">
        <v>43</v>
      </c>
      <c r="O123" s="34"/>
      <c r="P123" s="150">
        <f>O123*H123</f>
        <v>0</v>
      </c>
      <c r="Q123" s="150">
        <v>0</v>
      </c>
      <c r="R123" s="150">
        <f>Q123*H123</f>
        <v>0</v>
      </c>
      <c r="S123" s="150">
        <v>0</v>
      </c>
      <c r="T123" s="151">
        <f>S123*H123</f>
        <v>0</v>
      </c>
      <c r="AR123" s="291" t="s">
        <v>426</v>
      </c>
      <c r="AT123" s="291" t="s">
        <v>146</v>
      </c>
      <c r="AU123" s="291" t="s">
        <v>82</v>
      </c>
      <c r="AY123" s="291" t="s">
        <v>145</v>
      </c>
      <c r="BE123" s="303">
        <f>IF(N123="základní",J123,0)</f>
        <v>0</v>
      </c>
      <c r="BF123" s="303">
        <f>IF(N123="snížená",J123,0)</f>
        <v>0</v>
      </c>
      <c r="BG123" s="303">
        <f>IF(N123="zákl. přenesená",J123,0)</f>
        <v>0</v>
      </c>
      <c r="BH123" s="303">
        <f>IF(N123="sníž. přenesená",J123,0)</f>
        <v>0</v>
      </c>
      <c r="BI123" s="303">
        <f>IF(N123="nulová",J123,0)</f>
        <v>0</v>
      </c>
      <c r="BJ123" s="291" t="s">
        <v>80</v>
      </c>
      <c r="BK123" s="303">
        <f>ROUND(I123*H123,2)</f>
        <v>0</v>
      </c>
      <c r="BL123" s="291" t="s">
        <v>426</v>
      </c>
      <c r="BM123" s="291" t="s">
        <v>499</v>
      </c>
    </row>
    <row r="124" spans="2:65" s="173" customFormat="1">
      <c r="B124" s="172"/>
      <c r="D124" s="152" t="s">
        <v>205</v>
      </c>
      <c r="E124" s="190" t="s">
        <v>21</v>
      </c>
      <c r="F124" s="191" t="s">
        <v>500</v>
      </c>
      <c r="H124" s="192">
        <v>40</v>
      </c>
      <c r="I124" s="176"/>
      <c r="L124" s="172"/>
      <c r="M124" s="177"/>
      <c r="N124" s="178"/>
      <c r="O124" s="178"/>
      <c r="P124" s="178"/>
      <c r="Q124" s="178"/>
      <c r="R124" s="178"/>
      <c r="S124" s="178"/>
      <c r="T124" s="179"/>
      <c r="AT124" s="190" t="s">
        <v>205</v>
      </c>
      <c r="AU124" s="190" t="s">
        <v>82</v>
      </c>
      <c r="AV124" s="173" t="s">
        <v>82</v>
      </c>
      <c r="AW124" s="173" t="s">
        <v>36</v>
      </c>
      <c r="AX124" s="173" t="s">
        <v>72</v>
      </c>
      <c r="AY124" s="190" t="s">
        <v>145</v>
      </c>
    </row>
    <row r="125" spans="2:65" s="194" customFormat="1">
      <c r="B125" s="193"/>
      <c r="D125" s="170" t="s">
        <v>205</v>
      </c>
      <c r="E125" s="195" t="s">
        <v>21</v>
      </c>
      <c r="F125" s="196" t="s">
        <v>236</v>
      </c>
      <c r="H125" s="197">
        <v>40</v>
      </c>
      <c r="I125" s="198"/>
      <c r="L125" s="193"/>
      <c r="M125" s="199"/>
      <c r="N125" s="200"/>
      <c r="O125" s="200"/>
      <c r="P125" s="200"/>
      <c r="Q125" s="200"/>
      <c r="R125" s="200"/>
      <c r="S125" s="200"/>
      <c r="T125" s="201"/>
      <c r="AT125" s="308" t="s">
        <v>205</v>
      </c>
      <c r="AU125" s="308" t="s">
        <v>82</v>
      </c>
      <c r="AV125" s="194" t="s">
        <v>150</v>
      </c>
      <c r="AW125" s="194" t="s">
        <v>36</v>
      </c>
      <c r="AX125" s="194" t="s">
        <v>80</v>
      </c>
      <c r="AY125" s="308" t="s">
        <v>145</v>
      </c>
    </row>
    <row r="126" spans="2:65" s="55" customFormat="1" ht="22.5" customHeight="1">
      <c r="B126" s="33"/>
      <c r="C126" s="182" t="s">
        <v>335</v>
      </c>
      <c r="D126" s="182" t="s">
        <v>232</v>
      </c>
      <c r="E126" s="183" t="s">
        <v>501</v>
      </c>
      <c r="F126" s="184" t="s">
        <v>502</v>
      </c>
      <c r="G126" s="185" t="s">
        <v>503</v>
      </c>
      <c r="H126" s="186">
        <v>1</v>
      </c>
      <c r="I126" s="187"/>
      <c r="J126" s="188">
        <f>ROUND(I126*H126,2)</f>
        <v>0</v>
      </c>
      <c r="K126" s="184" t="s">
        <v>21</v>
      </c>
      <c r="L126" s="306"/>
      <c r="M126" s="307" t="s">
        <v>21</v>
      </c>
      <c r="N126" s="189" t="s">
        <v>43</v>
      </c>
      <c r="O126" s="34"/>
      <c r="P126" s="150">
        <f>O126*H126</f>
        <v>0</v>
      </c>
      <c r="Q126" s="150">
        <v>0</v>
      </c>
      <c r="R126" s="150">
        <f>Q126*H126</f>
        <v>0</v>
      </c>
      <c r="S126" s="150">
        <v>0</v>
      </c>
      <c r="T126" s="151">
        <f>S126*H126</f>
        <v>0</v>
      </c>
      <c r="AR126" s="291" t="s">
        <v>432</v>
      </c>
      <c r="AT126" s="291" t="s">
        <v>232</v>
      </c>
      <c r="AU126" s="291" t="s">
        <v>82</v>
      </c>
      <c r="AY126" s="291" t="s">
        <v>145</v>
      </c>
      <c r="BE126" s="303">
        <f>IF(N126="základní",J126,0)</f>
        <v>0</v>
      </c>
      <c r="BF126" s="303">
        <f>IF(N126="snížená",J126,0)</f>
        <v>0</v>
      </c>
      <c r="BG126" s="303">
        <f>IF(N126="zákl. přenesená",J126,0)</f>
        <v>0</v>
      </c>
      <c r="BH126" s="303">
        <f>IF(N126="sníž. přenesená",J126,0)</f>
        <v>0</v>
      </c>
      <c r="BI126" s="303">
        <f>IF(N126="nulová",J126,0)</f>
        <v>0</v>
      </c>
      <c r="BJ126" s="291" t="s">
        <v>80</v>
      </c>
      <c r="BK126" s="303">
        <f>ROUND(I126*H126,2)</f>
        <v>0</v>
      </c>
      <c r="BL126" s="291" t="s">
        <v>426</v>
      </c>
      <c r="BM126" s="291" t="s">
        <v>504</v>
      </c>
    </row>
    <row r="127" spans="2:65" s="133" customFormat="1" ht="29.85" customHeight="1">
      <c r="B127" s="132"/>
      <c r="D127" s="134" t="s">
        <v>71</v>
      </c>
      <c r="E127" s="168" t="s">
        <v>505</v>
      </c>
      <c r="F127" s="168" t="s">
        <v>506</v>
      </c>
      <c r="I127" s="136"/>
      <c r="J127" s="169">
        <f>BK127</f>
        <v>0</v>
      </c>
      <c r="L127" s="132"/>
      <c r="M127" s="138"/>
      <c r="N127" s="139"/>
      <c r="O127" s="139"/>
      <c r="P127" s="140">
        <f>SUM(P128:P137)</f>
        <v>0</v>
      </c>
      <c r="Q127" s="139"/>
      <c r="R127" s="140">
        <f>SUM(R128:R137)</f>
        <v>0</v>
      </c>
      <c r="S127" s="139"/>
      <c r="T127" s="141">
        <f>SUM(T128:T137)</f>
        <v>0</v>
      </c>
      <c r="AR127" s="165" t="s">
        <v>159</v>
      </c>
      <c r="AT127" s="300" t="s">
        <v>71</v>
      </c>
      <c r="AU127" s="300" t="s">
        <v>80</v>
      </c>
      <c r="AY127" s="165" t="s">
        <v>145</v>
      </c>
      <c r="BK127" s="301">
        <f>SUM(BK128:BK137)</f>
        <v>0</v>
      </c>
    </row>
    <row r="128" spans="2:65" s="55" customFormat="1" ht="22.5" customHeight="1">
      <c r="B128" s="33"/>
      <c r="C128" s="142" t="s">
        <v>645</v>
      </c>
      <c r="D128" s="142" t="s">
        <v>146</v>
      </c>
      <c r="E128" s="143" t="s">
        <v>507</v>
      </c>
      <c r="F128" s="144" t="s">
        <v>508</v>
      </c>
      <c r="G128" s="145" t="s">
        <v>149</v>
      </c>
      <c r="H128" s="146">
        <v>1</v>
      </c>
      <c r="I128" s="147"/>
      <c r="J128" s="148">
        <f>ROUND(I128*H128,2)</f>
        <v>0</v>
      </c>
      <c r="K128" s="144" t="s">
        <v>21</v>
      </c>
      <c r="L128" s="33"/>
      <c r="M128" s="302" t="s">
        <v>21</v>
      </c>
      <c r="N128" s="149" t="s">
        <v>43</v>
      </c>
      <c r="O128" s="34"/>
      <c r="P128" s="150">
        <f>O128*H128</f>
        <v>0</v>
      </c>
      <c r="Q128" s="150">
        <v>0</v>
      </c>
      <c r="R128" s="150">
        <f>Q128*H128</f>
        <v>0</v>
      </c>
      <c r="S128" s="150">
        <v>0</v>
      </c>
      <c r="T128" s="151">
        <f>S128*H128</f>
        <v>0</v>
      </c>
      <c r="AR128" s="291" t="s">
        <v>426</v>
      </c>
      <c r="AT128" s="291" t="s">
        <v>146</v>
      </c>
      <c r="AU128" s="291" t="s">
        <v>82</v>
      </c>
      <c r="AY128" s="291" t="s">
        <v>145</v>
      </c>
      <c r="BE128" s="303">
        <f>IF(N128="základní",J128,0)</f>
        <v>0</v>
      </c>
      <c r="BF128" s="303">
        <f>IF(N128="snížená",J128,0)</f>
        <v>0</v>
      </c>
      <c r="BG128" s="303">
        <f>IF(N128="zákl. přenesená",J128,0)</f>
        <v>0</v>
      </c>
      <c r="BH128" s="303">
        <f>IF(N128="sníž. přenesená",J128,0)</f>
        <v>0</v>
      </c>
      <c r="BI128" s="303">
        <f>IF(N128="nulová",J128,0)</f>
        <v>0</v>
      </c>
      <c r="BJ128" s="291" t="s">
        <v>80</v>
      </c>
      <c r="BK128" s="303">
        <f>ROUND(I128*H128,2)</f>
        <v>0</v>
      </c>
      <c r="BL128" s="291" t="s">
        <v>426</v>
      </c>
      <c r="BM128" s="291" t="s">
        <v>509</v>
      </c>
    </row>
    <row r="129" spans="2:65" s="55" customFormat="1" ht="22.5" customHeight="1">
      <c r="B129" s="33"/>
      <c r="C129" s="142" t="s">
        <v>510</v>
      </c>
      <c r="D129" s="142" t="s">
        <v>146</v>
      </c>
      <c r="E129" s="143" t="s">
        <v>511</v>
      </c>
      <c r="F129" s="144" t="s">
        <v>512</v>
      </c>
      <c r="G129" s="145" t="s">
        <v>149</v>
      </c>
      <c r="H129" s="146">
        <v>1</v>
      </c>
      <c r="I129" s="147"/>
      <c r="J129" s="148">
        <f>ROUND(I129*H129,2)</f>
        <v>0</v>
      </c>
      <c r="K129" s="144" t="s">
        <v>21</v>
      </c>
      <c r="L129" s="33"/>
      <c r="M129" s="302" t="s">
        <v>21</v>
      </c>
      <c r="N129" s="149" t="s">
        <v>43</v>
      </c>
      <c r="O129" s="34"/>
      <c r="P129" s="150">
        <f>O129*H129</f>
        <v>0</v>
      </c>
      <c r="Q129" s="150">
        <v>0</v>
      </c>
      <c r="R129" s="150">
        <f>Q129*H129</f>
        <v>0</v>
      </c>
      <c r="S129" s="150">
        <v>0</v>
      </c>
      <c r="T129" s="151">
        <f>S129*H129</f>
        <v>0</v>
      </c>
      <c r="AR129" s="291" t="s">
        <v>426</v>
      </c>
      <c r="AT129" s="291" t="s">
        <v>146</v>
      </c>
      <c r="AU129" s="291" t="s">
        <v>82</v>
      </c>
      <c r="AY129" s="291" t="s">
        <v>145</v>
      </c>
      <c r="BE129" s="303">
        <f>IF(N129="základní",J129,0)</f>
        <v>0</v>
      </c>
      <c r="BF129" s="303">
        <f>IF(N129="snížená",J129,0)</f>
        <v>0</v>
      </c>
      <c r="BG129" s="303">
        <f>IF(N129="zákl. přenesená",J129,0)</f>
        <v>0</v>
      </c>
      <c r="BH129" s="303">
        <f>IF(N129="sníž. přenesená",J129,0)</f>
        <v>0</v>
      </c>
      <c r="BI129" s="303">
        <f>IF(N129="nulová",J129,0)</f>
        <v>0</v>
      </c>
      <c r="BJ129" s="291" t="s">
        <v>80</v>
      </c>
      <c r="BK129" s="303">
        <f>ROUND(I129*H129,2)</f>
        <v>0</v>
      </c>
      <c r="BL129" s="291" t="s">
        <v>426</v>
      </c>
      <c r="BM129" s="291" t="s">
        <v>513</v>
      </c>
    </row>
    <row r="130" spans="2:65" s="55" customFormat="1" ht="31.5" customHeight="1">
      <c r="B130" s="33"/>
      <c r="C130" s="142" t="s">
        <v>649</v>
      </c>
      <c r="D130" s="142" t="s">
        <v>146</v>
      </c>
      <c r="E130" s="143" t="s">
        <v>514</v>
      </c>
      <c r="F130" s="144" t="s">
        <v>515</v>
      </c>
      <c r="G130" s="145" t="s">
        <v>199</v>
      </c>
      <c r="H130" s="146">
        <v>116.5</v>
      </c>
      <c r="I130" s="147"/>
      <c r="J130" s="148">
        <f>ROUND(I130*H130,2)</f>
        <v>0</v>
      </c>
      <c r="K130" s="144" t="s">
        <v>190</v>
      </c>
      <c r="L130" s="33"/>
      <c r="M130" s="302" t="s">
        <v>21</v>
      </c>
      <c r="N130" s="149" t="s">
        <v>43</v>
      </c>
      <c r="O130" s="34"/>
      <c r="P130" s="150">
        <f>O130*H130</f>
        <v>0</v>
      </c>
      <c r="Q130" s="150">
        <v>0</v>
      </c>
      <c r="R130" s="150">
        <f>Q130*H130</f>
        <v>0</v>
      </c>
      <c r="S130" s="150">
        <v>0</v>
      </c>
      <c r="T130" s="151">
        <f>S130*H130</f>
        <v>0</v>
      </c>
      <c r="AR130" s="291" t="s">
        <v>426</v>
      </c>
      <c r="AT130" s="291" t="s">
        <v>146</v>
      </c>
      <c r="AU130" s="291" t="s">
        <v>82</v>
      </c>
      <c r="AY130" s="291" t="s">
        <v>145</v>
      </c>
      <c r="BE130" s="303">
        <f>IF(N130="základní",J130,0)</f>
        <v>0</v>
      </c>
      <c r="BF130" s="303">
        <f>IF(N130="snížená",J130,0)</f>
        <v>0</v>
      </c>
      <c r="BG130" s="303">
        <f>IF(N130="zákl. přenesená",J130,0)</f>
        <v>0</v>
      </c>
      <c r="BH130" s="303">
        <f>IF(N130="sníž. přenesená",J130,0)</f>
        <v>0</v>
      </c>
      <c r="BI130" s="303">
        <f>IF(N130="nulová",J130,0)</f>
        <v>0</v>
      </c>
      <c r="BJ130" s="291" t="s">
        <v>80</v>
      </c>
      <c r="BK130" s="303">
        <f>ROUND(I130*H130,2)</f>
        <v>0</v>
      </c>
      <c r="BL130" s="291" t="s">
        <v>426</v>
      </c>
      <c r="BM130" s="291" t="s">
        <v>516</v>
      </c>
    </row>
    <row r="131" spans="2:65" s="55" customFormat="1" ht="54">
      <c r="B131" s="33"/>
      <c r="D131" s="170" t="s">
        <v>191</v>
      </c>
      <c r="F131" s="171" t="s">
        <v>517</v>
      </c>
      <c r="I131" s="122"/>
      <c r="L131" s="33"/>
      <c r="M131" s="154"/>
      <c r="N131" s="34"/>
      <c r="O131" s="34"/>
      <c r="P131" s="34"/>
      <c r="Q131" s="34"/>
      <c r="R131" s="34"/>
      <c r="S131" s="34"/>
      <c r="T131" s="70"/>
      <c r="AT131" s="291" t="s">
        <v>191</v>
      </c>
      <c r="AU131" s="291" t="s">
        <v>82</v>
      </c>
    </row>
    <row r="132" spans="2:65" s="55" customFormat="1" ht="31.5" customHeight="1">
      <c r="B132" s="33"/>
      <c r="C132" s="142" t="s">
        <v>518</v>
      </c>
      <c r="D132" s="142" t="s">
        <v>146</v>
      </c>
      <c r="E132" s="143" t="s">
        <v>519</v>
      </c>
      <c r="F132" s="144" t="s">
        <v>520</v>
      </c>
      <c r="G132" s="145" t="s">
        <v>199</v>
      </c>
      <c r="H132" s="146">
        <v>1048.5</v>
      </c>
      <c r="I132" s="147"/>
      <c r="J132" s="148">
        <f>ROUND(I132*H132,2)</f>
        <v>0</v>
      </c>
      <c r="K132" s="144" t="s">
        <v>190</v>
      </c>
      <c r="L132" s="33"/>
      <c r="M132" s="302" t="s">
        <v>21</v>
      </c>
      <c r="N132" s="149" t="s">
        <v>43</v>
      </c>
      <c r="O132" s="34"/>
      <c r="P132" s="150">
        <f>O132*H132</f>
        <v>0</v>
      </c>
      <c r="Q132" s="150">
        <v>0</v>
      </c>
      <c r="R132" s="150">
        <f>Q132*H132</f>
        <v>0</v>
      </c>
      <c r="S132" s="150">
        <v>0</v>
      </c>
      <c r="T132" s="151">
        <f>S132*H132</f>
        <v>0</v>
      </c>
      <c r="AR132" s="291" t="s">
        <v>426</v>
      </c>
      <c r="AT132" s="291" t="s">
        <v>146</v>
      </c>
      <c r="AU132" s="291" t="s">
        <v>82</v>
      </c>
      <c r="AY132" s="291" t="s">
        <v>145</v>
      </c>
      <c r="BE132" s="303">
        <f>IF(N132="základní",J132,0)</f>
        <v>0</v>
      </c>
      <c r="BF132" s="303">
        <f>IF(N132="snížená",J132,0)</f>
        <v>0</v>
      </c>
      <c r="BG132" s="303">
        <f>IF(N132="zákl. přenesená",J132,0)</f>
        <v>0</v>
      </c>
      <c r="BH132" s="303">
        <f>IF(N132="sníž. přenesená",J132,0)</f>
        <v>0</v>
      </c>
      <c r="BI132" s="303">
        <f>IF(N132="nulová",J132,0)</f>
        <v>0</v>
      </c>
      <c r="BJ132" s="291" t="s">
        <v>80</v>
      </c>
      <c r="BK132" s="303">
        <f>ROUND(I132*H132,2)</f>
        <v>0</v>
      </c>
      <c r="BL132" s="291" t="s">
        <v>426</v>
      </c>
      <c r="BM132" s="291" t="s">
        <v>521</v>
      </c>
    </row>
    <row r="133" spans="2:65" s="55" customFormat="1" ht="54">
      <c r="B133" s="33"/>
      <c r="D133" s="152" t="s">
        <v>191</v>
      </c>
      <c r="F133" s="153" t="s">
        <v>517</v>
      </c>
      <c r="I133" s="122"/>
      <c r="L133" s="33"/>
      <c r="M133" s="154"/>
      <c r="N133" s="34"/>
      <c r="O133" s="34"/>
      <c r="P133" s="34"/>
      <c r="Q133" s="34"/>
      <c r="R133" s="34"/>
      <c r="S133" s="34"/>
      <c r="T133" s="70"/>
      <c r="AT133" s="291" t="s">
        <v>191</v>
      </c>
      <c r="AU133" s="291" t="s">
        <v>82</v>
      </c>
    </row>
    <row r="134" spans="2:65" s="173" customFormat="1">
      <c r="B134" s="172"/>
      <c r="D134" s="152" t="s">
        <v>205</v>
      </c>
      <c r="E134" s="190" t="s">
        <v>21</v>
      </c>
      <c r="F134" s="191" t="s">
        <v>522</v>
      </c>
      <c r="H134" s="192">
        <v>1048.5</v>
      </c>
      <c r="I134" s="176"/>
      <c r="L134" s="172"/>
      <c r="M134" s="177"/>
      <c r="N134" s="178"/>
      <c r="O134" s="178"/>
      <c r="P134" s="178"/>
      <c r="Q134" s="178"/>
      <c r="R134" s="178"/>
      <c r="S134" s="178"/>
      <c r="T134" s="179"/>
      <c r="AT134" s="190" t="s">
        <v>205</v>
      </c>
      <c r="AU134" s="190" t="s">
        <v>82</v>
      </c>
      <c r="AV134" s="173" t="s">
        <v>82</v>
      </c>
      <c r="AW134" s="173" t="s">
        <v>36</v>
      </c>
      <c r="AX134" s="173" t="s">
        <v>72</v>
      </c>
      <c r="AY134" s="190" t="s">
        <v>145</v>
      </c>
    </row>
    <row r="135" spans="2:65" s="194" customFormat="1">
      <c r="B135" s="193"/>
      <c r="D135" s="170" t="s">
        <v>205</v>
      </c>
      <c r="E135" s="195" t="s">
        <v>21</v>
      </c>
      <c r="F135" s="196" t="s">
        <v>236</v>
      </c>
      <c r="H135" s="197">
        <v>1048.5</v>
      </c>
      <c r="I135" s="198"/>
      <c r="L135" s="193"/>
      <c r="M135" s="199"/>
      <c r="N135" s="200"/>
      <c r="O135" s="200"/>
      <c r="P135" s="200"/>
      <c r="Q135" s="200"/>
      <c r="R135" s="200"/>
      <c r="S135" s="200"/>
      <c r="T135" s="201"/>
      <c r="AT135" s="308" t="s">
        <v>205</v>
      </c>
      <c r="AU135" s="308" t="s">
        <v>82</v>
      </c>
      <c r="AV135" s="194" t="s">
        <v>150</v>
      </c>
      <c r="AW135" s="194" t="s">
        <v>36</v>
      </c>
      <c r="AX135" s="194" t="s">
        <v>80</v>
      </c>
      <c r="AY135" s="308" t="s">
        <v>145</v>
      </c>
    </row>
    <row r="136" spans="2:65" s="55" customFormat="1" ht="22.5" customHeight="1">
      <c r="B136" s="33"/>
      <c r="C136" s="142" t="s">
        <v>652</v>
      </c>
      <c r="D136" s="142" t="s">
        <v>146</v>
      </c>
      <c r="E136" s="143" t="s">
        <v>208</v>
      </c>
      <c r="F136" s="144" t="s">
        <v>209</v>
      </c>
      <c r="G136" s="145" t="s">
        <v>199</v>
      </c>
      <c r="H136" s="146">
        <v>116.5</v>
      </c>
      <c r="I136" s="147"/>
      <c r="J136" s="148">
        <f>ROUND(I136*H136,2)</f>
        <v>0</v>
      </c>
      <c r="K136" s="144" t="s">
        <v>190</v>
      </c>
      <c r="L136" s="33"/>
      <c r="M136" s="302" t="s">
        <v>21</v>
      </c>
      <c r="N136" s="149" t="s">
        <v>43</v>
      </c>
      <c r="O136" s="34"/>
      <c r="P136" s="150">
        <f>O136*H136</f>
        <v>0</v>
      </c>
      <c r="Q136" s="150">
        <v>0</v>
      </c>
      <c r="R136" s="150">
        <f>Q136*H136</f>
        <v>0</v>
      </c>
      <c r="S136" s="150">
        <v>0</v>
      </c>
      <c r="T136" s="151">
        <f>S136*H136</f>
        <v>0</v>
      </c>
      <c r="AR136" s="291" t="s">
        <v>426</v>
      </c>
      <c r="AT136" s="291" t="s">
        <v>146</v>
      </c>
      <c r="AU136" s="291" t="s">
        <v>82</v>
      </c>
      <c r="AY136" s="291" t="s">
        <v>145</v>
      </c>
      <c r="BE136" s="303">
        <f>IF(N136="základní",J136,0)</f>
        <v>0</v>
      </c>
      <c r="BF136" s="303">
        <f>IF(N136="snížená",J136,0)</f>
        <v>0</v>
      </c>
      <c r="BG136" s="303">
        <f>IF(N136="zákl. přenesená",J136,0)</f>
        <v>0</v>
      </c>
      <c r="BH136" s="303">
        <f>IF(N136="sníž. přenesená",J136,0)</f>
        <v>0</v>
      </c>
      <c r="BI136" s="303">
        <f>IF(N136="nulová",J136,0)</f>
        <v>0</v>
      </c>
      <c r="BJ136" s="291" t="s">
        <v>80</v>
      </c>
      <c r="BK136" s="303">
        <f>ROUND(I136*H136,2)</f>
        <v>0</v>
      </c>
      <c r="BL136" s="291" t="s">
        <v>426</v>
      </c>
      <c r="BM136" s="291" t="s">
        <v>426</v>
      </c>
    </row>
    <row r="137" spans="2:65" s="55" customFormat="1" ht="67.5">
      <c r="B137" s="33"/>
      <c r="D137" s="152" t="s">
        <v>191</v>
      </c>
      <c r="F137" s="153" t="s">
        <v>210</v>
      </c>
      <c r="I137" s="122"/>
      <c r="L137" s="33"/>
      <c r="M137" s="154"/>
      <c r="N137" s="34"/>
      <c r="O137" s="34"/>
      <c r="P137" s="34"/>
      <c r="Q137" s="34"/>
      <c r="R137" s="34"/>
      <c r="S137" s="34"/>
      <c r="T137" s="70"/>
      <c r="AT137" s="291" t="s">
        <v>191</v>
      </c>
      <c r="AU137" s="291" t="s">
        <v>82</v>
      </c>
    </row>
    <row r="138" spans="2:65" s="133" customFormat="1" ht="29.85" customHeight="1">
      <c r="B138" s="132"/>
      <c r="D138" s="134" t="s">
        <v>71</v>
      </c>
      <c r="E138" s="168" t="s">
        <v>523</v>
      </c>
      <c r="F138" s="168" t="s">
        <v>524</v>
      </c>
      <c r="I138" s="136"/>
      <c r="J138" s="169">
        <f>BK138</f>
        <v>0</v>
      </c>
      <c r="L138" s="132"/>
      <c r="M138" s="138"/>
      <c r="N138" s="139"/>
      <c r="O138" s="139"/>
      <c r="P138" s="140">
        <f>SUM(P139:P176)</f>
        <v>0</v>
      </c>
      <c r="Q138" s="139"/>
      <c r="R138" s="140">
        <f>SUM(R139:R176)</f>
        <v>119.7503402</v>
      </c>
      <c r="S138" s="139"/>
      <c r="T138" s="141">
        <f>SUM(T139:T176)</f>
        <v>0</v>
      </c>
      <c r="AR138" s="165" t="s">
        <v>159</v>
      </c>
      <c r="AT138" s="300" t="s">
        <v>71</v>
      </c>
      <c r="AU138" s="300" t="s">
        <v>80</v>
      </c>
      <c r="AY138" s="165" t="s">
        <v>145</v>
      </c>
      <c r="BK138" s="301">
        <f>SUM(BK139:BK176)</f>
        <v>0</v>
      </c>
    </row>
    <row r="139" spans="2:65" s="55" customFormat="1" ht="31.5" customHeight="1">
      <c r="B139" s="33"/>
      <c r="C139" s="142" t="s">
        <v>525</v>
      </c>
      <c r="D139" s="142" t="s">
        <v>146</v>
      </c>
      <c r="E139" s="143" t="s">
        <v>526</v>
      </c>
      <c r="F139" s="144" t="s">
        <v>527</v>
      </c>
      <c r="G139" s="145" t="s">
        <v>256</v>
      </c>
      <c r="H139" s="146">
        <v>1001</v>
      </c>
      <c r="I139" s="147"/>
      <c r="J139" s="148">
        <f>ROUND(I139*H139,2)</f>
        <v>0</v>
      </c>
      <c r="K139" s="144" t="s">
        <v>190</v>
      </c>
      <c r="L139" s="33"/>
      <c r="M139" s="302" t="s">
        <v>21</v>
      </c>
      <c r="N139" s="149" t="s">
        <v>43</v>
      </c>
      <c r="O139" s="34"/>
      <c r="P139" s="150">
        <f>O139*H139</f>
        <v>0</v>
      </c>
      <c r="Q139" s="150">
        <v>9.0000000000000006E-5</v>
      </c>
      <c r="R139" s="150">
        <f>Q139*H139</f>
        <v>9.0090000000000003E-2</v>
      </c>
      <c r="S139" s="150">
        <v>0</v>
      </c>
      <c r="T139" s="151">
        <f>S139*H139</f>
        <v>0</v>
      </c>
      <c r="AR139" s="291" t="s">
        <v>426</v>
      </c>
      <c r="AT139" s="291" t="s">
        <v>146</v>
      </c>
      <c r="AU139" s="291" t="s">
        <v>82</v>
      </c>
      <c r="AY139" s="291" t="s">
        <v>145</v>
      </c>
      <c r="BE139" s="303">
        <f>IF(N139="základní",J139,0)</f>
        <v>0</v>
      </c>
      <c r="BF139" s="303">
        <f>IF(N139="snížená",J139,0)</f>
        <v>0</v>
      </c>
      <c r="BG139" s="303">
        <f>IF(N139="zákl. přenesená",J139,0)</f>
        <v>0</v>
      </c>
      <c r="BH139" s="303">
        <f>IF(N139="sníž. přenesená",J139,0)</f>
        <v>0</v>
      </c>
      <c r="BI139" s="303">
        <f>IF(N139="nulová",J139,0)</f>
        <v>0</v>
      </c>
      <c r="BJ139" s="291" t="s">
        <v>80</v>
      </c>
      <c r="BK139" s="303">
        <f>ROUND(I139*H139,2)</f>
        <v>0</v>
      </c>
      <c r="BL139" s="291" t="s">
        <v>426</v>
      </c>
      <c r="BM139" s="291" t="s">
        <v>528</v>
      </c>
    </row>
    <row r="140" spans="2:65" s="55" customFormat="1" ht="22.5" customHeight="1">
      <c r="B140" s="33"/>
      <c r="C140" s="182" t="s">
        <v>657</v>
      </c>
      <c r="D140" s="182" t="s">
        <v>232</v>
      </c>
      <c r="E140" s="183" t="s">
        <v>529</v>
      </c>
      <c r="F140" s="184" t="s">
        <v>530</v>
      </c>
      <c r="G140" s="185" t="s">
        <v>256</v>
      </c>
      <c r="H140" s="186">
        <v>1051.05</v>
      </c>
      <c r="I140" s="187"/>
      <c r="J140" s="188">
        <f>ROUND(I140*H140,2)</f>
        <v>0</v>
      </c>
      <c r="K140" s="184" t="s">
        <v>190</v>
      </c>
      <c r="L140" s="306"/>
      <c r="M140" s="307" t="s">
        <v>21</v>
      </c>
      <c r="N140" s="189" t="s">
        <v>43</v>
      </c>
      <c r="O140" s="34"/>
      <c r="P140" s="150">
        <f>O140*H140</f>
        <v>0</v>
      </c>
      <c r="Q140" s="150">
        <v>2.0000000000000002E-5</v>
      </c>
      <c r="R140" s="150">
        <f>Q140*H140</f>
        <v>2.1021000000000001E-2</v>
      </c>
      <c r="S140" s="150">
        <v>0</v>
      </c>
      <c r="T140" s="151">
        <f>S140*H140</f>
        <v>0</v>
      </c>
      <c r="AR140" s="291" t="s">
        <v>432</v>
      </c>
      <c r="AT140" s="291" t="s">
        <v>232</v>
      </c>
      <c r="AU140" s="291" t="s">
        <v>82</v>
      </c>
      <c r="AY140" s="291" t="s">
        <v>145</v>
      </c>
      <c r="BE140" s="303">
        <f>IF(N140="základní",J140,0)</f>
        <v>0</v>
      </c>
      <c r="BF140" s="303">
        <f>IF(N140="snížená",J140,0)</f>
        <v>0</v>
      </c>
      <c r="BG140" s="303">
        <f>IF(N140="zákl. přenesená",J140,0)</f>
        <v>0</v>
      </c>
      <c r="BH140" s="303">
        <f>IF(N140="sníž. přenesená",J140,0)</f>
        <v>0</v>
      </c>
      <c r="BI140" s="303">
        <f>IF(N140="nulová",J140,0)</f>
        <v>0</v>
      </c>
      <c r="BJ140" s="291" t="s">
        <v>80</v>
      </c>
      <c r="BK140" s="303">
        <f>ROUND(I140*H140,2)</f>
        <v>0</v>
      </c>
      <c r="BL140" s="291" t="s">
        <v>426</v>
      </c>
      <c r="BM140" s="291" t="s">
        <v>531</v>
      </c>
    </row>
    <row r="141" spans="2:65" s="55" customFormat="1" ht="22.5" customHeight="1">
      <c r="B141" s="33"/>
      <c r="C141" s="142" t="s">
        <v>532</v>
      </c>
      <c r="D141" s="142" t="s">
        <v>146</v>
      </c>
      <c r="E141" s="143" t="s">
        <v>533</v>
      </c>
      <c r="F141" s="144" t="s">
        <v>534</v>
      </c>
      <c r="G141" s="145" t="s">
        <v>256</v>
      </c>
      <c r="H141" s="146">
        <v>4</v>
      </c>
      <c r="I141" s="147"/>
      <c r="J141" s="148">
        <f>ROUND(I141*H141,2)</f>
        <v>0</v>
      </c>
      <c r="K141" s="144" t="s">
        <v>190</v>
      </c>
      <c r="L141" s="33"/>
      <c r="M141" s="302" t="s">
        <v>21</v>
      </c>
      <c r="N141" s="149" t="s">
        <v>43</v>
      </c>
      <c r="O141" s="34"/>
      <c r="P141" s="150">
        <f>O141*H141</f>
        <v>0</v>
      </c>
      <c r="Q141" s="150">
        <v>0</v>
      </c>
      <c r="R141" s="150">
        <f>Q141*H141</f>
        <v>0</v>
      </c>
      <c r="S141" s="150">
        <v>0</v>
      </c>
      <c r="T141" s="151">
        <f>S141*H141</f>
        <v>0</v>
      </c>
      <c r="AR141" s="291" t="s">
        <v>426</v>
      </c>
      <c r="AT141" s="291" t="s">
        <v>146</v>
      </c>
      <c r="AU141" s="291" t="s">
        <v>82</v>
      </c>
      <c r="AY141" s="291" t="s">
        <v>145</v>
      </c>
      <c r="BE141" s="303">
        <f>IF(N141="základní",J141,0)</f>
        <v>0</v>
      </c>
      <c r="BF141" s="303">
        <f>IF(N141="snížená",J141,0)</f>
        <v>0</v>
      </c>
      <c r="BG141" s="303">
        <f>IF(N141="zákl. přenesená",J141,0)</f>
        <v>0</v>
      </c>
      <c r="BH141" s="303">
        <f>IF(N141="sníž. přenesená",J141,0)</f>
        <v>0</v>
      </c>
      <c r="BI141" s="303">
        <f>IF(N141="nulová",J141,0)</f>
        <v>0</v>
      </c>
      <c r="BJ141" s="291" t="s">
        <v>80</v>
      </c>
      <c r="BK141" s="303">
        <f>ROUND(I141*H141,2)</f>
        <v>0</v>
      </c>
      <c r="BL141" s="291" t="s">
        <v>426</v>
      </c>
      <c r="BM141" s="291" t="s">
        <v>535</v>
      </c>
    </row>
    <row r="142" spans="2:65" s="55" customFormat="1" ht="27">
      <c r="B142" s="33"/>
      <c r="D142" s="170" t="s">
        <v>191</v>
      </c>
      <c r="F142" s="171" t="s">
        <v>536</v>
      </c>
      <c r="I142" s="122"/>
      <c r="L142" s="33"/>
      <c r="M142" s="154"/>
      <c r="N142" s="34"/>
      <c r="O142" s="34"/>
      <c r="P142" s="34"/>
      <c r="Q142" s="34"/>
      <c r="R142" s="34"/>
      <c r="S142" s="34"/>
      <c r="T142" s="70"/>
      <c r="AT142" s="291" t="s">
        <v>191</v>
      </c>
      <c r="AU142" s="291" t="s">
        <v>82</v>
      </c>
    </row>
    <row r="143" spans="2:65" s="55" customFormat="1" ht="22.5" customHeight="1">
      <c r="B143" s="33"/>
      <c r="C143" s="182" t="s">
        <v>662</v>
      </c>
      <c r="D143" s="182" t="s">
        <v>232</v>
      </c>
      <c r="E143" s="183" t="s">
        <v>537</v>
      </c>
      <c r="F143" s="184" t="s">
        <v>538</v>
      </c>
      <c r="G143" s="185" t="s">
        <v>155</v>
      </c>
      <c r="H143" s="186">
        <v>8</v>
      </c>
      <c r="I143" s="187"/>
      <c r="J143" s="188">
        <f>ROUND(I143*H143,2)</f>
        <v>0</v>
      </c>
      <c r="K143" s="184" t="s">
        <v>190</v>
      </c>
      <c r="L143" s="306"/>
      <c r="M143" s="307" t="s">
        <v>21</v>
      </c>
      <c r="N143" s="189" t="s">
        <v>43</v>
      </c>
      <c r="O143" s="34"/>
      <c r="P143" s="150">
        <f>O143*H143</f>
        <v>0</v>
      </c>
      <c r="Q143" s="150">
        <v>7.0000000000000001E-3</v>
      </c>
      <c r="R143" s="150">
        <f>Q143*H143</f>
        <v>5.6000000000000001E-2</v>
      </c>
      <c r="S143" s="150">
        <v>0</v>
      </c>
      <c r="T143" s="151">
        <f>S143*H143</f>
        <v>0</v>
      </c>
      <c r="AR143" s="291" t="s">
        <v>432</v>
      </c>
      <c r="AT143" s="291" t="s">
        <v>232</v>
      </c>
      <c r="AU143" s="291" t="s">
        <v>82</v>
      </c>
      <c r="AY143" s="291" t="s">
        <v>145</v>
      </c>
      <c r="BE143" s="303">
        <f>IF(N143="základní",J143,0)</f>
        <v>0</v>
      </c>
      <c r="BF143" s="303">
        <f>IF(N143="snížená",J143,0)</f>
        <v>0</v>
      </c>
      <c r="BG143" s="303">
        <f>IF(N143="zákl. přenesená",J143,0)</f>
        <v>0</v>
      </c>
      <c r="BH143" s="303">
        <f>IF(N143="sníž. přenesená",J143,0)</f>
        <v>0</v>
      </c>
      <c r="BI143" s="303">
        <f>IF(N143="nulová",J143,0)</f>
        <v>0</v>
      </c>
      <c r="BJ143" s="291" t="s">
        <v>80</v>
      </c>
      <c r="BK143" s="303">
        <f>ROUND(I143*H143,2)</f>
        <v>0</v>
      </c>
      <c r="BL143" s="291" t="s">
        <v>426</v>
      </c>
      <c r="BM143" s="291" t="s">
        <v>539</v>
      </c>
    </row>
    <row r="144" spans="2:65" s="55" customFormat="1" ht="31.5" customHeight="1">
      <c r="B144" s="33"/>
      <c r="C144" s="142" t="s">
        <v>540</v>
      </c>
      <c r="D144" s="142" t="s">
        <v>146</v>
      </c>
      <c r="E144" s="143" t="s">
        <v>541</v>
      </c>
      <c r="F144" s="144" t="s">
        <v>542</v>
      </c>
      <c r="G144" s="145" t="s">
        <v>221</v>
      </c>
      <c r="H144" s="146">
        <v>3.6</v>
      </c>
      <c r="I144" s="147"/>
      <c r="J144" s="148">
        <f>ROUND(I144*H144,2)</f>
        <v>0</v>
      </c>
      <c r="K144" s="144" t="s">
        <v>190</v>
      </c>
      <c r="L144" s="33"/>
      <c r="M144" s="302" t="s">
        <v>21</v>
      </c>
      <c r="N144" s="149" t="s">
        <v>43</v>
      </c>
      <c r="O144" s="34"/>
      <c r="P144" s="150">
        <f>O144*H144</f>
        <v>0</v>
      </c>
      <c r="Q144" s="150">
        <v>2.2563399999999998</v>
      </c>
      <c r="R144" s="150">
        <f>Q144*H144</f>
        <v>8.1228239999999996</v>
      </c>
      <c r="S144" s="150">
        <v>0</v>
      </c>
      <c r="T144" s="151">
        <f>S144*H144</f>
        <v>0</v>
      </c>
      <c r="AR144" s="291" t="s">
        <v>426</v>
      </c>
      <c r="AT144" s="291" t="s">
        <v>146</v>
      </c>
      <c r="AU144" s="291" t="s">
        <v>82</v>
      </c>
      <c r="AY144" s="291" t="s">
        <v>145</v>
      </c>
      <c r="BE144" s="303">
        <f>IF(N144="základní",J144,0)</f>
        <v>0</v>
      </c>
      <c r="BF144" s="303">
        <f>IF(N144="snížená",J144,0)</f>
        <v>0</v>
      </c>
      <c r="BG144" s="303">
        <f>IF(N144="zákl. přenesená",J144,0)</f>
        <v>0</v>
      </c>
      <c r="BH144" s="303">
        <f>IF(N144="sníž. přenesená",J144,0)</f>
        <v>0</v>
      </c>
      <c r="BI144" s="303">
        <f>IF(N144="nulová",J144,0)</f>
        <v>0</v>
      </c>
      <c r="BJ144" s="291" t="s">
        <v>80</v>
      </c>
      <c r="BK144" s="303">
        <f>ROUND(I144*H144,2)</f>
        <v>0</v>
      </c>
      <c r="BL144" s="291" t="s">
        <v>426</v>
      </c>
      <c r="BM144" s="291" t="s">
        <v>543</v>
      </c>
    </row>
    <row r="145" spans="2:65" s="55" customFormat="1" ht="31.5" customHeight="1">
      <c r="B145" s="33"/>
      <c r="C145" s="142" t="s">
        <v>666</v>
      </c>
      <c r="D145" s="142" t="s">
        <v>146</v>
      </c>
      <c r="E145" s="143" t="s">
        <v>544</v>
      </c>
      <c r="F145" s="144" t="s">
        <v>545</v>
      </c>
      <c r="G145" s="145" t="s">
        <v>256</v>
      </c>
      <c r="H145" s="146">
        <v>54</v>
      </c>
      <c r="I145" s="147"/>
      <c r="J145" s="148">
        <f>ROUND(I145*H145,2)</f>
        <v>0</v>
      </c>
      <c r="K145" s="144" t="s">
        <v>190</v>
      </c>
      <c r="L145" s="33"/>
      <c r="M145" s="302" t="s">
        <v>21</v>
      </c>
      <c r="N145" s="149" t="s">
        <v>43</v>
      </c>
      <c r="O145" s="34"/>
      <c r="P145" s="150">
        <f>O145*H145</f>
        <v>0</v>
      </c>
      <c r="Q145" s="150">
        <v>0</v>
      </c>
      <c r="R145" s="150">
        <f>Q145*H145</f>
        <v>0</v>
      </c>
      <c r="S145" s="150">
        <v>0</v>
      </c>
      <c r="T145" s="151">
        <f>S145*H145</f>
        <v>0</v>
      </c>
      <c r="AR145" s="291" t="s">
        <v>426</v>
      </c>
      <c r="AT145" s="291" t="s">
        <v>146</v>
      </c>
      <c r="AU145" s="291" t="s">
        <v>82</v>
      </c>
      <c r="AY145" s="291" t="s">
        <v>145</v>
      </c>
      <c r="BE145" s="303">
        <f>IF(N145="základní",J145,0)</f>
        <v>0</v>
      </c>
      <c r="BF145" s="303">
        <f>IF(N145="snížená",J145,0)</f>
        <v>0</v>
      </c>
      <c r="BG145" s="303">
        <f>IF(N145="zákl. přenesená",J145,0)</f>
        <v>0</v>
      </c>
      <c r="BH145" s="303">
        <f>IF(N145="sníž. přenesená",J145,0)</f>
        <v>0</v>
      </c>
      <c r="BI145" s="303">
        <f>IF(N145="nulová",J145,0)</f>
        <v>0</v>
      </c>
      <c r="BJ145" s="291" t="s">
        <v>80</v>
      </c>
      <c r="BK145" s="303">
        <f>ROUND(I145*H145,2)</f>
        <v>0</v>
      </c>
      <c r="BL145" s="291" t="s">
        <v>426</v>
      </c>
      <c r="BM145" s="291" t="s">
        <v>546</v>
      </c>
    </row>
    <row r="146" spans="2:65" s="55" customFormat="1" ht="121.5">
      <c r="B146" s="33"/>
      <c r="D146" s="152" t="s">
        <v>191</v>
      </c>
      <c r="F146" s="153" t="s">
        <v>547</v>
      </c>
      <c r="I146" s="122"/>
      <c r="L146" s="33"/>
      <c r="M146" s="154"/>
      <c r="N146" s="34"/>
      <c r="O146" s="34"/>
      <c r="P146" s="34"/>
      <c r="Q146" s="34"/>
      <c r="R146" s="34"/>
      <c r="S146" s="34"/>
      <c r="T146" s="70"/>
      <c r="AT146" s="291" t="s">
        <v>191</v>
      </c>
      <c r="AU146" s="291" t="s">
        <v>82</v>
      </c>
    </row>
    <row r="147" spans="2:65" s="173" customFormat="1">
      <c r="B147" s="172"/>
      <c r="D147" s="152" t="s">
        <v>205</v>
      </c>
      <c r="E147" s="190" t="s">
        <v>21</v>
      </c>
      <c r="F147" s="191" t="s">
        <v>548</v>
      </c>
      <c r="H147" s="192">
        <v>54</v>
      </c>
      <c r="I147" s="176"/>
      <c r="L147" s="172"/>
      <c r="M147" s="177"/>
      <c r="N147" s="178"/>
      <c r="O147" s="178"/>
      <c r="P147" s="178"/>
      <c r="Q147" s="178"/>
      <c r="R147" s="178"/>
      <c r="S147" s="178"/>
      <c r="T147" s="179"/>
      <c r="AT147" s="190" t="s">
        <v>205</v>
      </c>
      <c r="AU147" s="190" t="s">
        <v>82</v>
      </c>
      <c r="AV147" s="173" t="s">
        <v>82</v>
      </c>
      <c r="AW147" s="173" t="s">
        <v>36</v>
      </c>
      <c r="AX147" s="173" t="s">
        <v>72</v>
      </c>
      <c r="AY147" s="190" t="s">
        <v>145</v>
      </c>
    </row>
    <row r="148" spans="2:65" s="194" customFormat="1">
      <c r="B148" s="193"/>
      <c r="D148" s="170" t="s">
        <v>205</v>
      </c>
      <c r="E148" s="195" t="s">
        <v>21</v>
      </c>
      <c r="F148" s="196" t="s">
        <v>236</v>
      </c>
      <c r="H148" s="197">
        <v>54</v>
      </c>
      <c r="I148" s="198"/>
      <c r="L148" s="193"/>
      <c r="M148" s="199"/>
      <c r="N148" s="200"/>
      <c r="O148" s="200"/>
      <c r="P148" s="200"/>
      <c r="Q148" s="200"/>
      <c r="R148" s="200"/>
      <c r="S148" s="200"/>
      <c r="T148" s="201"/>
      <c r="AT148" s="308" t="s">
        <v>205</v>
      </c>
      <c r="AU148" s="308" t="s">
        <v>82</v>
      </c>
      <c r="AV148" s="194" t="s">
        <v>150</v>
      </c>
      <c r="AW148" s="194" t="s">
        <v>36</v>
      </c>
      <c r="AX148" s="194" t="s">
        <v>80</v>
      </c>
      <c r="AY148" s="308" t="s">
        <v>145</v>
      </c>
    </row>
    <row r="149" spans="2:65" s="55" customFormat="1" ht="22.5" customHeight="1">
      <c r="B149" s="33"/>
      <c r="C149" s="182" t="s">
        <v>549</v>
      </c>
      <c r="D149" s="182" t="s">
        <v>232</v>
      </c>
      <c r="E149" s="183" t="s">
        <v>550</v>
      </c>
      <c r="F149" s="184" t="s">
        <v>551</v>
      </c>
      <c r="G149" s="185" t="s">
        <v>155</v>
      </c>
      <c r="H149" s="186">
        <v>27</v>
      </c>
      <c r="I149" s="187"/>
      <c r="J149" s="188">
        <f>ROUND(I149*H149,2)</f>
        <v>0</v>
      </c>
      <c r="K149" s="184" t="s">
        <v>190</v>
      </c>
      <c r="L149" s="306"/>
      <c r="M149" s="307" t="s">
        <v>21</v>
      </c>
      <c r="N149" s="189" t="s">
        <v>43</v>
      </c>
      <c r="O149" s="34"/>
      <c r="P149" s="150">
        <f>O149*H149</f>
        <v>0</v>
      </c>
      <c r="Q149" s="150">
        <v>1.06E-2</v>
      </c>
      <c r="R149" s="150">
        <f>Q149*H149</f>
        <v>0.28620000000000001</v>
      </c>
      <c r="S149" s="150">
        <v>0</v>
      </c>
      <c r="T149" s="151">
        <f>S149*H149</f>
        <v>0</v>
      </c>
      <c r="AR149" s="291" t="s">
        <v>432</v>
      </c>
      <c r="AT149" s="291" t="s">
        <v>232</v>
      </c>
      <c r="AU149" s="291" t="s">
        <v>82</v>
      </c>
      <c r="AY149" s="291" t="s">
        <v>145</v>
      </c>
      <c r="BE149" s="303">
        <f>IF(N149="základní",J149,0)</f>
        <v>0</v>
      </c>
      <c r="BF149" s="303">
        <f>IF(N149="snížená",J149,0)</f>
        <v>0</v>
      </c>
      <c r="BG149" s="303">
        <f>IF(N149="zákl. přenesená",J149,0)</f>
        <v>0</v>
      </c>
      <c r="BH149" s="303">
        <f>IF(N149="sníž. přenesená",J149,0)</f>
        <v>0</v>
      </c>
      <c r="BI149" s="303">
        <f>IF(N149="nulová",J149,0)</f>
        <v>0</v>
      </c>
      <c r="BJ149" s="291" t="s">
        <v>80</v>
      </c>
      <c r="BK149" s="303">
        <f>ROUND(I149*H149,2)</f>
        <v>0</v>
      </c>
      <c r="BL149" s="291" t="s">
        <v>426</v>
      </c>
      <c r="BM149" s="291" t="s">
        <v>552</v>
      </c>
    </row>
    <row r="150" spans="2:65" s="173" customFormat="1">
      <c r="B150" s="172"/>
      <c r="D150" s="170" t="s">
        <v>205</v>
      </c>
      <c r="E150" s="208" t="s">
        <v>21</v>
      </c>
      <c r="F150" s="174" t="s">
        <v>553</v>
      </c>
      <c r="H150" s="175">
        <v>27</v>
      </c>
      <c r="I150" s="176"/>
      <c r="L150" s="172"/>
      <c r="M150" s="177"/>
      <c r="N150" s="178"/>
      <c r="O150" s="178"/>
      <c r="P150" s="178"/>
      <c r="Q150" s="178"/>
      <c r="R150" s="178"/>
      <c r="S150" s="178"/>
      <c r="T150" s="179"/>
      <c r="AT150" s="190" t="s">
        <v>205</v>
      </c>
      <c r="AU150" s="190" t="s">
        <v>82</v>
      </c>
      <c r="AV150" s="173" t="s">
        <v>82</v>
      </c>
      <c r="AW150" s="173" t="s">
        <v>36</v>
      </c>
      <c r="AX150" s="173" t="s">
        <v>80</v>
      </c>
      <c r="AY150" s="190" t="s">
        <v>145</v>
      </c>
    </row>
    <row r="151" spans="2:65" s="55" customFormat="1" ht="31.5" customHeight="1">
      <c r="B151" s="33"/>
      <c r="C151" s="142" t="s">
        <v>669</v>
      </c>
      <c r="D151" s="142" t="s">
        <v>146</v>
      </c>
      <c r="E151" s="143" t="s">
        <v>554</v>
      </c>
      <c r="F151" s="144" t="s">
        <v>555</v>
      </c>
      <c r="G151" s="145" t="s">
        <v>256</v>
      </c>
      <c r="H151" s="146">
        <v>16</v>
      </c>
      <c r="I151" s="147"/>
      <c r="J151" s="148">
        <f>ROUND(I151*H151,2)</f>
        <v>0</v>
      </c>
      <c r="K151" s="144" t="s">
        <v>190</v>
      </c>
      <c r="L151" s="33"/>
      <c r="M151" s="302" t="s">
        <v>21</v>
      </c>
      <c r="N151" s="149" t="s">
        <v>43</v>
      </c>
      <c r="O151" s="34"/>
      <c r="P151" s="150">
        <f>O151*H151</f>
        <v>0</v>
      </c>
      <c r="Q151" s="150">
        <v>0.18318999999999999</v>
      </c>
      <c r="R151" s="150">
        <f>Q151*H151</f>
        <v>2.9310399999999999</v>
      </c>
      <c r="S151" s="150">
        <v>0</v>
      </c>
      <c r="T151" s="151">
        <f>S151*H151</f>
        <v>0</v>
      </c>
      <c r="AR151" s="291" t="s">
        <v>426</v>
      </c>
      <c r="AT151" s="291" t="s">
        <v>146</v>
      </c>
      <c r="AU151" s="291" t="s">
        <v>82</v>
      </c>
      <c r="AY151" s="291" t="s">
        <v>145</v>
      </c>
      <c r="BE151" s="303">
        <f>IF(N151="základní",J151,0)</f>
        <v>0</v>
      </c>
      <c r="BF151" s="303">
        <f>IF(N151="snížená",J151,0)</f>
        <v>0</v>
      </c>
      <c r="BG151" s="303">
        <f>IF(N151="zákl. přenesená",J151,0)</f>
        <v>0</v>
      </c>
      <c r="BH151" s="303">
        <f>IF(N151="sníž. přenesená",J151,0)</f>
        <v>0</v>
      </c>
      <c r="BI151" s="303">
        <f>IF(N151="nulová",J151,0)</f>
        <v>0</v>
      </c>
      <c r="BJ151" s="291" t="s">
        <v>80</v>
      </c>
      <c r="BK151" s="303">
        <f>ROUND(I151*H151,2)</f>
        <v>0</v>
      </c>
      <c r="BL151" s="291" t="s">
        <v>426</v>
      </c>
      <c r="BM151" s="291" t="s">
        <v>556</v>
      </c>
    </row>
    <row r="152" spans="2:65" s="55" customFormat="1" ht="27">
      <c r="B152" s="33"/>
      <c r="D152" s="170" t="s">
        <v>163</v>
      </c>
      <c r="F152" s="171" t="s">
        <v>557</v>
      </c>
      <c r="I152" s="122"/>
      <c r="L152" s="33"/>
      <c r="M152" s="154"/>
      <c r="N152" s="34"/>
      <c r="O152" s="34"/>
      <c r="P152" s="34"/>
      <c r="Q152" s="34"/>
      <c r="R152" s="34"/>
      <c r="S152" s="34"/>
      <c r="T152" s="70"/>
      <c r="AT152" s="291" t="s">
        <v>163</v>
      </c>
      <c r="AU152" s="291" t="s">
        <v>82</v>
      </c>
    </row>
    <row r="153" spans="2:65" s="55" customFormat="1" ht="22.5" customHeight="1">
      <c r="B153" s="33"/>
      <c r="C153" s="182" t="s">
        <v>558</v>
      </c>
      <c r="D153" s="182" t="s">
        <v>232</v>
      </c>
      <c r="E153" s="183" t="s">
        <v>559</v>
      </c>
      <c r="F153" s="184" t="s">
        <v>560</v>
      </c>
      <c r="G153" s="185" t="s">
        <v>221</v>
      </c>
      <c r="H153" s="186">
        <v>1</v>
      </c>
      <c r="I153" s="187"/>
      <c r="J153" s="188">
        <f>ROUND(I153*H153,2)</f>
        <v>0</v>
      </c>
      <c r="K153" s="184" t="s">
        <v>190</v>
      </c>
      <c r="L153" s="306"/>
      <c r="M153" s="307" t="s">
        <v>21</v>
      </c>
      <c r="N153" s="189" t="s">
        <v>43</v>
      </c>
      <c r="O153" s="34"/>
      <c r="P153" s="150">
        <f>O153*H153</f>
        <v>0</v>
      </c>
      <c r="Q153" s="150">
        <v>2.234</v>
      </c>
      <c r="R153" s="150">
        <f>Q153*H153</f>
        <v>2.234</v>
      </c>
      <c r="S153" s="150">
        <v>0</v>
      </c>
      <c r="T153" s="151">
        <f>S153*H153</f>
        <v>0</v>
      </c>
      <c r="AR153" s="291" t="s">
        <v>432</v>
      </c>
      <c r="AT153" s="291" t="s">
        <v>232</v>
      </c>
      <c r="AU153" s="291" t="s">
        <v>82</v>
      </c>
      <c r="AY153" s="291" t="s">
        <v>145</v>
      </c>
      <c r="BE153" s="303">
        <f>IF(N153="základní",J153,0)</f>
        <v>0</v>
      </c>
      <c r="BF153" s="303">
        <f>IF(N153="snížená",J153,0)</f>
        <v>0</v>
      </c>
      <c r="BG153" s="303">
        <f>IF(N153="zákl. přenesená",J153,0)</f>
        <v>0</v>
      </c>
      <c r="BH153" s="303">
        <f>IF(N153="sníž. přenesená",J153,0)</f>
        <v>0</v>
      </c>
      <c r="BI153" s="303">
        <f>IF(N153="nulová",J153,0)</f>
        <v>0</v>
      </c>
      <c r="BJ153" s="291" t="s">
        <v>80</v>
      </c>
      <c r="BK153" s="303">
        <f>ROUND(I153*H153,2)</f>
        <v>0</v>
      </c>
      <c r="BL153" s="291" t="s">
        <v>426</v>
      </c>
      <c r="BM153" s="291" t="s">
        <v>561</v>
      </c>
    </row>
    <row r="154" spans="2:65" s="55" customFormat="1" ht="22.5" customHeight="1">
      <c r="B154" s="33"/>
      <c r="C154" s="142" t="s">
        <v>675</v>
      </c>
      <c r="D154" s="142" t="s">
        <v>146</v>
      </c>
      <c r="E154" s="143" t="s">
        <v>562</v>
      </c>
      <c r="F154" s="144" t="s">
        <v>563</v>
      </c>
      <c r="G154" s="145" t="s">
        <v>564</v>
      </c>
      <c r="H154" s="146">
        <v>1.0009999999999999</v>
      </c>
      <c r="I154" s="147"/>
      <c r="J154" s="148">
        <f>ROUND(I154*H154,2)</f>
        <v>0</v>
      </c>
      <c r="K154" s="144" t="s">
        <v>190</v>
      </c>
      <c r="L154" s="33"/>
      <c r="M154" s="302" t="s">
        <v>21</v>
      </c>
      <c r="N154" s="149" t="s">
        <v>43</v>
      </c>
      <c r="O154" s="34"/>
      <c r="P154" s="150">
        <f>O154*H154</f>
        <v>0</v>
      </c>
      <c r="Q154" s="150">
        <v>8.8000000000000005E-3</v>
      </c>
      <c r="R154" s="150">
        <f>Q154*H154</f>
        <v>8.8088000000000003E-3</v>
      </c>
      <c r="S154" s="150">
        <v>0</v>
      </c>
      <c r="T154" s="151">
        <f>S154*H154</f>
        <v>0</v>
      </c>
      <c r="AR154" s="291" t="s">
        <v>426</v>
      </c>
      <c r="AT154" s="291" t="s">
        <v>146</v>
      </c>
      <c r="AU154" s="291" t="s">
        <v>82</v>
      </c>
      <c r="AY154" s="291" t="s">
        <v>145</v>
      </c>
      <c r="BE154" s="303">
        <f>IF(N154="základní",J154,0)</f>
        <v>0</v>
      </c>
      <c r="BF154" s="303">
        <f>IF(N154="snížená",J154,0)</f>
        <v>0</v>
      </c>
      <c r="BG154" s="303">
        <f>IF(N154="zákl. přenesená",J154,0)</f>
        <v>0</v>
      </c>
      <c r="BH154" s="303">
        <f>IF(N154="sníž. přenesená",J154,0)</f>
        <v>0</v>
      </c>
      <c r="BI154" s="303">
        <f>IF(N154="nulová",J154,0)</f>
        <v>0</v>
      </c>
      <c r="BJ154" s="291" t="s">
        <v>80</v>
      </c>
      <c r="BK154" s="303">
        <f>ROUND(I154*H154,2)</f>
        <v>0</v>
      </c>
      <c r="BL154" s="291" t="s">
        <v>426</v>
      </c>
      <c r="BM154" s="291" t="s">
        <v>565</v>
      </c>
    </row>
    <row r="155" spans="2:65" s="55" customFormat="1" ht="54">
      <c r="B155" s="33"/>
      <c r="D155" s="170" t="s">
        <v>191</v>
      </c>
      <c r="F155" s="171" t="s">
        <v>566</v>
      </c>
      <c r="I155" s="122"/>
      <c r="L155" s="33"/>
      <c r="M155" s="154"/>
      <c r="N155" s="34"/>
      <c r="O155" s="34"/>
      <c r="P155" s="34"/>
      <c r="Q155" s="34"/>
      <c r="R155" s="34"/>
      <c r="S155" s="34"/>
      <c r="T155" s="70"/>
      <c r="AT155" s="291" t="s">
        <v>191</v>
      </c>
      <c r="AU155" s="291" t="s">
        <v>82</v>
      </c>
    </row>
    <row r="156" spans="2:65" s="55" customFormat="1" ht="22.5" customHeight="1">
      <c r="B156" s="33"/>
      <c r="C156" s="142" t="s">
        <v>567</v>
      </c>
      <c r="D156" s="142" t="s">
        <v>146</v>
      </c>
      <c r="E156" s="143" t="s">
        <v>568</v>
      </c>
      <c r="F156" s="144" t="s">
        <v>569</v>
      </c>
      <c r="G156" s="145" t="s">
        <v>564</v>
      </c>
      <c r="H156" s="146">
        <v>3.5999999999999997E-2</v>
      </c>
      <c r="I156" s="147"/>
      <c r="J156" s="148">
        <f>ROUND(I156*H156,2)</f>
        <v>0</v>
      </c>
      <c r="K156" s="144" t="s">
        <v>190</v>
      </c>
      <c r="L156" s="33"/>
      <c r="M156" s="302" t="s">
        <v>21</v>
      </c>
      <c r="N156" s="149" t="s">
        <v>43</v>
      </c>
      <c r="O156" s="34"/>
      <c r="P156" s="150">
        <f>O156*H156</f>
        <v>0</v>
      </c>
      <c r="Q156" s="150">
        <v>9.9000000000000008E-3</v>
      </c>
      <c r="R156" s="150">
        <f>Q156*H156</f>
        <v>3.5639999999999999E-4</v>
      </c>
      <c r="S156" s="150">
        <v>0</v>
      </c>
      <c r="T156" s="151">
        <f>S156*H156</f>
        <v>0</v>
      </c>
      <c r="AR156" s="291" t="s">
        <v>426</v>
      </c>
      <c r="AT156" s="291" t="s">
        <v>146</v>
      </c>
      <c r="AU156" s="291" t="s">
        <v>82</v>
      </c>
      <c r="AY156" s="291" t="s">
        <v>145</v>
      </c>
      <c r="BE156" s="303">
        <f>IF(N156="základní",J156,0)</f>
        <v>0</v>
      </c>
      <c r="BF156" s="303">
        <f>IF(N156="snížená",J156,0)</f>
        <v>0</v>
      </c>
      <c r="BG156" s="303">
        <f>IF(N156="zákl. přenesená",J156,0)</f>
        <v>0</v>
      </c>
      <c r="BH156" s="303">
        <f>IF(N156="sníž. přenesená",J156,0)</f>
        <v>0</v>
      </c>
      <c r="BI156" s="303">
        <f>IF(N156="nulová",J156,0)</f>
        <v>0</v>
      </c>
      <c r="BJ156" s="291" t="s">
        <v>80</v>
      </c>
      <c r="BK156" s="303">
        <f>ROUND(I156*H156,2)</f>
        <v>0</v>
      </c>
      <c r="BL156" s="291" t="s">
        <v>426</v>
      </c>
      <c r="BM156" s="291" t="s">
        <v>570</v>
      </c>
    </row>
    <row r="157" spans="2:65" s="55" customFormat="1" ht="54">
      <c r="B157" s="33"/>
      <c r="D157" s="170" t="s">
        <v>191</v>
      </c>
      <c r="F157" s="171" t="s">
        <v>566</v>
      </c>
      <c r="I157" s="122"/>
      <c r="L157" s="33"/>
      <c r="M157" s="154"/>
      <c r="N157" s="34"/>
      <c r="O157" s="34"/>
      <c r="P157" s="34"/>
      <c r="Q157" s="34"/>
      <c r="R157" s="34"/>
      <c r="S157" s="34"/>
      <c r="T157" s="70"/>
      <c r="AT157" s="291" t="s">
        <v>191</v>
      </c>
      <c r="AU157" s="291" t="s">
        <v>82</v>
      </c>
    </row>
    <row r="158" spans="2:65" s="55" customFormat="1" ht="44.25" customHeight="1">
      <c r="B158" s="33"/>
      <c r="C158" s="142" t="s">
        <v>481</v>
      </c>
      <c r="D158" s="142" t="s">
        <v>146</v>
      </c>
      <c r="E158" s="143" t="s">
        <v>571</v>
      </c>
      <c r="F158" s="144" t="s">
        <v>572</v>
      </c>
      <c r="G158" s="145" t="s">
        <v>256</v>
      </c>
      <c r="H158" s="146">
        <v>16</v>
      </c>
      <c r="I158" s="147"/>
      <c r="J158" s="148">
        <f>ROUND(I158*H158,2)</f>
        <v>0</v>
      </c>
      <c r="K158" s="144" t="s">
        <v>190</v>
      </c>
      <c r="L158" s="33"/>
      <c r="M158" s="302" t="s">
        <v>21</v>
      </c>
      <c r="N158" s="149" t="s">
        <v>43</v>
      </c>
      <c r="O158" s="34"/>
      <c r="P158" s="150">
        <f>O158*H158</f>
        <v>0</v>
      </c>
      <c r="Q158" s="150">
        <v>0</v>
      </c>
      <c r="R158" s="150">
        <f>Q158*H158</f>
        <v>0</v>
      </c>
      <c r="S158" s="150">
        <v>0</v>
      </c>
      <c r="T158" s="151">
        <f>S158*H158</f>
        <v>0</v>
      </c>
      <c r="AR158" s="291" t="s">
        <v>426</v>
      </c>
      <c r="AT158" s="291" t="s">
        <v>146</v>
      </c>
      <c r="AU158" s="291" t="s">
        <v>82</v>
      </c>
      <c r="AY158" s="291" t="s">
        <v>145</v>
      </c>
      <c r="BE158" s="303">
        <f>IF(N158="základní",J158,0)</f>
        <v>0</v>
      </c>
      <c r="BF158" s="303">
        <f>IF(N158="snížená",J158,0)</f>
        <v>0</v>
      </c>
      <c r="BG158" s="303">
        <f>IF(N158="zákl. přenesená",J158,0)</f>
        <v>0</v>
      </c>
      <c r="BH158" s="303">
        <f>IF(N158="sníž. přenesená",J158,0)</f>
        <v>0</v>
      </c>
      <c r="BI158" s="303">
        <f>IF(N158="nulová",J158,0)</f>
        <v>0</v>
      </c>
      <c r="BJ158" s="291" t="s">
        <v>80</v>
      </c>
      <c r="BK158" s="303">
        <f>ROUND(I158*H158,2)</f>
        <v>0</v>
      </c>
      <c r="BL158" s="291" t="s">
        <v>426</v>
      </c>
      <c r="BM158" s="291" t="s">
        <v>246</v>
      </c>
    </row>
    <row r="159" spans="2:65" s="55" customFormat="1" ht="40.5">
      <c r="B159" s="33"/>
      <c r="D159" s="152" t="s">
        <v>191</v>
      </c>
      <c r="F159" s="153" t="s">
        <v>573</v>
      </c>
      <c r="I159" s="122"/>
      <c r="L159" s="33"/>
      <c r="M159" s="154"/>
      <c r="N159" s="34"/>
      <c r="O159" s="34"/>
      <c r="P159" s="34"/>
      <c r="Q159" s="34"/>
      <c r="R159" s="34"/>
      <c r="S159" s="34"/>
      <c r="T159" s="70"/>
      <c r="AT159" s="291" t="s">
        <v>191</v>
      </c>
      <c r="AU159" s="291" t="s">
        <v>82</v>
      </c>
    </row>
    <row r="160" spans="2:65" s="55" customFormat="1" ht="27">
      <c r="B160" s="33"/>
      <c r="D160" s="170" t="s">
        <v>163</v>
      </c>
      <c r="F160" s="171" t="s">
        <v>574</v>
      </c>
      <c r="I160" s="122"/>
      <c r="L160" s="33"/>
      <c r="M160" s="154"/>
      <c r="N160" s="34"/>
      <c r="O160" s="34"/>
      <c r="P160" s="34"/>
      <c r="Q160" s="34"/>
      <c r="R160" s="34"/>
      <c r="S160" s="34"/>
      <c r="T160" s="70"/>
      <c r="AT160" s="291" t="s">
        <v>163</v>
      </c>
      <c r="AU160" s="291" t="s">
        <v>82</v>
      </c>
    </row>
    <row r="161" spans="2:65" s="55" customFormat="1" ht="44.25" customHeight="1">
      <c r="B161" s="33"/>
      <c r="C161" s="142" t="s">
        <v>575</v>
      </c>
      <c r="D161" s="142" t="s">
        <v>146</v>
      </c>
      <c r="E161" s="143" t="s">
        <v>576</v>
      </c>
      <c r="F161" s="144" t="s">
        <v>577</v>
      </c>
      <c r="G161" s="145" t="s">
        <v>256</v>
      </c>
      <c r="H161" s="146">
        <v>4</v>
      </c>
      <c r="I161" s="147"/>
      <c r="J161" s="148">
        <f>ROUND(I161*H161,2)</f>
        <v>0</v>
      </c>
      <c r="K161" s="144" t="s">
        <v>190</v>
      </c>
      <c r="L161" s="33"/>
      <c r="M161" s="302" t="s">
        <v>21</v>
      </c>
      <c r="N161" s="149" t="s">
        <v>43</v>
      </c>
      <c r="O161" s="34"/>
      <c r="P161" s="150">
        <f>O161*H161</f>
        <v>0</v>
      </c>
      <c r="Q161" s="150">
        <v>0</v>
      </c>
      <c r="R161" s="150">
        <f>Q161*H161</f>
        <v>0</v>
      </c>
      <c r="S161" s="150">
        <v>0</v>
      </c>
      <c r="T161" s="151">
        <f>S161*H161</f>
        <v>0</v>
      </c>
      <c r="AR161" s="291" t="s">
        <v>426</v>
      </c>
      <c r="AT161" s="291" t="s">
        <v>146</v>
      </c>
      <c r="AU161" s="291" t="s">
        <v>82</v>
      </c>
      <c r="AY161" s="291" t="s">
        <v>145</v>
      </c>
      <c r="BE161" s="303">
        <f>IF(N161="základní",J161,0)</f>
        <v>0</v>
      </c>
      <c r="BF161" s="303">
        <f>IF(N161="snížená",J161,0)</f>
        <v>0</v>
      </c>
      <c r="BG161" s="303">
        <f>IF(N161="zákl. přenesená",J161,0)</f>
        <v>0</v>
      </c>
      <c r="BH161" s="303">
        <f>IF(N161="sníž. přenesená",J161,0)</f>
        <v>0</v>
      </c>
      <c r="BI161" s="303">
        <f>IF(N161="nulová",J161,0)</f>
        <v>0</v>
      </c>
      <c r="BJ161" s="291" t="s">
        <v>80</v>
      </c>
      <c r="BK161" s="303">
        <f>ROUND(I161*H161,2)</f>
        <v>0</v>
      </c>
      <c r="BL161" s="291" t="s">
        <v>426</v>
      </c>
      <c r="BM161" s="291" t="s">
        <v>578</v>
      </c>
    </row>
    <row r="162" spans="2:65" s="55" customFormat="1" ht="40.5">
      <c r="B162" s="33"/>
      <c r="D162" s="152" t="s">
        <v>191</v>
      </c>
      <c r="F162" s="153" t="s">
        <v>573</v>
      </c>
      <c r="I162" s="122"/>
      <c r="L162" s="33"/>
      <c r="M162" s="154"/>
      <c r="N162" s="34"/>
      <c r="O162" s="34"/>
      <c r="P162" s="34"/>
      <c r="Q162" s="34"/>
      <c r="R162" s="34"/>
      <c r="S162" s="34"/>
      <c r="T162" s="70"/>
      <c r="AT162" s="291" t="s">
        <v>191</v>
      </c>
      <c r="AU162" s="291" t="s">
        <v>82</v>
      </c>
    </row>
    <row r="163" spans="2:65" s="55" customFormat="1" ht="27">
      <c r="B163" s="33"/>
      <c r="D163" s="170" t="s">
        <v>163</v>
      </c>
      <c r="F163" s="171" t="s">
        <v>579</v>
      </c>
      <c r="I163" s="122"/>
      <c r="L163" s="33"/>
      <c r="M163" s="154"/>
      <c r="N163" s="34"/>
      <c r="O163" s="34"/>
      <c r="P163" s="34"/>
      <c r="Q163" s="34"/>
      <c r="R163" s="34"/>
      <c r="S163" s="34"/>
      <c r="T163" s="70"/>
      <c r="AT163" s="291" t="s">
        <v>163</v>
      </c>
      <c r="AU163" s="291" t="s">
        <v>82</v>
      </c>
    </row>
    <row r="164" spans="2:65" s="55" customFormat="1" ht="44.25" customHeight="1">
      <c r="B164" s="33"/>
      <c r="C164" s="142" t="s">
        <v>486</v>
      </c>
      <c r="D164" s="142" t="s">
        <v>146</v>
      </c>
      <c r="E164" s="143" t="s">
        <v>580</v>
      </c>
      <c r="F164" s="144" t="s">
        <v>581</v>
      </c>
      <c r="G164" s="145" t="s">
        <v>256</v>
      </c>
      <c r="H164" s="146">
        <v>981</v>
      </c>
      <c r="I164" s="147"/>
      <c r="J164" s="148">
        <f>ROUND(I164*H164,2)</f>
        <v>0</v>
      </c>
      <c r="K164" s="144" t="s">
        <v>190</v>
      </c>
      <c r="L164" s="33"/>
      <c r="M164" s="302" t="s">
        <v>21</v>
      </c>
      <c r="N164" s="149" t="s">
        <v>43</v>
      </c>
      <c r="O164" s="34"/>
      <c r="P164" s="150">
        <f>O164*H164</f>
        <v>0</v>
      </c>
      <c r="Q164" s="150">
        <v>0</v>
      </c>
      <c r="R164" s="150">
        <f>Q164*H164</f>
        <v>0</v>
      </c>
      <c r="S164" s="150">
        <v>0</v>
      </c>
      <c r="T164" s="151">
        <f>S164*H164</f>
        <v>0</v>
      </c>
      <c r="AR164" s="291" t="s">
        <v>426</v>
      </c>
      <c r="AT164" s="291" t="s">
        <v>146</v>
      </c>
      <c r="AU164" s="291" t="s">
        <v>82</v>
      </c>
      <c r="AY164" s="291" t="s">
        <v>145</v>
      </c>
      <c r="BE164" s="303">
        <f>IF(N164="základní",J164,0)</f>
        <v>0</v>
      </c>
      <c r="BF164" s="303">
        <f>IF(N164="snížená",J164,0)</f>
        <v>0</v>
      </c>
      <c r="BG164" s="303">
        <f>IF(N164="zákl. přenesená",J164,0)</f>
        <v>0</v>
      </c>
      <c r="BH164" s="303">
        <f>IF(N164="sníž. přenesená",J164,0)</f>
        <v>0</v>
      </c>
      <c r="BI164" s="303">
        <f>IF(N164="nulová",J164,0)</f>
        <v>0</v>
      </c>
      <c r="BJ164" s="291" t="s">
        <v>80</v>
      </c>
      <c r="BK164" s="303">
        <f>ROUND(I164*H164,2)</f>
        <v>0</v>
      </c>
      <c r="BL164" s="291" t="s">
        <v>426</v>
      </c>
      <c r="BM164" s="291" t="s">
        <v>582</v>
      </c>
    </row>
    <row r="165" spans="2:65" s="55" customFormat="1" ht="40.5">
      <c r="B165" s="33"/>
      <c r="D165" s="152" t="s">
        <v>191</v>
      </c>
      <c r="F165" s="153" t="s">
        <v>573</v>
      </c>
      <c r="I165" s="122"/>
      <c r="L165" s="33"/>
      <c r="M165" s="154"/>
      <c r="N165" s="34"/>
      <c r="O165" s="34"/>
      <c r="P165" s="34"/>
      <c r="Q165" s="34"/>
      <c r="R165" s="34"/>
      <c r="S165" s="34"/>
      <c r="T165" s="70"/>
      <c r="AT165" s="291" t="s">
        <v>191</v>
      </c>
      <c r="AU165" s="291" t="s">
        <v>82</v>
      </c>
    </row>
    <row r="166" spans="2:65" s="55" customFormat="1" ht="27">
      <c r="B166" s="33"/>
      <c r="D166" s="170" t="s">
        <v>163</v>
      </c>
      <c r="F166" s="171" t="s">
        <v>583</v>
      </c>
      <c r="I166" s="122"/>
      <c r="L166" s="33"/>
      <c r="M166" s="154"/>
      <c r="N166" s="34"/>
      <c r="O166" s="34"/>
      <c r="P166" s="34"/>
      <c r="Q166" s="34"/>
      <c r="R166" s="34"/>
      <c r="S166" s="34"/>
      <c r="T166" s="70"/>
      <c r="AT166" s="291" t="s">
        <v>163</v>
      </c>
      <c r="AU166" s="291" t="s">
        <v>82</v>
      </c>
    </row>
    <row r="167" spans="2:65" s="55" customFormat="1" ht="44.25" customHeight="1">
      <c r="B167" s="33"/>
      <c r="C167" s="142" t="s">
        <v>584</v>
      </c>
      <c r="D167" s="142" t="s">
        <v>146</v>
      </c>
      <c r="E167" s="143" t="s">
        <v>585</v>
      </c>
      <c r="F167" s="144" t="s">
        <v>586</v>
      </c>
      <c r="G167" s="145" t="s">
        <v>221</v>
      </c>
      <c r="H167" s="146">
        <v>150</v>
      </c>
      <c r="I167" s="147"/>
      <c r="J167" s="148">
        <f>ROUND(I167*H167,2)</f>
        <v>0</v>
      </c>
      <c r="K167" s="144" t="s">
        <v>190</v>
      </c>
      <c r="L167" s="33"/>
      <c r="M167" s="302" t="s">
        <v>21</v>
      </c>
      <c r="N167" s="149" t="s">
        <v>43</v>
      </c>
      <c r="O167" s="34"/>
      <c r="P167" s="150">
        <f>O167*H167</f>
        <v>0</v>
      </c>
      <c r="Q167" s="150">
        <v>0</v>
      </c>
      <c r="R167" s="150">
        <f>Q167*H167</f>
        <v>0</v>
      </c>
      <c r="S167" s="150">
        <v>0</v>
      </c>
      <c r="T167" s="151">
        <f>S167*H167</f>
        <v>0</v>
      </c>
      <c r="AR167" s="291" t="s">
        <v>426</v>
      </c>
      <c r="AT167" s="291" t="s">
        <v>146</v>
      </c>
      <c r="AU167" s="291" t="s">
        <v>82</v>
      </c>
      <c r="AY167" s="291" t="s">
        <v>145</v>
      </c>
      <c r="BE167" s="303">
        <f>IF(N167="základní",J167,0)</f>
        <v>0</v>
      </c>
      <c r="BF167" s="303">
        <f>IF(N167="snížená",J167,0)</f>
        <v>0</v>
      </c>
      <c r="BG167" s="303">
        <f>IF(N167="zákl. přenesená",J167,0)</f>
        <v>0</v>
      </c>
      <c r="BH167" s="303">
        <f>IF(N167="sníž. přenesená",J167,0)</f>
        <v>0</v>
      </c>
      <c r="BI167" s="303">
        <f>IF(N167="nulová",J167,0)</f>
        <v>0</v>
      </c>
      <c r="BJ167" s="291" t="s">
        <v>80</v>
      </c>
      <c r="BK167" s="303">
        <f>ROUND(I167*H167,2)</f>
        <v>0</v>
      </c>
      <c r="BL167" s="291" t="s">
        <v>426</v>
      </c>
      <c r="BM167" s="291" t="s">
        <v>587</v>
      </c>
    </row>
    <row r="168" spans="2:65" s="55" customFormat="1" ht="378">
      <c r="B168" s="33"/>
      <c r="D168" s="170" t="s">
        <v>191</v>
      </c>
      <c r="F168" s="171" t="s">
        <v>697</v>
      </c>
      <c r="I168" s="122"/>
      <c r="L168" s="33"/>
      <c r="M168" s="154"/>
      <c r="N168" s="34"/>
      <c r="O168" s="34"/>
      <c r="P168" s="34"/>
      <c r="Q168" s="34"/>
      <c r="R168" s="34"/>
      <c r="S168" s="34"/>
      <c r="T168" s="70"/>
      <c r="AT168" s="291" t="s">
        <v>191</v>
      </c>
      <c r="AU168" s="291" t="s">
        <v>82</v>
      </c>
    </row>
    <row r="169" spans="2:65" s="55" customFormat="1" ht="22.5" customHeight="1">
      <c r="B169" s="33"/>
      <c r="C169" s="142" t="s">
        <v>490</v>
      </c>
      <c r="D169" s="142" t="s">
        <v>146</v>
      </c>
      <c r="E169" s="143" t="s">
        <v>2358</v>
      </c>
      <c r="F169" s="144" t="s">
        <v>2359</v>
      </c>
      <c r="G169" s="145" t="s">
        <v>221</v>
      </c>
      <c r="H169" s="146">
        <v>150</v>
      </c>
      <c r="I169" s="147"/>
      <c r="J169" s="148">
        <f>ROUND(I169*H169,2)</f>
        <v>0</v>
      </c>
      <c r="K169" s="144" t="s">
        <v>21</v>
      </c>
      <c r="L169" s="33"/>
      <c r="M169" s="302" t="s">
        <v>21</v>
      </c>
      <c r="N169" s="149" t="s">
        <v>43</v>
      </c>
      <c r="O169" s="34"/>
      <c r="P169" s="150">
        <f>O169*H169</f>
        <v>0</v>
      </c>
      <c r="Q169" s="150">
        <v>0</v>
      </c>
      <c r="R169" s="150">
        <f>Q169*H169</f>
        <v>0</v>
      </c>
      <c r="S169" s="150">
        <v>0</v>
      </c>
      <c r="T169" s="151">
        <f>S169*H169</f>
        <v>0</v>
      </c>
      <c r="AR169" s="291" t="s">
        <v>426</v>
      </c>
      <c r="AT169" s="291" t="s">
        <v>146</v>
      </c>
      <c r="AU169" s="291" t="s">
        <v>82</v>
      </c>
      <c r="AY169" s="291" t="s">
        <v>145</v>
      </c>
      <c r="BE169" s="303">
        <f>IF(N169="základní",J169,0)</f>
        <v>0</v>
      </c>
      <c r="BF169" s="303">
        <f>IF(N169="snížená",J169,0)</f>
        <v>0</v>
      </c>
      <c r="BG169" s="303">
        <f>IF(N169="zákl. přenesená",J169,0)</f>
        <v>0</v>
      </c>
      <c r="BH169" s="303">
        <f>IF(N169="sníž. přenesená",J169,0)</f>
        <v>0</v>
      </c>
      <c r="BI169" s="303">
        <f>IF(N169="nulová",J169,0)</f>
        <v>0</v>
      </c>
      <c r="BJ169" s="291" t="s">
        <v>80</v>
      </c>
      <c r="BK169" s="303">
        <f>ROUND(I169*H169,2)</f>
        <v>0</v>
      </c>
      <c r="BL169" s="291" t="s">
        <v>426</v>
      </c>
      <c r="BM169" s="291" t="s">
        <v>185</v>
      </c>
    </row>
    <row r="170" spans="2:65" s="55" customFormat="1" ht="57" customHeight="1">
      <c r="B170" s="33"/>
      <c r="C170" s="142" t="s">
        <v>2360</v>
      </c>
      <c r="D170" s="142" t="s">
        <v>146</v>
      </c>
      <c r="E170" s="143" t="s">
        <v>2361</v>
      </c>
      <c r="F170" s="144" t="s">
        <v>2362</v>
      </c>
      <c r="G170" s="145" t="s">
        <v>155</v>
      </c>
      <c r="H170" s="146">
        <v>36</v>
      </c>
      <c r="I170" s="147"/>
      <c r="J170" s="148">
        <f>ROUND(I170*H170,2)</f>
        <v>0</v>
      </c>
      <c r="K170" s="144" t="s">
        <v>190</v>
      </c>
      <c r="L170" s="33"/>
      <c r="M170" s="302" t="s">
        <v>21</v>
      </c>
      <c r="N170" s="149" t="s">
        <v>43</v>
      </c>
      <c r="O170" s="34"/>
      <c r="P170" s="150">
        <f>O170*H170</f>
        <v>0</v>
      </c>
      <c r="Q170" s="150">
        <v>0</v>
      </c>
      <c r="R170" s="150">
        <f>Q170*H170</f>
        <v>0</v>
      </c>
      <c r="S170" s="150">
        <v>0</v>
      </c>
      <c r="T170" s="151">
        <f>S170*H170</f>
        <v>0</v>
      </c>
      <c r="AR170" s="291" t="s">
        <v>426</v>
      </c>
      <c r="AT170" s="291" t="s">
        <v>146</v>
      </c>
      <c r="AU170" s="291" t="s">
        <v>82</v>
      </c>
      <c r="AY170" s="291" t="s">
        <v>145</v>
      </c>
      <c r="BE170" s="303">
        <f>IF(N170="základní",J170,0)</f>
        <v>0</v>
      </c>
      <c r="BF170" s="303">
        <f>IF(N170="snížená",J170,0)</f>
        <v>0</v>
      </c>
      <c r="BG170" s="303">
        <f>IF(N170="zákl. přenesená",J170,0)</f>
        <v>0</v>
      </c>
      <c r="BH170" s="303">
        <f>IF(N170="sníž. přenesená",J170,0)</f>
        <v>0</v>
      </c>
      <c r="BI170" s="303">
        <f>IF(N170="nulová",J170,0)</f>
        <v>0</v>
      </c>
      <c r="BJ170" s="291" t="s">
        <v>80</v>
      </c>
      <c r="BK170" s="303">
        <f>ROUND(I170*H170,2)</f>
        <v>0</v>
      </c>
      <c r="BL170" s="291" t="s">
        <v>426</v>
      </c>
      <c r="BM170" s="291" t="s">
        <v>2363</v>
      </c>
    </row>
    <row r="171" spans="2:65" s="55" customFormat="1" ht="27">
      <c r="B171" s="33"/>
      <c r="D171" s="170" t="s">
        <v>191</v>
      </c>
      <c r="F171" s="171" t="s">
        <v>2364</v>
      </c>
      <c r="I171" s="122"/>
      <c r="L171" s="33"/>
      <c r="M171" s="154"/>
      <c r="N171" s="34"/>
      <c r="O171" s="34"/>
      <c r="P171" s="34"/>
      <c r="Q171" s="34"/>
      <c r="R171" s="34"/>
      <c r="S171" s="34"/>
      <c r="T171" s="70"/>
      <c r="AT171" s="291" t="s">
        <v>191</v>
      </c>
      <c r="AU171" s="291" t="s">
        <v>82</v>
      </c>
    </row>
    <row r="172" spans="2:65" s="55" customFormat="1" ht="57" customHeight="1">
      <c r="B172" s="33"/>
      <c r="C172" s="142" t="s">
        <v>494</v>
      </c>
      <c r="D172" s="142" t="s">
        <v>146</v>
      </c>
      <c r="E172" s="143" t="s">
        <v>2365</v>
      </c>
      <c r="F172" s="144" t="s">
        <v>2366</v>
      </c>
      <c r="G172" s="145" t="s">
        <v>155</v>
      </c>
      <c r="H172" s="146">
        <v>36</v>
      </c>
      <c r="I172" s="147"/>
      <c r="J172" s="148">
        <f>ROUND(I172*H172,2)</f>
        <v>0</v>
      </c>
      <c r="K172" s="144" t="s">
        <v>190</v>
      </c>
      <c r="L172" s="33"/>
      <c r="M172" s="302" t="s">
        <v>21</v>
      </c>
      <c r="N172" s="149" t="s">
        <v>43</v>
      </c>
      <c r="O172" s="34"/>
      <c r="P172" s="150">
        <f>O172*H172</f>
        <v>0</v>
      </c>
      <c r="Q172" s="150">
        <v>0</v>
      </c>
      <c r="R172" s="150">
        <f>Q172*H172</f>
        <v>0</v>
      </c>
      <c r="S172" s="150">
        <v>0</v>
      </c>
      <c r="T172" s="151">
        <f>S172*H172</f>
        <v>0</v>
      </c>
      <c r="AR172" s="291" t="s">
        <v>426</v>
      </c>
      <c r="AT172" s="291" t="s">
        <v>146</v>
      </c>
      <c r="AU172" s="291" t="s">
        <v>82</v>
      </c>
      <c r="AY172" s="291" t="s">
        <v>145</v>
      </c>
      <c r="BE172" s="303">
        <f>IF(N172="základní",J172,0)</f>
        <v>0</v>
      </c>
      <c r="BF172" s="303">
        <f>IF(N172="snížená",J172,0)</f>
        <v>0</v>
      </c>
      <c r="BG172" s="303">
        <f>IF(N172="zákl. přenesená",J172,0)</f>
        <v>0</v>
      </c>
      <c r="BH172" s="303">
        <f>IF(N172="sníž. přenesená",J172,0)</f>
        <v>0</v>
      </c>
      <c r="BI172" s="303">
        <f>IF(N172="nulová",J172,0)</f>
        <v>0</v>
      </c>
      <c r="BJ172" s="291" t="s">
        <v>80</v>
      </c>
      <c r="BK172" s="303">
        <f>ROUND(I172*H172,2)</f>
        <v>0</v>
      </c>
      <c r="BL172" s="291" t="s">
        <v>426</v>
      </c>
      <c r="BM172" s="291" t="s">
        <v>2367</v>
      </c>
    </row>
    <row r="173" spans="2:65" s="55" customFormat="1" ht="27">
      <c r="B173" s="33"/>
      <c r="D173" s="170" t="s">
        <v>191</v>
      </c>
      <c r="F173" s="171" t="s">
        <v>2368</v>
      </c>
      <c r="I173" s="122"/>
      <c r="L173" s="33"/>
      <c r="M173" s="154"/>
      <c r="N173" s="34"/>
      <c r="O173" s="34"/>
      <c r="P173" s="34"/>
      <c r="Q173" s="34"/>
      <c r="R173" s="34"/>
      <c r="S173" s="34"/>
      <c r="T173" s="70"/>
      <c r="AT173" s="291" t="s">
        <v>191</v>
      </c>
      <c r="AU173" s="291" t="s">
        <v>82</v>
      </c>
    </row>
    <row r="174" spans="2:65" s="55" customFormat="1" ht="22.5" customHeight="1">
      <c r="B174" s="33"/>
      <c r="C174" s="142" t="s">
        <v>2369</v>
      </c>
      <c r="D174" s="142" t="s">
        <v>146</v>
      </c>
      <c r="E174" s="143" t="s">
        <v>2370</v>
      </c>
      <c r="F174" s="144" t="s">
        <v>2371</v>
      </c>
      <c r="G174" s="145" t="s">
        <v>149</v>
      </c>
      <c r="H174" s="146">
        <v>1</v>
      </c>
      <c r="I174" s="147"/>
      <c r="J174" s="148">
        <f>ROUND(I174*H174,2)</f>
        <v>0</v>
      </c>
      <c r="K174" s="144" t="s">
        <v>21</v>
      </c>
      <c r="L174" s="33"/>
      <c r="M174" s="302" t="s">
        <v>21</v>
      </c>
      <c r="N174" s="149" t="s">
        <v>43</v>
      </c>
      <c r="O174" s="34"/>
      <c r="P174" s="150">
        <f>O174*H174</f>
        <v>0</v>
      </c>
      <c r="Q174" s="150">
        <v>0</v>
      </c>
      <c r="R174" s="150">
        <f>Q174*H174</f>
        <v>0</v>
      </c>
      <c r="S174" s="150">
        <v>0</v>
      </c>
      <c r="T174" s="151">
        <f>S174*H174</f>
        <v>0</v>
      </c>
      <c r="AR174" s="291" t="s">
        <v>426</v>
      </c>
      <c r="AT174" s="291" t="s">
        <v>146</v>
      </c>
      <c r="AU174" s="291" t="s">
        <v>82</v>
      </c>
      <c r="AY174" s="291" t="s">
        <v>145</v>
      </c>
      <c r="BE174" s="303">
        <f>IF(N174="základní",J174,0)</f>
        <v>0</v>
      </c>
      <c r="BF174" s="303">
        <f>IF(N174="snížená",J174,0)</f>
        <v>0</v>
      </c>
      <c r="BG174" s="303">
        <f>IF(N174="zákl. přenesená",J174,0)</f>
        <v>0</v>
      </c>
      <c r="BH174" s="303">
        <f>IF(N174="sníž. přenesená",J174,0)</f>
        <v>0</v>
      </c>
      <c r="BI174" s="303">
        <f>IF(N174="nulová",J174,0)</f>
        <v>0</v>
      </c>
      <c r="BJ174" s="291" t="s">
        <v>80</v>
      </c>
      <c r="BK174" s="303">
        <f>ROUND(I174*H174,2)</f>
        <v>0</v>
      </c>
      <c r="BL174" s="291" t="s">
        <v>426</v>
      </c>
      <c r="BM174" s="291" t="s">
        <v>2372</v>
      </c>
    </row>
    <row r="175" spans="2:65" s="55" customFormat="1" ht="22.5" customHeight="1">
      <c r="B175" s="33"/>
      <c r="C175" s="142" t="s">
        <v>499</v>
      </c>
      <c r="D175" s="142" t="s">
        <v>146</v>
      </c>
      <c r="E175" s="143" t="s">
        <v>2373</v>
      </c>
      <c r="F175" s="144" t="s">
        <v>2374</v>
      </c>
      <c r="G175" s="145" t="s">
        <v>189</v>
      </c>
      <c r="H175" s="146">
        <v>1</v>
      </c>
      <c r="I175" s="147"/>
      <c r="J175" s="148">
        <f>ROUND(I175*H175,2)</f>
        <v>0</v>
      </c>
      <c r="K175" s="144" t="s">
        <v>21</v>
      </c>
      <c r="L175" s="33"/>
      <c r="M175" s="302" t="s">
        <v>21</v>
      </c>
      <c r="N175" s="149" t="s">
        <v>43</v>
      </c>
      <c r="O175" s="34"/>
      <c r="P175" s="150">
        <f>O175*H175</f>
        <v>0</v>
      </c>
      <c r="Q175" s="150">
        <v>0</v>
      </c>
      <c r="R175" s="150">
        <f>Q175*H175</f>
        <v>0</v>
      </c>
      <c r="S175" s="150">
        <v>0</v>
      </c>
      <c r="T175" s="151">
        <f>S175*H175</f>
        <v>0</v>
      </c>
      <c r="AR175" s="291" t="s">
        <v>426</v>
      </c>
      <c r="AT175" s="291" t="s">
        <v>146</v>
      </c>
      <c r="AU175" s="291" t="s">
        <v>82</v>
      </c>
      <c r="AY175" s="291" t="s">
        <v>145</v>
      </c>
      <c r="BE175" s="303">
        <f>IF(N175="základní",J175,0)</f>
        <v>0</v>
      </c>
      <c r="BF175" s="303">
        <f>IF(N175="snížená",J175,0)</f>
        <v>0</v>
      </c>
      <c r="BG175" s="303">
        <f>IF(N175="zákl. přenesená",J175,0)</f>
        <v>0</v>
      </c>
      <c r="BH175" s="303">
        <f>IF(N175="sníž. přenesená",J175,0)</f>
        <v>0</v>
      </c>
      <c r="BI175" s="303">
        <f>IF(N175="nulová",J175,0)</f>
        <v>0</v>
      </c>
      <c r="BJ175" s="291" t="s">
        <v>80</v>
      </c>
      <c r="BK175" s="303">
        <f>ROUND(I175*H175,2)</f>
        <v>0</v>
      </c>
      <c r="BL175" s="291" t="s">
        <v>426</v>
      </c>
      <c r="BM175" s="291" t="s">
        <v>2375</v>
      </c>
    </row>
    <row r="176" spans="2:65" s="55" customFormat="1" ht="22.5" customHeight="1">
      <c r="B176" s="33"/>
      <c r="C176" s="182" t="s">
        <v>2376</v>
      </c>
      <c r="D176" s="182" t="s">
        <v>232</v>
      </c>
      <c r="E176" s="183" t="s">
        <v>2377</v>
      </c>
      <c r="F176" s="184" t="s">
        <v>2378</v>
      </c>
      <c r="G176" s="185" t="s">
        <v>199</v>
      </c>
      <c r="H176" s="186">
        <v>106</v>
      </c>
      <c r="I176" s="187"/>
      <c r="J176" s="188">
        <f>ROUND(I176*H176,2)</f>
        <v>0</v>
      </c>
      <c r="K176" s="184" t="s">
        <v>190</v>
      </c>
      <c r="L176" s="306"/>
      <c r="M176" s="307" t="s">
        <v>21</v>
      </c>
      <c r="N176" s="189" t="s">
        <v>43</v>
      </c>
      <c r="O176" s="34"/>
      <c r="P176" s="150">
        <f>O176*H176</f>
        <v>0</v>
      </c>
      <c r="Q176" s="150">
        <v>1</v>
      </c>
      <c r="R176" s="150">
        <f>Q176*H176</f>
        <v>106</v>
      </c>
      <c r="S176" s="150">
        <v>0</v>
      </c>
      <c r="T176" s="151">
        <f>S176*H176</f>
        <v>0</v>
      </c>
      <c r="AR176" s="291" t="s">
        <v>432</v>
      </c>
      <c r="AT176" s="291" t="s">
        <v>232</v>
      </c>
      <c r="AU176" s="291" t="s">
        <v>82</v>
      </c>
      <c r="AY176" s="291" t="s">
        <v>145</v>
      </c>
      <c r="BE176" s="303">
        <f>IF(N176="základní",J176,0)</f>
        <v>0</v>
      </c>
      <c r="BF176" s="303">
        <f>IF(N176="snížená",J176,0)</f>
        <v>0</v>
      </c>
      <c r="BG176" s="303">
        <f>IF(N176="zákl. přenesená",J176,0)</f>
        <v>0</v>
      </c>
      <c r="BH176" s="303">
        <f>IF(N176="sníž. přenesená",J176,0)</f>
        <v>0</v>
      </c>
      <c r="BI176" s="303">
        <f>IF(N176="nulová",J176,0)</f>
        <v>0</v>
      </c>
      <c r="BJ176" s="291" t="s">
        <v>80</v>
      </c>
      <c r="BK176" s="303">
        <f>ROUND(I176*H176,2)</f>
        <v>0</v>
      </c>
      <c r="BL176" s="291" t="s">
        <v>426</v>
      </c>
      <c r="BM176" s="291" t="s">
        <v>2379</v>
      </c>
    </row>
    <row r="177" spans="2:65" s="133" customFormat="1" ht="29.85" customHeight="1">
      <c r="B177" s="132"/>
      <c r="D177" s="134" t="s">
        <v>71</v>
      </c>
      <c r="E177" s="168" t="s">
        <v>2380</v>
      </c>
      <c r="F177" s="168" t="s">
        <v>2381</v>
      </c>
      <c r="I177" s="136"/>
      <c r="J177" s="169">
        <f>BK177</f>
        <v>0</v>
      </c>
      <c r="L177" s="132"/>
      <c r="M177" s="138"/>
      <c r="N177" s="139"/>
      <c r="O177" s="139"/>
      <c r="P177" s="140">
        <f>P178</f>
        <v>0</v>
      </c>
      <c r="Q177" s="139"/>
      <c r="R177" s="140">
        <f>R178</f>
        <v>0</v>
      </c>
      <c r="S177" s="139"/>
      <c r="T177" s="141">
        <f>T178</f>
        <v>0</v>
      </c>
      <c r="AR177" s="165" t="s">
        <v>159</v>
      </c>
      <c r="AT177" s="300" t="s">
        <v>71</v>
      </c>
      <c r="AU177" s="300" t="s">
        <v>80</v>
      </c>
      <c r="AY177" s="165" t="s">
        <v>145</v>
      </c>
      <c r="BK177" s="301">
        <f>BK178</f>
        <v>0</v>
      </c>
    </row>
    <row r="178" spans="2:65" s="55" customFormat="1" ht="31.5" customHeight="1">
      <c r="B178" s="33"/>
      <c r="C178" s="142" t="s">
        <v>504</v>
      </c>
      <c r="D178" s="142" t="s">
        <v>146</v>
      </c>
      <c r="E178" s="143" t="s">
        <v>2382</v>
      </c>
      <c r="F178" s="144" t="s">
        <v>2383</v>
      </c>
      <c r="G178" s="145" t="s">
        <v>498</v>
      </c>
      <c r="H178" s="146">
        <v>40</v>
      </c>
      <c r="I178" s="147"/>
      <c r="J178" s="148">
        <f>ROUND(I178*H178,2)</f>
        <v>0</v>
      </c>
      <c r="K178" s="144" t="s">
        <v>190</v>
      </c>
      <c r="L178" s="33"/>
      <c r="M178" s="302" t="s">
        <v>21</v>
      </c>
      <c r="N178" s="155" t="s">
        <v>43</v>
      </c>
      <c r="O178" s="156"/>
      <c r="P178" s="157">
        <f>O178*H178</f>
        <v>0</v>
      </c>
      <c r="Q178" s="157">
        <v>0</v>
      </c>
      <c r="R178" s="157">
        <f>Q178*H178</f>
        <v>0</v>
      </c>
      <c r="S178" s="157">
        <v>0</v>
      </c>
      <c r="T178" s="158">
        <f>S178*H178</f>
        <v>0</v>
      </c>
      <c r="AR178" s="291" t="s">
        <v>426</v>
      </c>
      <c r="AT178" s="291" t="s">
        <v>146</v>
      </c>
      <c r="AU178" s="291" t="s">
        <v>82</v>
      </c>
      <c r="AY178" s="291" t="s">
        <v>145</v>
      </c>
      <c r="BE178" s="303">
        <f>IF(N178="základní",J178,0)</f>
        <v>0</v>
      </c>
      <c r="BF178" s="303">
        <f>IF(N178="snížená",J178,0)</f>
        <v>0</v>
      </c>
      <c r="BG178" s="303">
        <f>IF(N178="zákl. přenesená",J178,0)</f>
        <v>0</v>
      </c>
      <c r="BH178" s="303">
        <f>IF(N178="sníž. přenesená",J178,0)</f>
        <v>0</v>
      </c>
      <c r="BI178" s="303">
        <f>IF(N178="nulová",J178,0)</f>
        <v>0</v>
      </c>
      <c r="BJ178" s="291" t="s">
        <v>80</v>
      </c>
      <c r="BK178" s="303">
        <f>ROUND(I178*H178,2)</f>
        <v>0</v>
      </c>
      <c r="BL178" s="291" t="s">
        <v>426</v>
      </c>
      <c r="BM178" s="291" t="s">
        <v>2384</v>
      </c>
    </row>
    <row r="179" spans="2:65" s="55" customFormat="1" ht="6.95" customHeight="1">
      <c r="B179" s="48"/>
      <c r="C179" s="49"/>
      <c r="D179" s="49"/>
      <c r="E179" s="49"/>
      <c r="F179" s="49"/>
      <c r="G179" s="49"/>
      <c r="H179" s="49"/>
      <c r="I179" s="49"/>
      <c r="J179" s="49"/>
      <c r="K179" s="49"/>
      <c r="L179" s="33"/>
    </row>
  </sheetData>
  <sheetProtection password="CC55" sheet="1" objects="1" scenarios="1" formatCells="0" formatColumns="0" formatRows="0" sort="0" autoFilter="0"/>
  <autoFilter ref="C80:K178"/>
  <mergeCells count="9">
    <mergeCell ref="E71:H71"/>
    <mergeCell ref="E73:H73"/>
    <mergeCell ref="G1:H1"/>
    <mergeCell ref="L2:V2"/>
    <mergeCell ref="E7:H7"/>
    <mergeCell ref="E9:H9"/>
    <mergeCell ref="E24:H24"/>
    <mergeCell ref="E45:H45"/>
    <mergeCell ref="E47:H47"/>
  </mergeCells>
  <phoneticPr fontId="0" type="noConversion"/>
  <hyperlinks>
    <hyperlink ref="F1:G1" location="C2" display="1) Krycí list soupisu"/>
    <hyperlink ref="G1:H1" location="C54" display="2) Rekapitulace"/>
    <hyperlink ref="J1" location="C80"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520"/>
  <sheetViews>
    <sheetView showGridLines="0" workbookViewId="0">
      <pane ySplit="1" topLeftCell="A1367" activePane="bottomLeft" state="frozen"/>
      <selection pane="bottomLeft" activeCell="I1499" sqref="I1499"/>
    </sheetView>
  </sheetViews>
  <sheetFormatPr defaultRowHeight="13.5"/>
  <cols>
    <col min="1" max="1" width="8.33203125" style="290" customWidth="1"/>
    <col min="2" max="2" width="1.6640625" style="290" customWidth="1"/>
    <col min="3" max="3" width="4.1640625" style="290" customWidth="1"/>
    <col min="4" max="4" width="4.33203125" style="290" customWidth="1"/>
    <col min="5" max="5" width="17.1640625" style="290" customWidth="1"/>
    <col min="6" max="6" width="75" style="290" customWidth="1"/>
    <col min="7" max="7" width="8.6640625" style="290" customWidth="1"/>
    <col min="8" max="8" width="11.1640625" style="290" customWidth="1"/>
    <col min="9" max="9" width="12.6640625" style="290" customWidth="1"/>
    <col min="10" max="10" width="23.5" style="290" customWidth="1"/>
    <col min="11" max="11" width="15.5" style="290" customWidth="1"/>
    <col min="12" max="12" width="9.33203125" style="290"/>
    <col min="13" max="18" width="9.33203125" style="290" hidden="1" customWidth="1"/>
    <col min="19" max="19" width="8.1640625" style="290" hidden="1" customWidth="1"/>
    <col min="20" max="20" width="29.6640625" style="290" hidden="1" customWidth="1"/>
    <col min="21" max="21" width="16.33203125" style="290" hidden="1" customWidth="1"/>
    <col min="22" max="22" width="12.33203125" style="290" customWidth="1"/>
    <col min="23" max="23" width="16.33203125" style="290" customWidth="1"/>
    <col min="24" max="24" width="12.33203125" style="290" customWidth="1"/>
    <col min="25" max="25" width="15" style="290" customWidth="1"/>
    <col min="26" max="26" width="11" style="290" customWidth="1"/>
    <col min="27" max="27" width="15" style="290" customWidth="1"/>
    <col min="28" max="28" width="16.33203125" style="290" customWidth="1"/>
    <col min="29" max="29" width="11" style="290" customWidth="1"/>
    <col min="30" max="30" width="15" style="290" customWidth="1"/>
    <col min="31" max="31" width="16.33203125" style="290" customWidth="1"/>
    <col min="32" max="43" width="9.33203125" style="290"/>
    <col min="44" max="65" width="9.33203125" style="290" hidden="1" customWidth="1"/>
    <col min="66" max="16384" width="9.33203125" style="290"/>
  </cols>
  <sheetData>
    <row r="1" spans="1:70" ht="21.75" customHeight="1">
      <c r="A1" s="287"/>
      <c r="B1" s="8"/>
      <c r="C1" s="8"/>
      <c r="D1" s="9" t="s">
        <v>1</v>
      </c>
      <c r="E1" s="8"/>
      <c r="F1" s="288" t="s">
        <v>110</v>
      </c>
      <c r="G1" s="365" t="s">
        <v>111</v>
      </c>
      <c r="H1" s="365"/>
      <c r="I1" s="8"/>
      <c r="J1" s="288" t="s">
        <v>112</v>
      </c>
      <c r="K1" s="9" t="s">
        <v>113</v>
      </c>
      <c r="L1" s="288" t="s">
        <v>114</v>
      </c>
      <c r="M1" s="288"/>
      <c r="N1" s="288"/>
      <c r="O1" s="288"/>
      <c r="P1" s="288"/>
      <c r="Q1" s="288"/>
      <c r="R1" s="288"/>
      <c r="S1" s="288"/>
      <c r="T1" s="288"/>
      <c r="U1" s="289"/>
      <c r="V1" s="289"/>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row>
    <row r="2" spans="1:70" ht="36.950000000000003" customHeight="1">
      <c r="L2" s="366"/>
      <c r="M2" s="366"/>
      <c r="N2" s="366"/>
      <c r="O2" s="366"/>
      <c r="P2" s="366"/>
      <c r="Q2" s="366"/>
      <c r="R2" s="366"/>
      <c r="S2" s="366"/>
      <c r="T2" s="366"/>
      <c r="U2" s="366"/>
      <c r="V2" s="366"/>
      <c r="AT2" s="291" t="s">
        <v>109</v>
      </c>
    </row>
    <row r="3" spans="1:70" ht="6.95" customHeight="1">
      <c r="B3" s="16"/>
      <c r="C3" s="17"/>
      <c r="D3" s="17"/>
      <c r="E3" s="17"/>
      <c r="F3" s="17"/>
      <c r="G3" s="17"/>
      <c r="H3" s="17"/>
      <c r="I3" s="17"/>
      <c r="J3" s="17"/>
      <c r="K3" s="18"/>
      <c r="AT3" s="291" t="s">
        <v>82</v>
      </c>
    </row>
    <row r="4" spans="1:70" ht="36.950000000000003" customHeight="1">
      <c r="B4" s="19"/>
      <c r="C4" s="20"/>
      <c r="D4" s="21" t="s">
        <v>115</v>
      </c>
      <c r="E4" s="20"/>
      <c r="F4" s="20"/>
      <c r="G4" s="20"/>
      <c r="H4" s="20"/>
      <c r="I4" s="20"/>
      <c r="J4" s="20"/>
      <c r="K4" s="22"/>
      <c r="M4" s="292" t="s">
        <v>12</v>
      </c>
      <c r="AT4" s="291" t="s">
        <v>6</v>
      </c>
    </row>
    <row r="5" spans="1:70" ht="6.95" customHeight="1">
      <c r="B5" s="19"/>
      <c r="C5" s="20"/>
      <c r="D5" s="20"/>
      <c r="E5" s="20"/>
      <c r="F5" s="20"/>
      <c r="G5" s="20"/>
      <c r="H5" s="20"/>
      <c r="I5" s="20"/>
      <c r="J5" s="20"/>
      <c r="K5" s="22"/>
    </row>
    <row r="6" spans="1:70" ht="15">
      <c r="B6" s="19"/>
      <c r="C6" s="20"/>
      <c r="D6" s="28" t="s">
        <v>18</v>
      </c>
      <c r="E6" s="20"/>
      <c r="F6" s="20"/>
      <c r="G6" s="20"/>
      <c r="H6" s="20"/>
      <c r="I6" s="20"/>
      <c r="J6" s="20"/>
      <c r="K6" s="22"/>
    </row>
    <row r="7" spans="1:70" ht="22.5" customHeight="1">
      <c r="B7" s="19"/>
      <c r="C7" s="20"/>
      <c r="D7" s="20"/>
      <c r="E7" s="367" t="str">
        <f>'Rekapitulace stavby'!K6</f>
        <v xml:space="preserve"> Lesopark ul. Lesní</v>
      </c>
      <c r="F7" s="368"/>
      <c r="G7" s="368"/>
      <c r="H7" s="368"/>
      <c r="I7" s="20"/>
      <c r="J7" s="20"/>
      <c r="K7" s="22"/>
    </row>
    <row r="8" spans="1:70" s="55" customFormat="1" ht="15">
      <c r="B8" s="33"/>
      <c r="C8" s="34"/>
      <c r="D8" s="28" t="s">
        <v>116</v>
      </c>
      <c r="E8" s="34"/>
      <c r="F8" s="34"/>
      <c r="G8" s="34"/>
      <c r="H8" s="34"/>
      <c r="I8" s="34"/>
      <c r="J8" s="34"/>
      <c r="K8" s="37"/>
    </row>
    <row r="9" spans="1:70" s="55" customFormat="1" ht="36.950000000000003" customHeight="1">
      <c r="B9" s="33"/>
      <c r="C9" s="34"/>
      <c r="D9" s="34"/>
      <c r="E9" s="369" t="s">
        <v>2385</v>
      </c>
      <c r="F9" s="370"/>
      <c r="G9" s="370"/>
      <c r="H9" s="370"/>
      <c r="I9" s="34"/>
      <c r="J9" s="34"/>
      <c r="K9" s="37"/>
    </row>
    <row r="10" spans="1:70" s="55" customFormat="1">
      <c r="B10" s="33"/>
      <c r="C10" s="34"/>
      <c r="D10" s="34"/>
      <c r="E10" s="34"/>
      <c r="F10" s="34"/>
      <c r="G10" s="34"/>
      <c r="H10" s="34"/>
      <c r="I10" s="34"/>
      <c r="J10" s="34"/>
      <c r="K10" s="37"/>
    </row>
    <row r="11" spans="1:70" s="55" customFormat="1" ht="14.45" customHeight="1">
      <c r="B11" s="33"/>
      <c r="C11" s="34"/>
      <c r="D11" s="28" t="s">
        <v>20</v>
      </c>
      <c r="E11" s="34"/>
      <c r="F11" s="26" t="s">
        <v>21</v>
      </c>
      <c r="G11" s="34"/>
      <c r="H11" s="34"/>
      <c r="I11" s="28" t="s">
        <v>22</v>
      </c>
      <c r="J11" s="26" t="s">
        <v>21</v>
      </c>
      <c r="K11" s="37"/>
    </row>
    <row r="12" spans="1:70" s="55" customFormat="1" ht="14.45" customHeight="1">
      <c r="B12" s="33"/>
      <c r="C12" s="34"/>
      <c r="D12" s="28" t="s">
        <v>23</v>
      </c>
      <c r="E12" s="34"/>
      <c r="F12" s="26" t="s">
        <v>24</v>
      </c>
      <c r="G12" s="34"/>
      <c r="H12" s="34"/>
      <c r="I12" s="28" t="s">
        <v>25</v>
      </c>
      <c r="J12" s="102" t="str">
        <f>'Rekapitulace stavby'!AN8</f>
        <v>16.3.2017</v>
      </c>
      <c r="K12" s="37"/>
    </row>
    <row r="13" spans="1:70" s="55" customFormat="1" ht="21.75" customHeight="1">
      <c r="B13" s="33"/>
      <c r="C13" s="34"/>
      <c r="D13" s="25" t="s">
        <v>27</v>
      </c>
      <c r="E13" s="34"/>
      <c r="F13" s="30" t="s">
        <v>2386</v>
      </c>
      <c r="G13" s="34"/>
      <c r="H13" s="34"/>
      <c r="I13" s="34"/>
      <c r="J13" s="34"/>
      <c r="K13" s="37"/>
    </row>
    <row r="14" spans="1:70" s="55" customFormat="1" ht="14.45" customHeight="1">
      <c r="B14" s="33"/>
      <c r="C14" s="34"/>
      <c r="D14" s="28" t="s">
        <v>29</v>
      </c>
      <c r="E14" s="34"/>
      <c r="F14" s="34"/>
      <c r="G14" s="34"/>
      <c r="H14" s="34"/>
      <c r="I14" s="28" t="s">
        <v>30</v>
      </c>
      <c r="J14" s="26" t="str">
        <f>IF('Rekapitulace stavby'!AN10="","",'Rekapitulace stavby'!AN10)</f>
        <v/>
      </c>
      <c r="K14" s="37"/>
    </row>
    <row r="15" spans="1:70" s="55" customFormat="1" ht="18" customHeight="1">
      <c r="B15" s="33"/>
      <c r="C15" s="34"/>
      <c r="D15" s="34"/>
      <c r="E15" s="26" t="str">
        <f>IF('Rekapitulace stavby'!E11="","",'Rekapitulace stavby'!E11)</f>
        <v xml:space="preserve"> </v>
      </c>
      <c r="F15" s="34"/>
      <c r="G15" s="34"/>
      <c r="H15" s="34"/>
      <c r="I15" s="28" t="s">
        <v>32</v>
      </c>
      <c r="J15" s="26" t="str">
        <f>IF('Rekapitulace stavby'!AN11="","",'Rekapitulace stavby'!AN11)</f>
        <v/>
      </c>
      <c r="K15" s="37"/>
    </row>
    <row r="16" spans="1:70" s="55" customFormat="1" ht="6.95" customHeight="1">
      <c r="B16" s="33"/>
      <c r="C16" s="34"/>
      <c r="D16" s="34"/>
      <c r="E16" s="34"/>
      <c r="F16" s="34"/>
      <c r="G16" s="34"/>
      <c r="H16" s="34"/>
      <c r="I16" s="34"/>
      <c r="J16" s="34"/>
      <c r="K16" s="37"/>
    </row>
    <row r="17" spans="2:11" s="55" customFormat="1" ht="14.45" customHeight="1">
      <c r="B17" s="33"/>
      <c r="C17" s="34"/>
      <c r="D17" s="28" t="s">
        <v>33</v>
      </c>
      <c r="E17" s="34"/>
      <c r="F17" s="34"/>
      <c r="G17" s="34"/>
      <c r="H17" s="34"/>
      <c r="I17" s="28" t="s">
        <v>30</v>
      </c>
      <c r="J17" s="26" t="str">
        <f>IF('Rekapitulace stavby'!AN13="Vyplň údaj","",IF('Rekapitulace stavby'!AN13="","",'Rekapitulace stavby'!AN13))</f>
        <v/>
      </c>
      <c r="K17" s="37"/>
    </row>
    <row r="18" spans="2:11" s="55" customFormat="1" ht="18" customHeight="1">
      <c r="B18" s="33"/>
      <c r="C18" s="34"/>
      <c r="D18" s="34"/>
      <c r="E18" s="26" t="str">
        <f>IF('Rekapitulace stavby'!E14="Vyplň údaj","",IF('Rekapitulace stavby'!E14="","",'Rekapitulace stavby'!E14))</f>
        <v/>
      </c>
      <c r="F18" s="34"/>
      <c r="G18" s="34"/>
      <c r="H18" s="34"/>
      <c r="I18" s="28" t="s">
        <v>32</v>
      </c>
      <c r="J18" s="26" t="str">
        <f>IF('Rekapitulace stavby'!AN14="Vyplň údaj","",IF('Rekapitulace stavby'!AN14="","",'Rekapitulace stavby'!AN14))</f>
        <v/>
      </c>
      <c r="K18" s="37"/>
    </row>
    <row r="19" spans="2:11" s="55" customFormat="1" ht="6.95" customHeight="1">
      <c r="B19" s="33"/>
      <c r="C19" s="34"/>
      <c r="D19" s="34"/>
      <c r="E19" s="34"/>
      <c r="F19" s="34"/>
      <c r="G19" s="34"/>
      <c r="H19" s="34"/>
      <c r="I19" s="34"/>
      <c r="J19" s="34"/>
      <c r="K19" s="37"/>
    </row>
    <row r="20" spans="2:11" s="55" customFormat="1" ht="14.45" customHeight="1">
      <c r="B20" s="33"/>
      <c r="C20" s="34"/>
      <c r="D20" s="28" t="s">
        <v>35</v>
      </c>
      <c r="E20" s="34"/>
      <c r="F20" s="34"/>
      <c r="G20" s="34"/>
      <c r="H20" s="34"/>
      <c r="I20" s="28" t="s">
        <v>30</v>
      </c>
      <c r="J20" s="26" t="str">
        <f>IF('Rekapitulace stavby'!AN16="","",'Rekapitulace stavby'!AN16)</f>
        <v/>
      </c>
      <c r="K20" s="37"/>
    </row>
    <row r="21" spans="2:11" s="55" customFormat="1" ht="18" customHeight="1">
      <c r="B21" s="33"/>
      <c r="C21" s="34"/>
      <c r="D21" s="34"/>
      <c r="E21" s="26" t="str">
        <f>IF('Rekapitulace stavby'!E17="","",'Rekapitulace stavby'!E17)</f>
        <v xml:space="preserve"> </v>
      </c>
      <c r="F21" s="34"/>
      <c r="G21" s="34"/>
      <c r="H21" s="34"/>
      <c r="I21" s="28" t="s">
        <v>32</v>
      </c>
      <c r="J21" s="26" t="str">
        <f>IF('Rekapitulace stavby'!AN17="","",'Rekapitulace stavby'!AN17)</f>
        <v/>
      </c>
      <c r="K21" s="37"/>
    </row>
    <row r="22" spans="2:11" s="55" customFormat="1" ht="6.95" customHeight="1">
      <c r="B22" s="33"/>
      <c r="C22" s="34"/>
      <c r="D22" s="34"/>
      <c r="E22" s="34"/>
      <c r="F22" s="34"/>
      <c r="G22" s="34"/>
      <c r="H22" s="34"/>
      <c r="I22" s="34"/>
      <c r="J22" s="34"/>
      <c r="K22" s="37"/>
    </row>
    <row r="23" spans="2:11" s="55" customFormat="1" ht="14.45" customHeight="1">
      <c r="B23" s="33"/>
      <c r="C23" s="34"/>
      <c r="D23" s="28" t="s">
        <v>37</v>
      </c>
      <c r="E23" s="34"/>
      <c r="F23" s="34"/>
      <c r="G23" s="34"/>
      <c r="H23" s="34"/>
      <c r="I23" s="34"/>
      <c r="J23" s="34"/>
      <c r="K23" s="37"/>
    </row>
    <row r="24" spans="2:11" s="293" customFormat="1" ht="22.5" customHeight="1">
      <c r="B24" s="103"/>
      <c r="C24" s="104"/>
      <c r="D24" s="104"/>
      <c r="E24" s="358" t="s">
        <v>21</v>
      </c>
      <c r="F24" s="358"/>
      <c r="G24" s="358"/>
      <c r="H24" s="358"/>
      <c r="I24" s="104"/>
      <c r="J24" s="104"/>
      <c r="K24" s="105"/>
    </row>
    <row r="25" spans="2:11" s="55" customFormat="1" ht="6.95" customHeight="1">
      <c r="B25" s="33"/>
      <c r="C25" s="34"/>
      <c r="D25" s="34"/>
      <c r="E25" s="34"/>
      <c r="F25" s="34"/>
      <c r="G25" s="34"/>
      <c r="H25" s="34"/>
      <c r="I25" s="34"/>
      <c r="J25" s="34"/>
      <c r="K25" s="37"/>
    </row>
    <row r="26" spans="2:11" s="55" customFormat="1" ht="6.95" customHeight="1">
      <c r="B26" s="33"/>
      <c r="C26" s="34"/>
      <c r="D26" s="76"/>
      <c r="E26" s="76"/>
      <c r="F26" s="76"/>
      <c r="G26" s="76"/>
      <c r="H26" s="76"/>
      <c r="I26" s="76"/>
      <c r="J26" s="76"/>
      <c r="K26" s="106"/>
    </row>
    <row r="27" spans="2:11" s="55" customFormat="1" ht="25.35" customHeight="1">
      <c r="B27" s="33"/>
      <c r="C27" s="34"/>
      <c r="D27" s="107" t="s">
        <v>38</v>
      </c>
      <c r="E27" s="34"/>
      <c r="F27" s="34"/>
      <c r="G27" s="34"/>
      <c r="H27" s="34"/>
      <c r="I27" s="34"/>
      <c r="J27" s="108">
        <f>ROUND(J220,2)</f>
        <v>0</v>
      </c>
      <c r="K27" s="37"/>
    </row>
    <row r="28" spans="2:11" s="55" customFormat="1" ht="6.95" customHeight="1">
      <c r="B28" s="33"/>
      <c r="C28" s="34"/>
      <c r="D28" s="76"/>
      <c r="E28" s="76"/>
      <c r="F28" s="76"/>
      <c r="G28" s="76"/>
      <c r="H28" s="76"/>
      <c r="I28" s="76"/>
      <c r="J28" s="76"/>
      <c r="K28" s="106"/>
    </row>
    <row r="29" spans="2:11" s="55" customFormat="1" ht="14.45" customHeight="1">
      <c r="B29" s="33"/>
      <c r="C29" s="34"/>
      <c r="D29" s="34"/>
      <c r="E29" s="34"/>
      <c r="F29" s="38" t="s">
        <v>40</v>
      </c>
      <c r="G29" s="34"/>
      <c r="H29" s="34"/>
      <c r="I29" s="38" t="s">
        <v>39</v>
      </c>
      <c r="J29" s="38" t="s">
        <v>41</v>
      </c>
      <c r="K29" s="37"/>
    </row>
    <row r="30" spans="2:11" s="55" customFormat="1" ht="14.45" customHeight="1">
      <c r="B30" s="33"/>
      <c r="C30" s="34"/>
      <c r="D30" s="41" t="s">
        <v>42</v>
      </c>
      <c r="E30" s="41" t="s">
        <v>43</v>
      </c>
      <c r="F30" s="109">
        <f>ROUND(SUM(BE220:BE1519), 2)</f>
        <v>0</v>
      </c>
      <c r="G30" s="34"/>
      <c r="H30" s="34"/>
      <c r="I30" s="294">
        <v>0.21</v>
      </c>
      <c r="J30" s="109">
        <f>ROUND(ROUND((SUM(BE220:BE1519)), 2)*I30, 2)</f>
        <v>0</v>
      </c>
      <c r="K30" s="37"/>
    </row>
    <row r="31" spans="2:11" s="55" customFormat="1" ht="14.45" customHeight="1">
      <c r="B31" s="33"/>
      <c r="C31" s="34"/>
      <c r="D31" s="34"/>
      <c r="E31" s="41" t="s">
        <v>44</v>
      </c>
      <c r="F31" s="109">
        <f>ROUND(SUM(BF220:BF1519), 2)</f>
        <v>0</v>
      </c>
      <c r="G31" s="34"/>
      <c r="H31" s="34"/>
      <c r="I31" s="294">
        <v>0.15</v>
      </c>
      <c r="J31" s="109">
        <f>ROUND(ROUND((SUM(BF220:BF1519)), 2)*I31, 2)</f>
        <v>0</v>
      </c>
      <c r="K31" s="37"/>
    </row>
    <row r="32" spans="2:11" s="55" customFormat="1" ht="14.45" hidden="1" customHeight="1">
      <c r="B32" s="33"/>
      <c r="C32" s="34"/>
      <c r="D32" s="34"/>
      <c r="E32" s="41" t="s">
        <v>45</v>
      </c>
      <c r="F32" s="109">
        <f>ROUND(SUM(BG220:BG1519), 2)</f>
        <v>0</v>
      </c>
      <c r="G32" s="34"/>
      <c r="H32" s="34"/>
      <c r="I32" s="294">
        <v>0.21</v>
      </c>
      <c r="J32" s="109">
        <v>0</v>
      </c>
      <c r="K32" s="37"/>
    </row>
    <row r="33" spans="2:11" s="55" customFormat="1" ht="14.45" hidden="1" customHeight="1">
      <c r="B33" s="33"/>
      <c r="C33" s="34"/>
      <c r="D33" s="34"/>
      <c r="E33" s="41" t="s">
        <v>46</v>
      </c>
      <c r="F33" s="109">
        <f>ROUND(SUM(BH220:BH1519), 2)</f>
        <v>0</v>
      </c>
      <c r="G33" s="34"/>
      <c r="H33" s="34"/>
      <c r="I33" s="294">
        <v>0.15</v>
      </c>
      <c r="J33" s="109">
        <v>0</v>
      </c>
      <c r="K33" s="37"/>
    </row>
    <row r="34" spans="2:11" s="55" customFormat="1" ht="14.45" hidden="1" customHeight="1">
      <c r="B34" s="33"/>
      <c r="C34" s="34"/>
      <c r="D34" s="34"/>
      <c r="E34" s="41" t="s">
        <v>47</v>
      </c>
      <c r="F34" s="109">
        <f>ROUND(SUM(BI220:BI1519), 2)</f>
        <v>0</v>
      </c>
      <c r="G34" s="34"/>
      <c r="H34" s="34"/>
      <c r="I34" s="294">
        <v>0</v>
      </c>
      <c r="J34" s="109">
        <v>0</v>
      </c>
      <c r="K34" s="37"/>
    </row>
    <row r="35" spans="2:11" s="55" customFormat="1" ht="6.95" customHeight="1">
      <c r="B35" s="33"/>
      <c r="C35" s="34"/>
      <c r="D35" s="34"/>
      <c r="E35" s="34"/>
      <c r="F35" s="34"/>
      <c r="G35" s="34"/>
      <c r="H35" s="34"/>
      <c r="I35" s="34"/>
      <c r="J35" s="34"/>
      <c r="K35" s="37"/>
    </row>
    <row r="36" spans="2:11" s="55" customFormat="1" ht="25.35" customHeight="1">
      <c r="B36" s="33"/>
      <c r="C36" s="43"/>
      <c r="D36" s="44" t="s">
        <v>48</v>
      </c>
      <c r="E36" s="45"/>
      <c r="F36" s="45"/>
      <c r="G36" s="110" t="s">
        <v>49</v>
      </c>
      <c r="H36" s="46" t="s">
        <v>50</v>
      </c>
      <c r="I36" s="45"/>
      <c r="J36" s="111">
        <f>SUM(J27:J34)</f>
        <v>0</v>
      </c>
      <c r="K36" s="112"/>
    </row>
    <row r="37" spans="2:11" s="55" customFormat="1" ht="14.45" customHeight="1">
      <c r="B37" s="48"/>
      <c r="C37" s="49"/>
      <c r="D37" s="49"/>
      <c r="E37" s="49"/>
      <c r="F37" s="49"/>
      <c r="G37" s="49"/>
      <c r="H37" s="49"/>
      <c r="I37" s="49"/>
      <c r="J37" s="49"/>
      <c r="K37" s="50"/>
    </row>
    <row r="41" spans="2:11" s="55" customFormat="1" ht="6.95" customHeight="1">
      <c r="B41" s="51"/>
      <c r="C41" s="52"/>
      <c r="D41" s="52"/>
      <c r="E41" s="52"/>
      <c r="F41" s="52"/>
      <c r="G41" s="52"/>
      <c r="H41" s="52"/>
      <c r="I41" s="52"/>
      <c r="J41" s="52"/>
      <c r="K41" s="295"/>
    </row>
    <row r="42" spans="2:11" s="55" customFormat="1" ht="36.950000000000003" customHeight="1">
      <c r="B42" s="33"/>
      <c r="C42" s="21" t="s">
        <v>119</v>
      </c>
      <c r="D42" s="34"/>
      <c r="E42" s="34"/>
      <c r="F42" s="34"/>
      <c r="G42" s="34"/>
      <c r="H42" s="34"/>
      <c r="I42" s="34"/>
      <c r="J42" s="34"/>
      <c r="K42" s="37"/>
    </row>
    <row r="43" spans="2:11" s="55" customFormat="1" ht="6.95" customHeight="1">
      <c r="B43" s="33"/>
      <c r="C43" s="34"/>
      <c r="D43" s="34"/>
      <c r="E43" s="34"/>
      <c r="F43" s="34"/>
      <c r="G43" s="34"/>
      <c r="H43" s="34"/>
      <c r="I43" s="34"/>
      <c r="J43" s="34"/>
      <c r="K43" s="37"/>
    </row>
    <row r="44" spans="2:11" s="55" customFormat="1" ht="14.45" customHeight="1">
      <c r="B44" s="33"/>
      <c r="C44" s="28" t="s">
        <v>18</v>
      </c>
      <c r="D44" s="34"/>
      <c r="E44" s="34"/>
      <c r="F44" s="34"/>
      <c r="G44" s="34"/>
      <c r="H44" s="34"/>
      <c r="I44" s="34"/>
      <c r="J44" s="34"/>
      <c r="K44" s="37"/>
    </row>
    <row r="45" spans="2:11" s="55" customFormat="1" ht="22.5" customHeight="1">
      <c r="B45" s="33"/>
      <c r="C45" s="34"/>
      <c r="D45" s="34"/>
      <c r="E45" s="367" t="str">
        <f>E7</f>
        <v xml:space="preserve"> Lesopark ul. Lesní</v>
      </c>
      <c r="F45" s="368"/>
      <c r="G45" s="368"/>
      <c r="H45" s="368"/>
      <c r="I45" s="34"/>
      <c r="J45" s="34"/>
      <c r="K45" s="37"/>
    </row>
    <row r="46" spans="2:11" s="55" customFormat="1" ht="14.45" customHeight="1">
      <c r="B46" s="33"/>
      <c r="C46" s="28" t="s">
        <v>116</v>
      </c>
      <c r="D46" s="34"/>
      <c r="E46" s="34"/>
      <c r="F46" s="34"/>
      <c r="G46" s="34"/>
      <c r="H46" s="34"/>
      <c r="I46" s="34"/>
      <c r="J46" s="34"/>
      <c r="K46" s="37"/>
    </row>
    <row r="47" spans="2:11" s="55" customFormat="1" ht="23.25" customHeight="1">
      <c r="B47" s="33"/>
      <c r="C47" s="34"/>
      <c r="D47" s="34"/>
      <c r="E47" s="369" t="str">
        <f>E9</f>
        <v>SO 08 - Vegetační úpravy</v>
      </c>
      <c r="F47" s="370"/>
      <c r="G47" s="370"/>
      <c r="H47" s="370"/>
      <c r="I47" s="34"/>
      <c r="J47" s="34"/>
      <c r="K47" s="37"/>
    </row>
    <row r="48" spans="2:11" s="55" customFormat="1" ht="6.95" customHeight="1">
      <c r="B48" s="33"/>
      <c r="C48" s="34"/>
      <c r="D48" s="34"/>
      <c r="E48" s="34"/>
      <c r="F48" s="34"/>
      <c r="G48" s="34"/>
      <c r="H48" s="34"/>
      <c r="I48" s="34"/>
      <c r="J48" s="34"/>
      <c r="K48" s="37"/>
    </row>
    <row r="49" spans="2:47" s="55" customFormat="1" ht="18" customHeight="1">
      <c r="B49" s="33"/>
      <c r="C49" s="28" t="s">
        <v>23</v>
      </c>
      <c r="D49" s="34"/>
      <c r="E49" s="34"/>
      <c r="F49" s="26" t="str">
        <f>F12</f>
        <v>Chodov</v>
      </c>
      <c r="G49" s="34"/>
      <c r="H49" s="34"/>
      <c r="I49" s="28" t="s">
        <v>25</v>
      </c>
      <c r="J49" s="102" t="str">
        <f>IF(J12="","",J12)</f>
        <v>16.3.2017</v>
      </c>
      <c r="K49" s="37"/>
    </row>
    <row r="50" spans="2:47" s="55" customFormat="1" ht="6.95" customHeight="1">
      <c r="B50" s="33"/>
      <c r="C50" s="34"/>
      <c r="D50" s="34"/>
      <c r="E50" s="34"/>
      <c r="F50" s="34"/>
      <c r="G50" s="34"/>
      <c r="H50" s="34"/>
      <c r="I50" s="34"/>
      <c r="J50" s="34"/>
      <c r="K50" s="37"/>
    </row>
    <row r="51" spans="2:47" s="55" customFormat="1" ht="15">
      <c r="B51" s="33"/>
      <c r="C51" s="28" t="s">
        <v>29</v>
      </c>
      <c r="D51" s="34"/>
      <c r="E51" s="34"/>
      <c r="F51" s="26" t="str">
        <f>E15</f>
        <v xml:space="preserve"> </v>
      </c>
      <c r="G51" s="34"/>
      <c r="H51" s="34"/>
      <c r="I51" s="28" t="s">
        <v>35</v>
      </c>
      <c r="J51" s="26" t="str">
        <f>E21</f>
        <v xml:space="preserve"> </v>
      </c>
      <c r="K51" s="37"/>
    </row>
    <row r="52" spans="2:47" s="55" customFormat="1" ht="14.45" customHeight="1">
      <c r="B52" s="33"/>
      <c r="C52" s="28" t="s">
        <v>33</v>
      </c>
      <c r="D52" s="34"/>
      <c r="E52" s="34"/>
      <c r="F52" s="26" t="str">
        <f>IF(E18="","",E18)</f>
        <v/>
      </c>
      <c r="G52" s="34"/>
      <c r="H52" s="34"/>
      <c r="I52" s="34"/>
      <c r="J52" s="34"/>
      <c r="K52" s="37"/>
    </row>
    <row r="53" spans="2:47" s="55" customFormat="1" ht="10.35" customHeight="1">
      <c r="B53" s="33"/>
      <c r="C53" s="34"/>
      <c r="D53" s="34"/>
      <c r="E53" s="34"/>
      <c r="F53" s="34"/>
      <c r="G53" s="34"/>
      <c r="H53" s="34"/>
      <c r="I53" s="34"/>
      <c r="J53" s="34"/>
      <c r="K53" s="37"/>
    </row>
    <row r="54" spans="2:47" s="55" customFormat="1" ht="29.25" customHeight="1">
      <c r="B54" s="33"/>
      <c r="C54" s="113" t="s">
        <v>120</v>
      </c>
      <c r="D54" s="43"/>
      <c r="E54" s="43"/>
      <c r="F54" s="43"/>
      <c r="G54" s="43"/>
      <c r="H54" s="43"/>
      <c r="I54" s="43"/>
      <c r="J54" s="114" t="s">
        <v>121</v>
      </c>
      <c r="K54" s="47"/>
    </row>
    <row r="55" spans="2:47" s="55" customFormat="1" ht="10.35" customHeight="1">
      <c r="B55" s="33"/>
      <c r="C55" s="34"/>
      <c r="D55" s="34"/>
      <c r="E55" s="34"/>
      <c r="F55" s="34"/>
      <c r="G55" s="34"/>
      <c r="H55" s="34"/>
      <c r="I55" s="34"/>
      <c r="J55" s="34"/>
      <c r="K55" s="37"/>
    </row>
    <row r="56" spans="2:47" s="55" customFormat="1" ht="29.25" customHeight="1">
      <c r="B56" s="33"/>
      <c r="C56" s="115" t="s">
        <v>122</v>
      </c>
      <c r="D56" s="34"/>
      <c r="E56" s="34"/>
      <c r="F56" s="34"/>
      <c r="G56" s="34"/>
      <c r="H56" s="34"/>
      <c r="I56" s="34"/>
      <c r="J56" s="108">
        <f>J220</f>
        <v>0</v>
      </c>
      <c r="K56" s="37"/>
      <c r="AU56" s="291" t="s">
        <v>123</v>
      </c>
    </row>
    <row r="57" spans="2:47" s="296" customFormat="1" ht="24.95" customHeight="1">
      <c r="B57" s="116"/>
      <c r="C57" s="117"/>
      <c r="D57" s="118" t="s">
        <v>2387</v>
      </c>
      <c r="E57" s="119"/>
      <c r="F57" s="119"/>
      <c r="G57" s="119"/>
      <c r="H57" s="119"/>
      <c r="I57" s="119"/>
      <c r="J57" s="120">
        <f>J221</f>
        <v>0</v>
      </c>
      <c r="K57" s="121"/>
    </row>
    <row r="58" spans="2:47" s="296" customFormat="1" ht="24.95" customHeight="1">
      <c r="B58" s="116"/>
      <c r="C58" s="117"/>
      <c r="D58" s="118" t="s">
        <v>2388</v>
      </c>
      <c r="E58" s="119"/>
      <c r="F58" s="119"/>
      <c r="G58" s="119"/>
      <c r="H58" s="119"/>
      <c r="I58" s="119"/>
      <c r="J58" s="120">
        <f>J228</f>
        <v>0</v>
      </c>
      <c r="K58" s="121"/>
    </row>
    <row r="59" spans="2:47" s="304" customFormat="1" ht="19.899999999999999" customHeight="1">
      <c r="B59" s="159"/>
      <c r="C59" s="160"/>
      <c r="D59" s="161" t="s">
        <v>2389</v>
      </c>
      <c r="E59" s="162"/>
      <c r="F59" s="162"/>
      <c r="G59" s="162"/>
      <c r="H59" s="162"/>
      <c r="I59" s="162"/>
      <c r="J59" s="163">
        <f>J229</f>
        <v>0</v>
      </c>
      <c r="K59" s="164"/>
    </row>
    <row r="60" spans="2:47" s="304" customFormat="1" ht="19.899999999999999" customHeight="1">
      <c r="B60" s="159"/>
      <c r="C60" s="160"/>
      <c r="D60" s="161" t="s">
        <v>2390</v>
      </c>
      <c r="E60" s="162"/>
      <c r="F60" s="162"/>
      <c r="G60" s="162"/>
      <c r="H60" s="162"/>
      <c r="I60" s="162"/>
      <c r="J60" s="163">
        <f>J239</f>
        <v>0</v>
      </c>
      <c r="K60" s="164"/>
    </row>
    <row r="61" spans="2:47" s="304" customFormat="1" ht="19.899999999999999" customHeight="1">
      <c r="B61" s="159"/>
      <c r="C61" s="160"/>
      <c r="D61" s="161" t="s">
        <v>2391</v>
      </c>
      <c r="E61" s="162"/>
      <c r="F61" s="162"/>
      <c r="G61" s="162"/>
      <c r="H61" s="162"/>
      <c r="I61" s="162"/>
      <c r="J61" s="163">
        <f>J246</f>
        <v>0</v>
      </c>
      <c r="K61" s="164"/>
    </row>
    <row r="62" spans="2:47" s="304" customFormat="1" ht="14.85" customHeight="1">
      <c r="B62" s="159"/>
      <c r="C62" s="160"/>
      <c r="D62" s="161" t="s">
        <v>2392</v>
      </c>
      <c r="E62" s="162"/>
      <c r="F62" s="162"/>
      <c r="G62" s="162"/>
      <c r="H62" s="162"/>
      <c r="I62" s="162"/>
      <c r="J62" s="163">
        <f>J270</f>
        <v>0</v>
      </c>
      <c r="K62" s="164"/>
    </row>
    <row r="63" spans="2:47" s="296" customFormat="1" ht="24.95" customHeight="1">
      <c r="B63" s="116"/>
      <c r="C63" s="117"/>
      <c r="D63" s="118" t="s">
        <v>2393</v>
      </c>
      <c r="E63" s="119"/>
      <c r="F63" s="119"/>
      <c r="G63" s="119"/>
      <c r="H63" s="119"/>
      <c r="I63" s="119"/>
      <c r="J63" s="120">
        <f>J281</f>
        <v>0</v>
      </c>
      <c r="K63" s="121"/>
    </row>
    <row r="64" spans="2:47" s="304" customFormat="1" ht="19.899999999999999" customHeight="1">
      <c r="B64" s="159"/>
      <c r="C64" s="160"/>
      <c r="D64" s="161" t="s">
        <v>2389</v>
      </c>
      <c r="E64" s="162"/>
      <c r="F64" s="162"/>
      <c r="G64" s="162"/>
      <c r="H64" s="162"/>
      <c r="I64" s="162"/>
      <c r="J64" s="163">
        <f>J282</f>
        <v>0</v>
      </c>
      <c r="K64" s="164"/>
    </row>
    <row r="65" spans="2:11" s="304" customFormat="1" ht="19.899999999999999" customHeight="1">
      <c r="B65" s="159"/>
      <c r="C65" s="160"/>
      <c r="D65" s="161" t="s">
        <v>2390</v>
      </c>
      <c r="E65" s="162"/>
      <c r="F65" s="162"/>
      <c r="G65" s="162"/>
      <c r="H65" s="162"/>
      <c r="I65" s="162"/>
      <c r="J65" s="163">
        <f>J288</f>
        <v>0</v>
      </c>
      <c r="K65" s="164"/>
    </row>
    <row r="66" spans="2:11" s="296" customFormat="1" ht="24.95" customHeight="1">
      <c r="B66" s="116"/>
      <c r="C66" s="117"/>
      <c r="D66" s="118" t="s">
        <v>2394</v>
      </c>
      <c r="E66" s="119"/>
      <c r="F66" s="119"/>
      <c r="G66" s="119"/>
      <c r="H66" s="119"/>
      <c r="I66" s="119"/>
      <c r="J66" s="120">
        <f>J290</f>
        <v>0</v>
      </c>
      <c r="K66" s="121"/>
    </row>
    <row r="67" spans="2:11" s="304" customFormat="1" ht="19.899999999999999" customHeight="1">
      <c r="B67" s="159"/>
      <c r="C67" s="160"/>
      <c r="D67" s="161" t="s">
        <v>2389</v>
      </c>
      <c r="E67" s="162"/>
      <c r="F67" s="162"/>
      <c r="G67" s="162"/>
      <c r="H67" s="162"/>
      <c r="I67" s="162"/>
      <c r="J67" s="163">
        <f>J291</f>
        <v>0</v>
      </c>
      <c r="K67" s="164"/>
    </row>
    <row r="68" spans="2:11" s="304" customFormat="1" ht="19.899999999999999" customHeight="1">
      <c r="B68" s="159"/>
      <c r="C68" s="160"/>
      <c r="D68" s="161" t="s">
        <v>2390</v>
      </c>
      <c r="E68" s="162"/>
      <c r="F68" s="162"/>
      <c r="G68" s="162"/>
      <c r="H68" s="162"/>
      <c r="I68" s="162"/>
      <c r="J68" s="163">
        <f>J297</f>
        <v>0</v>
      </c>
      <c r="K68" s="164"/>
    </row>
    <row r="69" spans="2:11" s="304" customFormat="1" ht="19.899999999999999" customHeight="1">
      <c r="B69" s="159"/>
      <c r="C69" s="160"/>
      <c r="D69" s="161" t="s">
        <v>2395</v>
      </c>
      <c r="E69" s="162"/>
      <c r="F69" s="162"/>
      <c r="G69" s="162"/>
      <c r="H69" s="162"/>
      <c r="I69" s="162"/>
      <c r="J69" s="163">
        <f>J299</f>
        <v>0</v>
      </c>
      <c r="K69" s="164"/>
    </row>
    <row r="70" spans="2:11" s="304" customFormat="1" ht="19.899999999999999" customHeight="1">
      <c r="B70" s="159"/>
      <c r="C70" s="160"/>
      <c r="D70" s="161" t="s">
        <v>2396</v>
      </c>
      <c r="E70" s="162"/>
      <c r="F70" s="162"/>
      <c r="G70" s="162"/>
      <c r="H70" s="162"/>
      <c r="I70" s="162"/>
      <c r="J70" s="163">
        <f>J330</f>
        <v>0</v>
      </c>
      <c r="K70" s="164"/>
    </row>
    <row r="71" spans="2:11" s="296" customFormat="1" ht="24.95" customHeight="1">
      <c r="B71" s="116"/>
      <c r="C71" s="117"/>
      <c r="D71" s="118" t="s">
        <v>2397</v>
      </c>
      <c r="E71" s="119"/>
      <c r="F71" s="119"/>
      <c r="G71" s="119"/>
      <c r="H71" s="119"/>
      <c r="I71" s="119"/>
      <c r="J71" s="120">
        <f>J349</f>
        <v>0</v>
      </c>
      <c r="K71" s="121"/>
    </row>
    <row r="72" spans="2:11" s="304" customFormat="1" ht="19.899999999999999" customHeight="1">
      <c r="B72" s="159"/>
      <c r="C72" s="160"/>
      <c r="D72" s="161" t="s">
        <v>2389</v>
      </c>
      <c r="E72" s="162"/>
      <c r="F72" s="162"/>
      <c r="G72" s="162"/>
      <c r="H72" s="162"/>
      <c r="I72" s="162"/>
      <c r="J72" s="163">
        <f>J350</f>
        <v>0</v>
      </c>
      <c r="K72" s="164"/>
    </row>
    <row r="73" spans="2:11" s="304" customFormat="1" ht="19.899999999999999" customHeight="1">
      <c r="B73" s="159"/>
      <c r="C73" s="160"/>
      <c r="D73" s="161" t="s">
        <v>2390</v>
      </c>
      <c r="E73" s="162"/>
      <c r="F73" s="162"/>
      <c r="G73" s="162"/>
      <c r="H73" s="162"/>
      <c r="I73" s="162"/>
      <c r="J73" s="163">
        <f>J361</f>
        <v>0</v>
      </c>
      <c r="K73" s="164"/>
    </row>
    <row r="74" spans="2:11" s="296" customFormat="1" ht="24.95" customHeight="1">
      <c r="B74" s="116"/>
      <c r="C74" s="117"/>
      <c r="D74" s="118" t="s">
        <v>2398</v>
      </c>
      <c r="E74" s="119"/>
      <c r="F74" s="119"/>
      <c r="G74" s="119"/>
      <c r="H74" s="119"/>
      <c r="I74" s="119"/>
      <c r="J74" s="120">
        <f>J366</f>
        <v>0</v>
      </c>
      <c r="K74" s="121"/>
    </row>
    <row r="75" spans="2:11" s="304" customFormat="1" ht="19.899999999999999" customHeight="1">
      <c r="B75" s="159"/>
      <c r="C75" s="160"/>
      <c r="D75" s="161" t="s">
        <v>2389</v>
      </c>
      <c r="E75" s="162"/>
      <c r="F75" s="162"/>
      <c r="G75" s="162"/>
      <c r="H75" s="162"/>
      <c r="I75" s="162"/>
      <c r="J75" s="163">
        <f>J367</f>
        <v>0</v>
      </c>
      <c r="K75" s="164"/>
    </row>
    <row r="76" spans="2:11" s="296" customFormat="1" ht="24.95" customHeight="1">
      <c r="B76" s="116"/>
      <c r="C76" s="117"/>
      <c r="D76" s="118" t="s">
        <v>2399</v>
      </c>
      <c r="E76" s="119"/>
      <c r="F76" s="119"/>
      <c r="G76" s="119"/>
      <c r="H76" s="119"/>
      <c r="I76" s="119"/>
      <c r="J76" s="120">
        <f>J369</f>
        <v>0</v>
      </c>
      <c r="K76" s="121"/>
    </row>
    <row r="77" spans="2:11" s="304" customFormat="1" ht="19.899999999999999" customHeight="1">
      <c r="B77" s="159"/>
      <c r="C77" s="160"/>
      <c r="D77" s="161" t="s">
        <v>2389</v>
      </c>
      <c r="E77" s="162"/>
      <c r="F77" s="162"/>
      <c r="G77" s="162"/>
      <c r="H77" s="162"/>
      <c r="I77" s="162"/>
      <c r="J77" s="163">
        <f>J370</f>
        <v>0</v>
      </c>
      <c r="K77" s="164"/>
    </row>
    <row r="78" spans="2:11" s="304" customFormat="1" ht="19.899999999999999" customHeight="1">
      <c r="B78" s="159"/>
      <c r="C78" s="160"/>
      <c r="D78" s="161" t="s">
        <v>2390</v>
      </c>
      <c r="E78" s="162"/>
      <c r="F78" s="162"/>
      <c r="G78" s="162"/>
      <c r="H78" s="162"/>
      <c r="I78" s="162"/>
      <c r="J78" s="163">
        <f>J376</f>
        <v>0</v>
      </c>
      <c r="K78" s="164"/>
    </row>
    <row r="79" spans="2:11" s="304" customFormat="1" ht="19.899999999999999" customHeight="1">
      <c r="B79" s="159"/>
      <c r="C79" s="160"/>
      <c r="D79" s="161" t="s">
        <v>2395</v>
      </c>
      <c r="E79" s="162"/>
      <c r="F79" s="162"/>
      <c r="G79" s="162"/>
      <c r="H79" s="162"/>
      <c r="I79" s="162"/>
      <c r="J79" s="163">
        <f>J381</f>
        <v>0</v>
      </c>
      <c r="K79" s="164"/>
    </row>
    <row r="80" spans="2:11" s="304" customFormat="1" ht="19.899999999999999" customHeight="1">
      <c r="B80" s="159"/>
      <c r="C80" s="160"/>
      <c r="D80" s="161" t="s">
        <v>2396</v>
      </c>
      <c r="E80" s="162"/>
      <c r="F80" s="162"/>
      <c r="G80" s="162"/>
      <c r="H80" s="162"/>
      <c r="I80" s="162"/>
      <c r="J80" s="163">
        <f>J409</f>
        <v>0</v>
      </c>
      <c r="K80" s="164"/>
    </row>
    <row r="81" spans="2:11" s="296" customFormat="1" ht="24.95" customHeight="1">
      <c r="B81" s="116"/>
      <c r="C81" s="117"/>
      <c r="D81" s="118" t="s">
        <v>2400</v>
      </c>
      <c r="E81" s="119"/>
      <c r="F81" s="119"/>
      <c r="G81" s="119"/>
      <c r="H81" s="119"/>
      <c r="I81" s="119"/>
      <c r="J81" s="120">
        <f>J427</f>
        <v>0</v>
      </c>
      <c r="K81" s="121"/>
    </row>
    <row r="82" spans="2:11" s="304" customFormat="1" ht="19.899999999999999" customHeight="1">
      <c r="B82" s="159"/>
      <c r="C82" s="160"/>
      <c r="D82" s="161" t="s">
        <v>2389</v>
      </c>
      <c r="E82" s="162"/>
      <c r="F82" s="162"/>
      <c r="G82" s="162"/>
      <c r="H82" s="162"/>
      <c r="I82" s="162"/>
      <c r="J82" s="163">
        <f>J428</f>
        <v>0</v>
      </c>
      <c r="K82" s="164"/>
    </row>
    <row r="83" spans="2:11" s="304" customFormat="1" ht="19.899999999999999" customHeight="1">
      <c r="B83" s="159"/>
      <c r="C83" s="160"/>
      <c r="D83" s="161" t="s">
        <v>2390</v>
      </c>
      <c r="E83" s="162"/>
      <c r="F83" s="162"/>
      <c r="G83" s="162"/>
      <c r="H83" s="162"/>
      <c r="I83" s="162"/>
      <c r="J83" s="163">
        <f>J431</f>
        <v>0</v>
      </c>
      <c r="K83" s="164"/>
    </row>
    <row r="84" spans="2:11" s="304" customFormat="1" ht="19.899999999999999" customHeight="1">
      <c r="B84" s="159"/>
      <c r="C84" s="160"/>
      <c r="D84" s="161" t="s">
        <v>2391</v>
      </c>
      <c r="E84" s="162"/>
      <c r="F84" s="162"/>
      <c r="G84" s="162"/>
      <c r="H84" s="162"/>
      <c r="I84" s="162"/>
      <c r="J84" s="163">
        <f>J435</f>
        <v>0</v>
      </c>
      <c r="K84" s="164"/>
    </row>
    <row r="85" spans="2:11" s="304" customFormat="1" ht="14.85" customHeight="1">
      <c r="B85" s="159"/>
      <c r="C85" s="160"/>
      <c r="D85" s="161" t="s">
        <v>2392</v>
      </c>
      <c r="E85" s="162"/>
      <c r="F85" s="162"/>
      <c r="G85" s="162"/>
      <c r="H85" s="162"/>
      <c r="I85" s="162"/>
      <c r="J85" s="163">
        <f>J458</f>
        <v>0</v>
      </c>
      <c r="K85" s="164"/>
    </row>
    <row r="86" spans="2:11" s="304" customFormat="1" ht="19.899999999999999" customHeight="1">
      <c r="B86" s="159"/>
      <c r="C86" s="160"/>
      <c r="D86" s="161" t="s">
        <v>2395</v>
      </c>
      <c r="E86" s="162"/>
      <c r="F86" s="162"/>
      <c r="G86" s="162"/>
      <c r="H86" s="162"/>
      <c r="I86" s="162"/>
      <c r="J86" s="163">
        <f>J467</f>
        <v>0</v>
      </c>
      <c r="K86" s="164"/>
    </row>
    <row r="87" spans="2:11" s="296" customFormat="1" ht="24.95" customHeight="1">
      <c r="B87" s="116"/>
      <c r="C87" s="117"/>
      <c r="D87" s="118" t="s">
        <v>2401</v>
      </c>
      <c r="E87" s="119"/>
      <c r="F87" s="119"/>
      <c r="G87" s="119"/>
      <c r="H87" s="119"/>
      <c r="I87" s="119"/>
      <c r="J87" s="120">
        <f>J494</f>
        <v>0</v>
      </c>
      <c r="K87" s="121"/>
    </row>
    <row r="88" spans="2:11" s="304" customFormat="1" ht="19.899999999999999" customHeight="1">
      <c r="B88" s="159"/>
      <c r="C88" s="160"/>
      <c r="D88" s="161" t="s">
        <v>2389</v>
      </c>
      <c r="E88" s="162"/>
      <c r="F88" s="162"/>
      <c r="G88" s="162"/>
      <c r="H88" s="162"/>
      <c r="I88" s="162"/>
      <c r="J88" s="163">
        <f>J495</f>
        <v>0</v>
      </c>
      <c r="K88" s="164"/>
    </row>
    <row r="89" spans="2:11" s="296" customFormat="1" ht="24.95" customHeight="1">
      <c r="B89" s="116"/>
      <c r="C89" s="117"/>
      <c r="D89" s="118" t="s">
        <v>2402</v>
      </c>
      <c r="E89" s="119"/>
      <c r="F89" s="119"/>
      <c r="G89" s="119"/>
      <c r="H89" s="119"/>
      <c r="I89" s="119"/>
      <c r="J89" s="120">
        <f>J498</f>
        <v>0</v>
      </c>
      <c r="K89" s="121"/>
    </row>
    <row r="90" spans="2:11" s="304" customFormat="1" ht="19.899999999999999" customHeight="1">
      <c r="B90" s="159"/>
      <c r="C90" s="160"/>
      <c r="D90" s="161" t="s">
        <v>2389</v>
      </c>
      <c r="E90" s="162"/>
      <c r="F90" s="162"/>
      <c r="G90" s="162"/>
      <c r="H90" s="162"/>
      <c r="I90" s="162"/>
      <c r="J90" s="163">
        <f>J499</f>
        <v>0</v>
      </c>
      <c r="K90" s="164"/>
    </row>
    <row r="91" spans="2:11" s="304" customFormat="1" ht="19.899999999999999" customHeight="1">
      <c r="B91" s="159"/>
      <c r="C91" s="160"/>
      <c r="D91" s="161" t="s">
        <v>2390</v>
      </c>
      <c r="E91" s="162"/>
      <c r="F91" s="162"/>
      <c r="G91" s="162"/>
      <c r="H91" s="162"/>
      <c r="I91" s="162"/>
      <c r="J91" s="163">
        <f>J507</f>
        <v>0</v>
      </c>
      <c r="K91" s="164"/>
    </row>
    <row r="92" spans="2:11" s="304" customFormat="1" ht="19.899999999999999" customHeight="1">
      <c r="B92" s="159"/>
      <c r="C92" s="160"/>
      <c r="D92" s="161" t="s">
        <v>2395</v>
      </c>
      <c r="E92" s="162"/>
      <c r="F92" s="162"/>
      <c r="G92" s="162"/>
      <c r="H92" s="162"/>
      <c r="I92" s="162"/>
      <c r="J92" s="163">
        <f>J509</f>
        <v>0</v>
      </c>
      <c r="K92" s="164"/>
    </row>
    <row r="93" spans="2:11" s="304" customFormat="1" ht="19.899999999999999" customHeight="1">
      <c r="B93" s="159"/>
      <c r="C93" s="160"/>
      <c r="D93" s="161" t="s">
        <v>2396</v>
      </c>
      <c r="E93" s="162"/>
      <c r="F93" s="162"/>
      <c r="G93" s="162"/>
      <c r="H93" s="162"/>
      <c r="I93" s="162"/>
      <c r="J93" s="163">
        <f>J536</f>
        <v>0</v>
      </c>
      <c r="K93" s="164"/>
    </row>
    <row r="94" spans="2:11" s="296" customFormat="1" ht="24.95" customHeight="1">
      <c r="B94" s="116"/>
      <c r="C94" s="117"/>
      <c r="D94" s="118" t="s">
        <v>2403</v>
      </c>
      <c r="E94" s="119"/>
      <c r="F94" s="119"/>
      <c r="G94" s="119"/>
      <c r="H94" s="119"/>
      <c r="I94" s="119"/>
      <c r="J94" s="120">
        <f>J554</f>
        <v>0</v>
      </c>
      <c r="K94" s="121"/>
    </row>
    <row r="95" spans="2:11" s="304" customFormat="1" ht="19.899999999999999" customHeight="1">
      <c r="B95" s="159"/>
      <c r="C95" s="160"/>
      <c r="D95" s="161" t="s">
        <v>2389</v>
      </c>
      <c r="E95" s="162"/>
      <c r="F95" s="162"/>
      <c r="G95" s="162"/>
      <c r="H95" s="162"/>
      <c r="I95" s="162"/>
      <c r="J95" s="163">
        <f>J555</f>
        <v>0</v>
      </c>
      <c r="K95" s="164"/>
    </row>
    <row r="96" spans="2:11" s="304" customFormat="1" ht="19.899999999999999" customHeight="1">
      <c r="B96" s="159"/>
      <c r="C96" s="160"/>
      <c r="D96" s="161" t="s">
        <v>2395</v>
      </c>
      <c r="E96" s="162"/>
      <c r="F96" s="162"/>
      <c r="G96" s="162"/>
      <c r="H96" s="162"/>
      <c r="I96" s="162"/>
      <c r="J96" s="163">
        <f>J560</f>
        <v>0</v>
      </c>
      <c r="K96" s="164"/>
    </row>
    <row r="97" spans="2:11" s="296" customFormat="1" ht="24.95" customHeight="1">
      <c r="B97" s="116"/>
      <c r="C97" s="117"/>
      <c r="D97" s="118" t="s">
        <v>2404</v>
      </c>
      <c r="E97" s="119"/>
      <c r="F97" s="119"/>
      <c r="G97" s="119"/>
      <c r="H97" s="119"/>
      <c r="I97" s="119"/>
      <c r="J97" s="120">
        <f>J586</f>
        <v>0</v>
      </c>
      <c r="K97" s="121"/>
    </row>
    <row r="98" spans="2:11" s="304" customFormat="1" ht="19.899999999999999" customHeight="1">
      <c r="B98" s="159"/>
      <c r="C98" s="160"/>
      <c r="D98" s="161" t="s">
        <v>2389</v>
      </c>
      <c r="E98" s="162"/>
      <c r="F98" s="162"/>
      <c r="G98" s="162"/>
      <c r="H98" s="162"/>
      <c r="I98" s="162"/>
      <c r="J98" s="163">
        <f>J587</f>
        <v>0</v>
      </c>
      <c r="K98" s="164"/>
    </row>
    <row r="99" spans="2:11" s="304" customFormat="1" ht="19.899999999999999" customHeight="1">
      <c r="B99" s="159"/>
      <c r="C99" s="160"/>
      <c r="D99" s="161" t="s">
        <v>2391</v>
      </c>
      <c r="E99" s="162"/>
      <c r="F99" s="162"/>
      <c r="G99" s="162"/>
      <c r="H99" s="162"/>
      <c r="I99" s="162"/>
      <c r="J99" s="163">
        <f>J590</f>
        <v>0</v>
      </c>
      <c r="K99" s="164"/>
    </row>
    <row r="100" spans="2:11" s="304" customFormat="1" ht="14.85" customHeight="1">
      <c r="B100" s="159"/>
      <c r="C100" s="160"/>
      <c r="D100" s="161" t="s">
        <v>2392</v>
      </c>
      <c r="E100" s="162"/>
      <c r="F100" s="162"/>
      <c r="G100" s="162"/>
      <c r="H100" s="162"/>
      <c r="I100" s="162"/>
      <c r="J100" s="163">
        <f>J613</f>
        <v>0</v>
      </c>
      <c r="K100" s="164"/>
    </row>
    <row r="101" spans="2:11" s="304" customFormat="1" ht="19.899999999999999" customHeight="1">
      <c r="B101" s="159"/>
      <c r="C101" s="160"/>
      <c r="D101" s="161" t="s">
        <v>2405</v>
      </c>
      <c r="E101" s="162"/>
      <c r="F101" s="162"/>
      <c r="G101" s="162"/>
      <c r="H101" s="162"/>
      <c r="I101" s="162"/>
      <c r="J101" s="163">
        <f>J622</f>
        <v>0</v>
      </c>
      <c r="K101" s="164"/>
    </row>
    <row r="102" spans="2:11" s="304" customFormat="1" ht="14.85" customHeight="1">
      <c r="B102" s="159"/>
      <c r="C102" s="160"/>
      <c r="D102" s="161" t="s">
        <v>2392</v>
      </c>
      <c r="E102" s="162"/>
      <c r="F102" s="162"/>
      <c r="G102" s="162"/>
      <c r="H102" s="162"/>
      <c r="I102" s="162"/>
      <c r="J102" s="163">
        <f>J642</f>
        <v>0</v>
      </c>
      <c r="K102" s="164"/>
    </row>
    <row r="103" spans="2:11" s="304" customFormat="1" ht="19.899999999999999" customHeight="1">
      <c r="B103" s="159"/>
      <c r="C103" s="160"/>
      <c r="D103" s="161" t="s">
        <v>2396</v>
      </c>
      <c r="E103" s="162"/>
      <c r="F103" s="162"/>
      <c r="G103" s="162"/>
      <c r="H103" s="162"/>
      <c r="I103" s="162"/>
      <c r="J103" s="163">
        <f>J648</f>
        <v>0</v>
      </c>
      <c r="K103" s="164"/>
    </row>
    <row r="104" spans="2:11" s="296" customFormat="1" ht="24.95" customHeight="1">
      <c r="B104" s="116"/>
      <c r="C104" s="117"/>
      <c r="D104" s="118" t="s">
        <v>2406</v>
      </c>
      <c r="E104" s="119"/>
      <c r="F104" s="119"/>
      <c r="G104" s="119"/>
      <c r="H104" s="119"/>
      <c r="I104" s="119"/>
      <c r="J104" s="120">
        <f>J666</f>
        <v>0</v>
      </c>
      <c r="K104" s="121"/>
    </row>
    <row r="105" spans="2:11" s="304" customFormat="1" ht="19.899999999999999" customHeight="1">
      <c r="B105" s="159"/>
      <c r="C105" s="160"/>
      <c r="D105" s="161" t="s">
        <v>2389</v>
      </c>
      <c r="E105" s="162"/>
      <c r="F105" s="162"/>
      <c r="G105" s="162"/>
      <c r="H105" s="162"/>
      <c r="I105" s="162"/>
      <c r="J105" s="163">
        <f>J667</f>
        <v>0</v>
      </c>
      <c r="K105" s="164"/>
    </row>
    <row r="106" spans="2:11" s="304" customFormat="1" ht="19.899999999999999" customHeight="1">
      <c r="B106" s="159"/>
      <c r="C106" s="160"/>
      <c r="D106" s="161" t="s">
        <v>2405</v>
      </c>
      <c r="E106" s="162"/>
      <c r="F106" s="162"/>
      <c r="G106" s="162"/>
      <c r="H106" s="162"/>
      <c r="I106" s="162"/>
      <c r="J106" s="163">
        <f>J672</f>
        <v>0</v>
      </c>
      <c r="K106" s="164"/>
    </row>
    <row r="107" spans="2:11" s="304" customFormat="1" ht="14.85" customHeight="1">
      <c r="B107" s="159"/>
      <c r="C107" s="160"/>
      <c r="D107" s="161" t="s">
        <v>2392</v>
      </c>
      <c r="E107" s="162"/>
      <c r="F107" s="162"/>
      <c r="G107" s="162"/>
      <c r="H107" s="162"/>
      <c r="I107" s="162"/>
      <c r="J107" s="163">
        <f>J691</f>
        <v>0</v>
      </c>
      <c r="K107" s="164"/>
    </row>
    <row r="108" spans="2:11" s="304" customFormat="1" ht="19.899999999999999" customHeight="1">
      <c r="B108" s="159"/>
      <c r="C108" s="160"/>
      <c r="D108" s="161" t="s">
        <v>2396</v>
      </c>
      <c r="E108" s="162"/>
      <c r="F108" s="162"/>
      <c r="G108" s="162"/>
      <c r="H108" s="162"/>
      <c r="I108" s="162"/>
      <c r="J108" s="163">
        <f>J697</f>
        <v>0</v>
      </c>
      <c r="K108" s="164"/>
    </row>
    <row r="109" spans="2:11" s="296" customFormat="1" ht="24.95" customHeight="1">
      <c r="B109" s="116"/>
      <c r="C109" s="117"/>
      <c r="D109" s="118" t="s">
        <v>2407</v>
      </c>
      <c r="E109" s="119"/>
      <c r="F109" s="119"/>
      <c r="G109" s="119"/>
      <c r="H109" s="119"/>
      <c r="I109" s="119"/>
      <c r="J109" s="120">
        <f>J715</f>
        <v>0</v>
      </c>
      <c r="K109" s="121"/>
    </row>
    <row r="110" spans="2:11" s="304" customFormat="1" ht="19.899999999999999" customHeight="1">
      <c r="B110" s="159"/>
      <c r="C110" s="160"/>
      <c r="D110" s="161" t="s">
        <v>2389</v>
      </c>
      <c r="E110" s="162"/>
      <c r="F110" s="162"/>
      <c r="G110" s="162"/>
      <c r="H110" s="162"/>
      <c r="I110" s="162"/>
      <c r="J110" s="163">
        <f>J716</f>
        <v>0</v>
      </c>
      <c r="K110" s="164"/>
    </row>
    <row r="111" spans="2:11" s="304" customFormat="1" ht="19.899999999999999" customHeight="1">
      <c r="B111" s="159"/>
      <c r="C111" s="160"/>
      <c r="D111" s="161" t="s">
        <v>2390</v>
      </c>
      <c r="E111" s="162"/>
      <c r="F111" s="162"/>
      <c r="G111" s="162"/>
      <c r="H111" s="162"/>
      <c r="I111" s="162"/>
      <c r="J111" s="163">
        <f>J724</f>
        <v>0</v>
      </c>
      <c r="K111" s="164"/>
    </row>
    <row r="112" spans="2:11" s="304" customFormat="1" ht="19.899999999999999" customHeight="1">
      <c r="B112" s="159"/>
      <c r="C112" s="160"/>
      <c r="D112" s="161" t="s">
        <v>2396</v>
      </c>
      <c r="E112" s="162"/>
      <c r="F112" s="162"/>
      <c r="G112" s="162"/>
      <c r="H112" s="162"/>
      <c r="I112" s="162"/>
      <c r="J112" s="163">
        <f>J726</f>
        <v>0</v>
      </c>
      <c r="K112" s="164"/>
    </row>
    <row r="113" spans="2:11" s="296" customFormat="1" ht="24.95" customHeight="1">
      <c r="B113" s="116"/>
      <c r="C113" s="117"/>
      <c r="D113" s="118" t="s">
        <v>2408</v>
      </c>
      <c r="E113" s="119"/>
      <c r="F113" s="119"/>
      <c r="G113" s="119"/>
      <c r="H113" s="119"/>
      <c r="I113" s="119"/>
      <c r="J113" s="120">
        <f>J744</f>
        <v>0</v>
      </c>
      <c r="K113" s="121"/>
    </row>
    <row r="114" spans="2:11" s="304" customFormat="1" ht="19.899999999999999" customHeight="1">
      <c r="B114" s="159"/>
      <c r="C114" s="160"/>
      <c r="D114" s="161" t="s">
        <v>2389</v>
      </c>
      <c r="E114" s="162"/>
      <c r="F114" s="162"/>
      <c r="G114" s="162"/>
      <c r="H114" s="162"/>
      <c r="I114" s="162"/>
      <c r="J114" s="163">
        <f>J745</f>
        <v>0</v>
      </c>
      <c r="K114" s="164"/>
    </row>
    <row r="115" spans="2:11" s="304" customFormat="1" ht="19.899999999999999" customHeight="1">
      <c r="B115" s="159"/>
      <c r="C115" s="160"/>
      <c r="D115" s="161" t="s">
        <v>2390</v>
      </c>
      <c r="E115" s="162"/>
      <c r="F115" s="162"/>
      <c r="G115" s="162"/>
      <c r="H115" s="162"/>
      <c r="I115" s="162"/>
      <c r="J115" s="163">
        <f>J753</f>
        <v>0</v>
      </c>
      <c r="K115" s="164"/>
    </row>
    <row r="116" spans="2:11" s="304" customFormat="1" ht="19.899999999999999" customHeight="1">
      <c r="B116" s="159"/>
      <c r="C116" s="160"/>
      <c r="D116" s="161" t="s">
        <v>2391</v>
      </c>
      <c r="E116" s="162"/>
      <c r="F116" s="162"/>
      <c r="G116" s="162"/>
      <c r="H116" s="162"/>
      <c r="I116" s="162"/>
      <c r="J116" s="163">
        <f>J755</f>
        <v>0</v>
      </c>
      <c r="K116" s="164"/>
    </row>
    <row r="117" spans="2:11" s="304" customFormat="1" ht="14.85" customHeight="1">
      <c r="B117" s="159"/>
      <c r="C117" s="160"/>
      <c r="D117" s="161" t="s">
        <v>2392</v>
      </c>
      <c r="E117" s="162"/>
      <c r="F117" s="162"/>
      <c r="G117" s="162"/>
      <c r="H117" s="162"/>
      <c r="I117" s="162"/>
      <c r="J117" s="163">
        <f>J776</f>
        <v>0</v>
      </c>
      <c r="K117" s="164"/>
    </row>
    <row r="118" spans="2:11" s="304" customFormat="1" ht="19.899999999999999" customHeight="1">
      <c r="B118" s="159"/>
      <c r="C118" s="160"/>
      <c r="D118" s="161" t="s">
        <v>2396</v>
      </c>
      <c r="E118" s="162"/>
      <c r="F118" s="162"/>
      <c r="G118" s="162"/>
      <c r="H118" s="162"/>
      <c r="I118" s="162"/>
      <c r="J118" s="163">
        <f>J785</f>
        <v>0</v>
      </c>
      <c r="K118" s="164"/>
    </row>
    <row r="119" spans="2:11" s="296" customFormat="1" ht="24.95" customHeight="1">
      <c r="B119" s="116"/>
      <c r="C119" s="117"/>
      <c r="D119" s="118" t="s">
        <v>2409</v>
      </c>
      <c r="E119" s="119"/>
      <c r="F119" s="119"/>
      <c r="G119" s="119"/>
      <c r="H119" s="119"/>
      <c r="I119" s="119"/>
      <c r="J119" s="120">
        <f>J803</f>
        <v>0</v>
      </c>
      <c r="K119" s="121"/>
    </row>
    <row r="120" spans="2:11" s="304" customFormat="1" ht="19.899999999999999" customHeight="1">
      <c r="B120" s="159"/>
      <c r="C120" s="160"/>
      <c r="D120" s="161" t="s">
        <v>2389</v>
      </c>
      <c r="E120" s="162"/>
      <c r="F120" s="162"/>
      <c r="G120" s="162"/>
      <c r="H120" s="162"/>
      <c r="I120" s="162"/>
      <c r="J120" s="163">
        <f>J804</f>
        <v>0</v>
      </c>
      <c r="K120" s="164"/>
    </row>
    <row r="121" spans="2:11" s="304" customFormat="1" ht="19.899999999999999" customHeight="1">
      <c r="B121" s="159"/>
      <c r="C121" s="160"/>
      <c r="D121" s="161" t="s">
        <v>2396</v>
      </c>
      <c r="E121" s="162"/>
      <c r="F121" s="162"/>
      <c r="G121" s="162"/>
      <c r="H121" s="162"/>
      <c r="I121" s="162"/>
      <c r="J121" s="163">
        <f>J810</f>
        <v>0</v>
      </c>
      <c r="K121" s="164"/>
    </row>
    <row r="122" spans="2:11" s="296" customFormat="1" ht="24.95" customHeight="1">
      <c r="B122" s="116"/>
      <c r="C122" s="117"/>
      <c r="D122" s="118" t="s">
        <v>2410</v>
      </c>
      <c r="E122" s="119"/>
      <c r="F122" s="119"/>
      <c r="G122" s="119"/>
      <c r="H122" s="119"/>
      <c r="I122" s="119"/>
      <c r="J122" s="120">
        <f>J828</f>
        <v>0</v>
      </c>
      <c r="K122" s="121"/>
    </row>
    <row r="123" spans="2:11" s="304" customFormat="1" ht="19.899999999999999" customHeight="1">
      <c r="B123" s="159"/>
      <c r="C123" s="160"/>
      <c r="D123" s="161" t="s">
        <v>2389</v>
      </c>
      <c r="E123" s="162"/>
      <c r="F123" s="162"/>
      <c r="G123" s="162"/>
      <c r="H123" s="162"/>
      <c r="I123" s="162"/>
      <c r="J123" s="163">
        <f>J829</f>
        <v>0</v>
      </c>
      <c r="K123" s="164"/>
    </row>
    <row r="124" spans="2:11" s="304" customFormat="1" ht="19.899999999999999" customHeight="1">
      <c r="B124" s="159"/>
      <c r="C124" s="160"/>
      <c r="D124" s="161" t="s">
        <v>2396</v>
      </c>
      <c r="E124" s="162"/>
      <c r="F124" s="162"/>
      <c r="G124" s="162"/>
      <c r="H124" s="162"/>
      <c r="I124" s="162"/>
      <c r="J124" s="163">
        <f>J835</f>
        <v>0</v>
      </c>
      <c r="K124" s="164"/>
    </row>
    <row r="125" spans="2:11" s="296" customFormat="1" ht="24.95" customHeight="1">
      <c r="B125" s="116"/>
      <c r="C125" s="117"/>
      <c r="D125" s="118" t="s">
        <v>2411</v>
      </c>
      <c r="E125" s="119"/>
      <c r="F125" s="119"/>
      <c r="G125" s="119"/>
      <c r="H125" s="119"/>
      <c r="I125" s="119"/>
      <c r="J125" s="120">
        <f>J853</f>
        <v>0</v>
      </c>
      <c r="K125" s="121"/>
    </row>
    <row r="126" spans="2:11" s="304" customFormat="1" ht="19.899999999999999" customHeight="1">
      <c r="B126" s="159"/>
      <c r="C126" s="160"/>
      <c r="D126" s="161" t="s">
        <v>2389</v>
      </c>
      <c r="E126" s="162"/>
      <c r="F126" s="162"/>
      <c r="G126" s="162"/>
      <c r="H126" s="162"/>
      <c r="I126" s="162"/>
      <c r="J126" s="163">
        <f>J854</f>
        <v>0</v>
      </c>
      <c r="K126" s="164"/>
    </row>
    <row r="127" spans="2:11" s="304" customFormat="1" ht="19.899999999999999" customHeight="1">
      <c r="B127" s="159"/>
      <c r="C127" s="160"/>
      <c r="D127" s="161" t="s">
        <v>2405</v>
      </c>
      <c r="E127" s="162"/>
      <c r="F127" s="162"/>
      <c r="G127" s="162"/>
      <c r="H127" s="162"/>
      <c r="I127" s="162"/>
      <c r="J127" s="163">
        <f>J858</f>
        <v>0</v>
      </c>
      <c r="K127" s="164"/>
    </row>
    <row r="128" spans="2:11" s="304" customFormat="1" ht="14.85" customHeight="1">
      <c r="B128" s="159"/>
      <c r="C128" s="160"/>
      <c r="D128" s="161" t="s">
        <v>2392</v>
      </c>
      <c r="E128" s="162"/>
      <c r="F128" s="162"/>
      <c r="G128" s="162"/>
      <c r="H128" s="162"/>
      <c r="I128" s="162"/>
      <c r="J128" s="163">
        <f>J876</f>
        <v>0</v>
      </c>
      <c r="K128" s="164"/>
    </row>
    <row r="129" spans="2:11" s="304" customFormat="1" ht="19.899999999999999" customHeight="1">
      <c r="B129" s="159"/>
      <c r="C129" s="160"/>
      <c r="D129" s="161" t="s">
        <v>2396</v>
      </c>
      <c r="E129" s="162"/>
      <c r="F129" s="162"/>
      <c r="G129" s="162"/>
      <c r="H129" s="162"/>
      <c r="I129" s="162"/>
      <c r="J129" s="163">
        <f>J882</f>
        <v>0</v>
      </c>
      <c r="K129" s="164"/>
    </row>
    <row r="130" spans="2:11" s="296" customFormat="1" ht="24.95" customHeight="1">
      <c r="B130" s="116"/>
      <c r="C130" s="117"/>
      <c r="D130" s="118" t="s">
        <v>2412</v>
      </c>
      <c r="E130" s="119"/>
      <c r="F130" s="119"/>
      <c r="G130" s="119"/>
      <c r="H130" s="119"/>
      <c r="I130" s="119"/>
      <c r="J130" s="120">
        <f>J900</f>
        <v>0</v>
      </c>
      <c r="K130" s="121"/>
    </row>
    <row r="131" spans="2:11" s="304" customFormat="1" ht="19.899999999999999" customHeight="1">
      <c r="B131" s="159"/>
      <c r="C131" s="160"/>
      <c r="D131" s="161" t="s">
        <v>2389</v>
      </c>
      <c r="E131" s="162"/>
      <c r="F131" s="162"/>
      <c r="G131" s="162"/>
      <c r="H131" s="162"/>
      <c r="I131" s="162"/>
      <c r="J131" s="163">
        <f>J901</f>
        <v>0</v>
      </c>
      <c r="K131" s="164"/>
    </row>
    <row r="132" spans="2:11" s="304" customFormat="1" ht="19.899999999999999" customHeight="1">
      <c r="B132" s="159"/>
      <c r="C132" s="160"/>
      <c r="D132" s="161" t="s">
        <v>2396</v>
      </c>
      <c r="E132" s="162"/>
      <c r="F132" s="162"/>
      <c r="G132" s="162"/>
      <c r="H132" s="162"/>
      <c r="I132" s="162"/>
      <c r="J132" s="163">
        <f>J903</f>
        <v>0</v>
      </c>
      <c r="K132" s="164"/>
    </row>
    <row r="133" spans="2:11" s="296" customFormat="1" ht="24.95" customHeight="1">
      <c r="B133" s="116"/>
      <c r="C133" s="117"/>
      <c r="D133" s="118" t="s">
        <v>2413</v>
      </c>
      <c r="E133" s="119"/>
      <c r="F133" s="119"/>
      <c r="G133" s="119"/>
      <c r="H133" s="119"/>
      <c r="I133" s="119"/>
      <c r="J133" s="120">
        <f>J921</f>
        <v>0</v>
      </c>
      <c r="K133" s="121"/>
    </row>
    <row r="134" spans="2:11" s="304" customFormat="1" ht="19.899999999999999" customHeight="1">
      <c r="B134" s="159"/>
      <c r="C134" s="160"/>
      <c r="D134" s="161" t="s">
        <v>2389</v>
      </c>
      <c r="E134" s="162"/>
      <c r="F134" s="162"/>
      <c r="G134" s="162"/>
      <c r="H134" s="162"/>
      <c r="I134" s="162"/>
      <c r="J134" s="163">
        <f>J922</f>
        <v>0</v>
      </c>
      <c r="K134" s="164"/>
    </row>
    <row r="135" spans="2:11" s="304" customFormat="1" ht="19.899999999999999" customHeight="1">
      <c r="B135" s="159"/>
      <c r="C135" s="160"/>
      <c r="D135" s="161" t="s">
        <v>2390</v>
      </c>
      <c r="E135" s="162"/>
      <c r="F135" s="162"/>
      <c r="G135" s="162"/>
      <c r="H135" s="162"/>
      <c r="I135" s="162"/>
      <c r="J135" s="163">
        <f>J928</f>
        <v>0</v>
      </c>
      <c r="K135" s="164"/>
    </row>
    <row r="136" spans="2:11" s="296" customFormat="1" ht="24.95" customHeight="1">
      <c r="B136" s="116"/>
      <c r="C136" s="117"/>
      <c r="D136" s="118" t="s">
        <v>2414</v>
      </c>
      <c r="E136" s="119"/>
      <c r="F136" s="119"/>
      <c r="G136" s="119"/>
      <c r="H136" s="119"/>
      <c r="I136" s="119"/>
      <c r="J136" s="120">
        <f>J930</f>
        <v>0</v>
      </c>
      <c r="K136" s="121"/>
    </row>
    <row r="137" spans="2:11" s="304" customFormat="1" ht="19.899999999999999" customHeight="1">
      <c r="B137" s="159"/>
      <c r="C137" s="160"/>
      <c r="D137" s="161" t="s">
        <v>2389</v>
      </c>
      <c r="E137" s="162"/>
      <c r="F137" s="162"/>
      <c r="G137" s="162"/>
      <c r="H137" s="162"/>
      <c r="I137" s="162"/>
      <c r="J137" s="163">
        <f>J931</f>
        <v>0</v>
      </c>
      <c r="K137" s="164"/>
    </row>
    <row r="138" spans="2:11" s="304" customFormat="1" ht="19.899999999999999" customHeight="1">
      <c r="B138" s="159"/>
      <c r="C138" s="160"/>
      <c r="D138" s="161" t="s">
        <v>2405</v>
      </c>
      <c r="E138" s="162"/>
      <c r="F138" s="162"/>
      <c r="G138" s="162"/>
      <c r="H138" s="162"/>
      <c r="I138" s="162"/>
      <c r="J138" s="163">
        <f>J937</f>
        <v>0</v>
      </c>
      <c r="K138" s="164"/>
    </row>
    <row r="139" spans="2:11" s="304" customFormat="1" ht="14.85" customHeight="1">
      <c r="B139" s="159"/>
      <c r="C139" s="160"/>
      <c r="D139" s="161" t="s">
        <v>2392</v>
      </c>
      <c r="E139" s="162"/>
      <c r="F139" s="162"/>
      <c r="G139" s="162"/>
      <c r="H139" s="162"/>
      <c r="I139" s="162"/>
      <c r="J139" s="163">
        <f>J955</f>
        <v>0</v>
      </c>
      <c r="K139" s="164"/>
    </row>
    <row r="140" spans="2:11" s="296" customFormat="1" ht="24.95" customHeight="1">
      <c r="B140" s="116"/>
      <c r="C140" s="117"/>
      <c r="D140" s="118" t="s">
        <v>2415</v>
      </c>
      <c r="E140" s="119"/>
      <c r="F140" s="119"/>
      <c r="G140" s="119"/>
      <c r="H140" s="119"/>
      <c r="I140" s="119"/>
      <c r="J140" s="120">
        <f>J961</f>
        <v>0</v>
      </c>
      <c r="K140" s="121"/>
    </row>
    <row r="141" spans="2:11" s="304" customFormat="1" ht="19.899999999999999" customHeight="1">
      <c r="B141" s="159"/>
      <c r="C141" s="160"/>
      <c r="D141" s="161" t="s">
        <v>2389</v>
      </c>
      <c r="E141" s="162"/>
      <c r="F141" s="162"/>
      <c r="G141" s="162"/>
      <c r="H141" s="162"/>
      <c r="I141" s="162"/>
      <c r="J141" s="163">
        <f>J962</f>
        <v>0</v>
      </c>
      <c r="K141" s="164"/>
    </row>
    <row r="142" spans="2:11" s="304" customFormat="1" ht="19.899999999999999" customHeight="1">
      <c r="B142" s="159"/>
      <c r="C142" s="160"/>
      <c r="D142" s="161" t="s">
        <v>2390</v>
      </c>
      <c r="E142" s="162"/>
      <c r="F142" s="162"/>
      <c r="G142" s="162"/>
      <c r="H142" s="162"/>
      <c r="I142" s="162"/>
      <c r="J142" s="163">
        <f>J970</f>
        <v>0</v>
      </c>
      <c r="K142" s="164"/>
    </row>
    <row r="143" spans="2:11" s="304" customFormat="1" ht="19.899999999999999" customHeight="1">
      <c r="B143" s="159"/>
      <c r="C143" s="160"/>
      <c r="D143" s="161" t="s">
        <v>2396</v>
      </c>
      <c r="E143" s="162"/>
      <c r="F143" s="162"/>
      <c r="G143" s="162"/>
      <c r="H143" s="162"/>
      <c r="I143" s="162"/>
      <c r="J143" s="163">
        <f>J972</f>
        <v>0</v>
      </c>
      <c r="K143" s="164"/>
    </row>
    <row r="144" spans="2:11" s="296" customFormat="1" ht="24.95" customHeight="1">
      <c r="B144" s="116"/>
      <c r="C144" s="117"/>
      <c r="D144" s="118" t="s">
        <v>2416</v>
      </c>
      <c r="E144" s="119"/>
      <c r="F144" s="119"/>
      <c r="G144" s="119"/>
      <c r="H144" s="119"/>
      <c r="I144" s="119"/>
      <c r="J144" s="120">
        <f>J990</f>
        <v>0</v>
      </c>
      <c r="K144" s="121"/>
    </row>
    <row r="145" spans="2:11" s="304" customFormat="1" ht="19.899999999999999" customHeight="1">
      <c r="B145" s="159"/>
      <c r="C145" s="160"/>
      <c r="D145" s="161" t="s">
        <v>2389</v>
      </c>
      <c r="E145" s="162"/>
      <c r="F145" s="162"/>
      <c r="G145" s="162"/>
      <c r="H145" s="162"/>
      <c r="I145" s="162"/>
      <c r="J145" s="163">
        <f>J991</f>
        <v>0</v>
      </c>
      <c r="K145" s="164"/>
    </row>
    <row r="146" spans="2:11" s="304" customFormat="1" ht="19.899999999999999" customHeight="1">
      <c r="B146" s="159"/>
      <c r="C146" s="160"/>
      <c r="D146" s="161" t="s">
        <v>2390</v>
      </c>
      <c r="E146" s="162"/>
      <c r="F146" s="162"/>
      <c r="G146" s="162"/>
      <c r="H146" s="162"/>
      <c r="I146" s="162"/>
      <c r="J146" s="163">
        <f>J999</f>
        <v>0</v>
      </c>
      <c r="K146" s="164"/>
    </row>
    <row r="147" spans="2:11" s="304" customFormat="1" ht="19.899999999999999" customHeight="1">
      <c r="B147" s="159"/>
      <c r="C147" s="160"/>
      <c r="D147" s="161" t="s">
        <v>2396</v>
      </c>
      <c r="E147" s="162"/>
      <c r="F147" s="162"/>
      <c r="G147" s="162"/>
      <c r="H147" s="162"/>
      <c r="I147" s="162"/>
      <c r="J147" s="163">
        <f>J1002</f>
        <v>0</v>
      </c>
      <c r="K147" s="164"/>
    </row>
    <row r="148" spans="2:11" s="296" customFormat="1" ht="24.95" customHeight="1">
      <c r="B148" s="116"/>
      <c r="C148" s="117"/>
      <c r="D148" s="118" t="s">
        <v>2417</v>
      </c>
      <c r="E148" s="119"/>
      <c r="F148" s="119"/>
      <c r="G148" s="119"/>
      <c r="H148" s="119"/>
      <c r="I148" s="119"/>
      <c r="J148" s="120">
        <f>J1020</f>
        <v>0</v>
      </c>
      <c r="K148" s="121"/>
    </row>
    <row r="149" spans="2:11" s="304" customFormat="1" ht="19.899999999999999" customHeight="1">
      <c r="B149" s="159"/>
      <c r="C149" s="160"/>
      <c r="D149" s="161" t="s">
        <v>2389</v>
      </c>
      <c r="E149" s="162"/>
      <c r="F149" s="162"/>
      <c r="G149" s="162"/>
      <c r="H149" s="162"/>
      <c r="I149" s="162"/>
      <c r="J149" s="163">
        <f>J1021</f>
        <v>0</v>
      </c>
      <c r="K149" s="164"/>
    </row>
    <row r="150" spans="2:11" s="304" customFormat="1" ht="19.899999999999999" customHeight="1">
      <c r="B150" s="159"/>
      <c r="C150" s="160"/>
      <c r="D150" s="161" t="s">
        <v>2391</v>
      </c>
      <c r="E150" s="162"/>
      <c r="F150" s="162"/>
      <c r="G150" s="162"/>
      <c r="H150" s="162"/>
      <c r="I150" s="162"/>
      <c r="J150" s="163">
        <f>J1025</f>
        <v>0</v>
      </c>
      <c r="K150" s="164"/>
    </row>
    <row r="151" spans="2:11" s="304" customFormat="1" ht="14.85" customHeight="1">
      <c r="B151" s="159"/>
      <c r="C151" s="160"/>
      <c r="D151" s="161" t="s">
        <v>2392</v>
      </c>
      <c r="E151" s="162"/>
      <c r="F151" s="162"/>
      <c r="G151" s="162"/>
      <c r="H151" s="162"/>
      <c r="I151" s="162"/>
      <c r="J151" s="163">
        <f>J1046</f>
        <v>0</v>
      </c>
      <c r="K151" s="164"/>
    </row>
    <row r="152" spans="2:11" s="304" customFormat="1" ht="19.899999999999999" customHeight="1">
      <c r="B152" s="159"/>
      <c r="C152" s="160"/>
      <c r="D152" s="161" t="s">
        <v>2396</v>
      </c>
      <c r="E152" s="162"/>
      <c r="F152" s="162"/>
      <c r="G152" s="162"/>
      <c r="H152" s="162"/>
      <c r="I152" s="162"/>
      <c r="J152" s="163">
        <f>J1055</f>
        <v>0</v>
      </c>
      <c r="K152" s="164"/>
    </row>
    <row r="153" spans="2:11" s="296" customFormat="1" ht="24.95" customHeight="1">
      <c r="B153" s="116"/>
      <c r="C153" s="117"/>
      <c r="D153" s="118" t="s">
        <v>2418</v>
      </c>
      <c r="E153" s="119"/>
      <c r="F153" s="119"/>
      <c r="G153" s="119"/>
      <c r="H153" s="119"/>
      <c r="I153" s="119"/>
      <c r="J153" s="120">
        <f>J1073</f>
        <v>0</v>
      </c>
      <c r="K153" s="121"/>
    </row>
    <row r="154" spans="2:11" s="304" customFormat="1" ht="19.899999999999999" customHeight="1">
      <c r="B154" s="159"/>
      <c r="C154" s="160"/>
      <c r="D154" s="161" t="s">
        <v>2389</v>
      </c>
      <c r="E154" s="162"/>
      <c r="F154" s="162"/>
      <c r="G154" s="162"/>
      <c r="H154" s="162"/>
      <c r="I154" s="162"/>
      <c r="J154" s="163">
        <f>J1074</f>
        <v>0</v>
      </c>
      <c r="K154" s="164"/>
    </row>
    <row r="155" spans="2:11" s="304" customFormat="1" ht="19.899999999999999" customHeight="1">
      <c r="B155" s="159"/>
      <c r="C155" s="160"/>
      <c r="D155" s="161" t="s">
        <v>2396</v>
      </c>
      <c r="E155" s="162"/>
      <c r="F155" s="162"/>
      <c r="G155" s="162"/>
      <c r="H155" s="162"/>
      <c r="I155" s="162"/>
      <c r="J155" s="163">
        <f>J1081</f>
        <v>0</v>
      </c>
      <c r="K155" s="164"/>
    </row>
    <row r="156" spans="2:11" s="296" customFormat="1" ht="24.95" customHeight="1">
      <c r="B156" s="116"/>
      <c r="C156" s="117"/>
      <c r="D156" s="118" t="s">
        <v>2419</v>
      </c>
      <c r="E156" s="119"/>
      <c r="F156" s="119"/>
      <c r="G156" s="119"/>
      <c r="H156" s="119"/>
      <c r="I156" s="119"/>
      <c r="J156" s="120">
        <f>J1099</f>
        <v>0</v>
      </c>
      <c r="K156" s="121"/>
    </row>
    <row r="157" spans="2:11" s="304" customFormat="1" ht="19.899999999999999" customHeight="1">
      <c r="B157" s="159"/>
      <c r="C157" s="160"/>
      <c r="D157" s="161" t="s">
        <v>2389</v>
      </c>
      <c r="E157" s="162"/>
      <c r="F157" s="162"/>
      <c r="G157" s="162"/>
      <c r="H157" s="162"/>
      <c r="I157" s="162"/>
      <c r="J157" s="163">
        <f>J1100</f>
        <v>0</v>
      </c>
      <c r="K157" s="164"/>
    </row>
    <row r="158" spans="2:11" s="304" customFormat="1" ht="19.899999999999999" customHeight="1">
      <c r="B158" s="159"/>
      <c r="C158" s="160"/>
      <c r="D158" s="161" t="s">
        <v>2390</v>
      </c>
      <c r="E158" s="162"/>
      <c r="F158" s="162"/>
      <c r="G158" s="162"/>
      <c r="H158" s="162"/>
      <c r="I158" s="162"/>
      <c r="J158" s="163">
        <f>J1105</f>
        <v>0</v>
      </c>
      <c r="K158" s="164"/>
    </row>
    <row r="159" spans="2:11" s="304" customFormat="1" ht="19.899999999999999" customHeight="1">
      <c r="B159" s="159"/>
      <c r="C159" s="160"/>
      <c r="D159" s="161" t="s">
        <v>2396</v>
      </c>
      <c r="E159" s="162"/>
      <c r="F159" s="162"/>
      <c r="G159" s="162"/>
      <c r="H159" s="162"/>
      <c r="I159" s="162"/>
      <c r="J159" s="163">
        <f>J1109</f>
        <v>0</v>
      </c>
      <c r="K159" s="164"/>
    </row>
    <row r="160" spans="2:11" s="296" customFormat="1" ht="24.95" customHeight="1">
      <c r="B160" s="116"/>
      <c r="C160" s="117"/>
      <c r="D160" s="118" t="s">
        <v>2420</v>
      </c>
      <c r="E160" s="119"/>
      <c r="F160" s="119"/>
      <c r="G160" s="119"/>
      <c r="H160" s="119"/>
      <c r="I160" s="119"/>
      <c r="J160" s="120">
        <f>J1127</f>
        <v>0</v>
      </c>
      <c r="K160" s="121"/>
    </row>
    <row r="161" spans="2:11" s="304" customFormat="1" ht="19.899999999999999" customHeight="1">
      <c r="B161" s="159"/>
      <c r="C161" s="160"/>
      <c r="D161" s="161" t="s">
        <v>2389</v>
      </c>
      <c r="E161" s="162"/>
      <c r="F161" s="162"/>
      <c r="G161" s="162"/>
      <c r="H161" s="162"/>
      <c r="I161" s="162"/>
      <c r="J161" s="163">
        <f>J1128</f>
        <v>0</v>
      </c>
      <c r="K161" s="164"/>
    </row>
    <row r="162" spans="2:11" s="304" customFormat="1" ht="19.899999999999999" customHeight="1">
      <c r="B162" s="159"/>
      <c r="C162" s="160"/>
      <c r="D162" s="161" t="s">
        <v>2390</v>
      </c>
      <c r="E162" s="162"/>
      <c r="F162" s="162"/>
      <c r="G162" s="162"/>
      <c r="H162" s="162"/>
      <c r="I162" s="162"/>
      <c r="J162" s="163">
        <f>J1135</f>
        <v>0</v>
      </c>
      <c r="K162" s="164"/>
    </row>
    <row r="163" spans="2:11" s="304" customFormat="1" ht="19.899999999999999" customHeight="1">
      <c r="B163" s="159"/>
      <c r="C163" s="160"/>
      <c r="D163" s="161" t="s">
        <v>2395</v>
      </c>
      <c r="E163" s="162"/>
      <c r="F163" s="162"/>
      <c r="G163" s="162"/>
      <c r="H163" s="162"/>
      <c r="I163" s="162"/>
      <c r="J163" s="163">
        <f>J1137</f>
        <v>0</v>
      </c>
      <c r="K163" s="164"/>
    </row>
    <row r="164" spans="2:11" s="304" customFormat="1" ht="19.899999999999999" customHeight="1">
      <c r="B164" s="159"/>
      <c r="C164" s="160"/>
      <c r="D164" s="161" t="s">
        <v>2396</v>
      </c>
      <c r="E164" s="162"/>
      <c r="F164" s="162"/>
      <c r="G164" s="162"/>
      <c r="H164" s="162"/>
      <c r="I164" s="162"/>
      <c r="J164" s="163">
        <f>J1164</f>
        <v>0</v>
      </c>
      <c r="K164" s="164"/>
    </row>
    <row r="165" spans="2:11" s="296" customFormat="1" ht="24.95" customHeight="1">
      <c r="B165" s="116"/>
      <c r="C165" s="117"/>
      <c r="D165" s="118" t="s">
        <v>2421</v>
      </c>
      <c r="E165" s="119"/>
      <c r="F165" s="119"/>
      <c r="G165" s="119"/>
      <c r="H165" s="119"/>
      <c r="I165" s="119"/>
      <c r="J165" s="120">
        <f>J1182</f>
        <v>0</v>
      </c>
      <c r="K165" s="121"/>
    </row>
    <row r="166" spans="2:11" s="304" customFormat="1" ht="19.899999999999999" customHeight="1">
      <c r="B166" s="159"/>
      <c r="C166" s="160"/>
      <c r="D166" s="161" t="s">
        <v>2389</v>
      </c>
      <c r="E166" s="162"/>
      <c r="F166" s="162"/>
      <c r="G166" s="162"/>
      <c r="H166" s="162"/>
      <c r="I166" s="162"/>
      <c r="J166" s="163">
        <f>J1183</f>
        <v>0</v>
      </c>
      <c r="K166" s="164"/>
    </row>
    <row r="167" spans="2:11" s="304" customFormat="1" ht="19.899999999999999" customHeight="1">
      <c r="B167" s="159"/>
      <c r="C167" s="160"/>
      <c r="D167" s="161" t="s">
        <v>2390</v>
      </c>
      <c r="E167" s="162"/>
      <c r="F167" s="162"/>
      <c r="G167" s="162"/>
      <c r="H167" s="162"/>
      <c r="I167" s="162"/>
      <c r="J167" s="163">
        <f>J1188</f>
        <v>0</v>
      </c>
      <c r="K167" s="164"/>
    </row>
    <row r="168" spans="2:11" s="304" customFormat="1" ht="19.899999999999999" customHeight="1">
      <c r="B168" s="159"/>
      <c r="C168" s="160"/>
      <c r="D168" s="161" t="s">
        <v>2405</v>
      </c>
      <c r="E168" s="162"/>
      <c r="F168" s="162"/>
      <c r="G168" s="162"/>
      <c r="H168" s="162"/>
      <c r="I168" s="162"/>
      <c r="J168" s="163">
        <f>J1192</f>
        <v>0</v>
      </c>
      <c r="K168" s="164"/>
    </row>
    <row r="169" spans="2:11" s="304" customFormat="1" ht="14.85" customHeight="1">
      <c r="B169" s="159"/>
      <c r="C169" s="160"/>
      <c r="D169" s="161" t="s">
        <v>2392</v>
      </c>
      <c r="E169" s="162"/>
      <c r="F169" s="162"/>
      <c r="G169" s="162"/>
      <c r="H169" s="162"/>
      <c r="I169" s="162"/>
      <c r="J169" s="163">
        <f>J1210</f>
        <v>0</v>
      </c>
      <c r="K169" s="164"/>
    </row>
    <row r="170" spans="2:11" s="296" customFormat="1" ht="24.95" customHeight="1">
      <c r="B170" s="116"/>
      <c r="C170" s="117"/>
      <c r="D170" s="118" t="s">
        <v>2422</v>
      </c>
      <c r="E170" s="119"/>
      <c r="F170" s="119"/>
      <c r="G170" s="119"/>
      <c r="H170" s="119"/>
      <c r="I170" s="119"/>
      <c r="J170" s="120">
        <f>J1216</f>
        <v>0</v>
      </c>
      <c r="K170" s="121"/>
    </row>
    <row r="171" spans="2:11" s="304" customFormat="1" ht="19.899999999999999" customHeight="1">
      <c r="B171" s="159"/>
      <c r="C171" s="160"/>
      <c r="D171" s="161" t="s">
        <v>2389</v>
      </c>
      <c r="E171" s="162"/>
      <c r="F171" s="162"/>
      <c r="G171" s="162"/>
      <c r="H171" s="162"/>
      <c r="I171" s="162"/>
      <c r="J171" s="163">
        <f>J1217</f>
        <v>0</v>
      </c>
      <c r="K171" s="164"/>
    </row>
    <row r="172" spans="2:11" s="304" customFormat="1" ht="19.899999999999999" customHeight="1">
      <c r="B172" s="159"/>
      <c r="C172" s="160"/>
      <c r="D172" s="161" t="s">
        <v>2391</v>
      </c>
      <c r="E172" s="162"/>
      <c r="F172" s="162"/>
      <c r="G172" s="162"/>
      <c r="H172" s="162"/>
      <c r="I172" s="162"/>
      <c r="J172" s="163">
        <f>J1223</f>
        <v>0</v>
      </c>
      <c r="K172" s="164"/>
    </row>
    <row r="173" spans="2:11" s="304" customFormat="1" ht="14.85" customHeight="1">
      <c r="B173" s="159"/>
      <c r="C173" s="160"/>
      <c r="D173" s="161" t="s">
        <v>2392</v>
      </c>
      <c r="E173" s="162"/>
      <c r="F173" s="162"/>
      <c r="G173" s="162"/>
      <c r="H173" s="162"/>
      <c r="I173" s="162"/>
      <c r="J173" s="163">
        <f>J1244</f>
        <v>0</v>
      </c>
      <c r="K173" s="164"/>
    </row>
    <row r="174" spans="2:11" s="296" customFormat="1" ht="24.95" customHeight="1">
      <c r="B174" s="116"/>
      <c r="C174" s="117"/>
      <c r="D174" s="118" t="s">
        <v>2423</v>
      </c>
      <c r="E174" s="119"/>
      <c r="F174" s="119"/>
      <c r="G174" s="119"/>
      <c r="H174" s="119"/>
      <c r="I174" s="119"/>
      <c r="J174" s="120">
        <f>J1253</f>
        <v>0</v>
      </c>
      <c r="K174" s="121"/>
    </row>
    <row r="175" spans="2:11" s="304" customFormat="1" ht="19.899999999999999" customHeight="1">
      <c r="B175" s="159"/>
      <c r="C175" s="160"/>
      <c r="D175" s="161" t="s">
        <v>2389</v>
      </c>
      <c r="E175" s="162"/>
      <c r="F175" s="162"/>
      <c r="G175" s="162"/>
      <c r="H175" s="162"/>
      <c r="I175" s="162"/>
      <c r="J175" s="163">
        <f>J1254</f>
        <v>0</v>
      </c>
      <c r="K175" s="164"/>
    </row>
    <row r="176" spans="2:11" s="304" customFormat="1" ht="19.899999999999999" customHeight="1">
      <c r="B176" s="159"/>
      <c r="C176" s="160"/>
      <c r="D176" s="161" t="s">
        <v>2390</v>
      </c>
      <c r="E176" s="162"/>
      <c r="F176" s="162"/>
      <c r="G176" s="162"/>
      <c r="H176" s="162"/>
      <c r="I176" s="162"/>
      <c r="J176" s="163">
        <f>J1259</f>
        <v>0</v>
      </c>
      <c r="K176" s="164"/>
    </row>
    <row r="177" spans="2:11" s="304" customFormat="1" ht="19.899999999999999" customHeight="1">
      <c r="B177" s="159"/>
      <c r="C177" s="160"/>
      <c r="D177" s="161" t="s">
        <v>2396</v>
      </c>
      <c r="E177" s="162"/>
      <c r="F177" s="162"/>
      <c r="G177" s="162"/>
      <c r="H177" s="162"/>
      <c r="I177" s="162"/>
      <c r="J177" s="163">
        <f>J1264</f>
        <v>0</v>
      </c>
      <c r="K177" s="164"/>
    </row>
    <row r="178" spans="2:11" s="296" customFormat="1" ht="24.95" customHeight="1">
      <c r="B178" s="116"/>
      <c r="C178" s="117"/>
      <c r="D178" s="118" t="s">
        <v>2424</v>
      </c>
      <c r="E178" s="119"/>
      <c r="F178" s="119"/>
      <c r="G178" s="119"/>
      <c r="H178" s="119"/>
      <c r="I178" s="119"/>
      <c r="J178" s="120">
        <f>J1282</f>
        <v>0</v>
      </c>
      <c r="K178" s="121"/>
    </row>
    <row r="179" spans="2:11" s="304" customFormat="1" ht="19.899999999999999" customHeight="1">
      <c r="B179" s="159"/>
      <c r="C179" s="160"/>
      <c r="D179" s="161" t="s">
        <v>2389</v>
      </c>
      <c r="E179" s="162"/>
      <c r="F179" s="162"/>
      <c r="G179" s="162"/>
      <c r="H179" s="162"/>
      <c r="I179" s="162"/>
      <c r="J179" s="163">
        <f>J1283</f>
        <v>0</v>
      </c>
      <c r="K179" s="164"/>
    </row>
    <row r="180" spans="2:11" s="304" customFormat="1" ht="19.899999999999999" customHeight="1">
      <c r="B180" s="159"/>
      <c r="C180" s="160"/>
      <c r="D180" s="161" t="s">
        <v>2391</v>
      </c>
      <c r="E180" s="162"/>
      <c r="F180" s="162"/>
      <c r="G180" s="162"/>
      <c r="H180" s="162"/>
      <c r="I180" s="162"/>
      <c r="J180" s="163">
        <f>J1289</f>
        <v>0</v>
      </c>
      <c r="K180" s="164"/>
    </row>
    <row r="181" spans="2:11" s="304" customFormat="1" ht="14.85" customHeight="1">
      <c r="B181" s="159"/>
      <c r="C181" s="160"/>
      <c r="D181" s="161" t="s">
        <v>2392</v>
      </c>
      <c r="E181" s="162"/>
      <c r="F181" s="162"/>
      <c r="G181" s="162"/>
      <c r="H181" s="162"/>
      <c r="I181" s="162"/>
      <c r="J181" s="163">
        <f>J1310</f>
        <v>0</v>
      </c>
      <c r="K181" s="164"/>
    </row>
    <row r="182" spans="2:11" s="304" customFormat="1" ht="19.899999999999999" customHeight="1">
      <c r="B182" s="159"/>
      <c r="C182" s="160"/>
      <c r="D182" s="161" t="s">
        <v>2396</v>
      </c>
      <c r="E182" s="162"/>
      <c r="F182" s="162"/>
      <c r="G182" s="162"/>
      <c r="H182" s="162"/>
      <c r="I182" s="162"/>
      <c r="J182" s="163">
        <f>J1319</f>
        <v>0</v>
      </c>
      <c r="K182" s="164"/>
    </row>
    <row r="183" spans="2:11" s="296" customFormat="1" ht="24.95" customHeight="1">
      <c r="B183" s="116"/>
      <c r="C183" s="117"/>
      <c r="D183" s="118" t="s">
        <v>2425</v>
      </c>
      <c r="E183" s="119"/>
      <c r="F183" s="119"/>
      <c r="G183" s="119"/>
      <c r="H183" s="119"/>
      <c r="I183" s="119"/>
      <c r="J183" s="120">
        <f>J1337</f>
        <v>0</v>
      </c>
      <c r="K183" s="121"/>
    </row>
    <row r="184" spans="2:11" s="304" customFormat="1" ht="19.899999999999999" customHeight="1">
      <c r="B184" s="159"/>
      <c r="C184" s="160"/>
      <c r="D184" s="161" t="s">
        <v>2389</v>
      </c>
      <c r="E184" s="162"/>
      <c r="F184" s="162"/>
      <c r="G184" s="162"/>
      <c r="H184" s="162"/>
      <c r="I184" s="162"/>
      <c r="J184" s="163">
        <f>J1338</f>
        <v>0</v>
      </c>
      <c r="K184" s="164"/>
    </row>
    <row r="185" spans="2:11" s="304" customFormat="1" ht="19.899999999999999" customHeight="1">
      <c r="B185" s="159"/>
      <c r="C185" s="160"/>
      <c r="D185" s="161" t="s">
        <v>2390</v>
      </c>
      <c r="E185" s="162"/>
      <c r="F185" s="162"/>
      <c r="G185" s="162"/>
      <c r="H185" s="162"/>
      <c r="I185" s="162"/>
      <c r="J185" s="163">
        <f>J1343</f>
        <v>0</v>
      </c>
      <c r="K185" s="164"/>
    </row>
    <row r="186" spans="2:11" s="296" customFormat="1" ht="24.95" customHeight="1">
      <c r="B186" s="116"/>
      <c r="C186" s="117"/>
      <c r="D186" s="118" t="s">
        <v>2426</v>
      </c>
      <c r="E186" s="119"/>
      <c r="F186" s="119"/>
      <c r="G186" s="119"/>
      <c r="H186" s="119"/>
      <c r="I186" s="119"/>
      <c r="J186" s="120">
        <f>J1347</f>
        <v>0</v>
      </c>
      <c r="K186" s="121"/>
    </row>
    <row r="187" spans="2:11" s="304" customFormat="1" ht="19.899999999999999" customHeight="1">
      <c r="B187" s="159"/>
      <c r="C187" s="160"/>
      <c r="D187" s="161" t="s">
        <v>2389</v>
      </c>
      <c r="E187" s="162"/>
      <c r="F187" s="162"/>
      <c r="G187" s="162"/>
      <c r="H187" s="162"/>
      <c r="I187" s="162"/>
      <c r="J187" s="163">
        <f>J1348</f>
        <v>0</v>
      </c>
      <c r="K187" s="164"/>
    </row>
    <row r="188" spans="2:11" s="304" customFormat="1" ht="19.899999999999999" customHeight="1">
      <c r="B188" s="159"/>
      <c r="C188" s="160"/>
      <c r="D188" s="161" t="s">
        <v>2390</v>
      </c>
      <c r="E188" s="162"/>
      <c r="F188" s="162"/>
      <c r="G188" s="162"/>
      <c r="H188" s="162"/>
      <c r="I188" s="162"/>
      <c r="J188" s="163">
        <f>J1354</f>
        <v>0</v>
      </c>
      <c r="K188" s="164"/>
    </row>
    <row r="189" spans="2:11" s="304" customFormat="1" ht="19.899999999999999" customHeight="1">
      <c r="B189" s="159"/>
      <c r="C189" s="160"/>
      <c r="D189" s="161" t="s">
        <v>2391</v>
      </c>
      <c r="E189" s="162"/>
      <c r="F189" s="162"/>
      <c r="G189" s="162"/>
      <c r="H189" s="162"/>
      <c r="I189" s="162"/>
      <c r="J189" s="163">
        <f>J1358</f>
        <v>0</v>
      </c>
      <c r="K189" s="164"/>
    </row>
    <row r="190" spans="2:11" s="304" customFormat="1" ht="14.85" customHeight="1">
      <c r="B190" s="159"/>
      <c r="C190" s="160"/>
      <c r="D190" s="161" t="s">
        <v>2392</v>
      </c>
      <c r="E190" s="162"/>
      <c r="F190" s="162"/>
      <c r="G190" s="162"/>
      <c r="H190" s="162"/>
      <c r="I190" s="162"/>
      <c r="J190" s="163">
        <f>J1379</f>
        <v>0</v>
      </c>
      <c r="K190" s="164"/>
    </row>
    <row r="191" spans="2:11" s="304" customFormat="1" ht="19.899999999999999" customHeight="1">
      <c r="B191" s="159"/>
      <c r="C191" s="160"/>
      <c r="D191" s="161" t="s">
        <v>2396</v>
      </c>
      <c r="E191" s="162"/>
      <c r="F191" s="162"/>
      <c r="G191" s="162"/>
      <c r="H191" s="162"/>
      <c r="I191" s="162"/>
      <c r="J191" s="163">
        <f>J1388</f>
        <v>0</v>
      </c>
      <c r="K191" s="164"/>
    </row>
    <row r="192" spans="2:11" s="296" customFormat="1" ht="24.95" customHeight="1">
      <c r="B192" s="116"/>
      <c r="C192" s="117"/>
      <c r="D192" s="118" t="s">
        <v>2427</v>
      </c>
      <c r="E192" s="119"/>
      <c r="F192" s="119"/>
      <c r="G192" s="119"/>
      <c r="H192" s="119"/>
      <c r="I192" s="119"/>
      <c r="J192" s="120">
        <f>J1406</f>
        <v>0</v>
      </c>
      <c r="K192" s="121"/>
    </row>
    <row r="193" spans="2:12" s="304" customFormat="1" ht="19.899999999999999" customHeight="1">
      <c r="B193" s="159"/>
      <c r="C193" s="160"/>
      <c r="D193" s="161" t="s">
        <v>2389</v>
      </c>
      <c r="E193" s="162"/>
      <c r="F193" s="162"/>
      <c r="G193" s="162"/>
      <c r="H193" s="162"/>
      <c r="I193" s="162"/>
      <c r="J193" s="163">
        <f>J1407</f>
        <v>0</v>
      </c>
      <c r="K193" s="164"/>
    </row>
    <row r="194" spans="2:12" s="304" customFormat="1" ht="19.899999999999999" customHeight="1">
      <c r="B194" s="159"/>
      <c r="C194" s="160"/>
      <c r="D194" s="161" t="s">
        <v>2391</v>
      </c>
      <c r="E194" s="162"/>
      <c r="F194" s="162"/>
      <c r="G194" s="162"/>
      <c r="H194" s="162"/>
      <c r="I194" s="162"/>
      <c r="J194" s="163">
        <f>J1413</f>
        <v>0</v>
      </c>
      <c r="K194" s="164"/>
    </row>
    <row r="195" spans="2:12" s="304" customFormat="1" ht="14.85" customHeight="1">
      <c r="B195" s="159"/>
      <c r="C195" s="160"/>
      <c r="D195" s="161" t="s">
        <v>2392</v>
      </c>
      <c r="E195" s="162"/>
      <c r="F195" s="162"/>
      <c r="G195" s="162"/>
      <c r="H195" s="162"/>
      <c r="I195" s="162"/>
      <c r="J195" s="163">
        <f>J1438</f>
        <v>0</v>
      </c>
      <c r="K195" s="164"/>
    </row>
    <row r="196" spans="2:12" s="304" customFormat="1" ht="19.899999999999999" customHeight="1">
      <c r="B196" s="159"/>
      <c r="C196" s="160"/>
      <c r="D196" s="161" t="s">
        <v>2396</v>
      </c>
      <c r="E196" s="162"/>
      <c r="F196" s="162"/>
      <c r="G196" s="162"/>
      <c r="H196" s="162"/>
      <c r="I196" s="162"/>
      <c r="J196" s="163">
        <f>J1447</f>
        <v>0</v>
      </c>
      <c r="K196" s="164"/>
    </row>
    <row r="197" spans="2:12" s="296" customFormat="1" ht="24.95" customHeight="1">
      <c r="B197" s="116"/>
      <c r="C197" s="117"/>
      <c r="D197" s="118" t="s">
        <v>2428</v>
      </c>
      <c r="E197" s="119"/>
      <c r="F197" s="119"/>
      <c r="G197" s="119"/>
      <c r="H197" s="119"/>
      <c r="I197" s="119"/>
      <c r="J197" s="120">
        <f>J1465</f>
        <v>0</v>
      </c>
      <c r="K197" s="121"/>
    </row>
    <row r="198" spans="2:12" s="304" customFormat="1" ht="19.899999999999999" customHeight="1">
      <c r="B198" s="159"/>
      <c r="C198" s="160"/>
      <c r="D198" s="161" t="s">
        <v>2391</v>
      </c>
      <c r="E198" s="162"/>
      <c r="F198" s="162"/>
      <c r="G198" s="162"/>
      <c r="H198" s="162"/>
      <c r="I198" s="162"/>
      <c r="J198" s="163">
        <f>J1466</f>
        <v>0</v>
      </c>
      <c r="K198" s="164"/>
    </row>
    <row r="199" spans="2:12" s="304" customFormat="1" ht="14.85" customHeight="1">
      <c r="B199" s="159"/>
      <c r="C199" s="160"/>
      <c r="D199" s="161" t="s">
        <v>2392</v>
      </c>
      <c r="E199" s="162"/>
      <c r="F199" s="162"/>
      <c r="G199" s="162"/>
      <c r="H199" s="162"/>
      <c r="I199" s="162"/>
      <c r="J199" s="163">
        <f>J1493</f>
        <v>0</v>
      </c>
      <c r="K199" s="164"/>
    </row>
    <row r="200" spans="2:12" s="304" customFormat="1" ht="19.899999999999999" customHeight="1">
      <c r="B200" s="159"/>
      <c r="C200" s="160"/>
      <c r="D200" s="161" t="s">
        <v>2396</v>
      </c>
      <c r="E200" s="162"/>
      <c r="F200" s="162"/>
      <c r="G200" s="162"/>
      <c r="H200" s="162"/>
      <c r="I200" s="162"/>
      <c r="J200" s="163">
        <f>J1502</f>
        <v>0</v>
      </c>
      <c r="K200" s="164"/>
    </row>
    <row r="201" spans="2:12" s="55" customFormat="1" ht="21.75" customHeight="1">
      <c r="B201" s="33"/>
      <c r="C201" s="34"/>
      <c r="D201" s="34"/>
      <c r="E201" s="34"/>
      <c r="F201" s="34"/>
      <c r="G201" s="34"/>
      <c r="H201" s="34"/>
      <c r="I201" s="34"/>
      <c r="J201" s="34"/>
      <c r="K201" s="37"/>
    </row>
    <row r="202" spans="2:12" s="55" customFormat="1" ht="6.95" customHeight="1">
      <c r="B202" s="48"/>
      <c r="C202" s="49"/>
      <c r="D202" s="49"/>
      <c r="E202" s="49"/>
      <c r="F202" s="49"/>
      <c r="G202" s="49"/>
      <c r="H202" s="49"/>
      <c r="I202" s="49"/>
      <c r="J202" s="49"/>
      <c r="K202" s="50"/>
    </row>
    <row r="206" spans="2:12" s="55" customFormat="1" ht="6.95" customHeight="1">
      <c r="B206" s="51"/>
      <c r="C206" s="52"/>
      <c r="D206" s="52"/>
      <c r="E206" s="52"/>
      <c r="F206" s="52"/>
      <c r="G206" s="52"/>
      <c r="H206" s="52"/>
      <c r="I206" s="52"/>
      <c r="J206" s="52"/>
      <c r="K206" s="52"/>
      <c r="L206" s="33"/>
    </row>
    <row r="207" spans="2:12" s="55" customFormat="1" ht="36.950000000000003" customHeight="1">
      <c r="B207" s="33"/>
      <c r="C207" s="54" t="s">
        <v>129</v>
      </c>
      <c r="L207" s="33"/>
    </row>
    <row r="208" spans="2:12" s="55" customFormat="1" ht="6.95" customHeight="1">
      <c r="B208" s="33"/>
      <c r="L208" s="33"/>
    </row>
    <row r="209" spans="2:65" s="55" customFormat="1" ht="14.45" customHeight="1">
      <c r="B209" s="33"/>
      <c r="C209" s="57" t="s">
        <v>18</v>
      </c>
      <c r="L209" s="33"/>
    </row>
    <row r="210" spans="2:65" s="55" customFormat="1" ht="22.5" customHeight="1">
      <c r="B210" s="33"/>
      <c r="E210" s="362" t="str">
        <f>E7</f>
        <v xml:space="preserve"> Lesopark ul. Lesní</v>
      </c>
      <c r="F210" s="363"/>
      <c r="G210" s="363"/>
      <c r="H210" s="363"/>
      <c r="L210" s="33"/>
    </row>
    <row r="211" spans="2:65" s="55" customFormat="1" ht="14.45" customHeight="1">
      <c r="B211" s="33"/>
      <c r="C211" s="57" t="s">
        <v>116</v>
      </c>
      <c r="L211" s="33"/>
    </row>
    <row r="212" spans="2:65" s="55" customFormat="1" ht="23.25" customHeight="1">
      <c r="B212" s="33"/>
      <c r="E212" s="334" t="str">
        <f>E9</f>
        <v>SO 08 - Vegetační úpravy</v>
      </c>
      <c r="F212" s="364"/>
      <c r="G212" s="364"/>
      <c r="H212" s="364"/>
      <c r="L212" s="33"/>
    </row>
    <row r="213" spans="2:65" s="55" customFormat="1" ht="6.95" customHeight="1">
      <c r="B213" s="33"/>
      <c r="L213" s="33"/>
    </row>
    <row r="214" spans="2:65" s="55" customFormat="1" ht="18" customHeight="1">
      <c r="B214" s="33"/>
      <c r="C214" s="57" t="s">
        <v>23</v>
      </c>
      <c r="F214" s="123" t="str">
        <f>F12</f>
        <v>Chodov</v>
      </c>
      <c r="I214" s="57" t="s">
        <v>25</v>
      </c>
      <c r="J214" s="65" t="str">
        <f>IF(J12="","",J12)</f>
        <v>16.3.2017</v>
      </c>
      <c r="L214" s="33"/>
    </row>
    <row r="215" spans="2:65" s="55" customFormat="1" ht="6.95" customHeight="1">
      <c r="B215" s="33"/>
      <c r="L215" s="33"/>
    </row>
    <row r="216" spans="2:65" s="55" customFormat="1" ht="15">
      <c r="B216" s="33"/>
      <c r="C216" s="57" t="s">
        <v>29</v>
      </c>
      <c r="F216" s="123" t="str">
        <f>E15</f>
        <v xml:space="preserve"> </v>
      </c>
      <c r="I216" s="57" t="s">
        <v>35</v>
      </c>
      <c r="J216" s="123" t="str">
        <f>E21</f>
        <v xml:space="preserve"> </v>
      </c>
      <c r="L216" s="33"/>
    </row>
    <row r="217" spans="2:65" s="55" customFormat="1" ht="14.45" customHeight="1">
      <c r="B217" s="33"/>
      <c r="C217" s="57" t="s">
        <v>33</v>
      </c>
      <c r="F217" s="123" t="str">
        <f>IF(E18="","",E18)</f>
        <v/>
      </c>
      <c r="L217" s="33"/>
    </row>
    <row r="218" spans="2:65" s="55" customFormat="1" ht="10.35" customHeight="1">
      <c r="B218" s="33"/>
      <c r="L218" s="33"/>
    </row>
    <row r="219" spans="2:65" s="298" customFormat="1" ht="29.25" customHeight="1">
      <c r="B219" s="124"/>
      <c r="C219" s="125" t="s">
        <v>130</v>
      </c>
      <c r="D219" s="126" t="s">
        <v>57</v>
      </c>
      <c r="E219" s="126" t="s">
        <v>53</v>
      </c>
      <c r="F219" s="126" t="s">
        <v>131</v>
      </c>
      <c r="G219" s="126" t="s">
        <v>132</v>
      </c>
      <c r="H219" s="126" t="s">
        <v>133</v>
      </c>
      <c r="I219" s="297" t="s">
        <v>134</v>
      </c>
      <c r="J219" s="126" t="s">
        <v>121</v>
      </c>
      <c r="K219" s="127" t="s">
        <v>135</v>
      </c>
      <c r="L219" s="124"/>
      <c r="M219" s="72" t="s">
        <v>136</v>
      </c>
      <c r="N219" s="73" t="s">
        <v>42</v>
      </c>
      <c r="O219" s="73" t="s">
        <v>137</v>
      </c>
      <c r="P219" s="73" t="s">
        <v>138</v>
      </c>
      <c r="Q219" s="73" t="s">
        <v>139</v>
      </c>
      <c r="R219" s="73" t="s">
        <v>140</v>
      </c>
      <c r="S219" s="73" t="s">
        <v>141</v>
      </c>
      <c r="T219" s="74" t="s">
        <v>142</v>
      </c>
    </row>
    <row r="220" spans="2:65" s="55" customFormat="1" ht="29.25" customHeight="1">
      <c r="B220" s="33"/>
      <c r="C220" s="78" t="s">
        <v>122</v>
      </c>
      <c r="J220" s="129">
        <f>BK220</f>
        <v>0</v>
      </c>
      <c r="L220" s="33"/>
      <c r="M220" s="75"/>
      <c r="N220" s="76"/>
      <c r="O220" s="76"/>
      <c r="P220" s="130">
        <f>P221+P228+P281+P290+P349+P366+P369+P427+P494+P498+P554+P586+P666+P715+P744+P803+P828+P853+P900+P921+P930+P961+P990+P1020+P1073+P1099+P1127+P1182+P1216+P1253+P1282+P1337+P1347+P1406+P1465</f>
        <v>0</v>
      </c>
      <c r="Q220" s="76"/>
      <c r="R220" s="130">
        <f>R221+R228+R281+R290+R349+R366+R369+R427+R494+R498+R554+R586+R666+R715+R744+R803+R828+R853+R900+R921+R930+R961+R990+R1020+R1073+R1099+R1127+R1182+R1216+R1253+R1282+R1337+R1347+R1406+R1465</f>
        <v>242.90965000000003</v>
      </c>
      <c r="S220" s="76"/>
      <c r="T220" s="131">
        <f>T221+T228+T281+T290+T349+T366+T369+T427+T494+T498+T554+T586+T666+T715+T744+T803+T828+T853+T900+T921+T930+T961+T990+T1020+T1073+T1099+T1127+T1182+T1216+T1253+T1282+T1337+T1347+T1406+T1465</f>
        <v>0</v>
      </c>
      <c r="AT220" s="291" t="s">
        <v>71</v>
      </c>
      <c r="AU220" s="291" t="s">
        <v>123</v>
      </c>
      <c r="BK220" s="299">
        <f>BK221+BK228+BK281+BK290+BK349+BK366+BK369+BK427+BK494+BK498+BK554+BK586+BK666+BK715+BK744+BK803+BK828+BK853+BK900+BK921+BK930+BK961+BK990+BK1020+BK1073+BK1099+BK1127+BK1182+BK1216+BK1253+BK1282+BK1337+BK1347+BK1406+BK1465</f>
        <v>0</v>
      </c>
    </row>
    <row r="221" spans="2:65" s="133" customFormat="1" ht="37.35" customHeight="1">
      <c r="B221" s="132"/>
      <c r="D221" s="134" t="s">
        <v>71</v>
      </c>
      <c r="E221" s="135" t="s">
        <v>2429</v>
      </c>
      <c r="F221" s="135" t="s">
        <v>2430</v>
      </c>
      <c r="J221" s="137">
        <f>BK221</f>
        <v>0</v>
      </c>
      <c r="L221" s="132"/>
      <c r="M221" s="138"/>
      <c r="N221" s="139"/>
      <c r="O221" s="139"/>
      <c r="P221" s="140">
        <f>SUM(P222:P227)</f>
        <v>0</v>
      </c>
      <c r="Q221" s="139"/>
      <c r="R221" s="140">
        <f>SUM(R222:R227)</f>
        <v>0</v>
      </c>
      <c r="S221" s="139"/>
      <c r="T221" s="141">
        <f>SUM(T222:T227)</f>
        <v>0</v>
      </c>
      <c r="AR221" s="165" t="s">
        <v>80</v>
      </c>
      <c r="AT221" s="300" t="s">
        <v>71</v>
      </c>
      <c r="AU221" s="300" t="s">
        <v>72</v>
      </c>
      <c r="AY221" s="165" t="s">
        <v>145</v>
      </c>
      <c r="BK221" s="301">
        <f>SUM(BK222:BK227)</f>
        <v>0</v>
      </c>
    </row>
    <row r="222" spans="2:65" s="55" customFormat="1" ht="22.5" customHeight="1">
      <c r="B222" s="33"/>
      <c r="C222" s="142" t="s">
        <v>80</v>
      </c>
      <c r="D222" s="142" t="s">
        <v>146</v>
      </c>
      <c r="E222" s="143" t="s">
        <v>2431</v>
      </c>
      <c r="F222" s="144" t="s">
        <v>2432</v>
      </c>
      <c r="G222" s="145" t="s">
        <v>189</v>
      </c>
      <c r="H222" s="146">
        <v>1745.84</v>
      </c>
      <c r="I222" s="147"/>
      <c r="J222" s="148">
        <f>ROUND(I222*H222,2)</f>
        <v>0</v>
      </c>
      <c r="K222" s="144" t="s">
        <v>21</v>
      </c>
      <c r="L222" s="33"/>
      <c r="M222" s="302" t="s">
        <v>21</v>
      </c>
      <c r="N222" s="149" t="s">
        <v>43</v>
      </c>
      <c r="O222" s="34"/>
      <c r="P222" s="150">
        <f>O222*H222</f>
        <v>0</v>
      </c>
      <c r="Q222" s="150">
        <v>0</v>
      </c>
      <c r="R222" s="150">
        <f>Q222*H222</f>
        <v>0</v>
      </c>
      <c r="S222" s="150">
        <v>0</v>
      </c>
      <c r="T222" s="151">
        <f>S222*H222</f>
        <v>0</v>
      </c>
      <c r="AR222" s="291" t="s">
        <v>150</v>
      </c>
      <c r="AT222" s="291" t="s">
        <v>146</v>
      </c>
      <c r="AU222" s="291" t="s">
        <v>80</v>
      </c>
      <c r="AY222" s="291" t="s">
        <v>145</v>
      </c>
      <c r="BE222" s="303">
        <f>IF(N222="základní",J222,0)</f>
        <v>0</v>
      </c>
      <c r="BF222" s="303">
        <f>IF(N222="snížená",J222,0)</f>
        <v>0</v>
      </c>
      <c r="BG222" s="303">
        <f>IF(N222="zákl. přenesená",J222,0)</f>
        <v>0</v>
      </c>
      <c r="BH222" s="303">
        <f>IF(N222="sníž. přenesená",J222,0)</f>
        <v>0</v>
      </c>
      <c r="BI222" s="303">
        <f>IF(N222="nulová",J222,0)</f>
        <v>0</v>
      </c>
      <c r="BJ222" s="291" t="s">
        <v>80</v>
      </c>
      <c r="BK222" s="303">
        <f>ROUND(I222*H222,2)</f>
        <v>0</v>
      </c>
      <c r="BL222" s="291" t="s">
        <v>150</v>
      </c>
      <c r="BM222" s="291" t="s">
        <v>82</v>
      </c>
    </row>
    <row r="223" spans="2:65" s="55" customFormat="1" ht="40.5">
      <c r="B223" s="33"/>
      <c r="D223" s="152" t="s">
        <v>163</v>
      </c>
      <c r="F223" s="153" t="s">
        <v>2433</v>
      </c>
      <c r="I223" s="122"/>
      <c r="L223" s="33"/>
      <c r="M223" s="154"/>
      <c r="N223" s="34"/>
      <c r="O223" s="34"/>
      <c r="P223" s="34"/>
      <c r="Q223" s="34"/>
      <c r="R223" s="34"/>
      <c r="S223" s="34"/>
      <c r="T223" s="70"/>
      <c r="AT223" s="291" t="s">
        <v>163</v>
      </c>
      <c r="AU223" s="291" t="s">
        <v>80</v>
      </c>
    </row>
    <row r="224" spans="2:65" s="173" customFormat="1">
      <c r="B224" s="172"/>
      <c r="D224" s="152" t="s">
        <v>205</v>
      </c>
      <c r="E224" s="190" t="s">
        <v>21</v>
      </c>
      <c r="F224" s="191" t="s">
        <v>2434</v>
      </c>
      <c r="H224" s="192">
        <v>1745.84</v>
      </c>
      <c r="I224" s="176"/>
      <c r="L224" s="172"/>
      <c r="M224" s="177"/>
      <c r="N224" s="178"/>
      <c r="O224" s="178"/>
      <c r="P224" s="178"/>
      <c r="Q224" s="178"/>
      <c r="R224" s="178"/>
      <c r="S224" s="178"/>
      <c r="T224" s="179"/>
      <c r="AT224" s="190" t="s">
        <v>205</v>
      </c>
      <c r="AU224" s="190" t="s">
        <v>80</v>
      </c>
      <c r="AV224" s="173" t="s">
        <v>82</v>
      </c>
      <c r="AW224" s="173" t="s">
        <v>36</v>
      </c>
      <c r="AX224" s="173" t="s">
        <v>72</v>
      </c>
      <c r="AY224" s="190" t="s">
        <v>145</v>
      </c>
    </row>
    <row r="225" spans="2:65" s="194" customFormat="1">
      <c r="B225" s="193"/>
      <c r="D225" s="170" t="s">
        <v>205</v>
      </c>
      <c r="E225" s="195" t="s">
        <v>21</v>
      </c>
      <c r="F225" s="196" t="s">
        <v>236</v>
      </c>
      <c r="H225" s="197">
        <v>1745.84</v>
      </c>
      <c r="I225" s="198"/>
      <c r="L225" s="193"/>
      <c r="M225" s="199"/>
      <c r="N225" s="200"/>
      <c r="O225" s="200"/>
      <c r="P225" s="200"/>
      <c r="Q225" s="200"/>
      <c r="R225" s="200"/>
      <c r="S225" s="200"/>
      <c r="T225" s="201"/>
      <c r="AT225" s="308" t="s">
        <v>205</v>
      </c>
      <c r="AU225" s="308" t="s">
        <v>80</v>
      </c>
      <c r="AV225" s="194" t="s">
        <v>150</v>
      </c>
      <c r="AW225" s="194" t="s">
        <v>36</v>
      </c>
      <c r="AX225" s="194" t="s">
        <v>80</v>
      </c>
      <c r="AY225" s="308" t="s">
        <v>145</v>
      </c>
    </row>
    <row r="226" spans="2:65" s="55" customFormat="1" ht="22.5" customHeight="1">
      <c r="B226" s="33"/>
      <c r="C226" s="142" t="s">
        <v>82</v>
      </c>
      <c r="D226" s="142" t="s">
        <v>146</v>
      </c>
      <c r="E226" s="143" t="s">
        <v>2435</v>
      </c>
      <c r="F226" s="144" t="s">
        <v>2436</v>
      </c>
      <c r="G226" s="145" t="s">
        <v>189</v>
      </c>
      <c r="H226" s="146">
        <v>1745.84</v>
      </c>
      <c r="I226" s="147"/>
      <c r="J226" s="148">
        <f>ROUND(I226*H226,2)</f>
        <v>0</v>
      </c>
      <c r="K226" s="144" t="s">
        <v>21</v>
      </c>
      <c r="L226" s="33"/>
      <c r="M226" s="302" t="s">
        <v>21</v>
      </c>
      <c r="N226" s="149" t="s">
        <v>43</v>
      </c>
      <c r="O226" s="34"/>
      <c r="P226" s="150">
        <f>O226*H226</f>
        <v>0</v>
      </c>
      <c r="Q226" s="150">
        <v>0</v>
      </c>
      <c r="R226" s="150">
        <f>Q226*H226</f>
        <v>0</v>
      </c>
      <c r="S226" s="150">
        <v>0</v>
      </c>
      <c r="T226" s="151">
        <f>S226*H226</f>
        <v>0</v>
      </c>
      <c r="AR226" s="291" t="s">
        <v>150</v>
      </c>
      <c r="AT226" s="291" t="s">
        <v>146</v>
      </c>
      <c r="AU226" s="291" t="s">
        <v>80</v>
      </c>
      <c r="AY226" s="291" t="s">
        <v>145</v>
      </c>
      <c r="BE226" s="303">
        <f>IF(N226="základní",J226,0)</f>
        <v>0</v>
      </c>
      <c r="BF226" s="303">
        <f>IF(N226="snížená",J226,0)</f>
        <v>0</v>
      </c>
      <c r="BG226" s="303">
        <f>IF(N226="zákl. přenesená",J226,0)</f>
        <v>0</v>
      </c>
      <c r="BH226" s="303">
        <f>IF(N226="sníž. přenesená",J226,0)</f>
        <v>0</v>
      </c>
      <c r="BI226" s="303">
        <f>IF(N226="nulová",J226,0)</f>
        <v>0</v>
      </c>
      <c r="BJ226" s="291" t="s">
        <v>80</v>
      </c>
      <c r="BK226" s="303">
        <f>ROUND(I226*H226,2)</f>
        <v>0</v>
      </c>
      <c r="BL226" s="291" t="s">
        <v>150</v>
      </c>
      <c r="BM226" s="291" t="s">
        <v>150</v>
      </c>
    </row>
    <row r="227" spans="2:65" s="55" customFormat="1" ht="40.5">
      <c r="B227" s="33"/>
      <c r="D227" s="152" t="s">
        <v>163</v>
      </c>
      <c r="F227" s="153" t="s">
        <v>2433</v>
      </c>
      <c r="I227" s="122"/>
      <c r="L227" s="33"/>
      <c r="M227" s="154"/>
      <c r="N227" s="34"/>
      <c r="O227" s="34"/>
      <c r="P227" s="34"/>
      <c r="Q227" s="34"/>
      <c r="R227" s="34"/>
      <c r="S227" s="34"/>
      <c r="T227" s="70"/>
      <c r="AT227" s="291" t="s">
        <v>163</v>
      </c>
      <c r="AU227" s="291" t="s">
        <v>80</v>
      </c>
    </row>
    <row r="228" spans="2:65" s="133" customFormat="1" ht="37.35" customHeight="1">
      <c r="B228" s="132"/>
      <c r="D228" s="165" t="s">
        <v>71</v>
      </c>
      <c r="E228" s="166" t="s">
        <v>2437</v>
      </c>
      <c r="F228" s="166" t="s">
        <v>2438</v>
      </c>
      <c r="I228" s="136"/>
      <c r="J228" s="167">
        <f>BK228</f>
        <v>0</v>
      </c>
      <c r="L228" s="132"/>
      <c r="M228" s="138"/>
      <c r="N228" s="139"/>
      <c r="O228" s="139"/>
      <c r="P228" s="140">
        <f>P229+P239+P246</f>
        <v>0</v>
      </c>
      <c r="Q228" s="139"/>
      <c r="R228" s="140">
        <f>R229+R239+R246</f>
        <v>1.3410600000000001</v>
      </c>
      <c r="S228" s="139"/>
      <c r="T228" s="141">
        <f>T229+T239+T246</f>
        <v>0</v>
      </c>
      <c r="AR228" s="165" t="s">
        <v>80</v>
      </c>
      <c r="AT228" s="300" t="s">
        <v>71</v>
      </c>
      <c r="AU228" s="300" t="s">
        <v>72</v>
      </c>
      <c r="AY228" s="165" t="s">
        <v>145</v>
      </c>
      <c r="BK228" s="301">
        <f>BK229+BK239+BK246</f>
        <v>0</v>
      </c>
    </row>
    <row r="229" spans="2:65" s="133" customFormat="1" ht="19.899999999999999" customHeight="1">
      <c r="B229" s="132"/>
      <c r="D229" s="134" t="s">
        <v>71</v>
      </c>
      <c r="E229" s="168" t="s">
        <v>2439</v>
      </c>
      <c r="F229" s="168" t="s">
        <v>2440</v>
      </c>
      <c r="I229" s="136"/>
      <c r="J229" s="169">
        <f>BK229</f>
        <v>0</v>
      </c>
      <c r="L229" s="132"/>
      <c r="M229" s="138"/>
      <c r="N229" s="139"/>
      <c r="O229" s="139"/>
      <c r="P229" s="140">
        <f>SUM(P230:P238)</f>
        <v>0</v>
      </c>
      <c r="Q229" s="139"/>
      <c r="R229" s="140">
        <f>SUM(R230:R238)</f>
        <v>0</v>
      </c>
      <c r="S229" s="139"/>
      <c r="T229" s="141">
        <f>SUM(T230:T238)</f>
        <v>0</v>
      </c>
      <c r="AR229" s="165" t="s">
        <v>80</v>
      </c>
      <c r="AT229" s="300" t="s">
        <v>71</v>
      </c>
      <c r="AU229" s="300" t="s">
        <v>80</v>
      </c>
      <c r="AY229" s="165" t="s">
        <v>145</v>
      </c>
      <c r="BK229" s="301">
        <f>SUM(BK230:BK238)</f>
        <v>0</v>
      </c>
    </row>
    <row r="230" spans="2:65" s="55" customFormat="1" ht="31.5" customHeight="1">
      <c r="B230" s="33"/>
      <c r="C230" s="142" t="s">
        <v>159</v>
      </c>
      <c r="D230" s="142" t="s">
        <v>146</v>
      </c>
      <c r="E230" s="143" t="s">
        <v>698</v>
      </c>
      <c r="F230" s="144" t="s">
        <v>699</v>
      </c>
      <c r="G230" s="145" t="s">
        <v>155</v>
      </c>
      <c r="H230" s="146">
        <v>64</v>
      </c>
      <c r="I230" s="147"/>
      <c r="J230" s="148">
        <f>ROUND(I230*H230,2)</f>
        <v>0</v>
      </c>
      <c r="K230" s="144" t="s">
        <v>21</v>
      </c>
      <c r="L230" s="33"/>
      <c r="M230" s="302" t="s">
        <v>21</v>
      </c>
      <c r="N230" s="149" t="s">
        <v>43</v>
      </c>
      <c r="O230" s="34"/>
      <c r="P230" s="150">
        <f>O230*H230</f>
        <v>0</v>
      </c>
      <c r="Q230" s="150">
        <v>0</v>
      </c>
      <c r="R230" s="150">
        <f>Q230*H230</f>
        <v>0</v>
      </c>
      <c r="S230" s="150">
        <v>0</v>
      </c>
      <c r="T230" s="151">
        <f>S230*H230</f>
        <v>0</v>
      </c>
      <c r="AR230" s="291" t="s">
        <v>150</v>
      </c>
      <c r="AT230" s="291" t="s">
        <v>146</v>
      </c>
      <c r="AU230" s="291" t="s">
        <v>82</v>
      </c>
      <c r="AY230" s="291" t="s">
        <v>145</v>
      </c>
      <c r="BE230" s="303">
        <f>IF(N230="základní",J230,0)</f>
        <v>0</v>
      </c>
      <c r="BF230" s="303">
        <f>IF(N230="snížená",J230,0)</f>
        <v>0</v>
      </c>
      <c r="BG230" s="303">
        <f>IF(N230="zákl. přenesená",J230,0)</f>
        <v>0</v>
      </c>
      <c r="BH230" s="303">
        <f>IF(N230="sníž. přenesená",J230,0)</f>
        <v>0</v>
      </c>
      <c r="BI230" s="303">
        <f>IF(N230="nulová",J230,0)</f>
        <v>0</v>
      </c>
      <c r="BJ230" s="291" t="s">
        <v>80</v>
      </c>
      <c r="BK230" s="303">
        <f>ROUND(I230*H230,2)</f>
        <v>0</v>
      </c>
      <c r="BL230" s="291" t="s">
        <v>150</v>
      </c>
      <c r="BM230" s="291" t="s">
        <v>156</v>
      </c>
    </row>
    <row r="231" spans="2:65" s="55" customFormat="1" ht="27">
      <c r="B231" s="33"/>
      <c r="D231" s="170" t="s">
        <v>163</v>
      </c>
      <c r="F231" s="171" t="s">
        <v>700</v>
      </c>
      <c r="I231" s="122"/>
      <c r="L231" s="33"/>
      <c r="M231" s="154"/>
      <c r="N231" s="34"/>
      <c r="O231" s="34"/>
      <c r="P231" s="34"/>
      <c r="Q231" s="34"/>
      <c r="R231" s="34"/>
      <c r="S231" s="34"/>
      <c r="T231" s="70"/>
      <c r="AT231" s="291" t="s">
        <v>163</v>
      </c>
      <c r="AU231" s="291" t="s">
        <v>82</v>
      </c>
    </row>
    <row r="232" spans="2:65" s="55" customFormat="1" ht="31.5" customHeight="1">
      <c r="B232" s="33"/>
      <c r="C232" s="142" t="s">
        <v>150</v>
      </c>
      <c r="D232" s="142" t="s">
        <v>146</v>
      </c>
      <c r="E232" s="143" t="s">
        <v>701</v>
      </c>
      <c r="F232" s="144" t="s">
        <v>702</v>
      </c>
      <c r="G232" s="145" t="s">
        <v>155</v>
      </c>
      <c r="H232" s="146">
        <v>52</v>
      </c>
      <c r="I232" s="147"/>
      <c r="J232" s="148">
        <f>ROUND(I232*H232,2)</f>
        <v>0</v>
      </c>
      <c r="K232" s="144" t="s">
        <v>21</v>
      </c>
      <c r="L232" s="33"/>
      <c r="M232" s="302" t="s">
        <v>21</v>
      </c>
      <c r="N232" s="149" t="s">
        <v>43</v>
      </c>
      <c r="O232" s="34"/>
      <c r="P232" s="150">
        <f>O232*H232</f>
        <v>0</v>
      </c>
      <c r="Q232" s="150">
        <v>0</v>
      </c>
      <c r="R232" s="150">
        <f>Q232*H232</f>
        <v>0</v>
      </c>
      <c r="S232" s="150">
        <v>0</v>
      </c>
      <c r="T232" s="151">
        <f>S232*H232</f>
        <v>0</v>
      </c>
      <c r="AR232" s="291" t="s">
        <v>150</v>
      </c>
      <c r="AT232" s="291" t="s">
        <v>146</v>
      </c>
      <c r="AU232" s="291" t="s">
        <v>82</v>
      </c>
      <c r="AY232" s="291" t="s">
        <v>145</v>
      </c>
      <c r="BE232" s="303">
        <f>IF(N232="základní",J232,0)</f>
        <v>0</v>
      </c>
      <c r="BF232" s="303">
        <f>IF(N232="snížená",J232,0)</f>
        <v>0</v>
      </c>
      <c r="BG232" s="303">
        <f>IF(N232="zákl. přenesená",J232,0)</f>
        <v>0</v>
      </c>
      <c r="BH232" s="303">
        <f>IF(N232="sníž. přenesená",J232,0)</f>
        <v>0</v>
      </c>
      <c r="BI232" s="303">
        <f>IF(N232="nulová",J232,0)</f>
        <v>0</v>
      </c>
      <c r="BJ232" s="291" t="s">
        <v>80</v>
      </c>
      <c r="BK232" s="303">
        <f>ROUND(I232*H232,2)</f>
        <v>0</v>
      </c>
      <c r="BL232" s="291" t="s">
        <v>150</v>
      </c>
      <c r="BM232" s="291" t="s">
        <v>162</v>
      </c>
    </row>
    <row r="233" spans="2:65" s="55" customFormat="1" ht="27">
      <c r="B233" s="33"/>
      <c r="D233" s="170" t="s">
        <v>163</v>
      </c>
      <c r="F233" s="171" t="s">
        <v>700</v>
      </c>
      <c r="I233" s="122"/>
      <c r="L233" s="33"/>
      <c r="M233" s="154"/>
      <c r="N233" s="34"/>
      <c r="O233" s="34"/>
      <c r="P233" s="34"/>
      <c r="Q233" s="34"/>
      <c r="R233" s="34"/>
      <c r="S233" s="34"/>
      <c r="T233" s="70"/>
      <c r="AT233" s="291" t="s">
        <v>163</v>
      </c>
      <c r="AU233" s="291" t="s">
        <v>82</v>
      </c>
    </row>
    <row r="234" spans="2:65" s="55" customFormat="1" ht="22.5" customHeight="1">
      <c r="B234" s="33"/>
      <c r="C234" s="142" t="s">
        <v>170</v>
      </c>
      <c r="D234" s="142" t="s">
        <v>146</v>
      </c>
      <c r="E234" s="143" t="s">
        <v>703</v>
      </c>
      <c r="F234" s="144" t="s">
        <v>704</v>
      </c>
      <c r="G234" s="145" t="s">
        <v>189</v>
      </c>
      <c r="H234" s="146">
        <v>260</v>
      </c>
      <c r="I234" s="147"/>
      <c r="J234" s="148">
        <f>ROUND(I234*H234,2)</f>
        <v>0</v>
      </c>
      <c r="K234" s="144" t="s">
        <v>21</v>
      </c>
      <c r="L234" s="33"/>
      <c r="M234" s="302" t="s">
        <v>21</v>
      </c>
      <c r="N234" s="149" t="s">
        <v>43</v>
      </c>
      <c r="O234" s="34"/>
      <c r="P234" s="150">
        <f>O234*H234</f>
        <v>0</v>
      </c>
      <c r="Q234" s="150">
        <v>0</v>
      </c>
      <c r="R234" s="150">
        <f>Q234*H234</f>
        <v>0</v>
      </c>
      <c r="S234" s="150">
        <v>0</v>
      </c>
      <c r="T234" s="151">
        <f>S234*H234</f>
        <v>0</v>
      </c>
      <c r="AR234" s="291" t="s">
        <v>150</v>
      </c>
      <c r="AT234" s="291" t="s">
        <v>146</v>
      </c>
      <c r="AU234" s="291" t="s">
        <v>82</v>
      </c>
      <c r="AY234" s="291" t="s">
        <v>145</v>
      </c>
      <c r="BE234" s="303">
        <f>IF(N234="základní",J234,0)</f>
        <v>0</v>
      </c>
      <c r="BF234" s="303">
        <f>IF(N234="snížená",J234,0)</f>
        <v>0</v>
      </c>
      <c r="BG234" s="303">
        <f>IF(N234="zákl. přenesená",J234,0)</f>
        <v>0</v>
      </c>
      <c r="BH234" s="303">
        <f>IF(N234="sníž. přenesená",J234,0)</f>
        <v>0</v>
      </c>
      <c r="BI234" s="303">
        <f>IF(N234="nulová",J234,0)</f>
        <v>0</v>
      </c>
      <c r="BJ234" s="291" t="s">
        <v>80</v>
      </c>
      <c r="BK234" s="303">
        <f>ROUND(I234*H234,2)</f>
        <v>0</v>
      </c>
      <c r="BL234" s="291" t="s">
        <v>150</v>
      </c>
      <c r="BM234" s="291" t="s">
        <v>169</v>
      </c>
    </row>
    <row r="235" spans="2:65" s="55" customFormat="1" ht="27">
      <c r="B235" s="33"/>
      <c r="D235" s="170" t="s">
        <v>163</v>
      </c>
      <c r="F235" s="171" t="s">
        <v>705</v>
      </c>
      <c r="I235" s="122"/>
      <c r="L235" s="33"/>
      <c r="M235" s="154"/>
      <c r="N235" s="34"/>
      <c r="O235" s="34"/>
      <c r="P235" s="34"/>
      <c r="Q235" s="34"/>
      <c r="R235" s="34"/>
      <c r="S235" s="34"/>
      <c r="T235" s="70"/>
      <c r="AT235" s="291" t="s">
        <v>163</v>
      </c>
      <c r="AU235" s="291" t="s">
        <v>82</v>
      </c>
    </row>
    <row r="236" spans="2:65" s="55" customFormat="1" ht="22.5" customHeight="1">
      <c r="B236" s="33"/>
      <c r="C236" s="142" t="s">
        <v>156</v>
      </c>
      <c r="D236" s="142" t="s">
        <v>146</v>
      </c>
      <c r="E236" s="143" t="s">
        <v>703</v>
      </c>
      <c r="F236" s="144" t="s">
        <v>704</v>
      </c>
      <c r="G236" s="145" t="s">
        <v>189</v>
      </c>
      <c r="H236" s="146">
        <v>390</v>
      </c>
      <c r="I236" s="147"/>
      <c r="J236" s="148">
        <f>ROUND(I236*H236,2)</f>
        <v>0</v>
      </c>
      <c r="K236" s="144" t="s">
        <v>21</v>
      </c>
      <c r="L236" s="33"/>
      <c r="M236" s="302" t="s">
        <v>21</v>
      </c>
      <c r="N236" s="149" t="s">
        <v>43</v>
      </c>
      <c r="O236" s="34"/>
      <c r="P236" s="150">
        <f>O236*H236</f>
        <v>0</v>
      </c>
      <c r="Q236" s="150">
        <v>0</v>
      </c>
      <c r="R236" s="150">
        <f>Q236*H236</f>
        <v>0</v>
      </c>
      <c r="S236" s="150">
        <v>0</v>
      </c>
      <c r="T236" s="151">
        <f>S236*H236</f>
        <v>0</v>
      </c>
      <c r="AR236" s="291" t="s">
        <v>150</v>
      </c>
      <c r="AT236" s="291" t="s">
        <v>146</v>
      </c>
      <c r="AU236" s="291" t="s">
        <v>82</v>
      </c>
      <c r="AY236" s="291" t="s">
        <v>145</v>
      </c>
      <c r="BE236" s="303">
        <f>IF(N236="základní",J236,0)</f>
        <v>0</v>
      </c>
      <c r="BF236" s="303">
        <f>IF(N236="snížená",J236,0)</f>
        <v>0</v>
      </c>
      <c r="BG236" s="303">
        <f>IF(N236="zákl. přenesená",J236,0)</f>
        <v>0</v>
      </c>
      <c r="BH236" s="303">
        <f>IF(N236="sníž. přenesená",J236,0)</f>
        <v>0</v>
      </c>
      <c r="BI236" s="303">
        <f>IF(N236="nulová",J236,0)</f>
        <v>0</v>
      </c>
      <c r="BJ236" s="291" t="s">
        <v>80</v>
      </c>
      <c r="BK236" s="303">
        <f>ROUND(I236*H236,2)</f>
        <v>0</v>
      </c>
      <c r="BL236" s="291" t="s">
        <v>150</v>
      </c>
      <c r="BM236" s="291" t="s">
        <v>173</v>
      </c>
    </row>
    <row r="237" spans="2:65" s="55" customFormat="1" ht="22.5" customHeight="1">
      <c r="B237" s="33"/>
      <c r="C237" s="142" t="s">
        <v>207</v>
      </c>
      <c r="D237" s="142" t="s">
        <v>146</v>
      </c>
      <c r="E237" s="143" t="s">
        <v>703</v>
      </c>
      <c r="F237" s="144" t="s">
        <v>704</v>
      </c>
      <c r="G237" s="145" t="s">
        <v>189</v>
      </c>
      <c r="H237" s="146">
        <v>462</v>
      </c>
      <c r="I237" s="147"/>
      <c r="J237" s="148">
        <f>ROUND(I237*H237,2)</f>
        <v>0</v>
      </c>
      <c r="K237" s="144" t="s">
        <v>21</v>
      </c>
      <c r="L237" s="33"/>
      <c r="M237" s="302" t="s">
        <v>21</v>
      </c>
      <c r="N237" s="149" t="s">
        <v>43</v>
      </c>
      <c r="O237" s="34"/>
      <c r="P237" s="150">
        <f>O237*H237</f>
        <v>0</v>
      </c>
      <c r="Q237" s="150">
        <v>0</v>
      </c>
      <c r="R237" s="150">
        <f>Q237*H237</f>
        <v>0</v>
      </c>
      <c r="S237" s="150">
        <v>0</v>
      </c>
      <c r="T237" s="151">
        <f>S237*H237</f>
        <v>0</v>
      </c>
      <c r="AR237" s="291" t="s">
        <v>150</v>
      </c>
      <c r="AT237" s="291" t="s">
        <v>146</v>
      </c>
      <c r="AU237" s="291" t="s">
        <v>82</v>
      </c>
      <c r="AY237" s="291" t="s">
        <v>145</v>
      </c>
      <c r="BE237" s="303">
        <f>IF(N237="základní",J237,0)</f>
        <v>0</v>
      </c>
      <c r="BF237" s="303">
        <f>IF(N237="snížená",J237,0)</f>
        <v>0</v>
      </c>
      <c r="BG237" s="303">
        <f>IF(N237="zákl. přenesená",J237,0)</f>
        <v>0</v>
      </c>
      <c r="BH237" s="303">
        <f>IF(N237="sníž. přenesená",J237,0)</f>
        <v>0</v>
      </c>
      <c r="BI237" s="303">
        <f>IF(N237="nulová",J237,0)</f>
        <v>0</v>
      </c>
      <c r="BJ237" s="291" t="s">
        <v>80</v>
      </c>
      <c r="BK237" s="303">
        <f>ROUND(I237*H237,2)</f>
        <v>0</v>
      </c>
      <c r="BL237" s="291" t="s">
        <v>150</v>
      </c>
      <c r="BM237" s="291" t="s">
        <v>178</v>
      </c>
    </row>
    <row r="238" spans="2:65" s="55" customFormat="1" ht="22.5" customHeight="1">
      <c r="B238" s="33"/>
      <c r="C238" s="142" t="s">
        <v>162</v>
      </c>
      <c r="D238" s="142" t="s">
        <v>146</v>
      </c>
      <c r="E238" s="143" t="s">
        <v>706</v>
      </c>
      <c r="F238" s="144" t="s">
        <v>707</v>
      </c>
      <c r="G238" s="145" t="s">
        <v>221</v>
      </c>
      <c r="H238" s="146">
        <v>30</v>
      </c>
      <c r="I238" s="147"/>
      <c r="J238" s="148">
        <f>ROUND(I238*H238,2)</f>
        <v>0</v>
      </c>
      <c r="K238" s="144" t="s">
        <v>21</v>
      </c>
      <c r="L238" s="33"/>
      <c r="M238" s="302" t="s">
        <v>21</v>
      </c>
      <c r="N238" s="149" t="s">
        <v>43</v>
      </c>
      <c r="O238" s="34"/>
      <c r="P238" s="150">
        <f>O238*H238</f>
        <v>0</v>
      </c>
      <c r="Q238" s="150">
        <v>0</v>
      </c>
      <c r="R238" s="150">
        <f>Q238*H238</f>
        <v>0</v>
      </c>
      <c r="S238" s="150">
        <v>0</v>
      </c>
      <c r="T238" s="151">
        <f>S238*H238</f>
        <v>0</v>
      </c>
      <c r="AR238" s="291" t="s">
        <v>150</v>
      </c>
      <c r="AT238" s="291" t="s">
        <v>146</v>
      </c>
      <c r="AU238" s="291" t="s">
        <v>82</v>
      </c>
      <c r="AY238" s="291" t="s">
        <v>145</v>
      </c>
      <c r="BE238" s="303">
        <f>IF(N238="základní",J238,0)</f>
        <v>0</v>
      </c>
      <c r="BF238" s="303">
        <f>IF(N238="snížená",J238,0)</f>
        <v>0</v>
      </c>
      <c r="BG238" s="303">
        <f>IF(N238="zákl. přenesená",J238,0)</f>
        <v>0</v>
      </c>
      <c r="BH238" s="303">
        <f>IF(N238="sníž. přenesená",J238,0)</f>
        <v>0</v>
      </c>
      <c r="BI238" s="303">
        <f>IF(N238="nulová",J238,0)</f>
        <v>0</v>
      </c>
      <c r="BJ238" s="291" t="s">
        <v>80</v>
      </c>
      <c r="BK238" s="303">
        <f>ROUND(I238*H238,2)</f>
        <v>0</v>
      </c>
      <c r="BL238" s="291" t="s">
        <v>150</v>
      </c>
      <c r="BM238" s="291" t="s">
        <v>242</v>
      </c>
    </row>
    <row r="239" spans="2:65" s="133" customFormat="1" ht="29.85" customHeight="1">
      <c r="B239" s="132"/>
      <c r="D239" s="134" t="s">
        <v>71</v>
      </c>
      <c r="E239" s="168" t="s">
        <v>708</v>
      </c>
      <c r="F239" s="168" t="s">
        <v>709</v>
      </c>
      <c r="I239" s="136"/>
      <c r="J239" s="169">
        <f>BK239</f>
        <v>0</v>
      </c>
      <c r="L239" s="132"/>
      <c r="M239" s="138"/>
      <c r="N239" s="139"/>
      <c r="O239" s="139"/>
      <c r="P239" s="140">
        <f>SUM(P240:P245)</f>
        <v>0</v>
      </c>
      <c r="Q239" s="139"/>
      <c r="R239" s="140">
        <f>SUM(R240:R245)</f>
        <v>0.104</v>
      </c>
      <c r="S239" s="139"/>
      <c r="T239" s="141">
        <f>SUM(T240:T245)</f>
        <v>0</v>
      </c>
      <c r="AR239" s="165" t="s">
        <v>80</v>
      </c>
      <c r="AT239" s="300" t="s">
        <v>71</v>
      </c>
      <c r="AU239" s="300" t="s">
        <v>80</v>
      </c>
      <c r="AY239" s="165" t="s">
        <v>145</v>
      </c>
      <c r="BK239" s="301">
        <f>SUM(BK240:BK245)</f>
        <v>0</v>
      </c>
    </row>
    <row r="240" spans="2:65" s="55" customFormat="1" ht="22.5" customHeight="1">
      <c r="B240" s="33"/>
      <c r="C240" s="142" t="s">
        <v>248</v>
      </c>
      <c r="D240" s="142" t="s">
        <v>146</v>
      </c>
      <c r="E240" s="143" t="s">
        <v>710</v>
      </c>
      <c r="F240" s="144" t="s">
        <v>711</v>
      </c>
      <c r="G240" s="145" t="s">
        <v>155</v>
      </c>
      <c r="H240" s="146">
        <v>4</v>
      </c>
      <c r="I240" s="147"/>
      <c r="J240" s="148">
        <f>ROUND(I240*H240,2)</f>
        <v>0</v>
      </c>
      <c r="K240" s="144" t="s">
        <v>21</v>
      </c>
      <c r="L240" s="33"/>
      <c r="M240" s="302" t="s">
        <v>21</v>
      </c>
      <c r="N240" s="149" t="s">
        <v>43</v>
      </c>
      <c r="O240" s="34"/>
      <c r="P240" s="150">
        <f>O240*H240</f>
        <v>0</v>
      </c>
      <c r="Q240" s="150">
        <v>0</v>
      </c>
      <c r="R240" s="150">
        <f>Q240*H240</f>
        <v>0</v>
      </c>
      <c r="S240" s="150">
        <v>0</v>
      </c>
      <c r="T240" s="151">
        <f>S240*H240</f>
        <v>0</v>
      </c>
      <c r="AR240" s="291" t="s">
        <v>150</v>
      </c>
      <c r="AT240" s="291" t="s">
        <v>146</v>
      </c>
      <c r="AU240" s="291" t="s">
        <v>82</v>
      </c>
      <c r="AY240" s="291" t="s">
        <v>145</v>
      </c>
      <c r="BE240" s="303">
        <f>IF(N240="základní",J240,0)</f>
        <v>0</v>
      </c>
      <c r="BF240" s="303">
        <f>IF(N240="snížená",J240,0)</f>
        <v>0</v>
      </c>
      <c r="BG240" s="303">
        <f>IF(N240="zákl. přenesená",J240,0)</f>
        <v>0</v>
      </c>
      <c r="BH240" s="303">
        <f>IF(N240="sníž. přenesená",J240,0)</f>
        <v>0</v>
      </c>
      <c r="BI240" s="303">
        <f>IF(N240="nulová",J240,0)</f>
        <v>0</v>
      </c>
      <c r="BJ240" s="291" t="s">
        <v>80</v>
      </c>
      <c r="BK240" s="303">
        <f>ROUND(I240*H240,2)</f>
        <v>0</v>
      </c>
      <c r="BL240" s="291" t="s">
        <v>150</v>
      </c>
      <c r="BM240" s="291" t="s">
        <v>251</v>
      </c>
    </row>
    <row r="241" spans="2:65" s="55" customFormat="1" ht="27">
      <c r="B241" s="33"/>
      <c r="D241" s="170" t="s">
        <v>163</v>
      </c>
      <c r="F241" s="171" t="s">
        <v>712</v>
      </c>
      <c r="I241" s="122"/>
      <c r="L241" s="33"/>
      <c r="M241" s="154"/>
      <c r="N241" s="34"/>
      <c r="O241" s="34"/>
      <c r="P241" s="34"/>
      <c r="Q241" s="34"/>
      <c r="R241" s="34"/>
      <c r="S241" s="34"/>
      <c r="T241" s="70"/>
      <c r="AT241" s="291" t="s">
        <v>163</v>
      </c>
      <c r="AU241" s="291" t="s">
        <v>82</v>
      </c>
    </row>
    <row r="242" spans="2:65" s="55" customFormat="1" ht="22.5" customHeight="1">
      <c r="B242" s="33"/>
      <c r="C242" s="142" t="s">
        <v>169</v>
      </c>
      <c r="D242" s="142" t="s">
        <v>146</v>
      </c>
      <c r="E242" s="143" t="s">
        <v>713</v>
      </c>
      <c r="F242" s="144" t="s">
        <v>714</v>
      </c>
      <c r="G242" s="145" t="s">
        <v>155</v>
      </c>
      <c r="H242" s="146">
        <v>50</v>
      </c>
      <c r="I242" s="147"/>
      <c r="J242" s="148">
        <f>ROUND(I242*H242,2)</f>
        <v>0</v>
      </c>
      <c r="K242" s="144" t="s">
        <v>21</v>
      </c>
      <c r="L242" s="33"/>
      <c r="M242" s="302" t="s">
        <v>21</v>
      </c>
      <c r="N242" s="149" t="s">
        <v>43</v>
      </c>
      <c r="O242" s="34"/>
      <c r="P242" s="150">
        <f>O242*H242</f>
        <v>0</v>
      </c>
      <c r="Q242" s="150">
        <v>0</v>
      </c>
      <c r="R242" s="150">
        <f>Q242*H242</f>
        <v>0</v>
      </c>
      <c r="S242" s="150">
        <v>0</v>
      </c>
      <c r="T242" s="151">
        <f>S242*H242</f>
        <v>0</v>
      </c>
      <c r="AR242" s="291" t="s">
        <v>150</v>
      </c>
      <c r="AT242" s="291" t="s">
        <v>146</v>
      </c>
      <c r="AU242" s="291" t="s">
        <v>82</v>
      </c>
      <c r="AY242" s="291" t="s">
        <v>145</v>
      </c>
      <c r="BE242" s="303">
        <f>IF(N242="základní",J242,0)</f>
        <v>0</v>
      </c>
      <c r="BF242" s="303">
        <f>IF(N242="snížená",J242,0)</f>
        <v>0</v>
      </c>
      <c r="BG242" s="303">
        <f>IF(N242="zákl. přenesená",J242,0)</f>
        <v>0</v>
      </c>
      <c r="BH242" s="303">
        <f>IF(N242="sníž. přenesená",J242,0)</f>
        <v>0</v>
      </c>
      <c r="BI242" s="303">
        <f>IF(N242="nulová",J242,0)</f>
        <v>0</v>
      </c>
      <c r="BJ242" s="291" t="s">
        <v>80</v>
      </c>
      <c r="BK242" s="303">
        <f>ROUND(I242*H242,2)</f>
        <v>0</v>
      </c>
      <c r="BL242" s="291" t="s">
        <v>150</v>
      </c>
      <c r="BM242" s="291" t="s">
        <v>257</v>
      </c>
    </row>
    <row r="243" spans="2:65" s="55" customFormat="1" ht="27">
      <c r="B243" s="33"/>
      <c r="D243" s="170" t="s">
        <v>163</v>
      </c>
      <c r="F243" s="171" t="s">
        <v>715</v>
      </c>
      <c r="I243" s="122"/>
      <c r="L243" s="33"/>
      <c r="M243" s="154"/>
      <c r="N243" s="34"/>
      <c r="O243" s="34"/>
      <c r="P243" s="34"/>
      <c r="Q243" s="34"/>
      <c r="R243" s="34"/>
      <c r="S243" s="34"/>
      <c r="T243" s="70"/>
      <c r="AT243" s="291" t="s">
        <v>163</v>
      </c>
      <c r="AU243" s="291" t="s">
        <v>82</v>
      </c>
    </row>
    <row r="244" spans="2:65" s="55" customFormat="1" ht="31.5" customHeight="1">
      <c r="B244" s="33"/>
      <c r="C244" s="142" t="s">
        <v>259</v>
      </c>
      <c r="D244" s="142" t="s">
        <v>146</v>
      </c>
      <c r="E244" s="143" t="s">
        <v>716</v>
      </c>
      <c r="F244" s="144" t="s">
        <v>717</v>
      </c>
      <c r="G244" s="145" t="s">
        <v>155</v>
      </c>
      <c r="H244" s="146">
        <v>50</v>
      </c>
      <c r="I244" s="147"/>
      <c r="J244" s="148">
        <f>ROUND(I244*H244,2)</f>
        <v>0</v>
      </c>
      <c r="K244" s="144" t="s">
        <v>190</v>
      </c>
      <c r="L244" s="33"/>
      <c r="M244" s="302" t="s">
        <v>21</v>
      </c>
      <c r="N244" s="149" t="s">
        <v>43</v>
      </c>
      <c r="O244" s="34"/>
      <c r="P244" s="150">
        <f>O244*H244</f>
        <v>0</v>
      </c>
      <c r="Q244" s="150">
        <v>2.0799999999999998E-3</v>
      </c>
      <c r="R244" s="150">
        <f>Q244*H244</f>
        <v>0.104</v>
      </c>
      <c r="S244" s="150">
        <v>0</v>
      </c>
      <c r="T244" s="151">
        <f>S244*H244</f>
        <v>0</v>
      </c>
      <c r="AR244" s="291" t="s">
        <v>150</v>
      </c>
      <c r="AT244" s="291" t="s">
        <v>146</v>
      </c>
      <c r="AU244" s="291" t="s">
        <v>82</v>
      </c>
      <c r="AY244" s="291" t="s">
        <v>145</v>
      </c>
      <c r="BE244" s="303">
        <f>IF(N244="základní",J244,0)</f>
        <v>0</v>
      </c>
      <c r="BF244" s="303">
        <f>IF(N244="snížená",J244,0)</f>
        <v>0</v>
      </c>
      <c r="BG244" s="303">
        <f>IF(N244="zákl. přenesená",J244,0)</f>
        <v>0</v>
      </c>
      <c r="BH244" s="303">
        <f>IF(N244="sníž. přenesená",J244,0)</f>
        <v>0</v>
      </c>
      <c r="BI244" s="303">
        <f>IF(N244="nulová",J244,0)</f>
        <v>0</v>
      </c>
      <c r="BJ244" s="291" t="s">
        <v>80</v>
      </c>
      <c r="BK244" s="303">
        <f>ROUND(I244*H244,2)</f>
        <v>0</v>
      </c>
      <c r="BL244" s="291" t="s">
        <v>150</v>
      </c>
      <c r="BM244" s="291" t="s">
        <v>262</v>
      </c>
    </row>
    <row r="245" spans="2:65" s="55" customFormat="1" ht="121.5">
      <c r="B245" s="33"/>
      <c r="D245" s="152" t="s">
        <v>191</v>
      </c>
      <c r="F245" s="153" t="s">
        <v>718</v>
      </c>
      <c r="I245" s="122"/>
      <c r="L245" s="33"/>
      <c r="M245" s="154"/>
      <c r="N245" s="34"/>
      <c r="O245" s="34"/>
      <c r="P245" s="34"/>
      <c r="Q245" s="34"/>
      <c r="R245" s="34"/>
      <c r="S245" s="34"/>
      <c r="T245" s="70"/>
      <c r="AT245" s="291" t="s">
        <v>191</v>
      </c>
      <c r="AU245" s="291" t="s">
        <v>82</v>
      </c>
    </row>
    <row r="246" spans="2:65" s="133" customFormat="1" ht="29.85" customHeight="1">
      <c r="B246" s="132"/>
      <c r="D246" s="134" t="s">
        <v>71</v>
      </c>
      <c r="E246" s="168" t="s">
        <v>719</v>
      </c>
      <c r="F246" s="168" t="s">
        <v>720</v>
      </c>
      <c r="I246" s="136"/>
      <c r="J246" s="169">
        <f>BK246</f>
        <v>0</v>
      </c>
      <c r="L246" s="132"/>
      <c r="M246" s="138"/>
      <c r="N246" s="139"/>
      <c r="O246" s="139"/>
      <c r="P246" s="140">
        <f>P247+SUM(P248:P270)</f>
        <v>0</v>
      </c>
      <c r="Q246" s="139"/>
      <c r="R246" s="140">
        <f>R247+SUM(R248:R270)</f>
        <v>1.23706</v>
      </c>
      <c r="S246" s="139"/>
      <c r="T246" s="141">
        <f>T247+SUM(T248:T270)</f>
        <v>0</v>
      </c>
      <c r="AR246" s="165" t="s">
        <v>80</v>
      </c>
      <c r="AT246" s="300" t="s">
        <v>71</v>
      </c>
      <c r="AU246" s="300" t="s">
        <v>80</v>
      </c>
      <c r="AY246" s="165" t="s">
        <v>145</v>
      </c>
      <c r="BK246" s="301">
        <f>BK247+SUM(BK248:BK270)</f>
        <v>0</v>
      </c>
    </row>
    <row r="247" spans="2:65" s="55" customFormat="1" ht="31.5" customHeight="1">
      <c r="B247" s="33"/>
      <c r="C247" s="142" t="s">
        <v>173</v>
      </c>
      <c r="D247" s="142" t="s">
        <v>146</v>
      </c>
      <c r="E247" s="143" t="s">
        <v>721</v>
      </c>
      <c r="F247" s="144" t="s">
        <v>722</v>
      </c>
      <c r="G247" s="145" t="s">
        <v>155</v>
      </c>
      <c r="H247" s="146">
        <v>5</v>
      </c>
      <c r="I247" s="147"/>
      <c r="J247" s="148">
        <f>ROUND(I247*H247,2)</f>
        <v>0</v>
      </c>
      <c r="K247" s="144" t="s">
        <v>190</v>
      </c>
      <c r="L247" s="33"/>
      <c r="M247" s="302" t="s">
        <v>21</v>
      </c>
      <c r="N247" s="149" t="s">
        <v>43</v>
      </c>
      <c r="O247" s="34"/>
      <c r="P247" s="150">
        <f>O247*H247</f>
        <v>0</v>
      </c>
      <c r="Q247" s="150">
        <v>0</v>
      </c>
      <c r="R247" s="150">
        <f>Q247*H247</f>
        <v>0</v>
      </c>
      <c r="S247" s="150">
        <v>0</v>
      </c>
      <c r="T247" s="151">
        <f>S247*H247</f>
        <v>0</v>
      </c>
      <c r="AR247" s="291" t="s">
        <v>150</v>
      </c>
      <c r="AT247" s="291" t="s">
        <v>146</v>
      </c>
      <c r="AU247" s="291" t="s">
        <v>82</v>
      </c>
      <c r="AY247" s="291" t="s">
        <v>145</v>
      </c>
      <c r="BE247" s="303">
        <f>IF(N247="základní",J247,0)</f>
        <v>0</v>
      </c>
      <c r="BF247" s="303">
        <f>IF(N247="snížená",J247,0)</f>
        <v>0</v>
      </c>
      <c r="BG247" s="303">
        <f>IF(N247="zákl. přenesená",J247,0)</f>
        <v>0</v>
      </c>
      <c r="BH247" s="303">
        <f>IF(N247="sníž. přenesená",J247,0)</f>
        <v>0</v>
      </c>
      <c r="BI247" s="303">
        <f>IF(N247="nulová",J247,0)</f>
        <v>0</v>
      </c>
      <c r="BJ247" s="291" t="s">
        <v>80</v>
      </c>
      <c r="BK247" s="303">
        <f>ROUND(I247*H247,2)</f>
        <v>0</v>
      </c>
      <c r="BL247" s="291" t="s">
        <v>150</v>
      </c>
      <c r="BM247" s="291" t="s">
        <v>267</v>
      </c>
    </row>
    <row r="248" spans="2:65" s="55" customFormat="1" ht="81">
      <c r="B248" s="33"/>
      <c r="D248" s="170" t="s">
        <v>191</v>
      </c>
      <c r="F248" s="171" t="s">
        <v>408</v>
      </c>
      <c r="I248" s="122"/>
      <c r="L248" s="33"/>
      <c r="M248" s="154"/>
      <c r="N248" s="34"/>
      <c r="O248" s="34"/>
      <c r="P248" s="34"/>
      <c r="Q248" s="34"/>
      <c r="R248" s="34"/>
      <c r="S248" s="34"/>
      <c r="T248" s="70"/>
      <c r="AT248" s="291" t="s">
        <v>191</v>
      </c>
      <c r="AU248" s="291" t="s">
        <v>82</v>
      </c>
    </row>
    <row r="249" spans="2:65" s="55" customFormat="1" ht="22.5" customHeight="1">
      <c r="B249" s="33"/>
      <c r="C249" s="182" t="s">
        <v>588</v>
      </c>
      <c r="D249" s="182" t="s">
        <v>232</v>
      </c>
      <c r="E249" s="183" t="s">
        <v>723</v>
      </c>
      <c r="F249" s="184" t="s">
        <v>724</v>
      </c>
      <c r="G249" s="185" t="s">
        <v>221</v>
      </c>
      <c r="H249" s="186">
        <v>5</v>
      </c>
      <c r="I249" s="187"/>
      <c r="J249" s="188">
        <f>ROUND(I249*H249,2)</f>
        <v>0</v>
      </c>
      <c r="K249" s="184" t="s">
        <v>190</v>
      </c>
      <c r="L249" s="306"/>
      <c r="M249" s="307" t="s">
        <v>21</v>
      </c>
      <c r="N249" s="189" t="s">
        <v>43</v>
      </c>
      <c r="O249" s="34"/>
      <c r="P249" s="150">
        <f>O249*H249</f>
        <v>0</v>
      </c>
      <c r="Q249" s="150">
        <v>0.21</v>
      </c>
      <c r="R249" s="150">
        <f>Q249*H249</f>
        <v>1.05</v>
      </c>
      <c r="S249" s="150">
        <v>0</v>
      </c>
      <c r="T249" s="151">
        <f>S249*H249</f>
        <v>0</v>
      </c>
      <c r="AR249" s="291" t="s">
        <v>162</v>
      </c>
      <c r="AT249" s="291" t="s">
        <v>232</v>
      </c>
      <c r="AU249" s="291" t="s">
        <v>82</v>
      </c>
      <c r="AY249" s="291" t="s">
        <v>145</v>
      </c>
      <c r="BE249" s="303">
        <f>IF(N249="základní",J249,0)</f>
        <v>0</v>
      </c>
      <c r="BF249" s="303">
        <f>IF(N249="snížená",J249,0)</f>
        <v>0</v>
      </c>
      <c r="BG249" s="303">
        <f>IF(N249="zákl. přenesená",J249,0)</f>
        <v>0</v>
      </c>
      <c r="BH249" s="303">
        <f>IF(N249="sníž. přenesená",J249,0)</f>
        <v>0</v>
      </c>
      <c r="BI249" s="303">
        <f>IF(N249="nulová",J249,0)</f>
        <v>0</v>
      </c>
      <c r="BJ249" s="291" t="s">
        <v>80</v>
      </c>
      <c r="BK249" s="303">
        <f>ROUND(I249*H249,2)</f>
        <v>0</v>
      </c>
      <c r="BL249" s="291" t="s">
        <v>150</v>
      </c>
      <c r="BM249" s="291" t="s">
        <v>591</v>
      </c>
    </row>
    <row r="250" spans="2:65" s="55" customFormat="1" ht="31.5" customHeight="1">
      <c r="B250" s="33"/>
      <c r="C250" s="142" t="s">
        <v>178</v>
      </c>
      <c r="D250" s="142" t="s">
        <v>146</v>
      </c>
      <c r="E250" s="143" t="s">
        <v>725</v>
      </c>
      <c r="F250" s="144" t="s">
        <v>726</v>
      </c>
      <c r="G250" s="145" t="s">
        <v>155</v>
      </c>
      <c r="H250" s="146">
        <v>5</v>
      </c>
      <c r="I250" s="147"/>
      <c r="J250" s="148">
        <f>ROUND(I250*H250,2)</f>
        <v>0</v>
      </c>
      <c r="K250" s="144" t="s">
        <v>190</v>
      </c>
      <c r="L250" s="33"/>
      <c r="M250" s="302" t="s">
        <v>21</v>
      </c>
      <c r="N250" s="149" t="s">
        <v>43</v>
      </c>
      <c r="O250" s="34"/>
      <c r="P250" s="150">
        <f>O250*H250</f>
        <v>0</v>
      </c>
      <c r="Q250" s="150">
        <v>0</v>
      </c>
      <c r="R250" s="150">
        <f>Q250*H250</f>
        <v>0</v>
      </c>
      <c r="S250" s="150">
        <v>0</v>
      </c>
      <c r="T250" s="151">
        <f>S250*H250</f>
        <v>0</v>
      </c>
      <c r="AR250" s="291" t="s">
        <v>150</v>
      </c>
      <c r="AT250" s="291" t="s">
        <v>146</v>
      </c>
      <c r="AU250" s="291" t="s">
        <v>82</v>
      </c>
      <c r="AY250" s="291" t="s">
        <v>145</v>
      </c>
      <c r="BE250" s="303">
        <f>IF(N250="základní",J250,0)</f>
        <v>0</v>
      </c>
      <c r="BF250" s="303">
        <f>IF(N250="snížená",J250,0)</f>
        <v>0</v>
      </c>
      <c r="BG250" s="303">
        <f>IF(N250="zákl. přenesená",J250,0)</f>
        <v>0</v>
      </c>
      <c r="BH250" s="303">
        <f>IF(N250="sníž. přenesená",J250,0)</f>
        <v>0</v>
      </c>
      <c r="BI250" s="303">
        <f>IF(N250="nulová",J250,0)</f>
        <v>0</v>
      </c>
      <c r="BJ250" s="291" t="s">
        <v>80</v>
      </c>
      <c r="BK250" s="303">
        <f>ROUND(I250*H250,2)</f>
        <v>0</v>
      </c>
      <c r="BL250" s="291" t="s">
        <v>150</v>
      </c>
      <c r="BM250" s="291" t="s">
        <v>645</v>
      </c>
    </row>
    <row r="251" spans="2:65" s="55" customFormat="1" ht="67.5">
      <c r="B251" s="33"/>
      <c r="D251" s="170" t="s">
        <v>191</v>
      </c>
      <c r="F251" s="171" t="s">
        <v>727</v>
      </c>
      <c r="I251" s="122"/>
      <c r="L251" s="33"/>
      <c r="M251" s="154"/>
      <c r="N251" s="34"/>
      <c r="O251" s="34"/>
      <c r="P251" s="34"/>
      <c r="Q251" s="34"/>
      <c r="R251" s="34"/>
      <c r="S251" s="34"/>
      <c r="T251" s="70"/>
      <c r="AT251" s="291" t="s">
        <v>191</v>
      </c>
      <c r="AU251" s="291" t="s">
        <v>82</v>
      </c>
    </row>
    <row r="252" spans="2:65" s="55" customFormat="1" ht="22.5" customHeight="1">
      <c r="B252" s="33"/>
      <c r="C252" s="182" t="s">
        <v>10</v>
      </c>
      <c r="D252" s="182" t="s">
        <v>232</v>
      </c>
      <c r="E252" s="183" t="s">
        <v>728</v>
      </c>
      <c r="F252" s="184" t="s">
        <v>729</v>
      </c>
      <c r="G252" s="185" t="s">
        <v>149</v>
      </c>
      <c r="H252" s="186">
        <v>5</v>
      </c>
      <c r="I252" s="187"/>
      <c r="J252" s="188">
        <f>ROUND(I252*H252,2)</f>
        <v>0</v>
      </c>
      <c r="K252" s="184" t="s">
        <v>21</v>
      </c>
      <c r="L252" s="306"/>
      <c r="M252" s="307" t="s">
        <v>21</v>
      </c>
      <c r="N252" s="189" t="s">
        <v>43</v>
      </c>
      <c r="O252" s="34"/>
      <c r="P252" s="150">
        <f>O252*H252</f>
        <v>0</v>
      </c>
      <c r="Q252" s="150">
        <v>0</v>
      </c>
      <c r="R252" s="150">
        <f>Q252*H252</f>
        <v>0</v>
      </c>
      <c r="S252" s="150">
        <v>0</v>
      </c>
      <c r="T252" s="151">
        <f>S252*H252</f>
        <v>0</v>
      </c>
      <c r="AR252" s="291" t="s">
        <v>162</v>
      </c>
      <c r="AT252" s="291" t="s">
        <v>232</v>
      </c>
      <c r="AU252" s="291" t="s">
        <v>82</v>
      </c>
      <c r="AY252" s="291" t="s">
        <v>145</v>
      </c>
      <c r="BE252" s="303">
        <f>IF(N252="základní",J252,0)</f>
        <v>0</v>
      </c>
      <c r="BF252" s="303">
        <f>IF(N252="snížená",J252,0)</f>
        <v>0</v>
      </c>
      <c r="BG252" s="303">
        <f>IF(N252="zákl. přenesená",J252,0)</f>
        <v>0</v>
      </c>
      <c r="BH252" s="303">
        <f>IF(N252="sníž. přenesená",J252,0)</f>
        <v>0</v>
      </c>
      <c r="BI252" s="303">
        <f>IF(N252="nulová",J252,0)</f>
        <v>0</v>
      </c>
      <c r="BJ252" s="291" t="s">
        <v>80</v>
      </c>
      <c r="BK252" s="303">
        <f>ROUND(I252*H252,2)</f>
        <v>0</v>
      </c>
      <c r="BL252" s="291" t="s">
        <v>150</v>
      </c>
      <c r="BM252" s="291" t="s">
        <v>528</v>
      </c>
    </row>
    <row r="253" spans="2:65" s="55" customFormat="1" ht="31.5" customHeight="1">
      <c r="B253" s="33"/>
      <c r="C253" s="142" t="s">
        <v>242</v>
      </c>
      <c r="D253" s="142" t="s">
        <v>146</v>
      </c>
      <c r="E253" s="143" t="s">
        <v>730</v>
      </c>
      <c r="F253" s="144" t="s">
        <v>731</v>
      </c>
      <c r="G253" s="310" t="s">
        <v>459</v>
      </c>
      <c r="H253" s="146">
        <v>0.2</v>
      </c>
      <c r="I253" s="147"/>
      <c r="J253" s="146">
        <f>ROUND(I253*H253,2)</f>
        <v>0</v>
      </c>
      <c r="K253" s="144" t="s">
        <v>190</v>
      </c>
      <c r="L253" s="33"/>
      <c r="M253" s="302" t="s">
        <v>21</v>
      </c>
      <c r="N253" s="149" t="s">
        <v>43</v>
      </c>
      <c r="O253" s="34"/>
      <c r="P253" s="150">
        <f>O253*H253</f>
        <v>0</v>
      </c>
      <c r="Q253" s="150">
        <v>0</v>
      </c>
      <c r="R253" s="150">
        <f>Q253*H253</f>
        <v>0</v>
      </c>
      <c r="S253" s="150">
        <v>0</v>
      </c>
      <c r="T253" s="151">
        <f>S253*H253</f>
        <v>0</v>
      </c>
      <c r="AR253" s="291" t="s">
        <v>150</v>
      </c>
      <c r="AT253" s="291" t="s">
        <v>146</v>
      </c>
      <c r="AU253" s="291" t="s">
        <v>82</v>
      </c>
      <c r="AY253" s="291" t="s">
        <v>145</v>
      </c>
      <c r="BE253" s="303">
        <f>IF(N253="základní",J253,0)</f>
        <v>0</v>
      </c>
      <c r="BF253" s="303">
        <f>IF(N253="snížená",J253,0)</f>
        <v>0</v>
      </c>
      <c r="BG253" s="303">
        <f>IF(N253="zákl. přenesená",J253,0)</f>
        <v>0</v>
      </c>
      <c r="BH253" s="303">
        <f>IF(N253="sníž. přenesená",J253,0)</f>
        <v>0</v>
      </c>
      <c r="BI253" s="303">
        <f>IF(N253="nulová",J253,0)</f>
        <v>0</v>
      </c>
      <c r="BJ253" s="291" t="s">
        <v>80</v>
      </c>
      <c r="BK253" s="303">
        <f>ROUND(I253*H253,2)</f>
        <v>0</v>
      </c>
      <c r="BL253" s="291" t="s">
        <v>150</v>
      </c>
      <c r="BM253" s="291" t="s">
        <v>649</v>
      </c>
    </row>
    <row r="254" spans="2:65" s="55" customFormat="1" ht="54">
      <c r="B254" s="33"/>
      <c r="D254" s="170" t="s">
        <v>191</v>
      </c>
      <c r="F254" s="171" t="s">
        <v>732</v>
      </c>
      <c r="I254" s="122"/>
      <c r="L254" s="33"/>
      <c r="M254" s="154"/>
      <c r="N254" s="34"/>
      <c r="O254" s="34"/>
      <c r="P254" s="34"/>
      <c r="Q254" s="34"/>
      <c r="R254" s="34"/>
      <c r="S254" s="34"/>
      <c r="T254" s="70"/>
      <c r="AT254" s="291" t="s">
        <v>191</v>
      </c>
      <c r="AU254" s="291" t="s">
        <v>82</v>
      </c>
    </row>
    <row r="255" spans="2:65" s="55" customFormat="1" ht="22.5" customHeight="1">
      <c r="B255" s="33"/>
      <c r="C255" s="182" t="s">
        <v>654</v>
      </c>
      <c r="D255" s="182" t="s">
        <v>232</v>
      </c>
      <c r="E255" s="183" t="s">
        <v>733</v>
      </c>
      <c r="F255" s="184" t="s">
        <v>734</v>
      </c>
      <c r="G255" s="185" t="s">
        <v>459</v>
      </c>
      <c r="H255" s="186">
        <v>0.2</v>
      </c>
      <c r="I255" s="187"/>
      <c r="J255" s="188">
        <f>ROUND(I255*H255,2)</f>
        <v>0</v>
      </c>
      <c r="K255" s="184" t="s">
        <v>21</v>
      </c>
      <c r="L255" s="306"/>
      <c r="M255" s="307" t="s">
        <v>21</v>
      </c>
      <c r="N255" s="189" t="s">
        <v>43</v>
      </c>
      <c r="O255" s="34"/>
      <c r="P255" s="150">
        <f>O255*H255</f>
        <v>0</v>
      </c>
      <c r="Q255" s="150">
        <v>0</v>
      </c>
      <c r="R255" s="150">
        <f>Q255*H255</f>
        <v>0</v>
      </c>
      <c r="S255" s="150">
        <v>0</v>
      </c>
      <c r="T255" s="151">
        <f>S255*H255</f>
        <v>0</v>
      </c>
      <c r="AR255" s="291" t="s">
        <v>162</v>
      </c>
      <c r="AT255" s="291" t="s">
        <v>232</v>
      </c>
      <c r="AU255" s="291" t="s">
        <v>82</v>
      </c>
      <c r="AY255" s="291" t="s">
        <v>145</v>
      </c>
      <c r="BE255" s="303">
        <f>IF(N255="základní",J255,0)</f>
        <v>0</v>
      </c>
      <c r="BF255" s="303">
        <f>IF(N255="snížená",J255,0)</f>
        <v>0</v>
      </c>
      <c r="BG255" s="303">
        <f>IF(N255="zákl. přenesená",J255,0)</f>
        <v>0</v>
      </c>
      <c r="BH255" s="303">
        <f>IF(N255="sníž. přenesená",J255,0)</f>
        <v>0</v>
      </c>
      <c r="BI255" s="303">
        <f>IF(N255="nulová",J255,0)</f>
        <v>0</v>
      </c>
      <c r="BJ255" s="291" t="s">
        <v>80</v>
      </c>
      <c r="BK255" s="303">
        <f>ROUND(I255*H255,2)</f>
        <v>0</v>
      </c>
      <c r="BL255" s="291" t="s">
        <v>150</v>
      </c>
      <c r="BM255" s="291" t="s">
        <v>652</v>
      </c>
    </row>
    <row r="256" spans="2:65" s="55" customFormat="1" ht="27">
      <c r="B256" s="33"/>
      <c r="D256" s="170" t="s">
        <v>163</v>
      </c>
      <c r="F256" s="171" t="s">
        <v>735</v>
      </c>
      <c r="I256" s="122"/>
      <c r="L256" s="33"/>
      <c r="M256" s="154"/>
      <c r="N256" s="34"/>
      <c r="O256" s="34"/>
      <c r="P256" s="34"/>
      <c r="Q256" s="34"/>
      <c r="R256" s="34"/>
      <c r="S256" s="34"/>
      <c r="T256" s="70"/>
      <c r="AT256" s="291" t="s">
        <v>163</v>
      </c>
      <c r="AU256" s="291" t="s">
        <v>82</v>
      </c>
    </row>
    <row r="257" spans="2:65" s="55" customFormat="1" ht="22.5" customHeight="1">
      <c r="B257" s="33"/>
      <c r="C257" s="142" t="s">
        <v>251</v>
      </c>
      <c r="D257" s="142" t="s">
        <v>146</v>
      </c>
      <c r="E257" s="143" t="s">
        <v>736</v>
      </c>
      <c r="F257" s="144" t="s">
        <v>737</v>
      </c>
      <c r="G257" s="145" t="s">
        <v>155</v>
      </c>
      <c r="H257" s="146">
        <v>5</v>
      </c>
      <c r="I257" s="147"/>
      <c r="J257" s="148">
        <f>ROUND(I257*H257,2)</f>
        <v>0</v>
      </c>
      <c r="K257" s="144" t="s">
        <v>21</v>
      </c>
      <c r="L257" s="33"/>
      <c r="M257" s="302" t="s">
        <v>21</v>
      </c>
      <c r="N257" s="149" t="s">
        <v>43</v>
      </c>
      <c r="O257" s="34"/>
      <c r="P257" s="150">
        <f>O257*H257</f>
        <v>0</v>
      </c>
      <c r="Q257" s="150">
        <v>0</v>
      </c>
      <c r="R257" s="150">
        <f>Q257*H257</f>
        <v>0</v>
      </c>
      <c r="S257" s="150">
        <v>0</v>
      </c>
      <c r="T257" s="151">
        <f>S257*H257</f>
        <v>0</v>
      </c>
      <c r="AR257" s="291" t="s">
        <v>150</v>
      </c>
      <c r="AT257" s="291" t="s">
        <v>146</v>
      </c>
      <c r="AU257" s="291" t="s">
        <v>82</v>
      </c>
      <c r="AY257" s="291" t="s">
        <v>145</v>
      </c>
      <c r="BE257" s="303">
        <f>IF(N257="základní",J257,0)</f>
        <v>0</v>
      </c>
      <c r="BF257" s="303">
        <f>IF(N257="snížená",J257,0)</f>
        <v>0</v>
      </c>
      <c r="BG257" s="303">
        <f>IF(N257="zákl. přenesená",J257,0)</f>
        <v>0</v>
      </c>
      <c r="BH257" s="303">
        <f>IF(N257="sníž. přenesená",J257,0)</f>
        <v>0</v>
      </c>
      <c r="BI257" s="303">
        <f>IF(N257="nulová",J257,0)</f>
        <v>0</v>
      </c>
      <c r="BJ257" s="291" t="s">
        <v>80</v>
      </c>
      <c r="BK257" s="303">
        <f>ROUND(I257*H257,2)</f>
        <v>0</v>
      </c>
      <c r="BL257" s="291" t="s">
        <v>150</v>
      </c>
      <c r="BM257" s="291" t="s">
        <v>657</v>
      </c>
    </row>
    <row r="258" spans="2:65" s="55" customFormat="1" ht="27">
      <c r="B258" s="33"/>
      <c r="D258" s="170" t="s">
        <v>163</v>
      </c>
      <c r="F258" s="171" t="s">
        <v>738</v>
      </c>
      <c r="I258" s="122"/>
      <c r="L258" s="33"/>
      <c r="M258" s="154"/>
      <c r="N258" s="34"/>
      <c r="O258" s="34"/>
      <c r="P258" s="34"/>
      <c r="Q258" s="34"/>
      <c r="R258" s="34"/>
      <c r="S258" s="34"/>
      <c r="T258" s="70"/>
      <c r="AT258" s="291" t="s">
        <v>163</v>
      </c>
      <c r="AU258" s="291" t="s">
        <v>82</v>
      </c>
    </row>
    <row r="259" spans="2:65" s="55" customFormat="1" ht="22.5" customHeight="1">
      <c r="B259" s="33"/>
      <c r="C259" s="182" t="s">
        <v>663</v>
      </c>
      <c r="D259" s="182" t="s">
        <v>232</v>
      </c>
      <c r="E259" s="183" t="s">
        <v>739</v>
      </c>
      <c r="F259" s="184" t="s">
        <v>740</v>
      </c>
      <c r="G259" s="185" t="s">
        <v>149</v>
      </c>
      <c r="H259" s="186">
        <v>15</v>
      </c>
      <c r="I259" s="187"/>
      <c r="J259" s="188">
        <f>ROUND(I259*H259,2)</f>
        <v>0</v>
      </c>
      <c r="K259" s="184" t="s">
        <v>21</v>
      </c>
      <c r="L259" s="306"/>
      <c r="M259" s="307" t="s">
        <v>21</v>
      </c>
      <c r="N259" s="189" t="s">
        <v>43</v>
      </c>
      <c r="O259" s="34"/>
      <c r="P259" s="150">
        <f>O259*H259</f>
        <v>0</v>
      </c>
      <c r="Q259" s="150">
        <v>0</v>
      </c>
      <c r="R259" s="150">
        <f>Q259*H259</f>
        <v>0</v>
      </c>
      <c r="S259" s="150">
        <v>0</v>
      </c>
      <c r="T259" s="151">
        <f>S259*H259</f>
        <v>0</v>
      </c>
      <c r="AR259" s="291" t="s">
        <v>162</v>
      </c>
      <c r="AT259" s="291" t="s">
        <v>232</v>
      </c>
      <c r="AU259" s="291" t="s">
        <v>82</v>
      </c>
      <c r="AY259" s="291" t="s">
        <v>145</v>
      </c>
      <c r="BE259" s="303">
        <f>IF(N259="základní",J259,0)</f>
        <v>0</v>
      </c>
      <c r="BF259" s="303">
        <f>IF(N259="snížená",J259,0)</f>
        <v>0</v>
      </c>
      <c r="BG259" s="303">
        <f>IF(N259="zákl. přenesená",J259,0)</f>
        <v>0</v>
      </c>
      <c r="BH259" s="303">
        <f>IF(N259="sníž. přenesená",J259,0)</f>
        <v>0</v>
      </c>
      <c r="BI259" s="303">
        <f>IF(N259="nulová",J259,0)</f>
        <v>0</v>
      </c>
      <c r="BJ259" s="291" t="s">
        <v>80</v>
      </c>
      <c r="BK259" s="303">
        <f>ROUND(I259*H259,2)</f>
        <v>0</v>
      </c>
      <c r="BL259" s="291" t="s">
        <v>150</v>
      </c>
      <c r="BM259" s="291" t="s">
        <v>662</v>
      </c>
    </row>
    <row r="260" spans="2:65" s="55" customFormat="1" ht="22.5" customHeight="1">
      <c r="B260" s="33"/>
      <c r="C260" s="142" t="s">
        <v>257</v>
      </c>
      <c r="D260" s="142" t="s">
        <v>146</v>
      </c>
      <c r="E260" s="143" t="s">
        <v>741</v>
      </c>
      <c r="F260" s="144" t="s">
        <v>742</v>
      </c>
      <c r="G260" s="145" t="s">
        <v>189</v>
      </c>
      <c r="H260" s="146">
        <v>5</v>
      </c>
      <c r="I260" s="147"/>
      <c r="J260" s="148">
        <f>ROUND(I260*H260,2)</f>
        <v>0</v>
      </c>
      <c r="K260" s="144" t="s">
        <v>21</v>
      </c>
      <c r="L260" s="33"/>
      <c r="M260" s="302" t="s">
        <v>21</v>
      </c>
      <c r="N260" s="149" t="s">
        <v>43</v>
      </c>
      <c r="O260" s="34"/>
      <c r="P260" s="150">
        <f>O260*H260</f>
        <v>0</v>
      </c>
      <c r="Q260" s="150">
        <v>0</v>
      </c>
      <c r="R260" s="150">
        <f>Q260*H260</f>
        <v>0</v>
      </c>
      <c r="S260" s="150">
        <v>0</v>
      </c>
      <c r="T260" s="151">
        <f>S260*H260</f>
        <v>0</v>
      </c>
      <c r="AR260" s="291" t="s">
        <v>150</v>
      </c>
      <c r="AT260" s="291" t="s">
        <v>146</v>
      </c>
      <c r="AU260" s="291" t="s">
        <v>82</v>
      </c>
      <c r="AY260" s="291" t="s">
        <v>145</v>
      </c>
      <c r="BE260" s="303">
        <f>IF(N260="základní",J260,0)</f>
        <v>0</v>
      </c>
      <c r="BF260" s="303">
        <f>IF(N260="snížená",J260,0)</f>
        <v>0</v>
      </c>
      <c r="BG260" s="303">
        <f>IF(N260="zákl. přenesená",J260,0)</f>
        <v>0</v>
      </c>
      <c r="BH260" s="303">
        <f>IF(N260="sníž. přenesená",J260,0)</f>
        <v>0</v>
      </c>
      <c r="BI260" s="303">
        <f>IF(N260="nulová",J260,0)</f>
        <v>0</v>
      </c>
      <c r="BJ260" s="291" t="s">
        <v>80</v>
      </c>
      <c r="BK260" s="303">
        <f>ROUND(I260*H260,2)</f>
        <v>0</v>
      </c>
      <c r="BL260" s="291" t="s">
        <v>150</v>
      </c>
      <c r="BM260" s="291" t="s">
        <v>666</v>
      </c>
    </row>
    <row r="261" spans="2:65" s="55" customFormat="1" ht="22.5" customHeight="1">
      <c r="B261" s="33"/>
      <c r="C261" s="182" t="s">
        <v>9</v>
      </c>
      <c r="D261" s="182" t="s">
        <v>232</v>
      </c>
      <c r="E261" s="183" t="s">
        <v>743</v>
      </c>
      <c r="F261" s="184" t="s">
        <v>744</v>
      </c>
      <c r="G261" s="185" t="s">
        <v>745</v>
      </c>
      <c r="H261" s="186">
        <v>6</v>
      </c>
      <c r="I261" s="187"/>
      <c r="J261" s="188">
        <f>ROUND(I261*H261,2)</f>
        <v>0</v>
      </c>
      <c r="K261" s="184" t="s">
        <v>21</v>
      </c>
      <c r="L261" s="306"/>
      <c r="M261" s="307" t="s">
        <v>21</v>
      </c>
      <c r="N261" s="189" t="s">
        <v>43</v>
      </c>
      <c r="O261" s="34"/>
      <c r="P261" s="150">
        <f>O261*H261</f>
        <v>0</v>
      </c>
      <c r="Q261" s="150">
        <v>0</v>
      </c>
      <c r="R261" s="150">
        <f>Q261*H261</f>
        <v>0</v>
      </c>
      <c r="S261" s="150">
        <v>0</v>
      </c>
      <c r="T261" s="151">
        <f>S261*H261</f>
        <v>0</v>
      </c>
      <c r="AR261" s="291" t="s">
        <v>162</v>
      </c>
      <c r="AT261" s="291" t="s">
        <v>232</v>
      </c>
      <c r="AU261" s="291" t="s">
        <v>82</v>
      </c>
      <c r="AY261" s="291" t="s">
        <v>145</v>
      </c>
      <c r="BE261" s="303">
        <f>IF(N261="základní",J261,0)</f>
        <v>0</v>
      </c>
      <c r="BF261" s="303">
        <f>IF(N261="snížená",J261,0)</f>
        <v>0</v>
      </c>
      <c r="BG261" s="303">
        <f>IF(N261="zákl. přenesená",J261,0)</f>
        <v>0</v>
      </c>
      <c r="BH261" s="303">
        <f>IF(N261="sníž. přenesená",J261,0)</f>
        <v>0</v>
      </c>
      <c r="BI261" s="303">
        <f>IF(N261="nulová",J261,0)</f>
        <v>0</v>
      </c>
      <c r="BJ261" s="291" t="s">
        <v>80</v>
      </c>
      <c r="BK261" s="303">
        <f>ROUND(I261*H261,2)</f>
        <v>0</v>
      </c>
      <c r="BL261" s="291" t="s">
        <v>150</v>
      </c>
      <c r="BM261" s="291" t="s">
        <v>669</v>
      </c>
    </row>
    <row r="262" spans="2:65" s="55" customFormat="1" ht="31.5" customHeight="1">
      <c r="B262" s="33"/>
      <c r="C262" s="142" t="s">
        <v>262</v>
      </c>
      <c r="D262" s="142" t="s">
        <v>146</v>
      </c>
      <c r="E262" s="143" t="s">
        <v>716</v>
      </c>
      <c r="F262" s="144" t="s">
        <v>717</v>
      </c>
      <c r="G262" s="145" t="s">
        <v>155</v>
      </c>
      <c r="H262" s="146">
        <v>5</v>
      </c>
      <c r="I262" s="147"/>
      <c r="J262" s="148">
        <f>ROUND(I262*H262,2)</f>
        <v>0</v>
      </c>
      <c r="K262" s="144" t="s">
        <v>190</v>
      </c>
      <c r="L262" s="33"/>
      <c r="M262" s="302" t="s">
        <v>21</v>
      </c>
      <c r="N262" s="149" t="s">
        <v>43</v>
      </c>
      <c r="O262" s="34"/>
      <c r="P262" s="150">
        <f>O262*H262</f>
        <v>0</v>
      </c>
      <c r="Q262" s="150">
        <v>2.0799999999999998E-3</v>
      </c>
      <c r="R262" s="150">
        <f>Q262*H262</f>
        <v>1.04E-2</v>
      </c>
      <c r="S262" s="150">
        <v>0</v>
      </c>
      <c r="T262" s="151">
        <f>S262*H262</f>
        <v>0</v>
      </c>
      <c r="AR262" s="291" t="s">
        <v>150</v>
      </c>
      <c r="AT262" s="291" t="s">
        <v>146</v>
      </c>
      <c r="AU262" s="291" t="s">
        <v>82</v>
      </c>
      <c r="AY262" s="291" t="s">
        <v>145</v>
      </c>
      <c r="BE262" s="303">
        <f>IF(N262="základní",J262,0)</f>
        <v>0</v>
      </c>
      <c r="BF262" s="303">
        <f>IF(N262="snížená",J262,0)</f>
        <v>0</v>
      </c>
      <c r="BG262" s="303">
        <f>IF(N262="zákl. přenesená",J262,0)</f>
        <v>0</v>
      </c>
      <c r="BH262" s="303">
        <f>IF(N262="sníž. přenesená",J262,0)</f>
        <v>0</v>
      </c>
      <c r="BI262" s="303">
        <f>IF(N262="nulová",J262,0)</f>
        <v>0</v>
      </c>
      <c r="BJ262" s="291" t="s">
        <v>80</v>
      </c>
      <c r="BK262" s="303">
        <f>ROUND(I262*H262,2)</f>
        <v>0</v>
      </c>
      <c r="BL262" s="291" t="s">
        <v>150</v>
      </c>
      <c r="BM262" s="291" t="s">
        <v>675</v>
      </c>
    </row>
    <row r="263" spans="2:65" s="55" customFormat="1" ht="121.5">
      <c r="B263" s="33"/>
      <c r="D263" s="170" t="s">
        <v>191</v>
      </c>
      <c r="F263" s="171" t="s">
        <v>718</v>
      </c>
      <c r="I263" s="122"/>
      <c r="L263" s="33"/>
      <c r="M263" s="154"/>
      <c r="N263" s="34"/>
      <c r="O263" s="34"/>
      <c r="P263" s="34"/>
      <c r="Q263" s="34"/>
      <c r="R263" s="34"/>
      <c r="S263" s="34"/>
      <c r="T263" s="70"/>
      <c r="AT263" s="291" t="s">
        <v>191</v>
      </c>
      <c r="AU263" s="291" t="s">
        <v>82</v>
      </c>
    </row>
    <row r="264" spans="2:65" s="55" customFormat="1" ht="22.5" customHeight="1">
      <c r="B264" s="33"/>
      <c r="C264" s="142" t="s">
        <v>483</v>
      </c>
      <c r="D264" s="142" t="s">
        <v>146</v>
      </c>
      <c r="E264" s="143" t="s">
        <v>713</v>
      </c>
      <c r="F264" s="144" t="s">
        <v>714</v>
      </c>
      <c r="G264" s="145" t="s">
        <v>155</v>
      </c>
      <c r="H264" s="146">
        <v>5</v>
      </c>
      <c r="I264" s="147"/>
      <c r="J264" s="148">
        <f>ROUND(I264*H264,2)</f>
        <v>0</v>
      </c>
      <c r="K264" s="144" t="s">
        <v>21</v>
      </c>
      <c r="L264" s="33"/>
      <c r="M264" s="302" t="s">
        <v>21</v>
      </c>
      <c r="N264" s="149" t="s">
        <v>43</v>
      </c>
      <c r="O264" s="34"/>
      <c r="P264" s="150">
        <f>O264*H264</f>
        <v>0</v>
      </c>
      <c r="Q264" s="150">
        <v>0</v>
      </c>
      <c r="R264" s="150">
        <f>Q264*H264</f>
        <v>0</v>
      </c>
      <c r="S264" s="150">
        <v>0</v>
      </c>
      <c r="T264" s="151">
        <f>S264*H264</f>
        <v>0</v>
      </c>
      <c r="AR264" s="291" t="s">
        <v>150</v>
      </c>
      <c r="AT264" s="291" t="s">
        <v>146</v>
      </c>
      <c r="AU264" s="291" t="s">
        <v>82</v>
      </c>
      <c r="AY264" s="291" t="s">
        <v>145</v>
      </c>
      <c r="BE264" s="303">
        <f>IF(N264="základní",J264,0)</f>
        <v>0</v>
      </c>
      <c r="BF264" s="303">
        <f>IF(N264="snížená",J264,0)</f>
        <v>0</v>
      </c>
      <c r="BG264" s="303">
        <f>IF(N264="zákl. přenesená",J264,0)</f>
        <v>0</v>
      </c>
      <c r="BH264" s="303">
        <f>IF(N264="sníž. přenesená",J264,0)</f>
        <v>0</v>
      </c>
      <c r="BI264" s="303">
        <f>IF(N264="nulová",J264,0)</f>
        <v>0</v>
      </c>
      <c r="BJ264" s="291" t="s">
        <v>80</v>
      </c>
      <c r="BK264" s="303">
        <f>ROUND(I264*H264,2)</f>
        <v>0</v>
      </c>
      <c r="BL264" s="291" t="s">
        <v>150</v>
      </c>
      <c r="BM264" s="291" t="s">
        <v>481</v>
      </c>
    </row>
    <row r="265" spans="2:65" s="55" customFormat="1" ht="22.5" customHeight="1">
      <c r="B265" s="33"/>
      <c r="C265" s="142" t="s">
        <v>267</v>
      </c>
      <c r="D265" s="142" t="s">
        <v>146</v>
      </c>
      <c r="E265" s="143" t="s">
        <v>746</v>
      </c>
      <c r="F265" s="144" t="s">
        <v>747</v>
      </c>
      <c r="G265" s="145" t="s">
        <v>221</v>
      </c>
      <c r="H265" s="146">
        <v>3.5</v>
      </c>
      <c r="I265" s="147"/>
      <c r="J265" s="148">
        <f>ROUND(I265*H265,2)</f>
        <v>0</v>
      </c>
      <c r="K265" s="144" t="s">
        <v>190</v>
      </c>
      <c r="L265" s="33"/>
      <c r="M265" s="302" t="s">
        <v>21</v>
      </c>
      <c r="N265" s="149" t="s">
        <v>43</v>
      </c>
      <c r="O265" s="34"/>
      <c r="P265" s="150">
        <f>O265*H265</f>
        <v>0</v>
      </c>
      <c r="Q265" s="150">
        <v>0</v>
      </c>
      <c r="R265" s="150">
        <f>Q265*H265</f>
        <v>0</v>
      </c>
      <c r="S265" s="150">
        <v>0</v>
      </c>
      <c r="T265" s="151">
        <f>S265*H265</f>
        <v>0</v>
      </c>
      <c r="AR265" s="291" t="s">
        <v>150</v>
      </c>
      <c r="AT265" s="291" t="s">
        <v>146</v>
      </c>
      <c r="AU265" s="291" t="s">
        <v>82</v>
      </c>
      <c r="AY265" s="291" t="s">
        <v>145</v>
      </c>
      <c r="BE265" s="303">
        <f>IF(N265="základní",J265,0)</f>
        <v>0</v>
      </c>
      <c r="BF265" s="303">
        <f>IF(N265="snížená",J265,0)</f>
        <v>0</v>
      </c>
      <c r="BG265" s="303">
        <f>IF(N265="zákl. přenesená",J265,0)</f>
        <v>0</v>
      </c>
      <c r="BH265" s="303">
        <f>IF(N265="sníž. přenesená",J265,0)</f>
        <v>0</v>
      </c>
      <c r="BI265" s="303">
        <f>IF(N265="nulová",J265,0)</f>
        <v>0</v>
      </c>
      <c r="BJ265" s="291" t="s">
        <v>80</v>
      </c>
      <c r="BK265" s="303">
        <f>ROUND(I265*H265,2)</f>
        <v>0</v>
      </c>
      <c r="BL265" s="291" t="s">
        <v>150</v>
      </c>
      <c r="BM265" s="291" t="s">
        <v>486</v>
      </c>
    </row>
    <row r="266" spans="2:65" s="55" customFormat="1" ht="22.5" customHeight="1">
      <c r="B266" s="33"/>
      <c r="C266" s="182" t="s">
        <v>491</v>
      </c>
      <c r="D266" s="182" t="s">
        <v>232</v>
      </c>
      <c r="E266" s="183" t="s">
        <v>748</v>
      </c>
      <c r="F266" s="184" t="s">
        <v>749</v>
      </c>
      <c r="G266" s="185" t="s">
        <v>221</v>
      </c>
      <c r="H266" s="186">
        <v>3.5</v>
      </c>
      <c r="I266" s="187"/>
      <c r="J266" s="188">
        <f>ROUND(I266*H266,2)</f>
        <v>0</v>
      </c>
      <c r="K266" s="184" t="s">
        <v>190</v>
      </c>
      <c r="L266" s="306"/>
      <c r="M266" s="307" t="s">
        <v>21</v>
      </c>
      <c r="N266" s="189" t="s">
        <v>43</v>
      </c>
      <c r="O266" s="34"/>
      <c r="P266" s="150">
        <f>O266*H266</f>
        <v>0</v>
      </c>
      <c r="Q266" s="150">
        <v>0</v>
      </c>
      <c r="R266" s="150">
        <f>Q266*H266</f>
        <v>0</v>
      </c>
      <c r="S266" s="150">
        <v>0</v>
      </c>
      <c r="T266" s="151">
        <f>S266*H266</f>
        <v>0</v>
      </c>
      <c r="AR266" s="291" t="s">
        <v>162</v>
      </c>
      <c r="AT266" s="291" t="s">
        <v>232</v>
      </c>
      <c r="AU266" s="291" t="s">
        <v>82</v>
      </c>
      <c r="AY266" s="291" t="s">
        <v>145</v>
      </c>
      <c r="BE266" s="303">
        <f>IF(N266="základní",J266,0)</f>
        <v>0</v>
      </c>
      <c r="BF266" s="303">
        <f>IF(N266="snížená",J266,0)</f>
        <v>0</v>
      </c>
      <c r="BG266" s="303">
        <f>IF(N266="zákl. přenesená",J266,0)</f>
        <v>0</v>
      </c>
      <c r="BH266" s="303">
        <f>IF(N266="sníž. přenesená",J266,0)</f>
        <v>0</v>
      </c>
      <c r="BI266" s="303">
        <f>IF(N266="nulová",J266,0)</f>
        <v>0</v>
      </c>
      <c r="BJ266" s="291" t="s">
        <v>80</v>
      </c>
      <c r="BK266" s="303">
        <f>ROUND(I266*H266,2)</f>
        <v>0</v>
      </c>
      <c r="BL266" s="291" t="s">
        <v>150</v>
      </c>
      <c r="BM266" s="291" t="s">
        <v>490</v>
      </c>
    </row>
    <row r="267" spans="2:65" s="55" customFormat="1" ht="22.5" customHeight="1">
      <c r="B267" s="33"/>
      <c r="C267" s="142" t="s">
        <v>591</v>
      </c>
      <c r="D267" s="142" t="s">
        <v>146</v>
      </c>
      <c r="E267" s="143" t="s">
        <v>750</v>
      </c>
      <c r="F267" s="144" t="s">
        <v>751</v>
      </c>
      <c r="G267" s="145" t="s">
        <v>189</v>
      </c>
      <c r="H267" s="146">
        <v>8.8309999999999995</v>
      </c>
      <c r="I267" s="147"/>
      <c r="J267" s="148">
        <f>ROUND(I267*H267,2)</f>
        <v>0</v>
      </c>
      <c r="K267" s="144" t="s">
        <v>21</v>
      </c>
      <c r="L267" s="33"/>
      <c r="M267" s="302" t="s">
        <v>21</v>
      </c>
      <c r="N267" s="149" t="s">
        <v>43</v>
      </c>
      <c r="O267" s="34"/>
      <c r="P267" s="150">
        <f>O267*H267</f>
        <v>0</v>
      </c>
      <c r="Q267" s="150">
        <v>0</v>
      </c>
      <c r="R267" s="150">
        <f>Q267*H267</f>
        <v>0</v>
      </c>
      <c r="S267" s="150">
        <v>0</v>
      </c>
      <c r="T267" s="151">
        <f>S267*H267</f>
        <v>0</v>
      </c>
      <c r="AR267" s="291" t="s">
        <v>150</v>
      </c>
      <c r="AT267" s="291" t="s">
        <v>146</v>
      </c>
      <c r="AU267" s="291" t="s">
        <v>82</v>
      </c>
      <c r="AY267" s="291" t="s">
        <v>145</v>
      </c>
      <c r="BE267" s="303">
        <f>IF(N267="základní",J267,0)</f>
        <v>0</v>
      </c>
      <c r="BF267" s="303">
        <f>IF(N267="snížená",J267,0)</f>
        <v>0</v>
      </c>
      <c r="BG267" s="303">
        <f>IF(N267="zákl. přenesená",J267,0)</f>
        <v>0</v>
      </c>
      <c r="BH267" s="303">
        <f>IF(N267="sníž. přenesená",J267,0)</f>
        <v>0</v>
      </c>
      <c r="BI267" s="303">
        <f>IF(N267="nulová",J267,0)</f>
        <v>0</v>
      </c>
      <c r="BJ267" s="291" t="s">
        <v>80</v>
      </c>
      <c r="BK267" s="303">
        <f>ROUND(I267*H267,2)</f>
        <v>0</v>
      </c>
      <c r="BL267" s="291" t="s">
        <v>150</v>
      </c>
      <c r="BM267" s="291" t="s">
        <v>494</v>
      </c>
    </row>
    <row r="268" spans="2:65" s="55" customFormat="1" ht="27">
      <c r="B268" s="33"/>
      <c r="D268" s="170" t="s">
        <v>163</v>
      </c>
      <c r="F268" s="171" t="s">
        <v>752</v>
      </c>
      <c r="I268" s="122"/>
      <c r="L268" s="33"/>
      <c r="M268" s="154"/>
      <c r="N268" s="34"/>
      <c r="O268" s="34"/>
      <c r="P268" s="34"/>
      <c r="Q268" s="34"/>
      <c r="R268" s="34"/>
      <c r="S268" s="34"/>
      <c r="T268" s="70"/>
      <c r="AT268" s="291" t="s">
        <v>163</v>
      </c>
      <c r="AU268" s="291" t="s">
        <v>82</v>
      </c>
    </row>
    <row r="269" spans="2:65" s="55" customFormat="1" ht="22.5" customHeight="1">
      <c r="B269" s="33"/>
      <c r="C269" s="182" t="s">
        <v>335</v>
      </c>
      <c r="D269" s="182" t="s">
        <v>232</v>
      </c>
      <c r="E269" s="183" t="s">
        <v>753</v>
      </c>
      <c r="F269" s="184" t="s">
        <v>754</v>
      </c>
      <c r="G269" s="185" t="s">
        <v>221</v>
      </c>
      <c r="H269" s="186">
        <v>0.88300000000000001</v>
      </c>
      <c r="I269" s="187"/>
      <c r="J269" s="188">
        <f>ROUND(I269*H269,2)</f>
        <v>0</v>
      </c>
      <c r="K269" s="184" t="s">
        <v>190</v>
      </c>
      <c r="L269" s="306"/>
      <c r="M269" s="307" t="s">
        <v>21</v>
      </c>
      <c r="N269" s="189" t="s">
        <v>43</v>
      </c>
      <c r="O269" s="34"/>
      <c r="P269" s="150">
        <f>O269*H269</f>
        <v>0</v>
      </c>
      <c r="Q269" s="150">
        <v>0.2</v>
      </c>
      <c r="R269" s="150">
        <f>Q269*H269</f>
        <v>0.17660000000000001</v>
      </c>
      <c r="S269" s="150">
        <v>0</v>
      </c>
      <c r="T269" s="151">
        <f>S269*H269</f>
        <v>0</v>
      </c>
      <c r="AR269" s="291" t="s">
        <v>162</v>
      </c>
      <c r="AT269" s="291" t="s">
        <v>232</v>
      </c>
      <c r="AU269" s="291" t="s">
        <v>82</v>
      </c>
      <c r="AY269" s="291" t="s">
        <v>145</v>
      </c>
      <c r="BE269" s="303">
        <f>IF(N269="základní",J269,0)</f>
        <v>0</v>
      </c>
      <c r="BF269" s="303">
        <f>IF(N269="snížená",J269,0)</f>
        <v>0</v>
      </c>
      <c r="BG269" s="303">
        <f>IF(N269="zákl. přenesená",J269,0)</f>
        <v>0</v>
      </c>
      <c r="BH269" s="303">
        <f>IF(N269="sníž. přenesená",J269,0)</f>
        <v>0</v>
      </c>
      <c r="BI269" s="303">
        <f>IF(N269="nulová",J269,0)</f>
        <v>0</v>
      </c>
      <c r="BJ269" s="291" t="s">
        <v>80</v>
      </c>
      <c r="BK269" s="303">
        <f>ROUND(I269*H269,2)</f>
        <v>0</v>
      </c>
      <c r="BL269" s="291" t="s">
        <v>150</v>
      </c>
      <c r="BM269" s="291" t="s">
        <v>499</v>
      </c>
    </row>
    <row r="270" spans="2:65" s="133" customFormat="1" ht="22.35" customHeight="1">
      <c r="B270" s="132"/>
      <c r="D270" s="134" t="s">
        <v>71</v>
      </c>
      <c r="E270" s="168" t="s">
        <v>755</v>
      </c>
      <c r="F270" s="168" t="s">
        <v>756</v>
      </c>
      <c r="I270" s="136"/>
      <c r="J270" s="169">
        <f>BK270</f>
        <v>0</v>
      </c>
      <c r="L270" s="132"/>
      <c r="M270" s="138"/>
      <c r="N270" s="139"/>
      <c r="O270" s="139"/>
      <c r="P270" s="140">
        <f>SUM(P271:P280)</f>
        <v>0</v>
      </c>
      <c r="Q270" s="139"/>
      <c r="R270" s="140">
        <f>SUM(R271:R280)</f>
        <v>6.0000000000000008E-5</v>
      </c>
      <c r="S270" s="139"/>
      <c r="T270" s="141">
        <f>SUM(T271:T280)</f>
        <v>0</v>
      </c>
      <c r="AR270" s="165" t="s">
        <v>80</v>
      </c>
      <c r="AT270" s="300" t="s">
        <v>71</v>
      </c>
      <c r="AU270" s="300" t="s">
        <v>82</v>
      </c>
      <c r="AY270" s="165" t="s">
        <v>145</v>
      </c>
      <c r="BK270" s="301">
        <f>SUM(BK271:BK280)</f>
        <v>0</v>
      </c>
    </row>
    <row r="271" spans="2:65" s="55" customFormat="1" ht="22.5" customHeight="1">
      <c r="B271" s="33"/>
      <c r="C271" s="142" t="s">
        <v>645</v>
      </c>
      <c r="D271" s="142" t="s">
        <v>146</v>
      </c>
      <c r="E271" s="143" t="s">
        <v>757</v>
      </c>
      <c r="F271" s="144" t="s">
        <v>758</v>
      </c>
      <c r="G271" s="145" t="s">
        <v>155</v>
      </c>
      <c r="H271" s="146">
        <v>5</v>
      </c>
      <c r="I271" s="147"/>
      <c r="J271" s="148">
        <f>ROUND(I271*H271,2)</f>
        <v>0</v>
      </c>
      <c r="K271" s="144" t="s">
        <v>190</v>
      </c>
      <c r="L271" s="33"/>
      <c r="M271" s="302" t="s">
        <v>21</v>
      </c>
      <c r="N271" s="149" t="s">
        <v>43</v>
      </c>
      <c r="O271" s="34"/>
      <c r="P271" s="150">
        <f>O271*H271</f>
        <v>0</v>
      </c>
      <c r="Q271" s="150">
        <v>0</v>
      </c>
      <c r="R271" s="150">
        <f>Q271*H271</f>
        <v>0</v>
      </c>
      <c r="S271" s="150">
        <v>0</v>
      </c>
      <c r="T271" s="151">
        <f>S271*H271</f>
        <v>0</v>
      </c>
      <c r="AR271" s="291" t="s">
        <v>150</v>
      </c>
      <c r="AT271" s="291" t="s">
        <v>146</v>
      </c>
      <c r="AU271" s="291" t="s">
        <v>159</v>
      </c>
      <c r="AY271" s="291" t="s">
        <v>145</v>
      </c>
      <c r="BE271" s="303">
        <f>IF(N271="základní",J271,0)</f>
        <v>0</v>
      </c>
      <c r="BF271" s="303">
        <f>IF(N271="snížená",J271,0)</f>
        <v>0</v>
      </c>
      <c r="BG271" s="303">
        <f>IF(N271="zákl. přenesená",J271,0)</f>
        <v>0</v>
      </c>
      <c r="BH271" s="303">
        <f>IF(N271="sníž. přenesená",J271,0)</f>
        <v>0</v>
      </c>
      <c r="BI271" s="303">
        <f>IF(N271="nulová",J271,0)</f>
        <v>0</v>
      </c>
      <c r="BJ271" s="291" t="s">
        <v>80</v>
      </c>
      <c r="BK271" s="303">
        <f>ROUND(I271*H271,2)</f>
        <v>0</v>
      </c>
      <c r="BL271" s="291" t="s">
        <v>150</v>
      </c>
      <c r="BM271" s="291" t="s">
        <v>504</v>
      </c>
    </row>
    <row r="272" spans="2:65" s="55" customFormat="1" ht="148.5">
      <c r="B272" s="33"/>
      <c r="D272" s="170" t="s">
        <v>191</v>
      </c>
      <c r="F272" s="171" t="s">
        <v>759</v>
      </c>
      <c r="I272" s="122"/>
      <c r="L272" s="33"/>
      <c r="M272" s="154"/>
      <c r="N272" s="34"/>
      <c r="O272" s="34"/>
      <c r="P272" s="34"/>
      <c r="Q272" s="34"/>
      <c r="R272" s="34"/>
      <c r="S272" s="34"/>
      <c r="T272" s="70"/>
      <c r="AT272" s="291" t="s">
        <v>191</v>
      </c>
      <c r="AU272" s="291" t="s">
        <v>159</v>
      </c>
    </row>
    <row r="273" spans="2:65" s="55" customFormat="1" ht="22.5" customHeight="1">
      <c r="B273" s="33"/>
      <c r="C273" s="142" t="s">
        <v>510</v>
      </c>
      <c r="D273" s="142" t="s">
        <v>146</v>
      </c>
      <c r="E273" s="143" t="s">
        <v>760</v>
      </c>
      <c r="F273" s="144" t="s">
        <v>761</v>
      </c>
      <c r="G273" s="145" t="s">
        <v>149</v>
      </c>
      <c r="H273" s="146">
        <v>10</v>
      </c>
      <c r="I273" s="147"/>
      <c r="J273" s="148">
        <f>ROUND(I273*H273,2)</f>
        <v>0</v>
      </c>
      <c r="K273" s="144" t="s">
        <v>21</v>
      </c>
      <c r="L273" s="33"/>
      <c r="M273" s="302" t="s">
        <v>21</v>
      </c>
      <c r="N273" s="149" t="s">
        <v>43</v>
      </c>
      <c r="O273" s="34"/>
      <c r="P273" s="150">
        <f>O273*H273</f>
        <v>0</v>
      </c>
      <c r="Q273" s="150">
        <v>0</v>
      </c>
      <c r="R273" s="150">
        <f>Q273*H273</f>
        <v>0</v>
      </c>
      <c r="S273" s="150">
        <v>0</v>
      </c>
      <c r="T273" s="151">
        <f>S273*H273</f>
        <v>0</v>
      </c>
      <c r="AR273" s="291" t="s">
        <v>150</v>
      </c>
      <c r="AT273" s="291" t="s">
        <v>146</v>
      </c>
      <c r="AU273" s="291" t="s">
        <v>159</v>
      </c>
      <c r="AY273" s="291" t="s">
        <v>145</v>
      </c>
      <c r="BE273" s="303">
        <f>IF(N273="základní",J273,0)</f>
        <v>0</v>
      </c>
      <c r="BF273" s="303">
        <f>IF(N273="snížená",J273,0)</f>
        <v>0</v>
      </c>
      <c r="BG273" s="303">
        <f>IF(N273="zákl. přenesená",J273,0)</f>
        <v>0</v>
      </c>
      <c r="BH273" s="303">
        <f>IF(N273="sníž. přenesená",J273,0)</f>
        <v>0</v>
      </c>
      <c r="BI273" s="303">
        <f>IF(N273="nulová",J273,0)</f>
        <v>0</v>
      </c>
      <c r="BJ273" s="291" t="s">
        <v>80</v>
      </c>
      <c r="BK273" s="303">
        <f>ROUND(I273*H273,2)</f>
        <v>0</v>
      </c>
      <c r="BL273" s="291" t="s">
        <v>150</v>
      </c>
      <c r="BM273" s="291" t="s">
        <v>509</v>
      </c>
    </row>
    <row r="274" spans="2:65" s="55" customFormat="1" ht="27">
      <c r="B274" s="33"/>
      <c r="D274" s="170" t="s">
        <v>163</v>
      </c>
      <c r="F274" s="171" t="s">
        <v>762</v>
      </c>
      <c r="I274" s="122"/>
      <c r="L274" s="33"/>
      <c r="M274" s="154"/>
      <c r="N274" s="34"/>
      <c r="O274" s="34"/>
      <c r="P274" s="34"/>
      <c r="Q274" s="34"/>
      <c r="R274" s="34"/>
      <c r="S274" s="34"/>
      <c r="T274" s="70"/>
      <c r="AT274" s="291" t="s">
        <v>163</v>
      </c>
      <c r="AU274" s="291" t="s">
        <v>159</v>
      </c>
    </row>
    <row r="275" spans="2:65" s="55" customFormat="1" ht="22.5" customHeight="1">
      <c r="B275" s="33"/>
      <c r="C275" s="142" t="s">
        <v>649</v>
      </c>
      <c r="D275" s="142" t="s">
        <v>146</v>
      </c>
      <c r="E275" s="143" t="s">
        <v>763</v>
      </c>
      <c r="F275" s="144" t="s">
        <v>764</v>
      </c>
      <c r="G275" s="145" t="s">
        <v>155</v>
      </c>
      <c r="H275" s="146">
        <v>3</v>
      </c>
      <c r="I275" s="147"/>
      <c r="J275" s="148">
        <f>ROUND(I275*H275,2)</f>
        <v>0</v>
      </c>
      <c r="K275" s="144" t="s">
        <v>190</v>
      </c>
      <c r="L275" s="33"/>
      <c r="M275" s="302" t="s">
        <v>21</v>
      </c>
      <c r="N275" s="149" t="s">
        <v>43</v>
      </c>
      <c r="O275" s="34"/>
      <c r="P275" s="150">
        <f>O275*H275</f>
        <v>0</v>
      </c>
      <c r="Q275" s="150">
        <v>2.0000000000000002E-5</v>
      </c>
      <c r="R275" s="150">
        <f>Q275*H275</f>
        <v>6.0000000000000008E-5</v>
      </c>
      <c r="S275" s="150">
        <v>0</v>
      </c>
      <c r="T275" s="151">
        <f>S275*H275</f>
        <v>0</v>
      </c>
      <c r="AR275" s="291" t="s">
        <v>150</v>
      </c>
      <c r="AT275" s="291" t="s">
        <v>146</v>
      </c>
      <c r="AU275" s="291" t="s">
        <v>159</v>
      </c>
      <c r="AY275" s="291" t="s">
        <v>145</v>
      </c>
      <c r="BE275" s="303">
        <f>IF(N275="základní",J275,0)</f>
        <v>0</v>
      </c>
      <c r="BF275" s="303">
        <f>IF(N275="snížená",J275,0)</f>
        <v>0</v>
      </c>
      <c r="BG275" s="303">
        <f>IF(N275="zákl. přenesená",J275,0)</f>
        <v>0</v>
      </c>
      <c r="BH275" s="303">
        <f>IF(N275="sníž. přenesená",J275,0)</f>
        <v>0</v>
      </c>
      <c r="BI275" s="303">
        <f>IF(N275="nulová",J275,0)</f>
        <v>0</v>
      </c>
      <c r="BJ275" s="291" t="s">
        <v>80</v>
      </c>
      <c r="BK275" s="303">
        <f>ROUND(I275*H275,2)</f>
        <v>0</v>
      </c>
      <c r="BL275" s="291" t="s">
        <v>150</v>
      </c>
      <c r="BM275" s="291" t="s">
        <v>513</v>
      </c>
    </row>
    <row r="276" spans="2:65" s="55" customFormat="1" ht="27">
      <c r="B276" s="33"/>
      <c r="D276" s="170" t="s">
        <v>191</v>
      </c>
      <c r="F276" s="171" t="s">
        <v>765</v>
      </c>
      <c r="I276" s="122"/>
      <c r="L276" s="33"/>
      <c r="M276" s="154"/>
      <c r="N276" s="34"/>
      <c r="O276" s="34"/>
      <c r="P276" s="34"/>
      <c r="Q276" s="34"/>
      <c r="R276" s="34"/>
      <c r="S276" s="34"/>
      <c r="T276" s="70"/>
      <c r="AT276" s="291" t="s">
        <v>191</v>
      </c>
      <c r="AU276" s="291" t="s">
        <v>159</v>
      </c>
    </row>
    <row r="277" spans="2:65" s="55" customFormat="1" ht="22.5" customHeight="1">
      <c r="B277" s="33"/>
      <c r="C277" s="142" t="s">
        <v>518</v>
      </c>
      <c r="D277" s="142" t="s">
        <v>146</v>
      </c>
      <c r="E277" s="143" t="s">
        <v>766</v>
      </c>
      <c r="F277" s="144" t="s">
        <v>767</v>
      </c>
      <c r="G277" s="145" t="s">
        <v>189</v>
      </c>
      <c r="H277" s="146">
        <v>1</v>
      </c>
      <c r="I277" s="147"/>
      <c r="J277" s="148">
        <f>ROUND(I277*H277,2)</f>
        <v>0</v>
      </c>
      <c r="K277" s="144" t="s">
        <v>21</v>
      </c>
      <c r="L277" s="33"/>
      <c r="M277" s="302" t="s">
        <v>21</v>
      </c>
      <c r="N277" s="149" t="s">
        <v>43</v>
      </c>
      <c r="O277" s="34"/>
      <c r="P277" s="150">
        <f>O277*H277</f>
        <v>0</v>
      </c>
      <c r="Q277" s="150">
        <v>0</v>
      </c>
      <c r="R277" s="150">
        <f>Q277*H277</f>
        <v>0</v>
      </c>
      <c r="S277" s="150">
        <v>0</v>
      </c>
      <c r="T277" s="151">
        <f>S277*H277</f>
        <v>0</v>
      </c>
      <c r="AR277" s="291" t="s">
        <v>150</v>
      </c>
      <c r="AT277" s="291" t="s">
        <v>146</v>
      </c>
      <c r="AU277" s="291" t="s">
        <v>159</v>
      </c>
      <c r="AY277" s="291" t="s">
        <v>145</v>
      </c>
      <c r="BE277" s="303">
        <f>IF(N277="základní",J277,0)</f>
        <v>0</v>
      </c>
      <c r="BF277" s="303">
        <f>IF(N277="snížená",J277,0)</f>
        <v>0</v>
      </c>
      <c r="BG277" s="303">
        <f>IF(N277="zákl. přenesená",J277,0)</f>
        <v>0</v>
      </c>
      <c r="BH277" s="303">
        <f>IF(N277="sníž. přenesená",J277,0)</f>
        <v>0</v>
      </c>
      <c r="BI277" s="303">
        <f>IF(N277="nulová",J277,0)</f>
        <v>0</v>
      </c>
      <c r="BJ277" s="291" t="s">
        <v>80</v>
      </c>
      <c r="BK277" s="303">
        <f>ROUND(I277*H277,2)</f>
        <v>0</v>
      </c>
      <c r="BL277" s="291" t="s">
        <v>150</v>
      </c>
      <c r="BM277" s="291" t="s">
        <v>516</v>
      </c>
    </row>
    <row r="278" spans="2:65" s="55" customFormat="1" ht="27">
      <c r="B278" s="33"/>
      <c r="D278" s="170" t="s">
        <v>163</v>
      </c>
      <c r="F278" s="171" t="s">
        <v>768</v>
      </c>
      <c r="I278" s="122"/>
      <c r="L278" s="33"/>
      <c r="M278" s="154"/>
      <c r="N278" s="34"/>
      <c r="O278" s="34"/>
      <c r="P278" s="34"/>
      <c r="Q278" s="34"/>
      <c r="R278" s="34"/>
      <c r="S278" s="34"/>
      <c r="T278" s="70"/>
      <c r="AT278" s="291" t="s">
        <v>163</v>
      </c>
      <c r="AU278" s="291" t="s">
        <v>159</v>
      </c>
    </row>
    <row r="279" spans="2:65" s="55" customFormat="1" ht="22.5" customHeight="1">
      <c r="B279" s="33"/>
      <c r="C279" s="142" t="s">
        <v>652</v>
      </c>
      <c r="D279" s="142" t="s">
        <v>146</v>
      </c>
      <c r="E279" s="143" t="s">
        <v>741</v>
      </c>
      <c r="F279" s="144" t="s">
        <v>742</v>
      </c>
      <c r="G279" s="145" t="s">
        <v>189</v>
      </c>
      <c r="H279" s="146">
        <v>1</v>
      </c>
      <c r="I279" s="147"/>
      <c r="J279" s="148">
        <f>ROUND(I279*H279,2)</f>
        <v>0</v>
      </c>
      <c r="K279" s="144" t="s">
        <v>21</v>
      </c>
      <c r="L279" s="33"/>
      <c r="M279" s="302" t="s">
        <v>21</v>
      </c>
      <c r="N279" s="149" t="s">
        <v>43</v>
      </c>
      <c r="O279" s="34"/>
      <c r="P279" s="150">
        <f>O279*H279</f>
        <v>0</v>
      </c>
      <c r="Q279" s="150">
        <v>0</v>
      </c>
      <c r="R279" s="150">
        <f>Q279*H279</f>
        <v>0</v>
      </c>
      <c r="S279" s="150">
        <v>0</v>
      </c>
      <c r="T279" s="151">
        <f>S279*H279</f>
        <v>0</v>
      </c>
      <c r="AR279" s="291" t="s">
        <v>150</v>
      </c>
      <c r="AT279" s="291" t="s">
        <v>146</v>
      </c>
      <c r="AU279" s="291" t="s">
        <v>159</v>
      </c>
      <c r="AY279" s="291" t="s">
        <v>145</v>
      </c>
      <c r="BE279" s="303">
        <f>IF(N279="základní",J279,0)</f>
        <v>0</v>
      </c>
      <c r="BF279" s="303">
        <f>IF(N279="snížená",J279,0)</f>
        <v>0</v>
      </c>
      <c r="BG279" s="303">
        <f>IF(N279="zákl. přenesená",J279,0)</f>
        <v>0</v>
      </c>
      <c r="BH279" s="303">
        <f>IF(N279="sníž. přenesená",J279,0)</f>
        <v>0</v>
      </c>
      <c r="BI279" s="303">
        <f>IF(N279="nulová",J279,0)</f>
        <v>0</v>
      </c>
      <c r="BJ279" s="291" t="s">
        <v>80</v>
      </c>
      <c r="BK279" s="303">
        <f>ROUND(I279*H279,2)</f>
        <v>0</v>
      </c>
      <c r="BL279" s="291" t="s">
        <v>150</v>
      </c>
      <c r="BM279" s="291" t="s">
        <v>521</v>
      </c>
    </row>
    <row r="280" spans="2:65" s="55" customFormat="1" ht="22.5" customHeight="1">
      <c r="B280" s="33"/>
      <c r="C280" s="182" t="s">
        <v>525</v>
      </c>
      <c r="D280" s="182" t="s">
        <v>232</v>
      </c>
      <c r="E280" s="183" t="s">
        <v>743</v>
      </c>
      <c r="F280" s="184" t="s">
        <v>744</v>
      </c>
      <c r="G280" s="185" t="s">
        <v>745</v>
      </c>
      <c r="H280" s="186">
        <v>1.2</v>
      </c>
      <c r="I280" s="187"/>
      <c r="J280" s="188">
        <f>ROUND(I280*H280,2)</f>
        <v>0</v>
      </c>
      <c r="K280" s="184" t="s">
        <v>21</v>
      </c>
      <c r="L280" s="306"/>
      <c r="M280" s="307" t="s">
        <v>21</v>
      </c>
      <c r="N280" s="189" t="s">
        <v>43</v>
      </c>
      <c r="O280" s="34"/>
      <c r="P280" s="150">
        <f>O280*H280</f>
        <v>0</v>
      </c>
      <c r="Q280" s="150">
        <v>0</v>
      </c>
      <c r="R280" s="150">
        <f>Q280*H280</f>
        <v>0</v>
      </c>
      <c r="S280" s="150">
        <v>0</v>
      </c>
      <c r="T280" s="151">
        <f>S280*H280</f>
        <v>0</v>
      </c>
      <c r="AR280" s="291" t="s">
        <v>162</v>
      </c>
      <c r="AT280" s="291" t="s">
        <v>232</v>
      </c>
      <c r="AU280" s="291" t="s">
        <v>159</v>
      </c>
      <c r="AY280" s="291" t="s">
        <v>145</v>
      </c>
      <c r="BE280" s="303">
        <f>IF(N280="základní",J280,0)</f>
        <v>0</v>
      </c>
      <c r="BF280" s="303">
        <f>IF(N280="snížená",J280,0)</f>
        <v>0</v>
      </c>
      <c r="BG280" s="303">
        <f>IF(N280="zákl. přenesená",J280,0)</f>
        <v>0</v>
      </c>
      <c r="BH280" s="303">
        <f>IF(N280="sníž. přenesená",J280,0)</f>
        <v>0</v>
      </c>
      <c r="BI280" s="303">
        <f>IF(N280="nulová",J280,0)</f>
        <v>0</v>
      </c>
      <c r="BJ280" s="291" t="s">
        <v>80</v>
      </c>
      <c r="BK280" s="303">
        <f>ROUND(I280*H280,2)</f>
        <v>0</v>
      </c>
      <c r="BL280" s="291" t="s">
        <v>150</v>
      </c>
      <c r="BM280" s="291" t="s">
        <v>426</v>
      </c>
    </row>
    <row r="281" spans="2:65" s="133" customFormat="1" ht="37.35" customHeight="1">
      <c r="B281" s="132"/>
      <c r="D281" s="165" t="s">
        <v>71</v>
      </c>
      <c r="E281" s="166" t="s">
        <v>769</v>
      </c>
      <c r="F281" s="166" t="s">
        <v>770</v>
      </c>
      <c r="I281" s="136"/>
      <c r="J281" s="167">
        <f>BK281</f>
        <v>0</v>
      </c>
      <c r="L281" s="132"/>
      <c r="M281" s="138"/>
      <c r="N281" s="139"/>
      <c r="O281" s="139"/>
      <c r="P281" s="140">
        <f>P282+P288</f>
        <v>0</v>
      </c>
      <c r="Q281" s="139"/>
      <c r="R281" s="140">
        <f>R282+R288</f>
        <v>0</v>
      </c>
      <c r="S281" s="139"/>
      <c r="T281" s="141">
        <f>T282+T288</f>
        <v>0</v>
      </c>
      <c r="AR281" s="165" t="s">
        <v>80</v>
      </c>
      <c r="AT281" s="300" t="s">
        <v>71</v>
      </c>
      <c r="AU281" s="300" t="s">
        <v>72</v>
      </c>
      <c r="AY281" s="165" t="s">
        <v>145</v>
      </c>
      <c r="BK281" s="301">
        <f>BK282+BK288</f>
        <v>0</v>
      </c>
    </row>
    <row r="282" spans="2:65" s="133" customFormat="1" ht="19.899999999999999" customHeight="1">
      <c r="B282" s="132"/>
      <c r="D282" s="134" t="s">
        <v>71</v>
      </c>
      <c r="E282" s="168" t="s">
        <v>2439</v>
      </c>
      <c r="F282" s="168" t="s">
        <v>2440</v>
      </c>
      <c r="I282" s="136"/>
      <c r="J282" s="169">
        <f>BK282</f>
        <v>0</v>
      </c>
      <c r="L282" s="132"/>
      <c r="M282" s="138"/>
      <c r="N282" s="139"/>
      <c r="O282" s="139"/>
      <c r="P282" s="140">
        <f>SUM(P283:P287)</f>
        <v>0</v>
      </c>
      <c r="Q282" s="139"/>
      <c r="R282" s="140">
        <f>SUM(R283:R287)</f>
        <v>0</v>
      </c>
      <c r="S282" s="139"/>
      <c r="T282" s="141">
        <f>SUM(T283:T287)</f>
        <v>0</v>
      </c>
      <c r="AR282" s="165" t="s">
        <v>80</v>
      </c>
      <c r="AT282" s="300" t="s">
        <v>71</v>
      </c>
      <c r="AU282" s="300" t="s">
        <v>80</v>
      </c>
      <c r="AY282" s="165" t="s">
        <v>145</v>
      </c>
      <c r="BK282" s="301">
        <f>SUM(BK283:BK287)</f>
        <v>0</v>
      </c>
    </row>
    <row r="283" spans="2:65" s="55" customFormat="1" ht="31.5" customHeight="1">
      <c r="B283" s="33"/>
      <c r="C283" s="142" t="s">
        <v>657</v>
      </c>
      <c r="D283" s="142" t="s">
        <v>146</v>
      </c>
      <c r="E283" s="143" t="s">
        <v>698</v>
      </c>
      <c r="F283" s="144" t="s">
        <v>699</v>
      </c>
      <c r="G283" s="145" t="s">
        <v>155</v>
      </c>
      <c r="H283" s="146">
        <v>12</v>
      </c>
      <c r="I283" s="147"/>
      <c r="J283" s="148">
        <f>ROUND(I283*H283,2)</f>
        <v>0</v>
      </c>
      <c r="K283" s="144" t="s">
        <v>21</v>
      </c>
      <c r="L283" s="33"/>
      <c r="M283" s="302" t="s">
        <v>21</v>
      </c>
      <c r="N283" s="149" t="s">
        <v>43</v>
      </c>
      <c r="O283" s="34"/>
      <c r="P283" s="150">
        <f>O283*H283</f>
        <v>0</v>
      </c>
      <c r="Q283" s="150">
        <v>0</v>
      </c>
      <c r="R283" s="150">
        <f>Q283*H283</f>
        <v>0</v>
      </c>
      <c r="S283" s="150">
        <v>0</v>
      </c>
      <c r="T283" s="151">
        <f>S283*H283</f>
        <v>0</v>
      </c>
      <c r="AR283" s="291" t="s">
        <v>150</v>
      </c>
      <c r="AT283" s="291" t="s">
        <v>146</v>
      </c>
      <c r="AU283" s="291" t="s">
        <v>82</v>
      </c>
      <c r="AY283" s="291" t="s">
        <v>145</v>
      </c>
      <c r="BE283" s="303">
        <f>IF(N283="základní",J283,0)</f>
        <v>0</v>
      </c>
      <c r="BF283" s="303">
        <f>IF(N283="snížená",J283,0)</f>
        <v>0</v>
      </c>
      <c r="BG283" s="303">
        <f>IF(N283="zákl. přenesená",J283,0)</f>
        <v>0</v>
      </c>
      <c r="BH283" s="303">
        <f>IF(N283="sníž. přenesená",J283,0)</f>
        <v>0</v>
      </c>
      <c r="BI283" s="303">
        <f>IF(N283="nulová",J283,0)</f>
        <v>0</v>
      </c>
      <c r="BJ283" s="291" t="s">
        <v>80</v>
      </c>
      <c r="BK283" s="303">
        <f>ROUND(I283*H283,2)</f>
        <v>0</v>
      </c>
      <c r="BL283" s="291" t="s">
        <v>150</v>
      </c>
      <c r="BM283" s="291" t="s">
        <v>531</v>
      </c>
    </row>
    <row r="284" spans="2:65" s="55" customFormat="1" ht="31.5" customHeight="1">
      <c r="B284" s="33"/>
      <c r="C284" s="142" t="s">
        <v>532</v>
      </c>
      <c r="D284" s="142" t="s">
        <v>146</v>
      </c>
      <c r="E284" s="143" t="s">
        <v>701</v>
      </c>
      <c r="F284" s="144" t="s">
        <v>702</v>
      </c>
      <c r="G284" s="145" t="s">
        <v>155</v>
      </c>
      <c r="H284" s="146">
        <v>10</v>
      </c>
      <c r="I284" s="147"/>
      <c r="J284" s="148">
        <f>ROUND(I284*H284,2)</f>
        <v>0</v>
      </c>
      <c r="K284" s="144" t="s">
        <v>21</v>
      </c>
      <c r="L284" s="33"/>
      <c r="M284" s="302" t="s">
        <v>21</v>
      </c>
      <c r="N284" s="149" t="s">
        <v>43</v>
      </c>
      <c r="O284" s="34"/>
      <c r="P284" s="150">
        <f>O284*H284</f>
        <v>0</v>
      </c>
      <c r="Q284" s="150">
        <v>0</v>
      </c>
      <c r="R284" s="150">
        <f>Q284*H284</f>
        <v>0</v>
      </c>
      <c r="S284" s="150">
        <v>0</v>
      </c>
      <c r="T284" s="151">
        <f>S284*H284</f>
        <v>0</v>
      </c>
      <c r="AR284" s="291" t="s">
        <v>150</v>
      </c>
      <c r="AT284" s="291" t="s">
        <v>146</v>
      </c>
      <c r="AU284" s="291" t="s">
        <v>82</v>
      </c>
      <c r="AY284" s="291" t="s">
        <v>145</v>
      </c>
      <c r="BE284" s="303">
        <f>IF(N284="základní",J284,0)</f>
        <v>0</v>
      </c>
      <c r="BF284" s="303">
        <f>IF(N284="snížená",J284,0)</f>
        <v>0</v>
      </c>
      <c r="BG284" s="303">
        <f>IF(N284="zákl. přenesená",J284,0)</f>
        <v>0</v>
      </c>
      <c r="BH284" s="303">
        <f>IF(N284="sníž. přenesená",J284,0)</f>
        <v>0</v>
      </c>
      <c r="BI284" s="303">
        <f>IF(N284="nulová",J284,0)</f>
        <v>0</v>
      </c>
      <c r="BJ284" s="291" t="s">
        <v>80</v>
      </c>
      <c r="BK284" s="303">
        <f>ROUND(I284*H284,2)</f>
        <v>0</v>
      </c>
      <c r="BL284" s="291" t="s">
        <v>150</v>
      </c>
      <c r="BM284" s="291" t="s">
        <v>535</v>
      </c>
    </row>
    <row r="285" spans="2:65" s="55" customFormat="1" ht="22.5" customHeight="1">
      <c r="B285" s="33"/>
      <c r="C285" s="142" t="s">
        <v>662</v>
      </c>
      <c r="D285" s="142" t="s">
        <v>146</v>
      </c>
      <c r="E285" s="143" t="s">
        <v>703</v>
      </c>
      <c r="F285" s="144" t="s">
        <v>704</v>
      </c>
      <c r="G285" s="145" t="s">
        <v>189</v>
      </c>
      <c r="H285" s="146">
        <v>160</v>
      </c>
      <c r="I285" s="147"/>
      <c r="J285" s="148">
        <f>ROUND(I285*H285,2)</f>
        <v>0</v>
      </c>
      <c r="K285" s="144" t="s">
        <v>21</v>
      </c>
      <c r="L285" s="33"/>
      <c r="M285" s="302" t="s">
        <v>21</v>
      </c>
      <c r="N285" s="149" t="s">
        <v>43</v>
      </c>
      <c r="O285" s="34"/>
      <c r="P285" s="150">
        <f>O285*H285</f>
        <v>0</v>
      </c>
      <c r="Q285" s="150">
        <v>0</v>
      </c>
      <c r="R285" s="150">
        <f>Q285*H285</f>
        <v>0</v>
      </c>
      <c r="S285" s="150">
        <v>0</v>
      </c>
      <c r="T285" s="151">
        <f>S285*H285</f>
        <v>0</v>
      </c>
      <c r="AR285" s="291" t="s">
        <v>150</v>
      </c>
      <c r="AT285" s="291" t="s">
        <v>146</v>
      </c>
      <c r="AU285" s="291" t="s">
        <v>82</v>
      </c>
      <c r="AY285" s="291" t="s">
        <v>145</v>
      </c>
      <c r="BE285" s="303">
        <f>IF(N285="základní",J285,0)</f>
        <v>0</v>
      </c>
      <c r="BF285" s="303">
        <f>IF(N285="snížená",J285,0)</f>
        <v>0</v>
      </c>
      <c r="BG285" s="303">
        <f>IF(N285="zákl. přenesená",J285,0)</f>
        <v>0</v>
      </c>
      <c r="BH285" s="303">
        <f>IF(N285="sníž. přenesená",J285,0)</f>
        <v>0</v>
      </c>
      <c r="BI285" s="303">
        <f>IF(N285="nulová",J285,0)</f>
        <v>0</v>
      </c>
      <c r="BJ285" s="291" t="s">
        <v>80</v>
      </c>
      <c r="BK285" s="303">
        <f>ROUND(I285*H285,2)</f>
        <v>0</v>
      </c>
      <c r="BL285" s="291" t="s">
        <v>150</v>
      </c>
      <c r="BM285" s="291" t="s">
        <v>539</v>
      </c>
    </row>
    <row r="286" spans="2:65" s="55" customFormat="1" ht="22.5" customHeight="1">
      <c r="B286" s="33"/>
      <c r="C286" s="142" t="s">
        <v>540</v>
      </c>
      <c r="D286" s="142" t="s">
        <v>146</v>
      </c>
      <c r="E286" s="143" t="s">
        <v>703</v>
      </c>
      <c r="F286" s="144" t="s">
        <v>704</v>
      </c>
      <c r="G286" s="145" t="s">
        <v>189</v>
      </c>
      <c r="H286" s="146">
        <v>444</v>
      </c>
      <c r="I286" s="147"/>
      <c r="J286" s="148">
        <f>ROUND(I286*H286,2)</f>
        <v>0</v>
      </c>
      <c r="K286" s="144" t="s">
        <v>21</v>
      </c>
      <c r="L286" s="33"/>
      <c r="M286" s="302" t="s">
        <v>21</v>
      </c>
      <c r="N286" s="149" t="s">
        <v>43</v>
      </c>
      <c r="O286" s="34"/>
      <c r="P286" s="150">
        <f>O286*H286</f>
        <v>0</v>
      </c>
      <c r="Q286" s="150">
        <v>0</v>
      </c>
      <c r="R286" s="150">
        <f>Q286*H286</f>
        <v>0</v>
      </c>
      <c r="S286" s="150">
        <v>0</v>
      </c>
      <c r="T286" s="151">
        <f>S286*H286</f>
        <v>0</v>
      </c>
      <c r="AR286" s="291" t="s">
        <v>150</v>
      </c>
      <c r="AT286" s="291" t="s">
        <v>146</v>
      </c>
      <c r="AU286" s="291" t="s">
        <v>82</v>
      </c>
      <c r="AY286" s="291" t="s">
        <v>145</v>
      </c>
      <c r="BE286" s="303">
        <f>IF(N286="základní",J286,0)</f>
        <v>0</v>
      </c>
      <c r="BF286" s="303">
        <f>IF(N286="snížená",J286,0)</f>
        <v>0</v>
      </c>
      <c r="BG286" s="303">
        <f>IF(N286="zákl. přenesená",J286,0)</f>
        <v>0</v>
      </c>
      <c r="BH286" s="303">
        <f>IF(N286="sníž. přenesená",J286,0)</f>
        <v>0</v>
      </c>
      <c r="BI286" s="303">
        <f>IF(N286="nulová",J286,0)</f>
        <v>0</v>
      </c>
      <c r="BJ286" s="291" t="s">
        <v>80</v>
      </c>
      <c r="BK286" s="303">
        <f>ROUND(I286*H286,2)</f>
        <v>0</v>
      </c>
      <c r="BL286" s="291" t="s">
        <v>150</v>
      </c>
      <c r="BM286" s="291" t="s">
        <v>543</v>
      </c>
    </row>
    <row r="287" spans="2:65" s="55" customFormat="1" ht="22.5" customHeight="1">
      <c r="B287" s="33"/>
      <c r="C287" s="142" t="s">
        <v>666</v>
      </c>
      <c r="D287" s="142" t="s">
        <v>146</v>
      </c>
      <c r="E287" s="143" t="s">
        <v>706</v>
      </c>
      <c r="F287" s="144" t="s">
        <v>707</v>
      </c>
      <c r="G287" s="145" t="s">
        <v>221</v>
      </c>
      <c r="H287" s="146">
        <v>6</v>
      </c>
      <c r="I287" s="147"/>
      <c r="J287" s="148">
        <f>ROUND(I287*H287,2)</f>
        <v>0</v>
      </c>
      <c r="K287" s="144" t="s">
        <v>21</v>
      </c>
      <c r="L287" s="33"/>
      <c r="M287" s="302" t="s">
        <v>21</v>
      </c>
      <c r="N287" s="149" t="s">
        <v>43</v>
      </c>
      <c r="O287" s="34"/>
      <c r="P287" s="150">
        <f>O287*H287</f>
        <v>0</v>
      </c>
      <c r="Q287" s="150">
        <v>0</v>
      </c>
      <c r="R287" s="150">
        <f>Q287*H287</f>
        <v>0</v>
      </c>
      <c r="S287" s="150">
        <v>0</v>
      </c>
      <c r="T287" s="151">
        <f>S287*H287</f>
        <v>0</v>
      </c>
      <c r="AR287" s="291" t="s">
        <v>150</v>
      </c>
      <c r="AT287" s="291" t="s">
        <v>146</v>
      </c>
      <c r="AU287" s="291" t="s">
        <v>82</v>
      </c>
      <c r="AY287" s="291" t="s">
        <v>145</v>
      </c>
      <c r="BE287" s="303">
        <f>IF(N287="základní",J287,0)</f>
        <v>0</v>
      </c>
      <c r="BF287" s="303">
        <f>IF(N287="snížená",J287,0)</f>
        <v>0</v>
      </c>
      <c r="BG287" s="303">
        <f>IF(N287="zákl. přenesená",J287,0)</f>
        <v>0</v>
      </c>
      <c r="BH287" s="303">
        <f>IF(N287="sníž. přenesená",J287,0)</f>
        <v>0</v>
      </c>
      <c r="BI287" s="303">
        <f>IF(N287="nulová",J287,0)</f>
        <v>0</v>
      </c>
      <c r="BJ287" s="291" t="s">
        <v>80</v>
      </c>
      <c r="BK287" s="303">
        <f>ROUND(I287*H287,2)</f>
        <v>0</v>
      </c>
      <c r="BL287" s="291" t="s">
        <v>150</v>
      </c>
      <c r="BM287" s="291" t="s">
        <v>546</v>
      </c>
    </row>
    <row r="288" spans="2:65" s="133" customFormat="1" ht="29.85" customHeight="1">
      <c r="B288" s="132"/>
      <c r="D288" s="134" t="s">
        <v>71</v>
      </c>
      <c r="E288" s="168" t="s">
        <v>708</v>
      </c>
      <c r="F288" s="168" t="s">
        <v>709</v>
      </c>
      <c r="I288" s="136"/>
      <c r="J288" s="169">
        <f>BK288</f>
        <v>0</v>
      </c>
      <c r="L288" s="132"/>
      <c r="M288" s="138"/>
      <c r="N288" s="139"/>
      <c r="O288" s="139"/>
      <c r="P288" s="140">
        <f>P289</f>
        <v>0</v>
      </c>
      <c r="Q288" s="139"/>
      <c r="R288" s="140">
        <f>R289</f>
        <v>0</v>
      </c>
      <c r="S288" s="139"/>
      <c r="T288" s="141">
        <f>T289</f>
        <v>0</v>
      </c>
      <c r="AR288" s="165" t="s">
        <v>80</v>
      </c>
      <c r="AT288" s="300" t="s">
        <v>71</v>
      </c>
      <c r="AU288" s="300" t="s">
        <v>80</v>
      </c>
      <c r="AY288" s="165" t="s">
        <v>145</v>
      </c>
      <c r="BK288" s="301">
        <f>BK289</f>
        <v>0</v>
      </c>
    </row>
    <row r="289" spans="2:65" s="55" customFormat="1" ht="22.5" customHeight="1">
      <c r="B289" s="33"/>
      <c r="C289" s="142" t="s">
        <v>549</v>
      </c>
      <c r="D289" s="142" t="s">
        <v>146</v>
      </c>
      <c r="E289" s="143" t="s">
        <v>710</v>
      </c>
      <c r="F289" s="144" t="s">
        <v>711</v>
      </c>
      <c r="G289" s="145" t="s">
        <v>155</v>
      </c>
      <c r="H289" s="146">
        <v>10</v>
      </c>
      <c r="I289" s="147"/>
      <c r="J289" s="148">
        <f>ROUND(I289*H289,2)</f>
        <v>0</v>
      </c>
      <c r="K289" s="144" t="s">
        <v>21</v>
      </c>
      <c r="L289" s="33"/>
      <c r="M289" s="302" t="s">
        <v>21</v>
      </c>
      <c r="N289" s="149" t="s">
        <v>43</v>
      </c>
      <c r="O289" s="34"/>
      <c r="P289" s="150">
        <f>O289*H289</f>
        <v>0</v>
      </c>
      <c r="Q289" s="150">
        <v>0</v>
      </c>
      <c r="R289" s="150">
        <f>Q289*H289</f>
        <v>0</v>
      </c>
      <c r="S289" s="150">
        <v>0</v>
      </c>
      <c r="T289" s="151">
        <f>S289*H289</f>
        <v>0</v>
      </c>
      <c r="AR289" s="291" t="s">
        <v>150</v>
      </c>
      <c r="AT289" s="291" t="s">
        <v>146</v>
      </c>
      <c r="AU289" s="291" t="s">
        <v>82</v>
      </c>
      <c r="AY289" s="291" t="s">
        <v>145</v>
      </c>
      <c r="BE289" s="303">
        <f>IF(N289="základní",J289,0)</f>
        <v>0</v>
      </c>
      <c r="BF289" s="303">
        <f>IF(N289="snížená",J289,0)</f>
        <v>0</v>
      </c>
      <c r="BG289" s="303">
        <f>IF(N289="zákl. přenesená",J289,0)</f>
        <v>0</v>
      </c>
      <c r="BH289" s="303">
        <f>IF(N289="sníž. přenesená",J289,0)</f>
        <v>0</v>
      </c>
      <c r="BI289" s="303">
        <f>IF(N289="nulová",J289,0)</f>
        <v>0</v>
      </c>
      <c r="BJ289" s="291" t="s">
        <v>80</v>
      </c>
      <c r="BK289" s="303">
        <f>ROUND(I289*H289,2)</f>
        <v>0</v>
      </c>
      <c r="BL289" s="291" t="s">
        <v>150</v>
      </c>
      <c r="BM289" s="291" t="s">
        <v>771</v>
      </c>
    </row>
    <row r="290" spans="2:65" s="133" customFormat="1" ht="37.35" customHeight="1">
      <c r="B290" s="132"/>
      <c r="D290" s="165" t="s">
        <v>71</v>
      </c>
      <c r="E290" s="166" t="s">
        <v>772</v>
      </c>
      <c r="F290" s="166" t="s">
        <v>773</v>
      </c>
      <c r="I290" s="136"/>
      <c r="J290" s="167">
        <f>BK290</f>
        <v>0</v>
      </c>
      <c r="L290" s="132"/>
      <c r="M290" s="138"/>
      <c r="N290" s="139"/>
      <c r="O290" s="139"/>
      <c r="P290" s="140">
        <f>P291+P297+P299+P330</f>
        <v>0</v>
      </c>
      <c r="Q290" s="139"/>
      <c r="R290" s="140">
        <f>R291+R297+R299+R330</f>
        <v>0.9422600000000001</v>
      </c>
      <c r="S290" s="139"/>
      <c r="T290" s="141">
        <f>T291+T297+T299+T330</f>
        <v>0</v>
      </c>
      <c r="AR290" s="165" t="s">
        <v>80</v>
      </c>
      <c r="AT290" s="300" t="s">
        <v>71</v>
      </c>
      <c r="AU290" s="300" t="s">
        <v>72</v>
      </c>
      <c r="AY290" s="165" t="s">
        <v>145</v>
      </c>
      <c r="BK290" s="301">
        <f>BK291+BK297+BK299+BK330</f>
        <v>0</v>
      </c>
    </row>
    <row r="291" spans="2:65" s="133" customFormat="1" ht="19.899999999999999" customHeight="1">
      <c r="B291" s="132"/>
      <c r="D291" s="134" t="s">
        <v>71</v>
      </c>
      <c r="E291" s="168" t="s">
        <v>2439</v>
      </c>
      <c r="F291" s="168" t="s">
        <v>2440</v>
      </c>
      <c r="I291" s="136"/>
      <c r="J291" s="169">
        <f>BK291</f>
        <v>0</v>
      </c>
      <c r="L291" s="132"/>
      <c r="M291" s="138"/>
      <c r="N291" s="139"/>
      <c r="O291" s="139"/>
      <c r="P291" s="140">
        <f>SUM(P292:P296)</f>
        <v>0</v>
      </c>
      <c r="Q291" s="139"/>
      <c r="R291" s="140">
        <f>SUM(R292:R296)</f>
        <v>0</v>
      </c>
      <c r="S291" s="139"/>
      <c r="T291" s="141">
        <f>SUM(T292:T296)</f>
        <v>0</v>
      </c>
      <c r="AR291" s="165" t="s">
        <v>80</v>
      </c>
      <c r="AT291" s="300" t="s">
        <v>71</v>
      </c>
      <c r="AU291" s="300" t="s">
        <v>80</v>
      </c>
      <c r="AY291" s="165" t="s">
        <v>145</v>
      </c>
      <c r="BK291" s="301">
        <f>SUM(BK292:BK296)</f>
        <v>0</v>
      </c>
    </row>
    <row r="292" spans="2:65" s="55" customFormat="1" ht="31.5" customHeight="1">
      <c r="B292" s="33"/>
      <c r="C292" s="142" t="s">
        <v>669</v>
      </c>
      <c r="D292" s="142" t="s">
        <v>146</v>
      </c>
      <c r="E292" s="143" t="s">
        <v>698</v>
      </c>
      <c r="F292" s="144" t="s">
        <v>699</v>
      </c>
      <c r="G292" s="145" t="s">
        <v>155</v>
      </c>
      <c r="H292" s="146">
        <v>5</v>
      </c>
      <c r="I292" s="147"/>
      <c r="J292" s="148">
        <f>ROUND(I292*H292,2)</f>
        <v>0</v>
      </c>
      <c r="K292" s="144" t="s">
        <v>21</v>
      </c>
      <c r="L292" s="33"/>
      <c r="M292" s="302" t="s">
        <v>21</v>
      </c>
      <c r="N292" s="149" t="s">
        <v>43</v>
      </c>
      <c r="O292" s="34"/>
      <c r="P292" s="150">
        <f>O292*H292</f>
        <v>0</v>
      </c>
      <c r="Q292" s="150">
        <v>0</v>
      </c>
      <c r="R292" s="150">
        <f>Q292*H292</f>
        <v>0</v>
      </c>
      <c r="S292" s="150">
        <v>0</v>
      </c>
      <c r="T292" s="151">
        <f>S292*H292</f>
        <v>0</v>
      </c>
      <c r="AR292" s="291" t="s">
        <v>150</v>
      </c>
      <c r="AT292" s="291" t="s">
        <v>146</v>
      </c>
      <c r="AU292" s="291" t="s">
        <v>82</v>
      </c>
      <c r="AY292" s="291" t="s">
        <v>145</v>
      </c>
      <c r="BE292" s="303">
        <f>IF(N292="základní",J292,0)</f>
        <v>0</v>
      </c>
      <c r="BF292" s="303">
        <f>IF(N292="snížená",J292,0)</f>
        <v>0</v>
      </c>
      <c r="BG292" s="303">
        <f>IF(N292="zákl. přenesená",J292,0)</f>
        <v>0</v>
      </c>
      <c r="BH292" s="303">
        <f>IF(N292="sníž. přenesená",J292,0)</f>
        <v>0</v>
      </c>
      <c r="BI292" s="303">
        <f>IF(N292="nulová",J292,0)</f>
        <v>0</v>
      </c>
      <c r="BJ292" s="291" t="s">
        <v>80</v>
      </c>
      <c r="BK292" s="303">
        <f>ROUND(I292*H292,2)</f>
        <v>0</v>
      </c>
      <c r="BL292" s="291" t="s">
        <v>150</v>
      </c>
      <c r="BM292" s="291" t="s">
        <v>556</v>
      </c>
    </row>
    <row r="293" spans="2:65" s="55" customFormat="1" ht="31.5" customHeight="1">
      <c r="B293" s="33"/>
      <c r="C293" s="142" t="s">
        <v>558</v>
      </c>
      <c r="D293" s="142" t="s">
        <v>146</v>
      </c>
      <c r="E293" s="143" t="s">
        <v>701</v>
      </c>
      <c r="F293" s="144" t="s">
        <v>702</v>
      </c>
      <c r="G293" s="145" t="s">
        <v>155</v>
      </c>
      <c r="H293" s="146">
        <v>6</v>
      </c>
      <c r="I293" s="147"/>
      <c r="J293" s="148">
        <f>ROUND(I293*H293,2)</f>
        <v>0</v>
      </c>
      <c r="K293" s="144" t="s">
        <v>21</v>
      </c>
      <c r="L293" s="33"/>
      <c r="M293" s="302" t="s">
        <v>21</v>
      </c>
      <c r="N293" s="149" t="s">
        <v>43</v>
      </c>
      <c r="O293" s="34"/>
      <c r="P293" s="150">
        <f>O293*H293</f>
        <v>0</v>
      </c>
      <c r="Q293" s="150">
        <v>0</v>
      </c>
      <c r="R293" s="150">
        <f>Q293*H293</f>
        <v>0</v>
      </c>
      <c r="S293" s="150">
        <v>0</v>
      </c>
      <c r="T293" s="151">
        <f>S293*H293</f>
        <v>0</v>
      </c>
      <c r="AR293" s="291" t="s">
        <v>150</v>
      </c>
      <c r="AT293" s="291" t="s">
        <v>146</v>
      </c>
      <c r="AU293" s="291" t="s">
        <v>82</v>
      </c>
      <c r="AY293" s="291" t="s">
        <v>145</v>
      </c>
      <c r="BE293" s="303">
        <f>IF(N293="základní",J293,0)</f>
        <v>0</v>
      </c>
      <c r="BF293" s="303">
        <f>IF(N293="snížená",J293,0)</f>
        <v>0</v>
      </c>
      <c r="BG293" s="303">
        <f>IF(N293="zákl. přenesená",J293,0)</f>
        <v>0</v>
      </c>
      <c r="BH293" s="303">
        <f>IF(N293="sníž. přenesená",J293,0)</f>
        <v>0</v>
      </c>
      <c r="BI293" s="303">
        <f>IF(N293="nulová",J293,0)</f>
        <v>0</v>
      </c>
      <c r="BJ293" s="291" t="s">
        <v>80</v>
      </c>
      <c r="BK293" s="303">
        <f>ROUND(I293*H293,2)</f>
        <v>0</v>
      </c>
      <c r="BL293" s="291" t="s">
        <v>150</v>
      </c>
      <c r="BM293" s="291" t="s">
        <v>561</v>
      </c>
    </row>
    <row r="294" spans="2:65" s="55" customFormat="1" ht="22.5" customHeight="1">
      <c r="B294" s="33"/>
      <c r="C294" s="142" t="s">
        <v>675</v>
      </c>
      <c r="D294" s="142" t="s">
        <v>146</v>
      </c>
      <c r="E294" s="143" t="s">
        <v>774</v>
      </c>
      <c r="F294" s="144" t="s">
        <v>775</v>
      </c>
      <c r="G294" s="145" t="s">
        <v>189</v>
      </c>
      <c r="H294" s="146">
        <v>3.1709999999999998</v>
      </c>
      <c r="I294" s="147"/>
      <c r="J294" s="148">
        <f>ROUND(I294*H294,2)</f>
        <v>0</v>
      </c>
      <c r="K294" s="144" t="s">
        <v>21</v>
      </c>
      <c r="L294" s="33"/>
      <c r="M294" s="302" t="s">
        <v>21</v>
      </c>
      <c r="N294" s="149" t="s">
        <v>43</v>
      </c>
      <c r="O294" s="34"/>
      <c r="P294" s="150">
        <f>O294*H294</f>
        <v>0</v>
      </c>
      <c r="Q294" s="150">
        <v>0</v>
      </c>
      <c r="R294" s="150">
        <f>Q294*H294</f>
        <v>0</v>
      </c>
      <c r="S294" s="150">
        <v>0</v>
      </c>
      <c r="T294" s="151">
        <f>S294*H294</f>
        <v>0</v>
      </c>
      <c r="AR294" s="291" t="s">
        <v>150</v>
      </c>
      <c r="AT294" s="291" t="s">
        <v>146</v>
      </c>
      <c r="AU294" s="291" t="s">
        <v>82</v>
      </c>
      <c r="AY294" s="291" t="s">
        <v>145</v>
      </c>
      <c r="BE294" s="303">
        <f>IF(N294="základní",J294,0)</f>
        <v>0</v>
      </c>
      <c r="BF294" s="303">
        <f>IF(N294="snížená",J294,0)</f>
        <v>0</v>
      </c>
      <c r="BG294" s="303">
        <f>IF(N294="zákl. přenesená",J294,0)</f>
        <v>0</v>
      </c>
      <c r="BH294" s="303">
        <f>IF(N294="sníž. přenesená",J294,0)</f>
        <v>0</v>
      </c>
      <c r="BI294" s="303">
        <f>IF(N294="nulová",J294,0)</f>
        <v>0</v>
      </c>
      <c r="BJ294" s="291" t="s">
        <v>80</v>
      </c>
      <c r="BK294" s="303">
        <f>ROUND(I294*H294,2)</f>
        <v>0</v>
      </c>
      <c r="BL294" s="291" t="s">
        <v>150</v>
      </c>
      <c r="BM294" s="291" t="s">
        <v>565</v>
      </c>
    </row>
    <row r="295" spans="2:65" s="55" customFormat="1" ht="22.5" customHeight="1">
      <c r="B295" s="33"/>
      <c r="C295" s="142" t="s">
        <v>567</v>
      </c>
      <c r="D295" s="142" t="s">
        <v>146</v>
      </c>
      <c r="E295" s="143" t="s">
        <v>703</v>
      </c>
      <c r="F295" s="144" t="s">
        <v>704</v>
      </c>
      <c r="G295" s="145" t="s">
        <v>189</v>
      </c>
      <c r="H295" s="146">
        <v>413</v>
      </c>
      <c r="I295" s="147"/>
      <c r="J295" s="148">
        <f>ROUND(I295*H295,2)</f>
        <v>0</v>
      </c>
      <c r="K295" s="144" t="s">
        <v>21</v>
      </c>
      <c r="L295" s="33"/>
      <c r="M295" s="302" t="s">
        <v>21</v>
      </c>
      <c r="N295" s="149" t="s">
        <v>43</v>
      </c>
      <c r="O295" s="34"/>
      <c r="P295" s="150">
        <f>O295*H295</f>
        <v>0</v>
      </c>
      <c r="Q295" s="150">
        <v>0</v>
      </c>
      <c r="R295" s="150">
        <f>Q295*H295</f>
        <v>0</v>
      </c>
      <c r="S295" s="150">
        <v>0</v>
      </c>
      <c r="T295" s="151">
        <f>S295*H295</f>
        <v>0</v>
      </c>
      <c r="AR295" s="291" t="s">
        <v>150</v>
      </c>
      <c r="AT295" s="291" t="s">
        <v>146</v>
      </c>
      <c r="AU295" s="291" t="s">
        <v>82</v>
      </c>
      <c r="AY295" s="291" t="s">
        <v>145</v>
      </c>
      <c r="BE295" s="303">
        <f>IF(N295="základní",J295,0)</f>
        <v>0</v>
      </c>
      <c r="BF295" s="303">
        <f>IF(N295="snížená",J295,0)</f>
        <v>0</v>
      </c>
      <c r="BG295" s="303">
        <f>IF(N295="zákl. přenesená",J295,0)</f>
        <v>0</v>
      </c>
      <c r="BH295" s="303">
        <f>IF(N295="sníž. přenesená",J295,0)</f>
        <v>0</v>
      </c>
      <c r="BI295" s="303">
        <f>IF(N295="nulová",J295,0)</f>
        <v>0</v>
      </c>
      <c r="BJ295" s="291" t="s">
        <v>80</v>
      </c>
      <c r="BK295" s="303">
        <f>ROUND(I295*H295,2)</f>
        <v>0</v>
      </c>
      <c r="BL295" s="291" t="s">
        <v>150</v>
      </c>
      <c r="BM295" s="291" t="s">
        <v>570</v>
      </c>
    </row>
    <row r="296" spans="2:65" s="55" customFormat="1" ht="22.5" customHeight="1">
      <c r="B296" s="33"/>
      <c r="C296" s="142" t="s">
        <v>481</v>
      </c>
      <c r="D296" s="142" t="s">
        <v>146</v>
      </c>
      <c r="E296" s="143" t="s">
        <v>706</v>
      </c>
      <c r="F296" s="144" t="s">
        <v>707</v>
      </c>
      <c r="G296" s="145" t="s">
        <v>221</v>
      </c>
      <c r="H296" s="146">
        <v>3</v>
      </c>
      <c r="I296" s="147"/>
      <c r="J296" s="148">
        <f>ROUND(I296*H296,2)</f>
        <v>0</v>
      </c>
      <c r="K296" s="144" t="s">
        <v>21</v>
      </c>
      <c r="L296" s="33"/>
      <c r="M296" s="302" t="s">
        <v>21</v>
      </c>
      <c r="N296" s="149" t="s">
        <v>43</v>
      </c>
      <c r="O296" s="34"/>
      <c r="P296" s="150">
        <f>O296*H296</f>
        <v>0</v>
      </c>
      <c r="Q296" s="150">
        <v>0</v>
      </c>
      <c r="R296" s="150">
        <f>Q296*H296</f>
        <v>0</v>
      </c>
      <c r="S296" s="150">
        <v>0</v>
      </c>
      <c r="T296" s="151">
        <f>S296*H296</f>
        <v>0</v>
      </c>
      <c r="AR296" s="291" t="s">
        <v>150</v>
      </c>
      <c r="AT296" s="291" t="s">
        <v>146</v>
      </c>
      <c r="AU296" s="291" t="s">
        <v>82</v>
      </c>
      <c r="AY296" s="291" t="s">
        <v>145</v>
      </c>
      <c r="BE296" s="303">
        <f>IF(N296="základní",J296,0)</f>
        <v>0</v>
      </c>
      <c r="BF296" s="303">
        <f>IF(N296="snížená",J296,0)</f>
        <v>0</v>
      </c>
      <c r="BG296" s="303">
        <f>IF(N296="zákl. přenesená",J296,0)</f>
        <v>0</v>
      </c>
      <c r="BH296" s="303">
        <f>IF(N296="sníž. přenesená",J296,0)</f>
        <v>0</v>
      </c>
      <c r="BI296" s="303">
        <f>IF(N296="nulová",J296,0)</f>
        <v>0</v>
      </c>
      <c r="BJ296" s="291" t="s">
        <v>80</v>
      </c>
      <c r="BK296" s="303">
        <f>ROUND(I296*H296,2)</f>
        <v>0</v>
      </c>
      <c r="BL296" s="291" t="s">
        <v>150</v>
      </c>
      <c r="BM296" s="291" t="s">
        <v>246</v>
      </c>
    </row>
    <row r="297" spans="2:65" s="133" customFormat="1" ht="29.85" customHeight="1">
      <c r="B297" s="132"/>
      <c r="D297" s="134" t="s">
        <v>71</v>
      </c>
      <c r="E297" s="168" t="s">
        <v>708</v>
      </c>
      <c r="F297" s="168" t="s">
        <v>709</v>
      </c>
      <c r="I297" s="136"/>
      <c r="J297" s="169">
        <f>BK297</f>
        <v>0</v>
      </c>
      <c r="L297" s="132"/>
      <c r="M297" s="138"/>
      <c r="N297" s="139"/>
      <c r="O297" s="139"/>
      <c r="P297" s="140">
        <f>P298</f>
        <v>0</v>
      </c>
      <c r="Q297" s="139"/>
      <c r="R297" s="140">
        <f>R298</f>
        <v>0</v>
      </c>
      <c r="S297" s="139"/>
      <c r="T297" s="141">
        <f>T298</f>
        <v>0</v>
      </c>
      <c r="AR297" s="165" t="s">
        <v>80</v>
      </c>
      <c r="AT297" s="300" t="s">
        <v>71</v>
      </c>
      <c r="AU297" s="300" t="s">
        <v>80</v>
      </c>
      <c r="AY297" s="165" t="s">
        <v>145</v>
      </c>
      <c r="BK297" s="301">
        <f>BK298</f>
        <v>0</v>
      </c>
    </row>
    <row r="298" spans="2:65" s="55" customFormat="1" ht="22.5" customHeight="1">
      <c r="B298" s="33"/>
      <c r="C298" s="142" t="s">
        <v>575</v>
      </c>
      <c r="D298" s="142" t="s">
        <v>146</v>
      </c>
      <c r="E298" s="143" t="s">
        <v>710</v>
      </c>
      <c r="F298" s="144" t="s">
        <v>711</v>
      </c>
      <c r="G298" s="145" t="s">
        <v>155</v>
      </c>
      <c r="H298" s="146">
        <v>4</v>
      </c>
      <c r="I298" s="147"/>
      <c r="J298" s="148">
        <f>ROUND(I298*H298,2)</f>
        <v>0</v>
      </c>
      <c r="K298" s="144" t="s">
        <v>21</v>
      </c>
      <c r="L298" s="33"/>
      <c r="M298" s="302" t="s">
        <v>21</v>
      </c>
      <c r="N298" s="149" t="s">
        <v>43</v>
      </c>
      <c r="O298" s="34"/>
      <c r="P298" s="150">
        <f>O298*H298</f>
        <v>0</v>
      </c>
      <c r="Q298" s="150">
        <v>0</v>
      </c>
      <c r="R298" s="150">
        <f>Q298*H298</f>
        <v>0</v>
      </c>
      <c r="S298" s="150">
        <v>0</v>
      </c>
      <c r="T298" s="151">
        <f>S298*H298</f>
        <v>0</v>
      </c>
      <c r="AR298" s="291" t="s">
        <v>150</v>
      </c>
      <c r="AT298" s="291" t="s">
        <v>146</v>
      </c>
      <c r="AU298" s="291" t="s">
        <v>82</v>
      </c>
      <c r="AY298" s="291" t="s">
        <v>145</v>
      </c>
      <c r="BE298" s="303">
        <f>IF(N298="základní",J298,0)</f>
        <v>0</v>
      </c>
      <c r="BF298" s="303">
        <f>IF(N298="snížená",J298,0)</f>
        <v>0</v>
      </c>
      <c r="BG298" s="303">
        <f>IF(N298="zákl. přenesená",J298,0)</f>
        <v>0</v>
      </c>
      <c r="BH298" s="303">
        <f>IF(N298="sníž. přenesená",J298,0)</f>
        <v>0</v>
      </c>
      <c r="BI298" s="303">
        <f>IF(N298="nulová",J298,0)</f>
        <v>0</v>
      </c>
      <c r="BJ298" s="291" t="s">
        <v>80</v>
      </c>
      <c r="BK298" s="303">
        <f>ROUND(I298*H298,2)</f>
        <v>0</v>
      </c>
      <c r="BL298" s="291" t="s">
        <v>150</v>
      </c>
      <c r="BM298" s="291" t="s">
        <v>578</v>
      </c>
    </row>
    <row r="299" spans="2:65" s="133" customFormat="1" ht="29.85" customHeight="1">
      <c r="B299" s="132"/>
      <c r="D299" s="134" t="s">
        <v>71</v>
      </c>
      <c r="E299" s="168" t="s">
        <v>776</v>
      </c>
      <c r="F299" s="168" t="s">
        <v>777</v>
      </c>
      <c r="I299" s="136"/>
      <c r="J299" s="169">
        <f>BK299</f>
        <v>0</v>
      </c>
      <c r="L299" s="132"/>
      <c r="M299" s="138"/>
      <c r="N299" s="139"/>
      <c r="O299" s="139"/>
      <c r="P299" s="140">
        <f>SUM(P300:P329)</f>
        <v>0</v>
      </c>
      <c r="Q299" s="139"/>
      <c r="R299" s="140">
        <f>SUM(R300:R329)</f>
        <v>0.94000000000000006</v>
      </c>
      <c r="S299" s="139"/>
      <c r="T299" s="141">
        <f>SUM(T300:T329)</f>
        <v>0</v>
      </c>
      <c r="AR299" s="165" t="s">
        <v>80</v>
      </c>
      <c r="AT299" s="300" t="s">
        <v>71</v>
      </c>
      <c r="AU299" s="300" t="s">
        <v>80</v>
      </c>
      <c r="AY299" s="165" t="s">
        <v>145</v>
      </c>
      <c r="BK299" s="301">
        <f>SUM(BK300:BK329)</f>
        <v>0</v>
      </c>
    </row>
    <row r="300" spans="2:65" s="55" customFormat="1" ht="31.5" customHeight="1">
      <c r="B300" s="33"/>
      <c r="C300" s="142" t="s">
        <v>486</v>
      </c>
      <c r="D300" s="142" t="s">
        <v>146</v>
      </c>
      <c r="E300" s="143" t="s">
        <v>778</v>
      </c>
      <c r="F300" s="144" t="s">
        <v>779</v>
      </c>
      <c r="G300" s="145" t="s">
        <v>189</v>
      </c>
      <c r="H300" s="146">
        <v>47</v>
      </c>
      <c r="I300" s="147"/>
      <c r="J300" s="148">
        <f>ROUND(I300*H300,2)</f>
        <v>0</v>
      </c>
      <c r="K300" s="144" t="s">
        <v>190</v>
      </c>
      <c r="L300" s="33"/>
      <c r="M300" s="302" t="s">
        <v>21</v>
      </c>
      <c r="N300" s="149" t="s">
        <v>43</v>
      </c>
      <c r="O300" s="34"/>
      <c r="P300" s="150">
        <f>O300*H300</f>
        <v>0</v>
      </c>
      <c r="Q300" s="150">
        <v>0</v>
      </c>
      <c r="R300" s="150">
        <f>Q300*H300</f>
        <v>0</v>
      </c>
      <c r="S300" s="150">
        <v>0</v>
      </c>
      <c r="T300" s="151">
        <f>S300*H300</f>
        <v>0</v>
      </c>
      <c r="AR300" s="291" t="s">
        <v>150</v>
      </c>
      <c r="AT300" s="291" t="s">
        <v>146</v>
      </c>
      <c r="AU300" s="291" t="s">
        <v>82</v>
      </c>
      <c r="AY300" s="291" t="s">
        <v>145</v>
      </c>
      <c r="BE300" s="303">
        <f>IF(N300="základní",J300,0)</f>
        <v>0</v>
      </c>
      <c r="BF300" s="303">
        <f>IF(N300="snížená",J300,0)</f>
        <v>0</v>
      </c>
      <c r="BG300" s="303">
        <f>IF(N300="zákl. přenesená",J300,0)</f>
        <v>0</v>
      </c>
      <c r="BH300" s="303">
        <f>IF(N300="sníž. přenesená",J300,0)</f>
        <v>0</v>
      </c>
      <c r="BI300" s="303">
        <f>IF(N300="nulová",J300,0)</f>
        <v>0</v>
      </c>
      <c r="BJ300" s="291" t="s">
        <v>80</v>
      </c>
      <c r="BK300" s="303">
        <f>ROUND(I300*H300,2)</f>
        <v>0</v>
      </c>
      <c r="BL300" s="291" t="s">
        <v>150</v>
      </c>
      <c r="BM300" s="291" t="s">
        <v>582</v>
      </c>
    </row>
    <row r="301" spans="2:65" s="55" customFormat="1" ht="148.5">
      <c r="B301" s="33"/>
      <c r="D301" s="170" t="s">
        <v>191</v>
      </c>
      <c r="F301" s="171" t="s">
        <v>780</v>
      </c>
      <c r="I301" s="122"/>
      <c r="L301" s="33"/>
      <c r="M301" s="154"/>
      <c r="N301" s="34"/>
      <c r="O301" s="34"/>
      <c r="P301" s="34"/>
      <c r="Q301" s="34"/>
      <c r="R301" s="34"/>
      <c r="S301" s="34"/>
      <c r="T301" s="70"/>
      <c r="AT301" s="291" t="s">
        <v>191</v>
      </c>
      <c r="AU301" s="291" t="s">
        <v>82</v>
      </c>
    </row>
    <row r="302" spans="2:65" s="55" customFormat="1" ht="22.5" customHeight="1">
      <c r="B302" s="33"/>
      <c r="C302" s="182" t="s">
        <v>584</v>
      </c>
      <c r="D302" s="182" t="s">
        <v>232</v>
      </c>
      <c r="E302" s="183" t="s">
        <v>781</v>
      </c>
      <c r="F302" s="184" t="s">
        <v>782</v>
      </c>
      <c r="G302" s="185" t="s">
        <v>783</v>
      </c>
      <c r="H302" s="186">
        <v>0.75</v>
      </c>
      <c r="I302" s="187"/>
      <c r="J302" s="188">
        <f>ROUND(I302*H302,2)</f>
        <v>0</v>
      </c>
      <c r="K302" s="184" t="s">
        <v>21</v>
      </c>
      <c r="L302" s="306"/>
      <c r="M302" s="307" t="s">
        <v>21</v>
      </c>
      <c r="N302" s="189" t="s">
        <v>43</v>
      </c>
      <c r="O302" s="34"/>
      <c r="P302" s="150">
        <f>O302*H302</f>
        <v>0</v>
      </c>
      <c r="Q302" s="150">
        <v>0</v>
      </c>
      <c r="R302" s="150">
        <f>Q302*H302</f>
        <v>0</v>
      </c>
      <c r="S302" s="150">
        <v>0</v>
      </c>
      <c r="T302" s="151">
        <f>S302*H302</f>
        <v>0</v>
      </c>
      <c r="AR302" s="291" t="s">
        <v>162</v>
      </c>
      <c r="AT302" s="291" t="s">
        <v>232</v>
      </c>
      <c r="AU302" s="291" t="s">
        <v>82</v>
      </c>
      <c r="AY302" s="291" t="s">
        <v>145</v>
      </c>
      <c r="BE302" s="303">
        <f>IF(N302="základní",J302,0)</f>
        <v>0</v>
      </c>
      <c r="BF302" s="303">
        <f>IF(N302="snížená",J302,0)</f>
        <v>0</v>
      </c>
      <c r="BG302" s="303">
        <f>IF(N302="zákl. přenesená",J302,0)</f>
        <v>0</v>
      </c>
      <c r="BH302" s="303">
        <f>IF(N302="sníž. přenesená",J302,0)</f>
        <v>0</v>
      </c>
      <c r="BI302" s="303">
        <f>IF(N302="nulová",J302,0)</f>
        <v>0</v>
      </c>
      <c r="BJ302" s="291" t="s">
        <v>80</v>
      </c>
      <c r="BK302" s="303">
        <f>ROUND(I302*H302,2)</f>
        <v>0</v>
      </c>
      <c r="BL302" s="291" t="s">
        <v>150</v>
      </c>
      <c r="BM302" s="291" t="s">
        <v>587</v>
      </c>
    </row>
    <row r="303" spans="2:65" s="55" customFormat="1" ht="31.5" customHeight="1">
      <c r="B303" s="33"/>
      <c r="C303" s="142" t="s">
        <v>490</v>
      </c>
      <c r="D303" s="142" t="s">
        <v>146</v>
      </c>
      <c r="E303" s="143" t="s">
        <v>784</v>
      </c>
      <c r="F303" s="144" t="s">
        <v>785</v>
      </c>
      <c r="G303" s="145" t="s">
        <v>221</v>
      </c>
      <c r="H303" s="146">
        <v>4.7</v>
      </c>
      <c r="I303" s="147"/>
      <c r="J303" s="148">
        <f>ROUND(I303*H303,2)</f>
        <v>0</v>
      </c>
      <c r="K303" s="144" t="s">
        <v>190</v>
      </c>
      <c r="L303" s="33"/>
      <c r="M303" s="302" t="s">
        <v>21</v>
      </c>
      <c r="N303" s="149" t="s">
        <v>43</v>
      </c>
      <c r="O303" s="34"/>
      <c r="P303" s="150">
        <f>O303*H303</f>
        <v>0</v>
      </c>
      <c r="Q303" s="150">
        <v>0</v>
      </c>
      <c r="R303" s="150">
        <f>Q303*H303</f>
        <v>0</v>
      </c>
      <c r="S303" s="150">
        <v>0</v>
      </c>
      <c r="T303" s="151">
        <f>S303*H303</f>
        <v>0</v>
      </c>
      <c r="AR303" s="291" t="s">
        <v>150</v>
      </c>
      <c r="AT303" s="291" t="s">
        <v>146</v>
      </c>
      <c r="AU303" s="291" t="s">
        <v>82</v>
      </c>
      <c r="AY303" s="291" t="s">
        <v>145</v>
      </c>
      <c r="BE303" s="303">
        <f>IF(N303="základní",J303,0)</f>
        <v>0</v>
      </c>
      <c r="BF303" s="303">
        <f>IF(N303="snížená",J303,0)</f>
        <v>0</v>
      </c>
      <c r="BG303" s="303">
        <f>IF(N303="zákl. přenesená",J303,0)</f>
        <v>0</v>
      </c>
      <c r="BH303" s="303">
        <f>IF(N303="sníž. přenesená",J303,0)</f>
        <v>0</v>
      </c>
      <c r="BI303" s="303">
        <f>IF(N303="nulová",J303,0)</f>
        <v>0</v>
      </c>
      <c r="BJ303" s="291" t="s">
        <v>80</v>
      </c>
      <c r="BK303" s="303">
        <f>ROUND(I303*H303,2)</f>
        <v>0</v>
      </c>
      <c r="BL303" s="291" t="s">
        <v>150</v>
      </c>
      <c r="BM303" s="291" t="s">
        <v>185</v>
      </c>
    </row>
    <row r="304" spans="2:65" s="55" customFormat="1" ht="81">
      <c r="B304" s="33"/>
      <c r="D304" s="170" t="s">
        <v>191</v>
      </c>
      <c r="F304" s="171" t="s">
        <v>786</v>
      </c>
      <c r="I304" s="122"/>
      <c r="L304" s="33"/>
      <c r="M304" s="154"/>
      <c r="N304" s="34"/>
      <c r="O304" s="34"/>
      <c r="P304" s="34"/>
      <c r="Q304" s="34"/>
      <c r="R304" s="34"/>
      <c r="S304" s="34"/>
      <c r="T304" s="70"/>
      <c r="AT304" s="291" t="s">
        <v>191</v>
      </c>
      <c r="AU304" s="291" t="s">
        <v>82</v>
      </c>
    </row>
    <row r="305" spans="2:65" s="55" customFormat="1" ht="22.5" customHeight="1">
      <c r="B305" s="33"/>
      <c r="C305" s="142" t="s">
        <v>2360</v>
      </c>
      <c r="D305" s="142" t="s">
        <v>146</v>
      </c>
      <c r="E305" s="143" t="s">
        <v>787</v>
      </c>
      <c r="F305" s="144" t="s">
        <v>788</v>
      </c>
      <c r="G305" s="145" t="s">
        <v>189</v>
      </c>
      <c r="H305" s="146">
        <v>47</v>
      </c>
      <c r="I305" s="147"/>
      <c r="J305" s="148">
        <f>ROUND(I305*H305,2)</f>
        <v>0</v>
      </c>
      <c r="K305" s="144" t="s">
        <v>21</v>
      </c>
      <c r="L305" s="33"/>
      <c r="M305" s="302" t="s">
        <v>21</v>
      </c>
      <c r="N305" s="149" t="s">
        <v>43</v>
      </c>
      <c r="O305" s="34"/>
      <c r="P305" s="150">
        <f>O305*H305</f>
        <v>0</v>
      </c>
      <c r="Q305" s="150">
        <v>0</v>
      </c>
      <c r="R305" s="150">
        <f>Q305*H305</f>
        <v>0</v>
      </c>
      <c r="S305" s="150">
        <v>0</v>
      </c>
      <c r="T305" s="151">
        <f>S305*H305</f>
        <v>0</v>
      </c>
      <c r="AR305" s="291" t="s">
        <v>150</v>
      </c>
      <c r="AT305" s="291" t="s">
        <v>146</v>
      </c>
      <c r="AU305" s="291" t="s">
        <v>82</v>
      </c>
      <c r="AY305" s="291" t="s">
        <v>145</v>
      </c>
      <c r="BE305" s="303">
        <f>IF(N305="základní",J305,0)</f>
        <v>0</v>
      </c>
      <c r="BF305" s="303">
        <f>IF(N305="snížená",J305,0)</f>
        <v>0</v>
      </c>
      <c r="BG305" s="303">
        <f>IF(N305="zákl. přenesená",J305,0)</f>
        <v>0</v>
      </c>
      <c r="BH305" s="303">
        <f>IF(N305="sníž. přenesená",J305,0)</f>
        <v>0</v>
      </c>
      <c r="BI305" s="303">
        <f>IF(N305="nulová",J305,0)</f>
        <v>0</v>
      </c>
      <c r="BJ305" s="291" t="s">
        <v>80</v>
      </c>
      <c r="BK305" s="303">
        <f>ROUND(I305*H305,2)</f>
        <v>0</v>
      </c>
      <c r="BL305" s="291" t="s">
        <v>150</v>
      </c>
      <c r="BM305" s="291" t="s">
        <v>2363</v>
      </c>
    </row>
    <row r="306" spans="2:65" s="55" customFormat="1" ht="27">
      <c r="B306" s="33"/>
      <c r="D306" s="170" t="s">
        <v>163</v>
      </c>
      <c r="F306" s="171" t="s">
        <v>789</v>
      </c>
      <c r="I306" s="122"/>
      <c r="L306" s="33"/>
      <c r="M306" s="154"/>
      <c r="N306" s="34"/>
      <c r="O306" s="34"/>
      <c r="P306" s="34"/>
      <c r="Q306" s="34"/>
      <c r="R306" s="34"/>
      <c r="S306" s="34"/>
      <c r="T306" s="70"/>
      <c r="AT306" s="291" t="s">
        <v>163</v>
      </c>
      <c r="AU306" s="291" t="s">
        <v>82</v>
      </c>
    </row>
    <row r="307" spans="2:65" s="55" customFormat="1" ht="22.5" customHeight="1">
      <c r="B307" s="33"/>
      <c r="C307" s="142" t="s">
        <v>494</v>
      </c>
      <c r="D307" s="142" t="s">
        <v>146</v>
      </c>
      <c r="E307" s="143" t="s">
        <v>790</v>
      </c>
      <c r="F307" s="144" t="s">
        <v>791</v>
      </c>
      <c r="G307" s="145" t="s">
        <v>189</v>
      </c>
      <c r="H307" s="146">
        <v>4.7</v>
      </c>
      <c r="I307" s="147"/>
      <c r="J307" s="148">
        <f>ROUND(I307*H307,2)</f>
        <v>0</v>
      </c>
      <c r="K307" s="144" t="s">
        <v>190</v>
      </c>
      <c r="L307" s="33"/>
      <c r="M307" s="302" t="s">
        <v>21</v>
      </c>
      <c r="N307" s="149" t="s">
        <v>43</v>
      </c>
      <c r="O307" s="34"/>
      <c r="P307" s="150">
        <f>O307*H307</f>
        <v>0</v>
      </c>
      <c r="Q307" s="150">
        <v>0</v>
      </c>
      <c r="R307" s="150">
        <f>Q307*H307</f>
        <v>0</v>
      </c>
      <c r="S307" s="150">
        <v>0</v>
      </c>
      <c r="T307" s="151">
        <f>S307*H307</f>
        <v>0</v>
      </c>
      <c r="AR307" s="291" t="s">
        <v>150</v>
      </c>
      <c r="AT307" s="291" t="s">
        <v>146</v>
      </c>
      <c r="AU307" s="291" t="s">
        <v>82</v>
      </c>
      <c r="AY307" s="291" t="s">
        <v>145</v>
      </c>
      <c r="BE307" s="303">
        <f>IF(N307="základní",J307,0)</f>
        <v>0</v>
      </c>
      <c r="BF307" s="303">
        <f>IF(N307="snížená",J307,0)</f>
        <v>0</v>
      </c>
      <c r="BG307" s="303">
        <f>IF(N307="zákl. přenesená",J307,0)</f>
        <v>0</v>
      </c>
      <c r="BH307" s="303">
        <f>IF(N307="sníž. přenesená",J307,0)</f>
        <v>0</v>
      </c>
      <c r="BI307" s="303">
        <f>IF(N307="nulová",J307,0)</f>
        <v>0</v>
      </c>
      <c r="BJ307" s="291" t="s">
        <v>80</v>
      </c>
      <c r="BK307" s="303">
        <f>ROUND(I307*H307,2)</f>
        <v>0</v>
      </c>
      <c r="BL307" s="291" t="s">
        <v>150</v>
      </c>
      <c r="BM307" s="291" t="s">
        <v>2367</v>
      </c>
    </row>
    <row r="308" spans="2:65" s="55" customFormat="1" ht="54">
      <c r="B308" s="33"/>
      <c r="D308" s="170" t="s">
        <v>191</v>
      </c>
      <c r="F308" s="171" t="s">
        <v>798</v>
      </c>
      <c r="I308" s="122"/>
      <c r="L308" s="33"/>
      <c r="M308" s="154"/>
      <c r="N308" s="34"/>
      <c r="O308" s="34"/>
      <c r="P308" s="34"/>
      <c r="Q308" s="34"/>
      <c r="R308" s="34"/>
      <c r="S308" s="34"/>
      <c r="T308" s="70"/>
      <c r="AT308" s="291" t="s">
        <v>191</v>
      </c>
      <c r="AU308" s="291" t="s">
        <v>82</v>
      </c>
    </row>
    <row r="309" spans="2:65" s="55" customFormat="1" ht="31.5" customHeight="1">
      <c r="B309" s="33"/>
      <c r="C309" s="142" t="s">
        <v>2369</v>
      </c>
      <c r="D309" s="142" t="s">
        <v>146</v>
      </c>
      <c r="E309" s="143" t="s">
        <v>799</v>
      </c>
      <c r="F309" s="144" t="s">
        <v>800</v>
      </c>
      <c r="G309" s="145" t="s">
        <v>155</v>
      </c>
      <c r="H309" s="146">
        <v>108</v>
      </c>
      <c r="I309" s="147"/>
      <c r="J309" s="148">
        <f>ROUND(I309*H309,2)</f>
        <v>0</v>
      </c>
      <c r="K309" s="144" t="s">
        <v>21</v>
      </c>
      <c r="L309" s="33"/>
      <c r="M309" s="302" t="s">
        <v>21</v>
      </c>
      <c r="N309" s="149" t="s">
        <v>43</v>
      </c>
      <c r="O309" s="34"/>
      <c r="P309" s="150">
        <f>O309*H309</f>
        <v>0</v>
      </c>
      <c r="Q309" s="150">
        <v>0</v>
      </c>
      <c r="R309" s="150">
        <f>Q309*H309</f>
        <v>0</v>
      </c>
      <c r="S309" s="150">
        <v>0</v>
      </c>
      <c r="T309" s="151">
        <f>S309*H309</f>
        <v>0</v>
      </c>
      <c r="AR309" s="291" t="s">
        <v>150</v>
      </c>
      <c r="AT309" s="291" t="s">
        <v>146</v>
      </c>
      <c r="AU309" s="291" t="s">
        <v>82</v>
      </c>
      <c r="AY309" s="291" t="s">
        <v>145</v>
      </c>
      <c r="BE309" s="303">
        <f>IF(N309="základní",J309,0)</f>
        <v>0</v>
      </c>
      <c r="BF309" s="303">
        <f>IF(N309="snížená",J309,0)</f>
        <v>0</v>
      </c>
      <c r="BG309" s="303">
        <f>IF(N309="zákl. přenesená",J309,0)</f>
        <v>0</v>
      </c>
      <c r="BH309" s="303">
        <f>IF(N309="sníž. přenesená",J309,0)</f>
        <v>0</v>
      </c>
      <c r="BI309" s="303">
        <f>IF(N309="nulová",J309,0)</f>
        <v>0</v>
      </c>
      <c r="BJ309" s="291" t="s">
        <v>80</v>
      </c>
      <c r="BK309" s="303">
        <f>ROUND(I309*H309,2)</f>
        <v>0</v>
      </c>
      <c r="BL309" s="291" t="s">
        <v>150</v>
      </c>
      <c r="BM309" s="291" t="s">
        <v>2372</v>
      </c>
    </row>
    <row r="310" spans="2:65" s="55" customFormat="1" ht="27">
      <c r="B310" s="33"/>
      <c r="D310" s="170" t="s">
        <v>163</v>
      </c>
      <c r="F310" s="171" t="s">
        <v>801</v>
      </c>
      <c r="I310" s="122"/>
      <c r="L310" s="33"/>
      <c r="M310" s="154"/>
      <c r="N310" s="34"/>
      <c r="O310" s="34"/>
      <c r="P310" s="34"/>
      <c r="Q310" s="34"/>
      <c r="R310" s="34"/>
      <c r="S310" s="34"/>
      <c r="T310" s="70"/>
      <c r="AT310" s="291" t="s">
        <v>163</v>
      </c>
      <c r="AU310" s="291" t="s">
        <v>82</v>
      </c>
    </row>
    <row r="311" spans="2:65" s="55" customFormat="1" ht="31.5" customHeight="1">
      <c r="B311" s="33"/>
      <c r="C311" s="142" t="s">
        <v>499</v>
      </c>
      <c r="D311" s="142" t="s">
        <v>146</v>
      </c>
      <c r="E311" s="143" t="s">
        <v>802</v>
      </c>
      <c r="F311" s="144" t="s">
        <v>803</v>
      </c>
      <c r="G311" s="145" t="s">
        <v>155</v>
      </c>
      <c r="H311" s="146">
        <v>108</v>
      </c>
      <c r="I311" s="147"/>
      <c r="J311" s="148">
        <f>ROUND(I311*H311,2)</f>
        <v>0</v>
      </c>
      <c r="K311" s="144" t="s">
        <v>190</v>
      </c>
      <c r="L311" s="33"/>
      <c r="M311" s="302" t="s">
        <v>21</v>
      </c>
      <c r="N311" s="149" t="s">
        <v>43</v>
      </c>
      <c r="O311" s="34"/>
      <c r="P311" s="150">
        <f>O311*H311</f>
        <v>0</v>
      </c>
      <c r="Q311" s="150">
        <v>0</v>
      </c>
      <c r="R311" s="150">
        <f>Q311*H311</f>
        <v>0</v>
      </c>
      <c r="S311" s="150">
        <v>0</v>
      </c>
      <c r="T311" s="151">
        <f>S311*H311</f>
        <v>0</v>
      </c>
      <c r="AR311" s="291" t="s">
        <v>150</v>
      </c>
      <c r="AT311" s="291" t="s">
        <v>146</v>
      </c>
      <c r="AU311" s="291" t="s">
        <v>82</v>
      </c>
      <c r="AY311" s="291" t="s">
        <v>145</v>
      </c>
      <c r="BE311" s="303">
        <f>IF(N311="základní",J311,0)</f>
        <v>0</v>
      </c>
      <c r="BF311" s="303">
        <f>IF(N311="snížená",J311,0)</f>
        <v>0</v>
      </c>
      <c r="BG311" s="303">
        <f>IF(N311="zákl. přenesená",J311,0)</f>
        <v>0</v>
      </c>
      <c r="BH311" s="303">
        <f>IF(N311="sníž. přenesená",J311,0)</f>
        <v>0</v>
      </c>
      <c r="BI311" s="303">
        <f>IF(N311="nulová",J311,0)</f>
        <v>0</v>
      </c>
      <c r="BJ311" s="291" t="s">
        <v>80</v>
      </c>
      <c r="BK311" s="303">
        <f>ROUND(I311*H311,2)</f>
        <v>0</v>
      </c>
      <c r="BL311" s="291" t="s">
        <v>150</v>
      </c>
      <c r="BM311" s="291" t="s">
        <v>2375</v>
      </c>
    </row>
    <row r="312" spans="2:65" s="55" customFormat="1" ht="67.5">
      <c r="B312" s="33"/>
      <c r="D312" s="170" t="s">
        <v>191</v>
      </c>
      <c r="F312" s="171" t="s">
        <v>727</v>
      </c>
      <c r="I312" s="122"/>
      <c r="L312" s="33"/>
      <c r="M312" s="154"/>
      <c r="N312" s="34"/>
      <c r="O312" s="34"/>
      <c r="P312" s="34"/>
      <c r="Q312" s="34"/>
      <c r="R312" s="34"/>
      <c r="S312" s="34"/>
      <c r="T312" s="70"/>
      <c r="AT312" s="291" t="s">
        <v>191</v>
      </c>
      <c r="AU312" s="291" t="s">
        <v>82</v>
      </c>
    </row>
    <row r="313" spans="2:65" s="55" customFormat="1" ht="31.5" customHeight="1">
      <c r="B313" s="33"/>
      <c r="C313" s="142" t="s">
        <v>2376</v>
      </c>
      <c r="D313" s="142" t="s">
        <v>146</v>
      </c>
      <c r="E313" s="143" t="s">
        <v>730</v>
      </c>
      <c r="F313" s="144" t="s">
        <v>731</v>
      </c>
      <c r="G313" s="145" t="s">
        <v>199</v>
      </c>
      <c r="H313" s="146">
        <v>1E-3</v>
      </c>
      <c r="I313" s="147"/>
      <c r="J313" s="148">
        <f>ROUND(I313*H313,2)</f>
        <v>0</v>
      </c>
      <c r="K313" s="144" t="s">
        <v>190</v>
      </c>
      <c r="L313" s="33"/>
      <c r="M313" s="302" t="s">
        <v>21</v>
      </c>
      <c r="N313" s="149" t="s">
        <v>43</v>
      </c>
      <c r="O313" s="34"/>
      <c r="P313" s="150">
        <f>O313*H313</f>
        <v>0</v>
      </c>
      <c r="Q313" s="150">
        <v>0</v>
      </c>
      <c r="R313" s="150">
        <f>Q313*H313</f>
        <v>0</v>
      </c>
      <c r="S313" s="150">
        <v>0</v>
      </c>
      <c r="T313" s="151">
        <f>S313*H313</f>
        <v>0</v>
      </c>
      <c r="AR313" s="291" t="s">
        <v>150</v>
      </c>
      <c r="AT313" s="291" t="s">
        <v>146</v>
      </c>
      <c r="AU313" s="291" t="s">
        <v>82</v>
      </c>
      <c r="AY313" s="291" t="s">
        <v>145</v>
      </c>
      <c r="BE313" s="303">
        <f>IF(N313="základní",J313,0)</f>
        <v>0</v>
      </c>
      <c r="BF313" s="303">
        <f>IF(N313="snížená",J313,0)</f>
        <v>0</v>
      </c>
      <c r="BG313" s="303">
        <f>IF(N313="zákl. přenesená",J313,0)</f>
        <v>0</v>
      </c>
      <c r="BH313" s="303">
        <f>IF(N313="sníž. přenesená",J313,0)</f>
        <v>0</v>
      </c>
      <c r="BI313" s="303">
        <f>IF(N313="nulová",J313,0)</f>
        <v>0</v>
      </c>
      <c r="BJ313" s="291" t="s">
        <v>80</v>
      </c>
      <c r="BK313" s="303">
        <f>ROUND(I313*H313,2)</f>
        <v>0</v>
      </c>
      <c r="BL313" s="291" t="s">
        <v>150</v>
      </c>
      <c r="BM313" s="291" t="s">
        <v>2379</v>
      </c>
    </row>
    <row r="314" spans="2:65" s="55" customFormat="1" ht="54">
      <c r="B314" s="33"/>
      <c r="D314" s="170" t="s">
        <v>191</v>
      </c>
      <c r="F314" s="171" t="s">
        <v>732</v>
      </c>
      <c r="I314" s="122"/>
      <c r="L314" s="33"/>
      <c r="M314" s="154"/>
      <c r="N314" s="34"/>
      <c r="O314" s="34"/>
      <c r="P314" s="34"/>
      <c r="Q314" s="34"/>
      <c r="R314" s="34"/>
      <c r="S314" s="34"/>
      <c r="T314" s="70"/>
      <c r="AT314" s="291" t="s">
        <v>191</v>
      </c>
      <c r="AU314" s="291" t="s">
        <v>82</v>
      </c>
    </row>
    <row r="315" spans="2:65" s="55" customFormat="1" ht="22.5" customHeight="1">
      <c r="B315" s="33"/>
      <c r="C315" s="182" t="s">
        <v>504</v>
      </c>
      <c r="D315" s="182" t="s">
        <v>232</v>
      </c>
      <c r="E315" s="183" t="s">
        <v>733</v>
      </c>
      <c r="F315" s="184" t="s">
        <v>734</v>
      </c>
      <c r="G315" s="185" t="s">
        <v>459</v>
      </c>
      <c r="H315" s="186">
        <v>1.08</v>
      </c>
      <c r="I315" s="187"/>
      <c r="J315" s="188">
        <f>ROUND(I315*H315,2)</f>
        <v>0</v>
      </c>
      <c r="K315" s="184" t="s">
        <v>21</v>
      </c>
      <c r="L315" s="306"/>
      <c r="M315" s="307" t="s">
        <v>21</v>
      </c>
      <c r="N315" s="189" t="s">
        <v>43</v>
      </c>
      <c r="O315" s="34"/>
      <c r="P315" s="150">
        <f>O315*H315</f>
        <v>0</v>
      </c>
      <c r="Q315" s="150">
        <v>0</v>
      </c>
      <c r="R315" s="150">
        <f>Q315*H315</f>
        <v>0</v>
      </c>
      <c r="S315" s="150">
        <v>0</v>
      </c>
      <c r="T315" s="151">
        <f>S315*H315</f>
        <v>0</v>
      </c>
      <c r="AR315" s="291" t="s">
        <v>162</v>
      </c>
      <c r="AT315" s="291" t="s">
        <v>232</v>
      </c>
      <c r="AU315" s="291" t="s">
        <v>82</v>
      </c>
      <c r="AY315" s="291" t="s">
        <v>145</v>
      </c>
      <c r="BE315" s="303">
        <f>IF(N315="základní",J315,0)</f>
        <v>0</v>
      </c>
      <c r="BF315" s="303">
        <f>IF(N315="snížená",J315,0)</f>
        <v>0</v>
      </c>
      <c r="BG315" s="303">
        <f>IF(N315="zákl. přenesená",J315,0)</f>
        <v>0</v>
      </c>
      <c r="BH315" s="303">
        <f>IF(N315="sníž. přenesená",J315,0)</f>
        <v>0</v>
      </c>
      <c r="BI315" s="303">
        <f>IF(N315="nulová",J315,0)</f>
        <v>0</v>
      </c>
      <c r="BJ315" s="291" t="s">
        <v>80</v>
      </c>
      <c r="BK315" s="303">
        <f>ROUND(I315*H315,2)</f>
        <v>0</v>
      </c>
      <c r="BL315" s="291" t="s">
        <v>150</v>
      </c>
      <c r="BM315" s="291" t="s">
        <v>2384</v>
      </c>
    </row>
    <row r="316" spans="2:65" s="55" customFormat="1" ht="31.5" customHeight="1">
      <c r="B316" s="33"/>
      <c r="C316" s="142" t="s">
        <v>804</v>
      </c>
      <c r="D316" s="142" t="s">
        <v>146</v>
      </c>
      <c r="E316" s="143" t="s">
        <v>805</v>
      </c>
      <c r="F316" s="144" t="s">
        <v>806</v>
      </c>
      <c r="G316" s="145" t="s">
        <v>189</v>
      </c>
      <c r="H316" s="146">
        <v>14.1</v>
      </c>
      <c r="I316" s="147"/>
      <c r="J316" s="148">
        <f>ROUND(I316*H316,2)</f>
        <v>0</v>
      </c>
      <c r="K316" s="144" t="s">
        <v>190</v>
      </c>
      <c r="L316" s="33"/>
      <c r="M316" s="302" t="s">
        <v>21</v>
      </c>
      <c r="N316" s="149" t="s">
        <v>43</v>
      </c>
      <c r="O316" s="34"/>
      <c r="P316" s="150">
        <f>O316*H316</f>
        <v>0</v>
      </c>
      <c r="Q316" s="150">
        <v>0</v>
      </c>
      <c r="R316" s="150">
        <f>Q316*H316</f>
        <v>0</v>
      </c>
      <c r="S316" s="150">
        <v>0</v>
      </c>
      <c r="T316" s="151">
        <f>S316*H316</f>
        <v>0</v>
      </c>
      <c r="AR316" s="291" t="s">
        <v>150</v>
      </c>
      <c r="AT316" s="291" t="s">
        <v>146</v>
      </c>
      <c r="AU316" s="291" t="s">
        <v>82</v>
      </c>
      <c r="AY316" s="291" t="s">
        <v>145</v>
      </c>
      <c r="BE316" s="303">
        <f>IF(N316="základní",J316,0)</f>
        <v>0</v>
      </c>
      <c r="BF316" s="303">
        <f>IF(N316="snížená",J316,0)</f>
        <v>0</v>
      </c>
      <c r="BG316" s="303">
        <f>IF(N316="zákl. přenesená",J316,0)</f>
        <v>0</v>
      </c>
      <c r="BH316" s="303">
        <f>IF(N316="sníž. přenesená",J316,0)</f>
        <v>0</v>
      </c>
      <c r="BI316" s="303">
        <f>IF(N316="nulová",J316,0)</f>
        <v>0</v>
      </c>
      <c r="BJ316" s="291" t="s">
        <v>80</v>
      </c>
      <c r="BK316" s="303">
        <f>ROUND(I316*H316,2)</f>
        <v>0</v>
      </c>
      <c r="BL316" s="291" t="s">
        <v>150</v>
      </c>
      <c r="BM316" s="291" t="s">
        <v>807</v>
      </c>
    </row>
    <row r="317" spans="2:65" s="55" customFormat="1" ht="121.5">
      <c r="B317" s="33"/>
      <c r="D317" s="170" t="s">
        <v>191</v>
      </c>
      <c r="F317" s="171" t="s">
        <v>808</v>
      </c>
      <c r="I317" s="122"/>
      <c r="L317" s="33"/>
      <c r="M317" s="154"/>
      <c r="N317" s="34"/>
      <c r="O317" s="34"/>
      <c r="P317" s="34"/>
      <c r="Q317" s="34"/>
      <c r="R317" s="34"/>
      <c r="S317" s="34"/>
      <c r="T317" s="70"/>
      <c r="AT317" s="291" t="s">
        <v>191</v>
      </c>
      <c r="AU317" s="291" t="s">
        <v>82</v>
      </c>
    </row>
    <row r="318" spans="2:65" s="55" customFormat="1" ht="22.5" customHeight="1">
      <c r="B318" s="33"/>
      <c r="C318" s="182" t="s">
        <v>509</v>
      </c>
      <c r="D318" s="182" t="s">
        <v>232</v>
      </c>
      <c r="E318" s="183" t="s">
        <v>781</v>
      </c>
      <c r="F318" s="184" t="s">
        <v>782</v>
      </c>
      <c r="G318" s="185" t="s">
        <v>783</v>
      </c>
      <c r="H318" s="186">
        <v>0.14000000000000001</v>
      </c>
      <c r="I318" s="187"/>
      <c r="J318" s="188">
        <f t="shared" ref="J318:J324" si="0">ROUND(I318*H318,2)</f>
        <v>0</v>
      </c>
      <c r="K318" s="184" t="s">
        <v>21</v>
      </c>
      <c r="L318" s="306"/>
      <c r="M318" s="307" t="s">
        <v>21</v>
      </c>
      <c r="N318" s="189" t="s">
        <v>43</v>
      </c>
      <c r="O318" s="34"/>
      <c r="P318" s="150">
        <f t="shared" ref="P318:P324" si="1">O318*H318</f>
        <v>0</v>
      </c>
      <c r="Q318" s="150">
        <v>0</v>
      </c>
      <c r="R318" s="150">
        <f t="shared" ref="R318:R324" si="2">Q318*H318</f>
        <v>0</v>
      </c>
      <c r="S318" s="150">
        <v>0</v>
      </c>
      <c r="T318" s="151">
        <f t="shared" ref="T318:T324" si="3">S318*H318</f>
        <v>0</v>
      </c>
      <c r="AR318" s="291" t="s">
        <v>162</v>
      </c>
      <c r="AT318" s="291" t="s">
        <v>232</v>
      </c>
      <c r="AU318" s="291" t="s">
        <v>82</v>
      </c>
      <c r="AY318" s="291" t="s">
        <v>145</v>
      </c>
      <c r="BE318" s="303">
        <f t="shared" ref="BE318:BE324" si="4">IF(N318="základní",J318,0)</f>
        <v>0</v>
      </c>
      <c r="BF318" s="303">
        <f t="shared" ref="BF318:BF324" si="5">IF(N318="snížená",J318,0)</f>
        <v>0</v>
      </c>
      <c r="BG318" s="303">
        <f t="shared" ref="BG318:BG324" si="6">IF(N318="zákl. přenesená",J318,0)</f>
        <v>0</v>
      </c>
      <c r="BH318" s="303">
        <f t="shared" ref="BH318:BH324" si="7">IF(N318="sníž. přenesená",J318,0)</f>
        <v>0</v>
      </c>
      <c r="BI318" s="303">
        <f t="shared" ref="BI318:BI324" si="8">IF(N318="nulová",J318,0)</f>
        <v>0</v>
      </c>
      <c r="BJ318" s="291" t="s">
        <v>80</v>
      </c>
      <c r="BK318" s="303">
        <f t="shared" ref="BK318:BK324" si="9">ROUND(I318*H318,2)</f>
        <v>0</v>
      </c>
      <c r="BL318" s="291" t="s">
        <v>150</v>
      </c>
      <c r="BM318" s="291" t="s">
        <v>809</v>
      </c>
    </row>
    <row r="319" spans="2:65" s="55" customFormat="1" ht="22.5" customHeight="1">
      <c r="B319" s="33"/>
      <c r="C319" s="142" t="s">
        <v>810</v>
      </c>
      <c r="D319" s="142" t="s">
        <v>146</v>
      </c>
      <c r="E319" s="143" t="s">
        <v>750</v>
      </c>
      <c r="F319" s="144" t="s">
        <v>751</v>
      </c>
      <c r="G319" s="145" t="s">
        <v>189</v>
      </c>
      <c r="H319" s="146">
        <v>47</v>
      </c>
      <c r="I319" s="147"/>
      <c r="J319" s="148">
        <f t="shared" si="0"/>
        <v>0</v>
      </c>
      <c r="K319" s="144" t="s">
        <v>21</v>
      </c>
      <c r="L319" s="33"/>
      <c r="M319" s="302" t="s">
        <v>21</v>
      </c>
      <c r="N319" s="149" t="s">
        <v>43</v>
      </c>
      <c r="O319" s="34"/>
      <c r="P319" s="150">
        <f t="shared" si="1"/>
        <v>0</v>
      </c>
      <c r="Q319" s="150">
        <v>0</v>
      </c>
      <c r="R319" s="150">
        <f t="shared" si="2"/>
        <v>0</v>
      </c>
      <c r="S319" s="150">
        <v>0</v>
      </c>
      <c r="T319" s="151">
        <f t="shared" si="3"/>
        <v>0</v>
      </c>
      <c r="AR319" s="291" t="s">
        <v>150</v>
      </c>
      <c r="AT319" s="291" t="s">
        <v>146</v>
      </c>
      <c r="AU319" s="291" t="s">
        <v>82</v>
      </c>
      <c r="AY319" s="291" t="s">
        <v>145</v>
      </c>
      <c r="BE319" s="303">
        <f t="shared" si="4"/>
        <v>0</v>
      </c>
      <c r="BF319" s="303">
        <f t="shared" si="5"/>
        <v>0</v>
      </c>
      <c r="BG319" s="303">
        <f t="shared" si="6"/>
        <v>0</v>
      </c>
      <c r="BH319" s="303">
        <f t="shared" si="7"/>
        <v>0</v>
      </c>
      <c r="BI319" s="303">
        <f t="shared" si="8"/>
        <v>0</v>
      </c>
      <c r="BJ319" s="291" t="s">
        <v>80</v>
      </c>
      <c r="BK319" s="303">
        <f t="shared" si="9"/>
        <v>0</v>
      </c>
      <c r="BL319" s="291" t="s">
        <v>150</v>
      </c>
      <c r="BM319" s="291" t="s">
        <v>811</v>
      </c>
    </row>
    <row r="320" spans="2:65" s="55" customFormat="1" ht="22.5" customHeight="1">
      <c r="B320" s="33"/>
      <c r="C320" s="182" t="s">
        <v>513</v>
      </c>
      <c r="D320" s="182" t="s">
        <v>232</v>
      </c>
      <c r="E320" s="183" t="s">
        <v>753</v>
      </c>
      <c r="F320" s="184" t="s">
        <v>754</v>
      </c>
      <c r="G320" s="185" t="s">
        <v>221</v>
      </c>
      <c r="H320" s="186">
        <v>4.7</v>
      </c>
      <c r="I320" s="187"/>
      <c r="J320" s="188">
        <f t="shared" si="0"/>
        <v>0</v>
      </c>
      <c r="K320" s="184" t="s">
        <v>190</v>
      </c>
      <c r="L320" s="306"/>
      <c r="M320" s="307" t="s">
        <v>21</v>
      </c>
      <c r="N320" s="189" t="s">
        <v>43</v>
      </c>
      <c r="O320" s="34"/>
      <c r="P320" s="150">
        <f t="shared" si="1"/>
        <v>0</v>
      </c>
      <c r="Q320" s="150">
        <v>0.2</v>
      </c>
      <c r="R320" s="150">
        <f t="shared" si="2"/>
        <v>0.94000000000000006</v>
      </c>
      <c r="S320" s="150">
        <v>0</v>
      </c>
      <c r="T320" s="151">
        <f t="shared" si="3"/>
        <v>0</v>
      </c>
      <c r="AR320" s="291" t="s">
        <v>162</v>
      </c>
      <c r="AT320" s="291" t="s">
        <v>232</v>
      </c>
      <c r="AU320" s="291" t="s">
        <v>82</v>
      </c>
      <c r="AY320" s="291" t="s">
        <v>145</v>
      </c>
      <c r="BE320" s="303">
        <f t="shared" si="4"/>
        <v>0</v>
      </c>
      <c r="BF320" s="303">
        <f t="shared" si="5"/>
        <v>0</v>
      </c>
      <c r="BG320" s="303">
        <f t="shared" si="6"/>
        <v>0</v>
      </c>
      <c r="BH320" s="303">
        <f t="shared" si="7"/>
        <v>0</v>
      </c>
      <c r="BI320" s="303">
        <f t="shared" si="8"/>
        <v>0</v>
      </c>
      <c r="BJ320" s="291" t="s">
        <v>80</v>
      </c>
      <c r="BK320" s="303">
        <f t="shared" si="9"/>
        <v>0</v>
      </c>
      <c r="BL320" s="291" t="s">
        <v>150</v>
      </c>
      <c r="BM320" s="291" t="s">
        <v>812</v>
      </c>
    </row>
    <row r="321" spans="2:65" s="55" customFormat="1" ht="22.5" customHeight="1">
      <c r="B321" s="33"/>
      <c r="C321" s="142" t="s">
        <v>813</v>
      </c>
      <c r="D321" s="142" t="s">
        <v>146</v>
      </c>
      <c r="E321" s="143" t="s">
        <v>746</v>
      </c>
      <c r="F321" s="144" t="s">
        <v>747</v>
      </c>
      <c r="G321" s="145" t="s">
        <v>221</v>
      </c>
      <c r="H321" s="146">
        <v>9.4</v>
      </c>
      <c r="I321" s="147"/>
      <c r="J321" s="148">
        <f t="shared" si="0"/>
        <v>0</v>
      </c>
      <c r="K321" s="144" t="s">
        <v>190</v>
      </c>
      <c r="L321" s="33"/>
      <c r="M321" s="302" t="s">
        <v>21</v>
      </c>
      <c r="N321" s="149" t="s">
        <v>43</v>
      </c>
      <c r="O321" s="34"/>
      <c r="P321" s="150">
        <f t="shared" si="1"/>
        <v>0</v>
      </c>
      <c r="Q321" s="150">
        <v>0</v>
      </c>
      <c r="R321" s="150">
        <f t="shared" si="2"/>
        <v>0</v>
      </c>
      <c r="S321" s="150">
        <v>0</v>
      </c>
      <c r="T321" s="151">
        <f t="shared" si="3"/>
        <v>0</v>
      </c>
      <c r="AR321" s="291" t="s">
        <v>150</v>
      </c>
      <c r="AT321" s="291" t="s">
        <v>146</v>
      </c>
      <c r="AU321" s="291" t="s">
        <v>82</v>
      </c>
      <c r="AY321" s="291" t="s">
        <v>145</v>
      </c>
      <c r="BE321" s="303">
        <f t="shared" si="4"/>
        <v>0</v>
      </c>
      <c r="BF321" s="303">
        <f t="shared" si="5"/>
        <v>0</v>
      </c>
      <c r="BG321" s="303">
        <f t="shared" si="6"/>
        <v>0</v>
      </c>
      <c r="BH321" s="303">
        <f t="shared" si="7"/>
        <v>0</v>
      </c>
      <c r="BI321" s="303">
        <f t="shared" si="8"/>
        <v>0</v>
      </c>
      <c r="BJ321" s="291" t="s">
        <v>80</v>
      </c>
      <c r="BK321" s="303">
        <f t="shared" si="9"/>
        <v>0</v>
      </c>
      <c r="BL321" s="291" t="s">
        <v>150</v>
      </c>
      <c r="BM321" s="291" t="s">
        <v>814</v>
      </c>
    </row>
    <row r="322" spans="2:65" s="55" customFormat="1" ht="22.5" customHeight="1">
      <c r="B322" s="33"/>
      <c r="C322" s="182" t="s">
        <v>516</v>
      </c>
      <c r="D322" s="182" t="s">
        <v>232</v>
      </c>
      <c r="E322" s="183" t="s">
        <v>748</v>
      </c>
      <c r="F322" s="184" t="s">
        <v>749</v>
      </c>
      <c r="G322" s="185" t="s">
        <v>221</v>
      </c>
      <c r="H322" s="186">
        <v>9.4</v>
      </c>
      <c r="I322" s="187"/>
      <c r="J322" s="188">
        <f t="shared" si="0"/>
        <v>0</v>
      </c>
      <c r="K322" s="184" t="s">
        <v>190</v>
      </c>
      <c r="L322" s="306"/>
      <c r="M322" s="307" t="s">
        <v>21</v>
      </c>
      <c r="N322" s="189" t="s">
        <v>43</v>
      </c>
      <c r="O322" s="34"/>
      <c r="P322" s="150">
        <f t="shared" si="1"/>
        <v>0</v>
      </c>
      <c r="Q322" s="150">
        <v>0</v>
      </c>
      <c r="R322" s="150">
        <f t="shared" si="2"/>
        <v>0</v>
      </c>
      <c r="S322" s="150">
        <v>0</v>
      </c>
      <c r="T322" s="151">
        <f t="shared" si="3"/>
        <v>0</v>
      </c>
      <c r="AR322" s="291" t="s">
        <v>162</v>
      </c>
      <c r="AT322" s="291" t="s">
        <v>232</v>
      </c>
      <c r="AU322" s="291" t="s">
        <v>82</v>
      </c>
      <c r="AY322" s="291" t="s">
        <v>145</v>
      </c>
      <c r="BE322" s="303">
        <f t="shared" si="4"/>
        <v>0</v>
      </c>
      <c r="BF322" s="303">
        <f t="shared" si="5"/>
        <v>0</v>
      </c>
      <c r="BG322" s="303">
        <f t="shared" si="6"/>
        <v>0</v>
      </c>
      <c r="BH322" s="303">
        <f t="shared" si="7"/>
        <v>0</v>
      </c>
      <c r="BI322" s="303">
        <f t="shared" si="8"/>
        <v>0</v>
      </c>
      <c r="BJ322" s="291" t="s">
        <v>80</v>
      </c>
      <c r="BK322" s="303">
        <f t="shared" si="9"/>
        <v>0</v>
      </c>
      <c r="BL322" s="291" t="s">
        <v>150</v>
      </c>
      <c r="BM322" s="291" t="s">
        <v>815</v>
      </c>
    </row>
    <row r="323" spans="2:65" s="55" customFormat="1" ht="22.5" customHeight="1">
      <c r="B323" s="33"/>
      <c r="C323" s="142" t="s">
        <v>816</v>
      </c>
      <c r="D323" s="142" t="s">
        <v>146</v>
      </c>
      <c r="E323" s="143" t="s">
        <v>817</v>
      </c>
      <c r="F323" s="144" t="s">
        <v>818</v>
      </c>
      <c r="G323" s="145" t="s">
        <v>221</v>
      </c>
      <c r="H323" s="146">
        <v>9.4</v>
      </c>
      <c r="I323" s="147"/>
      <c r="J323" s="148">
        <f t="shared" si="0"/>
        <v>0</v>
      </c>
      <c r="K323" s="144" t="s">
        <v>21</v>
      </c>
      <c r="L323" s="33"/>
      <c r="M323" s="302" t="s">
        <v>21</v>
      </c>
      <c r="N323" s="149" t="s">
        <v>43</v>
      </c>
      <c r="O323" s="34"/>
      <c r="P323" s="150">
        <f t="shared" si="1"/>
        <v>0</v>
      </c>
      <c r="Q323" s="150">
        <v>0</v>
      </c>
      <c r="R323" s="150">
        <f t="shared" si="2"/>
        <v>0</v>
      </c>
      <c r="S323" s="150">
        <v>0</v>
      </c>
      <c r="T323" s="151">
        <f t="shared" si="3"/>
        <v>0</v>
      </c>
      <c r="AR323" s="291" t="s">
        <v>150</v>
      </c>
      <c r="AT323" s="291" t="s">
        <v>146</v>
      </c>
      <c r="AU323" s="291" t="s">
        <v>82</v>
      </c>
      <c r="AY323" s="291" t="s">
        <v>145</v>
      </c>
      <c r="BE323" s="303">
        <f t="shared" si="4"/>
        <v>0</v>
      </c>
      <c r="BF323" s="303">
        <f t="shared" si="5"/>
        <v>0</v>
      </c>
      <c r="BG323" s="303">
        <f t="shared" si="6"/>
        <v>0</v>
      </c>
      <c r="BH323" s="303">
        <f t="shared" si="7"/>
        <v>0</v>
      </c>
      <c r="BI323" s="303">
        <f t="shared" si="8"/>
        <v>0</v>
      </c>
      <c r="BJ323" s="291" t="s">
        <v>80</v>
      </c>
      <c r="BK323" s="303">
        <f t="shared" si="9"/>
        <v>0</v>
      </c>
      <c r="BL323" s="291" t="s">
        <v>150</v>
      </c>
      <c r="BM323" s="291" t="s">
        <v>819</v>
      </c>
    </row>
    <row r="324" spans="2:65" s="55" customFormat="1" ht="22.5" customHeight="1">
      <c r="B324" s="33"/>
      <c r="C324" s="142" t="s">
        <v>521</v>
      </c>
      <c r="D324" s="142" t="s">
        <v>146</v>
      </c>
      <c r="E324" s="143" t="s">
        <v>820</v>
      </c>
      <c r="F324" s="144" t="s">
        <v>821</v>
      </c>
      <c r="G324" s="145" t="s">
        <v>256</v>
      </c>
      <c r="H324" s="146">
        <v>235</v>
      </c>
      <c r="I324" s="147"/>
      <c r="J324" s="148">
        <f t="shared" si="0"/>
        <v>0</v>
      </c>
      <c r="K324" s="144" t="s">
        <v>190</v>
      </c>
      <c r="L324" s="33"/>
      <c r="M324" s="302" t="s">
        <v>21</v>
      </c>
      <c r="N324" s="149" t="s">
        <v>43</v>
      </c>
      <c r="O324" s="34"/>
      <c r="P324" s="150">
        <f t="shared" si="1"/>
        <v>0</v>
      </c>
      <c r="Q324" s="150">
        <v>0</v>
      </c>
      <c r="R324" s="150">
        <f t="shared" si="2"/>
        <v>0</v>
      </c>
      <c r="S324" s="150">
        <v>0</v>
      </c>
      <c r="T324" s="151">
        <f t="shared" si="3"/>
        <v>0</v>
      </c>
      <c r="AR324" s="291" t="s">
        <v>150</v>
      </c>
      <c r="AT324" s="291" t="s">
        <v>146</v>
      </c>
      <c r="AU324" s="291" t="s">
        <v>82</v>
      </c>
      <c r="AY324" s="291" t="s">
        <v>145</v>
      </c>
      <c r="BE324" s="303">
        <f t="shared" si="4"/>
        <v>0</v>
      </c>
      <c r="BF324" s="303">
        <f t="shared" si="5"/>
        <v>0</v>
      </c>
      <c r="BG324" s="303">
        <f t="shared" si="6"/>
        <v>0</v>
      </c>
      <c r="BH324" s="303">
        <f t="shared" si="7"/>
        <v>0</v>
      </c>
      <c r="BI324" s="303">
        <f t="shared" si="8"/>
        <v>0</v>
      </c>
      <c r="BJ324" s="291" t="s">
        <v>80</v>
      </c>
      <c r="BK324" s="303">
        <f t="shared" si="9"/>
        <v>0</v>
      </c>
      <c r="BL324" s="291" t="s">
        <v>150</v>
      </c>
      <c r="BM324" s="291" t="s">
        <v>822</v>
      </c>
    </row>
    <row r="325" spans="2:65" s="55" customFormat="1" ht="54">
      <c r="B325" s="33"/>
      <c r="D325" s="170" t="s">
        <v>191</v>
      </c>
      <c r="F325" s="171" t="s">
        <v>823</v>
      </c>
      <c r="I325" s="122"/>
      <c r="L325" s="33"/>
      <c r="M325" s="154"/>
      <c r="N325" s="34"/>
      <c r="O325" s="34"/>
      <c r="P325" s="34"/>
      <c r="Q325" s="34"/>
      <c r="R325" s="34"/>
      <c r="S325" s="34"/>
      <c r="T325" s="70"/>
      <c r="AT325" s="291" t="s">
        <v>191</v>
      </c>
      <c r="AU325" s="291" t="s">
        <v>82</v>
      </c>
    </row>
    <row r="326" spans="2:65" s="55" customFormat="1" ht="22.5" customHeight="1">
      <c r="B326" s="33"/>
      <c r="C326" s="182" t="s">
        <v>824</v>
      </c>
      <c r="D326" s="182" t="s">
        <v>232</v>
      </c>
      <c r="E326" s="183" t="s">
        <v>825</v>
      </c>
      <c r="F326" s="184" t="s">
        <v>826</v>
      </c>
      <c r="G326" s="185" t="s">
        <v>149</v>
      </c>
      <c r="H326" s="186">
        <v>46</v>
      </c>
      <c r="I326" s="187"/>
      <c r="J326" s="188">
        <f>ROUND(I326*H326,2)</f>
        <v>0</v>
      </c>
      <c r="K326" s="184" t="s">
        <v>21</v>
      </c>
      <c r="L326" s="306"/>
      <c r="M326" s="307" t="s">
        <v>21</v>
      </c>
      <c r="N326" s="189" t="s">
        <v>43</v>
      </c>
      <c r="O326" s="34"/>
      <c r="P326" s="150">
        <f>O326*H326</f>
        <v>0</v>
      </c>
      <c r="Q326" s="150">
        <v>0</v>
      </c>
      <c r="R326" s="150">
        <f>Q326*H326</f>
        <v>0</v>
      </c>
      <c r="S326" s="150">
        <v>0</v>
      </c>
      <c r="T326" s="151">
        <f>S326*H326</f>
        <v>0</v>
      </c>
      <c r="AR326" s="291" t="s">
        <v>162</v>
      </c>
      <c r="AT326" s="291" t="s">
        <v>232</v>
      </c>
      <c r="AU326" s="291" t="s">
        <v>82</v>
      </c>
      <c r="AY326" s="291" t="s">
        <v>145</v>
      </c>
      <c r="BE326" s="303">
        <f>IF(N326="základní",J326,0)</f>
        <v>0</v>
      </c>
      <c r="BF326" s="303">
        <f>IF(N326="snížená",J326,0)</f>
        <v>0</v>
      </c>
      <c r="BG326" s="303">
        <f>IF(N326="zákl. přenesená",J326,0)</f>
        <v>0</v>
      </c>
      <c r="BH326" s="303">
        <f>IF(N326="sníž. přenesená",J326,0)</f>
        <v>0</v>
      </c>
      <c r="BI326" s="303">
        <f>IF(N326="nulová",J326,0)</f>
        <v>0</v>
      </c>
      <c r="BJ326" s="291" t="s">
        <v>80</v>
      </c>
      <c r="BK326" s="303">
        <f>ROUND(I326*H326,2)</f>
        <v>0</v>
      </c>
      <c r="BL326" s="291" t="s">
        <v>150</v>
      </c>
      <c r="BM326" s="291" t="s">
        <v>827</v>
      </c>
    </row>
    <row r="327" spans="2:65" s="55" customFormat="1" ht="22.5" customHeight="1">
      <c r="B327" s="33"/>
      <c r="C327" s="182" t="s">
        <v>426</v>
      </c>
      <c r="D327" s="182" t="s">
        <v>232</v>
      </c>
      <c r="E327" s="183" t="s">
        <v>828</v>
      </c>
      <c r="F327" s="184" t="s">
        <v>829</v>
      </c>
      <c r="G327" s="185" t="s">
        <v>149</v>
      </c>
      <c r="H327" s="186">
        <v>14</v>
      </c>
      <c r="I327" s="187"/>
      <c r="J327" s="188">
        <f>ROUND(I327*H327,2)</f>
        <v>0</v>
      </c>
      <c r="K327" s="184" t="s">
        <v>21</v>
      </c>
      <c r="L327" s="306"/>
      <c r="M327" s="307" t="s">
        <v>21</v>
      </c>
      <c r="N327" s="189" t="s">
        <v>43</v>
      </c>
      <c r="O327" s="34"/>
      <c r="P327" s="150">
        <f>O327*H327</f>
        <v>0</v>
      </c>
      <c r="Q327" s="150">
        <v>0</v>
      </c>
      <c r="R327" s="150">
        <f>Q327*H327</f>
        <v>0</v>
      </c>
      <c r="S327" s="150">
        <v>0</v>
      </c>
      <c r="T327" s="151">
        <f>S327*H327</f>
        <v>0</v>
      </c>
      <c r="AR327" s="291" t="s">
        <v>162</v>
      </c>
      <c r="AT327" s="291" t="s">
        <v>232</v>
      </c>
      <c r="AU327" s="291" t="s">
        <v>82</v>
      </c>
      <c r="AY327" s="291" t="s">
        <v>145</v>
      </c>
      <c r="BE327" s="303">
        <f>IF(N327="základní",J327,0)</f>
        <v>0</v>
      </c>
      <c r="BF327" s="303">
        <f>IF(N327="snížená",J327,0)</f>
        <v>0</v>
      </c>
      <c r="BG327" s="303">
        <f>IF(N327="zákl. přenesená",J327,0)</f>
        <v>0</v>
      </c>
      <c r="BH327" s="303">
        <f>IF(N327="sníž. přenesená",J327,0)</f>
        <v>0</v>
      </c>
      <c r="BI327" s="303">
        <f>IF(N327="nulová",J327,0)</f>
        <v>0</v>
      </c>
      <c r="BJ327" s="291" t="s">
        <v>80</v>
      </c>
      <c r="BK327" s="303">
        <f>ROUND(I327*H327,2)</f>
        <v>0</v>
      </c>
      <c r="BL327" s="291" t="s">
        <v>150</v>
      </c>
      <c r="BM327" s="291" t="s">
        <v>830</v>
      </c>
    </row>
    <row r="328" spans="2:65" s="55" customFormat="1" ht="22.5" customHeight="1">
      <c r="B328" s="33"/>
      <c r="C328" s="182" t="s">
        <v>831</v>
      </c>
      <c r="D328" s="182" t="s">
        <v>232</v>
      </c>
      <c r="E328" s="183" t="s">
        <v>832</v>
      </c>
      <c r="F328" s="184" t="s">
        <v>833</v>
      </c>
      <c r="G328" s="185" t="s">
        <v>149</v>
      </c>
      <c r="H328" s="186">
        <v>23</v>
      </c>
      <c r="I328" s="187"/>
      <c r="J328" s="188">
        <f>ROUND(I328*H328,2)</f>
        <v>0</v>
      </c>
      <c r="K328" s="184" t="s">
        <v>21</v>
      </c>
      <c r="L328" s="306"/>
      <c r="M328" s="307" t="s">
        <v>21</v>
      </c>
      <c r="N328" s="189" t="s">
        <v>43</v>
      </c>
      <c r="O328" s="34"/>
      <c r="P328" s="150">
        <f>O328*H328</f>
        <v>0</v>
      </c>
      <c r="Q328" s="150">
        <v>0</v>
      </c>
      <c r="R328" s="150">
        <f>Q328*H328</f>
        <v>0</v>
      </c>
      <c r="S328" s="150">
        <v>0</v>
      </c>
      <c r="T328" s="151">
        <f>S328*H328</f>
        <v>0</v>
      </c>
      <c r="AR328" s="291" t="s">
        <v>162</v>
      </c>
      <c r="AT328" s="291" t="s">
        <v>232</v>
      </c>
      <c r="AU328" s="291" t="s">
        <v>82</v>
      </c>
      <c r="AY328" s="291" t="s">
        <v>145</v>
      </c>
      <c r="BE328" s="303">
        <f>IF(N328="základní",J328,0)</f>
        <v>0</v>
      </c>
      <c r="BF328" s="303">
        <f>IF(N328="snížená",J328,0)</f>
        <v>0</v>
      </c>
      <c r="BG328" s="303">
        <f>IF(N328="zákl. přenesená",J328,0)</f>
        <v>0</v>
      </c>
      <c r="BH328" s="303">
        <f>IF(N328="sníž. přenesená",J328,0)</f>
        <v>0</v>
      </c>
      <c r="BI328" s="303">
        <f>IF(N328="nulová",J328,0)</f>
        <v>0</v>
      </c>
      <c r="BJ328" s="291" t="s">
        <v>80</v>
      </c>
      <c r="BK328" s="303">
        <f>ROUND(I328*H328,2)</f>
        <v>0</v>
      </c>
      <c r="BL328" s="291" t="s">
        <v>150</v>
      </c>
      <c r="BM328" s="291" t="s">
        <v>834</v>
      </c>
    </row>
    <row r="329" spans="2:65" s="55" customFormat="1" ht="22.5" customHeight="1">
      <c r="B329" s="33"/>
      <c r="C329" s="182" t="s">
        <v>528</v>
      </c>
      <c r="D329" s="182" t="s">
        <v>232</v>
      </c>
      <c r="E329" s="183" t="s">
        <v>835</v>
      </c>
      <c r="F329" s="184" t="s">
        <v>836</v>
      </c>
      <c r="G329" s="185" t="s">
        <v>149</v>
      </c>
      <c r="H329" s="186">
        <v>25</v>
      </c>
      <c r="I329" s="187"/>
      <c r="J329" s="188">
        <f>ROUND(I329*H329,2)</f>
        <v>0</v>
      </c>
      <c r="K329" s="184" t="s">
        <v>21</v>
      </c>
      <c r="L329" s="306"/>
      <c r="M329" s="307" t="s">
        <v>21</v>
      </c>
      <c r="N329" s="189" t="s">
        <v>43</v>
      </c>
      <c r="O329" s="34"/>
      <c r="P329" s="150">
        <f>O329*H329</f>
        <v>0</v>
      </c>
      <c r="Q329" s="150">
        <v>0</v>
      </c>
      <c r="R329" s="150">
        <f>Q329*H329</f>
        <v>0</v>
      </c>
      <c r="S329" s="150">
        <v>0</v>
      </c>
      <c r="T329" s="151">
        <f>S329*H329</f>
        <v>0</v>
      </c>
      <c r="AR329" s="291" t="s">
        <v>162</v>
      </c>
      <c r="AT329" s="291" t="s">
        <v>232</v>
      </c>
      <c r="AU329" s="291" t="s">
        <v>82</v>
      </c>
      <c r="AY329" s="291" t="s">
        <v>145</v>
      </c>
      <c r="BE329" s="303">
        <f>IF(N329="základní",J329,0)</f>
        <v>0</v>
      </c>
      <c r="BF329" s="303">
        <f>IF(N329="snížená",J329,0)</f>
        <v>0</v>
      </c>
      <c r="BG329" s="303">
        <f>IF(N329="zákl. přenesená",J329,0)</f>
        <v>0</v>
      </c>
      <c r="BH329" s="303">
        <f>IF(N329="sníž. přenesená",J329,0)</f>
        <v>0</v>
      </c>
      <c r="BI329" s="303">
        <f>IF(N329="nulová",J329,0)</f>
        <v>0</v>
      </c>
      <c r="BJ329" s="291" t="s">
        <v>80</v>
      </c>
      <c r="BK329" s="303">
        <f>ROUND(I329*H329,2)</f>
        <v>0</v>
      </c>
      <c r="BL329" s="291" t="s">
        <v>150</v>
      </c>
      <c r="BM329" s="291" t="s">
        <v>837</v>
      </c>
    </row>
    <row r="330" spans="2:65" s="133" customFormat="1" ht="29.85" customHeight="1">
      <c r="B330" s="132"/>
      <c r="D330" s="134" t="s">
        <v>71</v>
      </c>
      <c r="E330" s="168" t="s">
        <v>838</v>
      </c>
      <c r="F330" s="168" t="s">
        <v>839</v>
      </c>
      <c r="I330" s="136"/>
      <c r="J330" s="169">
        <f>BK330</f>
        <v>0</v>
      </c>
      <c r="L330" s="132"/>
      <c r="M330" s="138"/>
      <c r="N330" s="139"/>
      <c r="O330" s="139"/>
      <c r="P330" s="140">
        <f>SUM(P331:P348)</f>
        <v>0</v>
      </c>
      <c r="Q330" s="139"/>
      <c r="R330" s="140">
        <f>SUM(R331:R348)</f>
        <v>2.2599999999999999E-3</v>
      </c>
      <c r="S330" s="139"/>
      <c r="T330" s="141">
        <f>SUM(T331:T348)</f>
        <v>0</v>
      </c>
      <c r="AR330" s="165" t="s">
        <v>80</v>
      </c>
      <c r="AT330" s="300" t="s">
        <v>71</v>
      </c>
      <c r="AU330" s="300" t="s">
        <v>80</v>
      </c>
      <c r="AY330" s="165" t="s">
        <v>145</v>
      </c>
      <c r="BK330" s="301">
        <f>SUM(BK331:BK348)</f>
        <v>0</v>
      </c>
    </row>
    <row r="331" spans="2:65" s="55" customFormat="1" ht="31.5" customHeight="1">
      <c r="B331" s="33"/>
      <c r="C331" s="142" t="s">
        <v>840</v>
      </c>
      <c r="D331" s="142" t="s">
        <v>146</v>
      </c>
      <c r="E331" s="143" t="s">
        <v>778</v>
      </c>
      <c r="F331" s="144" t="s">
        <v>779</v>
      </c>
      <c r="G331" s="145" t="s">
        <v>189</v>
      </c>
      <c r="H331" s="146">
        <v>452</v>
      </c>
      <c r="I331" s="147"/>
      <c r="J331" s="148">
        <f>ROUND(I331*H331,2)</f>
        <v>0</v>
      </c>
      <c r="K331" s="144" t="s">
        <v>190</v>
      </c>
      <c r="L331" s="33"/>
      <c r="M331" s="302" t="s">
        <v>21</v>
      </c>
      <c r="N331" s="149" t="s">
        <v>43</v>
      </c>
      <c r="O331" s="34"/>
      <c r="P331" s="150">
        <f>O331*H331</f>
        <v>0</v>
      </c>
      <c r="Q331" s="150">
        <v>0</v>
      </c>
      <c r="R331" s="150">
        <f>Q331*H331</f>
        <v>0</v>
      </c>
      <c r="S331" s="150">
        <v>0</v>
      </c>
      <c r="T331" s="151">
        <f>S331*H331</f>
        <v>0</v>
      </c>
      <c r="AR331" s="291" t="s">
        <v>150</v>
      </c>
      <c r="AT331" s="291" t="s">
        <v>146</v>
      </c>
      <c r="AU331" s="291" t="s">
        <v>82</v>
      </c>
      <c r="AY331" s="291" t="s">
        <v>145</v>
      </c>
      <c r="BE331" s="303">
        <f>IF(N331="základní",J331,0)</f>
        <v>0</v>
      </c>
      <c r="BF331" s="303">
        <f>IF(N331="snížená",J331,0)</f>
        <v>0</v>
      </c>
      <c r="BG331" s="303">
        <f>IF(N331="zákl. přenesená",J331,0)</f>
        <v>0</v>
      </c>
      <c r="BH331" s="303">
        <f>IF(N331="sníž. přenesená",J331,0)</f>
        <v>0</v>
      </c>
      <c r="BI331" s="303">
        <f>IF(N331="nulová",J331,0)</f>
        <v>0</v>
      </c>
      <c r="BJ331" s="291" t="s">
        <v>80</v>
      </c>
      <c r="BK331" s="303">
        <f>ROUND(I331*H331,2)</f>
        <v>0</v>
      </c>
      <c r="BL331" s="291" t="s">
        <v>150</v>
      </c>
      <c r="BM331" s="291" t="s">
        <v>841</v>
      </c>
    </row>
    <row r="332" spans="2:65" s="55" customFormat="1" ht="148.5">
      <c r="B332" s="33"/>
      <c r="D332" s="170" t="s">
        <v>191</v>
      </c>
      <c r="F332" s="171" t="s">
        <v>780</v>
      </c>
      <c r="I332" s="122"/>
      <c r="L332" s="33"/>
      <c r="M332" s="154"/>
      <c r="N332" s="34"/>
      <c r="O332" s="34"/>
      <c r="P332" s="34"/>
      <c r="Q332" s="34"/>
      <c r="R332" s="34"/>
      <c r="S332" s="34"/>
      <c r="T332" s="70"/>
      <c r="AT332" s="291" t="s">
        <v>191</v>
      </c>
      <c r="AU332" s="291" t="s">
        <v>82</v>
      </c>
    </row>
    <row r="333" spans="2:65" s="55" customFormat="1" ht="22.5" customHeight="1">
      <c r="B333" s="33"/>
      <c r="C333" s="182" t="s">
        <v>531</v>
      </c>
      <c r="D333" s="182" t="s">
        <v>232</v>
      </c>
      <c r="E333" s="183" t="s">
        <v>842</v>
      </c>
      <c r="F333" s="184" t="s">
        <v>843</v>
      </c>
      <c r="G333" s="185" t="s">
        <v>844</v>
      </c>
      <c r="H333" s="186">
        <v>7.2320000000000002</v>
      </c>
      <c r="I333" s="187"/>
      <c r="J333" s="188">
        <f>ROUND(I333*H333,2)</f>
        <v>0</v>
      </c>
      <c r="K333" s="184" t="s">
        <v>21</v>
      </c>
      <c r="L333" s="306"/>
      <c r="M333" s="307" t="s">
        <v>21</v>
      </c>
      <c r="N333" s="189" t="s">
        <v>43</v>
      </c>
      <c r="O333" s="34"/>
      <c r="P333" s="150">
        <f>O333*H333</f>
        <v>0</v>
      </c>
      <c r="Q333" s="150">
        <v>0</v>
      </c>
      <c r="R333" s="150">
        <f>Q333*H333</f>
        <v>0</v>
      </c>
      <c r="S333" s="150">
        <v>0</v>
      </c>
      <c r="T333" s="151">
        <f>S333*H333</f>
        <v>0</v>
      </c>
      <c r="AR333" s="291" t="s">
        <v>162</v>
      </c>
      <c r="AT333" s="291" t="s">
        <v>232</v>
      </c>
      <c r="AU333" s="291" t="s">
        <v>82</v>
      </c>
      <c r="AY333" s="291" t="s">
        <v>145</v>
      </c>
      <c r="BE333" s="303">
        <f>IF(N333="základní",J333,0)</f>
        <v>0</v>
      </c>
      <c r="BF333" s="303">
        <f>IF(N333="snížená",J333,0)</f>
        <v>0</v>
      </c>
      <c r="BG333" s="303">
        <f>IF(N333="zákl. přenesená",J333,0)</f>
        <v>0</v>
      </c>
      <c r="BH333" s="303">
        <f>IF(N333="sníž. přenesená",J333,0)</f>
        <v>0</v>
      </c>
      <c r="BI333" s="303">
        <f>IF(N333="nulová",J333,0)</f>
        <v>0</v>
      </c>
      <c r="BJ333" s="291" t="s">
        <v>80</v>
      </c>
      <c r="BK333" s="303">
        <f>ROUND(I333*H333,2)</f>
        <v>0</v>
      </c>
      <c r="BL333" s="291" t="s">
        <v>150</v>
      </c>
      <c r="BM333" s="291" t="s">
        <v>845</v>
      </c>
    </row>
    <row r="334" spans="2:65" s="55" customFormat="1" ht="31.5" customHeight="1">
      <c r="B334" s="33"/>
      <c r="C334" s="142" t="s">
        <v>846</v>
      </c>
      <c r="D334" s="142" t="s">
        <v>146</v>
      </c>
      <c r="E334" s="143" t="s">
        <v>847</v>
      </c>
      <c r="F334" s="144" t="s">
        <v>848</v>
      </c>
      <c r="G334" s="145" t="s">
        <v>189</v>
      </c>
      <c r="H334" s="146">
        <v>452</v>
      </c>
      <c r="I334" s="147"/>
      <c r="J334" s="148">
        <f>ROUND(I334*H334,2)</f>
        <v>0</v>
      </c>
      <c r="K334" s="144" t="s">
        <v>21</v>
      </c>
      <c r="L334" s="33"/>
      <c r="M334" s="302" t="s">
        <v>21</v>
      </c>
      <c r="N334" s="149" t="s">
        <v>43</v>
      </c>
      <c r="O334" s="34"/>
      <c r="P334" s="150">
        <f>O334*H334</f>
        <v>0</v>
      </c>
      <c r="Q334" s="150">
        <v>0</v>
      </c>
      <c r="R334" s="150">
        <f>Q334*H334</f>
        <v>0</v>
      </c>
      <c r="S334" s="150">
        <v>0</v>
      </c>
      <c r="T334" s="151">
        <f>S334*H334</f>
        <v>0</v>
      </c>
      <c r="AR334" s="291" t="s">
        <v>150</v>
      </c>
      <c r="AT334" s="291" t="s">
        <v>146</v>
      </c>
      <c r="AU334" s="291" t="s">
        <v>82</v>
      </c>
      <c r="AY334" s="291" t="s">
        <v>145</v>
      </c>
      <c r="BE334" s="303">
        <f>IF(N334="základní",J334,0)</f>
        <v>0</v>
      </c>
      <c r="BF334" s="303">
        <f>IF(N334="snížená",J334,0)</f>
        <v>0</v>
      </c>
      <c r="BG334" s="303">
        <f>IF(N334="zákl. přenesená",J334,0)</f>
        <v>0</v>
      </c>
      <c r="BH334" s="303">
        <f>IF(N334="sníž. přenesená",J334,0)</f>
        <v>0</v>
      </c>
      <c r="BI334" s="303">
        <f>IF(N334="nulová",J334,0)</f>
        <v>0</v>
      </c>
      <c r="BJ334" s="291" t="s">
        <v>80</v>
      </c>
      <c r="BK334" s="303">
        <f>ROUND(I334*H334,2)</f>
        <v>0</v>
      </c>
      <c r="BL334" s="291" t="s">
        <v>150</v>
      </c>
      <c r="BM334" s="291" t="s">
        <v>849</v>
      </c>
    </row>
    <row r="335" spans="2:65" s="55" customFormat="1" ht="22.5" customHeight="1">
      <c r="B335" s="33"/>
      <c r="C335" s="142" t="s">
        <v>535</v>
      </c>
      <c r="D335" s="142" t="s">
        <v>146</v>
      </c>
      <c r="E335" s="143" t="s">
        <v>850</v>
      </c>
      <c r="F335" s="144" t="s">
        <v>851</v>
      </c>
      <c r="G335" s="145" t="s">
        <v>189</v>
      </c>
      <c r="H335" s="146">
        <v>452</v>
      </c>
      <c r="I335" s="147"/>
      <c r="J335" s="148">
        <f>ROUND(I335*H335,2)</f>
        <v>0</v>
      </c>
      <c r="K335" s="144" t="s">
        <v>190</v>
      </c>
      <c r="L335" s="33"/>
      <c r="M335" s="302" t="s">
        <v>21</v>
      </c>
      <c r="N335" s="149" t="s">
        <v>43</v>
      </c>
      <c r="O335" s="34"/>
      <c r="P335" s="150">
        <f>O335*H335</f>
        <v>0</v>
      </c>
      <c r="Q335" s="150">
        <v>0</v>
      </c>
      <c r="R335" s="150">
        <f>Q335*H335</f>
        <v>0</v>
      </c>
      <c r="S335" s="150">
        <v>0</v>
      </c>
      <c r="T335" s="151">
        <f>S335*H335</f>
        <v>0</v>
      </c>
      <c r="AR335" s="291" t="s">
        <v>150</v>
      </c>
      <c r="AT335" s="291" t="s">
        <v>146</v>
      </c>
      <c r="AU335" s="291" t="s">
        <v>82</v>
      </c>
      <c r="AY335" s="291" t="s">
        <v>145</v>
      </c>
      <c r="BE335" s="303">
        <f>IF(N335="základní",J335,0)</f>
        <v>0</v>
      </c>
      <c r="BF335" s="303">
        <f>IF(N335="snížená",J335,0)</f>
        <v>0</v>
      </c>
      <c r="BG335" s="303">
        <f>IF(N335="zákl. přenesená",J335,0)</f>
        <v>0</v>
      </c>
      <c r="BH335" s="303">
        <f>IF(N335="sníž. přenesená",J335,0)</f>
        <v>0</v>
      </c>
      <c r="BI335" s="303">
        <f>IF(N335="nulová",J335,0)</f>
        <v>0</v>
      </c>
      <c r="BJ335" s="291" t="s">
        <v>80</v>
      </c>
      <c r="BK335" s="303">
        <f>ROUND(I335*H335,2)</f>
        <v>0</v>
      </c>
      <c r="BL335" s="291" t="s">
        <v>150</v>
      </c>
      <c r="BM335" s="291" t="s">
        <v>852</v>
      </c>
    </row>
    <row r="336" spans="2:65" s="55" customFormat="1" ht="40.5">
      <c r="B336" s="33"/>
      <c r="D336" s="170" t="s">
        <v>191</v>
      </c>
      <c r="F336" s="171" t="s">
        <v>400</v>
      </c>
      <c r="I336" s="122"/>
      <c r="L336" s="33"/>
      <c r="M336" s="154"/>
      <c r="N336" s="34"/>
      <c r="O336" s="34"/>
      <c r="P336" s="34"/>
      <c r="Q336" s="34"/>
      <c r="R336" s="34"/>
      <c r="S336" s="34"/>
      <c r="T336" s="70"/>
      <c r="AT336" s="291" t="s">
        <v>191</v>
      </c>
      <c r="AU336" s="291" t="s">
        <v>82</v>
      </c>
    </row>
    <row r="337" spans="2:65" s="55" customFormat="1" ht="22.5" customHeight="1">
      <c r="B337" s="33"/>
      <c r="C337" s="142" t="s">
        <v>853</v>
      </c>
      <c r="D337" s="142" t="s">
        <v>146</v>
      </c>
      <c r="E337" s="143" t="s">
        <v>401</v>
      </c>
      <c r="F337" s="144" t="s">
        <v>402</v>
      </c>
      <c r="G337" s="145" t="s">
        <v>189</v>
      </c>
      <c r="H337" s="146">
        <v>452</v>
      </c>
      <c r="I337" s="147"/>
      <c r="J337" s="148">
        <f>ROUND(I337*H337,2)</f>
        <v>0</v>
      </c>
      <c r="K337" s="144" t="s">
        <v>190</v>
      </c>
      <c r="L337" s="33"/>
      <c r="M337" s="302" t="s">
        <v>21</v>
      </c>
      <c r="N337" s="149" t="s">
        <v>43</v>
      </c>
      <c r="O337" s="34"/>
      <c r="P337" s="150">
        <f>O337*H337</f>
        <v>0</v>
      </c>
      <c r="Q337" s="150">
        <v>0</v>
      </c>
      <c r="R337" s="150">
        <f>Q337*H337</f>
        <v>0</v>
      </c>
      <c r="S337" s="150">
        <v>0</v>
      </c>
      <c r="T337" s="151">
        <f>S337*H337</f>
        <v>0</v>
      </c>
      <c r="AR337" s="291" t="s">
        <v>150</v>
      </c>
      <c r="AT337" s="291" t="s">
        <v>146</v>
      </c>
      <c r="AU337" s="291" t="s">
        <v>82</v>
      </c>
      <c r="AY337" s="291" t="s">
        <v>145</v>
      </c>
      <c r="BE337" s="303">
        <f>IF(N337="základní",J337,0)</f>
        <v>0</v>
      </c>
      <c r="BF337" s="303">
        <f>IF(N337="snížená",J337,0)</f>
        <v>0</v>
      </c>
      <c r="BG337" s="303">
        <f>IF(N337="zákl. přenesená",J337,0)</f>
        <v>0</v>
      </c>
      <c r="BH337" s="303">
        <f>IF(N337="sníž. přenesená",J337,0)</f>
        <v>0</v>
      </c>
      <c r="BI337" s="303">
        <f>IF(N337="nulová",J337,0)</f>
        <v>0</v>
      </c>
      <c r="BJ337" s="291" t="s">
        <v>80</v>
      </c>
      <c r="BK337" s="303">
        <f>ROUND(I337*H337,2)</f>
        <v>0</v>
      </c>
      <c r="BL337" s="291" t="s">
        <v>150</v>
      </c>
      <c r="BM337" s="291" t="s">
        <v>854</v>
      </c>
    </row>
    <row r="338" spans="2:65" s="55" customFormat="1" ht="40.5">
      <c r="B338" s="33"/>
      <c r="D338" s="170" t="s">
        <v>191</v>
      </c>
      <c r="F338" s="171" t="s">
        <v>400</v>
      </c>
      <c r="I338" s="122"/>
      <c r="L338" s="33"/>
      <c r="M338" s="154"/>
      <c r="N338" s="34"/>
      <c r="O338" s="34"/>
      <c r="P338" s="34"/>
      <c r="Q338" s="34"/>
      <c r="R338" s="34"/>
      <c r="S338" s="34"/>
      <c r="T338" s="70"/>
      <c r="AT338" s="291" t="s">
        <v>191</v>
      </c>
      <c r="AU338" s="291" t="s">
        <v>82</v>
      </c>
    </row>
    <row r="339" spans="2:65" s="55" customFormat="1" ht="22.5" customHeight="1">
      <c r="B339" s="33"/>
      <c r="C339" s="142" t="s">
        <v>539</v>
      </c>
      <c r="D339" s="142" t="s">
        <v>146</v>
      </c>
      <c r="E339" s="143" t="s">
        <v>855</v>
      </c>
      <c r="F339" s="144" t="s">
        <v>856</v>
      </c>
      <c r="G339" s="145" t="s">
        <v>189</v>
      </c>
      <c r="H339" s="146">
        <v>452</v>
      </c>
      <c r="I339" s="147"/>
      <c r="J339" s="148">
        <f>ROUND(I339*H339,2)</f>
        <v>0</v>
      </c>
      <c r="K339" s="144" t="s">
        <v>190</v>
      </c>
      <c r="L339" s="33"/>
      <c r="M339" s="302" t="s">
        <v>21</v>
      </c>
      <c r="N339" s="149" t="s">
        <v>43</v>
      </c>
      <c r="O339" s="34"/>
      <c r="P339" s="150">
        <f>O339*H339</f>
        <v>0</v>
      </c>
      <c r="Q339" s="150">
        <v>0</v>
      </c>
      <c r="R339" s="150">
        <f>Q339*H339</f>
        <v>0</v>
      </c>
      <c r="S339" s="150">
        <v>0</v>
      </c>
      <c r="T339" s="151">
        <f>S339*H339</f>
        <v>0</v>
      </c>
      <c r="AR339" s="291" t="s">
        <v>150</v>
      </c>
      <c r="AT339" s="291" t="s">
        <v>146</v>
      </c>
      <c r="AU339" s="291" t="s">
        <v>82</v>
      </c>
      <c r="AY339" s="291" t="s">
        <v>145</v>
      </c>
      <c r="BE339" s="303">
        <f>IF(N339="základní",J339,0)</f>
        <v>0</v>
      </c>
      <c r="BF339" s="303">
        <f>IF(N339="snížená",J339,0)</f>
        <v>0</v>
      </c>
      <c r="BG339" s="303">
        <f>IF(N339="zákl. přenesená",J339,0)</f>
        <v>0</v>
      </c>
      <c r="BH339" s="303">
        <f>IF(N339="sníž. přenesená",J339,0)</f>
        <v>0</v>
      </c>
      <c r="BI339" s="303">
        <f>IF(N339="nulová",J339,0)</f>
        <v>0</v>
      </c>
      <c r="BJ339" s="291" t="s">
        <v>80</v>
      </c>
      <c r="BK339" s="303">
        <f>ROUND(I339*H339,2)</f>
        <v>0</v>
      </c>
      <c r="BL339" s="291" t="s">
        <v>150</v>
      </c>
      <c r="BM339" s="291" t="s">
        <v>857</v>
      </c>
    </row>
    <row r="340" spans="2:65" s="55" customFormat="1" ht="40.5">
      <c r="B340" s="33"/>
      <c r="D340" s="170" t="s">
        <v>191</v>
      </c>
      <c r="F340" s="171" t="s">
        <v>400</v>
      </c>
      <c r="I340" s="122"/>
      <c r="L340" s="33"/>
      <c r="M340" s="154"/>
      <c r="N340" s="34"/>
      <c r="O340" s="34"/>
      <c r="P340" s="34"/>
      <c r="Q340" s="34"/>
      <c r="R340" s="34"/>
      <c r="S340" s="34"/>
      <c r="T340" s="70"/>
      <c r="AT340" s="291" t="s">
        <v>191</v>
      </c>
      <c r="AU340" s="291" t="s">
        <v>82</v>
      </c>
    </row>
    <row r="341" spans="2:65" s="55" customFormat="1" ht="22.5" customHeight="1">
      <c r="B341" s="33"/>
      <c r="C341" s="142" t="s">
        <v>858</v>
      </c>
      <c r="D341" s="142" t="s">
        <v>146</v>
      </c>
      <c r="E341" s="143" t="s">
        <v>401</v>
      </c>
      <c r="F341" s="144" t="s">
        <v>402</v>
      </c>
      <c r="G341" s="145" t="s">
        <v>189</v>
      </c>
      <c r="H341" s="146">
        <v>452</v>
      </c>
      <c r="I341" s="147"/>
      <c r="J341" s="148">
        <f>ROUND(I341*H341,2)</f>
        <v>0</v>
      </c>
      <c r="K341" s="144" t="s">
        <v>190</v>
      </c>
      <c r="L341" s="33"/>
      <c r="M341" s="302" t="s">
        <v>21</v>
      </c>
      <c r="N341" s="149" t="s">
        <v>43</v>
      </c>
      <c r="O341" s="34"/>
      <c r="P341" s="150">
        <f>O341*H341</f>
        <v>0</v>
      </c>
      <c r="Q341" s="150">
        <v>0</v>
      </c>
      <c r="R341" s="150">
        <f>Q341*H341</f>
        <v>0</v>
      </c>
      <c r="S341" s="150">
        <v>0</v>
      </c>
      <c r="T341" s="151">
        <f>S341*H341</f>
        <v>0</v>
      </c>
      <c r="AR341" s="291" t="s">
        <v>150</v>
      </c>
      <c r="AT341" s="291" t="s">
        <v>146</v>
      </c>
      <c r="AU341" s="291" t="s">
        <v>82</v>
      </c>
      <c r="AY341" s="291" t="s">
        <v>145</v>
      </c>
      <c r="BE341" s="303">
        <f>IF(N341="základní",J341,0)</f>
        <v>0</v>
      </c>
      <c r="BF341" s="303">
        <f>IF(N341="snížená",J341,0)</f>
        <v>0</v>
      </c>
      <c r="BG341" s="303">
        <f>IF(N341="zákl. přenesená",J341,0)</f>
        <v>0</v>
      </c>
      <c r="BH341" s="303">
        <f>IF(N341="sníž. přenesená",J341,0)</f>
        <v>0</v>
      </c>
      <c r="BI341" s="303">
        <f>IF(N341="nulová",J341,0)</f>
        <v>0</v>
      </c>
      <c r="BJ341" s="291" t="s">
        <v>80</v>
      </c>
      <c r="BK341" s="303">
        <f>ROUND(I341*H341,2)</f>
        <v>0</v>
      </c>
      <c r="BL341" s="291" t="s">
        <v>150</v>
      </c>
      <c r="BM341" s="291" t="s">
        <v>859</v>
      </c>
    </row>
    <row r="342" spans="2:65" s="55" customFormat="1" ht="40.5">
      <c r="B342" s="33"/>
      <c r="D342" s="170" t="s">
        <v>191</v>
      </c>
      <c r="F342" s="171" t="s">
        <v>400</v>
      </c>
      <c r="I342" s="122"/>
      <c r="L342" s="33"/>
      <c r="M342" s="154"/>
      <c r="N342" s="34"/>
      <c r="O342" s="34"/>
      <c r="P342" s="34"/>
      <c r="Q342" s="34"/>
      <c r="R342" s="34"/>
      <c r="S342" s="34"/>
      <c r="T342" s="70"/>
      <c r="AT342" s="291" t="s">
        <v>191</v>
      </c>
      <c r="AU342" s="291" t="s">
        <v>82</v>
      </c>
    </row>
    <row r="343" spans="2:65" s="55" customFormat="1" ht="22.5" customHeight="1">
      <c r="B343" s="33"/>
      <c r="C343" s="142" t="s">
        <v>543</v>
      </c>
      <c r="D343" s="142" t="s">
        <v>146</v>
      </c>
      <c r="E343" s="143" t="s">
        <v>860</v>
      </c>
      <c r="F343" s="144" t="s">
        <v>861</v>
      </c>
      <c r="G343" s="145" t="s">
        <v>189</v>
      </c>
      <c r="H343" s="146">
        <v>452</v>
      </c>
      <c r="I343" s="147"/>
      <c r="J343" s="148">
        <f>ROUND(I343*H343,2)</f>
        <v>0</v>
      </c>
      <c r="K343" s="144" t="s">
        <v>21</v>
      </c>
      <c r="L343" s="33"/>
      <c r="M343" s="302" t="s">
        <v>21</v>
      </c>
      <c r="N343" s="149" t="s">
        <v>43</v>
      </c>
      <c r="O343" s="34"/>
      <c r="P343" s="150">
        <f>O343*H343</f>
        <v>0</v>
      </c>
      <c r="Q343" s="150">
        <v>0</v>
      </c>
      <c r="R343" s="150">
        <f>Q343*H343</f>
        <v>0</v>
      </c>
      <c r="S343" s="150">
        <v>0</v>
      </c>
      <c r="T343" s="151">
        <f>S343*H343</f>
        <v>0</v>
      </c>
      <c r="AR343" s="291" t="s">
        <v>150</v>
      </c>
      <c r="AT343" s="291" t="s">
        <v>146</v>
      </c>
      <c r="AU343" s="291" t="s">
        <v>82</v>
      </c>
      <c r="AY343" s="291" t="s">
        <v>145</v>
      </c>
      <c r="BE343" s="303">
        <f>IF(N343="základní",J343,0)</f>
        <v>0</v>
      </c>
      <c r="BF343" s="303">
        <f>IF(N343="snížená",J343,0)</f>
        <v>0</v>
      </c>
      <c r="BG343" s="303">
        <f>IF(N343="zákl. přenesená",J343,0)</f>
        <v>0</v>
      </c>
      <c r="BH343" s="303">
        <f>IF(N343="sníž. přenesená",J343,0)</f>
        <v>0</v>
      </c>
      <c r="BI343" s="303">
        <f>IF(N343="nulová",J343,0)</f>
        <v>0</v>
      </c>
      <c r="BJ343" s="291" t="s">
        <v>80</v>
      </c>
      <c r="BK343" s="303">
        <f>ROUND(I343*H343,2)</f>
        <v>0</v>
      </c>
      <c r="BL343" s="291" t="s">
        <v>150</v>
      </c>
      <c r="BM343" s="291" t="s">
        <v>862</v>
      </c>
    </row>
    <row r="344" spans="2:65" s="55" customFormat="1" ht="22.5" customHeight="1">
      <c r="B344" s="33"/>
      <c r="C344" s="182" t="s">
        <v>863</v>
      </c>
      <c r="D344" s="182" t="s">
        <v>232</v>
      </c>
      <c r="E344" s="183" t="s">
        <v>864</v>
      </c>
      <c r="F344" s="184" t="s">
        <v>1249</v>
      </c>
      <c r="G344" s="185" t="s">
        <v>459</v>
      </c>
      <c r="H344" s="186">
        <v>2.2599999999999998</v>
      </c>
      <c r="I344" s="187"/>
      <c r="J344" s="188">
        <f>ROUND(I344*H344,2)</f>
        <v>0</v>
      </c>
      <c r="K344" s="184" t="s">
        <v>190</v>
      </c>
      <c r="L344" s="306"/>
      <c r="M344" s="307" t="s">
        <v>21</v>
      </c>
      <c r="N344" s="189" t="s">
        <v>43</v>
      </c>
      <c r="O344" s="34"/>
      <c r="P344" s="150">
        <f>O344*H344</f>
        <v>0</v>
      </c>
      <c r="Q344" s="150">
        <v>1E-3</v>
      </c>
      <c r="R344" s="150">
        <f>Q344*H344</f>
        <v>2.2599999999999999E-3</v>
      </c>
      <c r="S344" s="150">
        <v>0</v>
      </c>
      <c r="T344" s="151">
        <f>S344*H344</f>
        <v>0</v>
      </c>
      <c r="AR344" s="291" t="s">
        <v>162</v>
      </c>
      <c r="AT344" s="291" t="s">
        <v>232</v>
      </c>
      <c r="AU344" s="291" t="s">
        <v>82</v>
      </c>
      <c r="AY344" s="291" t="s">
        <v>145</v>
      </c>
      <c r="BE344" s="303">
        <f>IF(N344="základní",J344,0)</f>
        <v>0</v>
      </c>
      <c r="BF344" s="303">
        <f>IF(N344="snížená",J344,0)</f>
        <v>0</v>
      </c>
      <c r="BG344" s="303">
        <f>IF(N344="zákl. přenesená",J344,0)</f>
        <v>0</v>
      </c>
      <c r="BH344" s="303">
        <f>IF(N344="sníž. přenesená",J344,0)</f>
        <v>0</v>
      </c>
      <c r="BI344" s="303">
        <f>IF(N344="nulová",J344,0)</f>
        <v>0</v>
      </c>
      <c r="BJ344" s="291" t="s">
        <v>80</v>
      </c>
      <c r="BK344" s="303">
        <f>ROUND(I344*H344,2)</f>
        <v>0</v>
      </c>
      <c r="BL344" s="291" t="s">
        <v>150</v>
      </c>
      <c r="BM344" s="291" t="s">
        <v>865</v>
      </c>
    </row>
    <row r="345" spans="2:65" s="55" customFormat="1" ht="22.5" customHeight="1">
      <c r="B345" s="33"/>
      <c r="C345" s="142" t="s">
        <v>546</v>
      </c>
      <c r="D345" s="142" t="s">
        <v>146</v>
      </c>
      <c r="E345" s="143" t="s">
        <v>866</v>
      </c>
      <c r="F345" s="144" t="s">
        <v>867</v>
      </c>
      <c r="G345" s="145" t="s">
        <v>189</v>
      </c>
      <c r="H345" s="146">
        <v>452</v>
      </c>
      <c r="I345" s="147"/>
      <c r="J345" s="148">
        <f>ROUND(I345*H345,2)</f>
        <v>0</v>
      </c>
      <c r="K345" s="144" t="s">
        <v>190</v>
      </c>
      <c r="L345" s="33"/>
      <c r="M345" s="302" t="s">
        <v>21</v>
      </c>
      <c r="N345" s="149" t="s">
        <v>43</v>
      </c>
      <c r="O345" s="34"/>
      <c r="P345" s="150">
        <f>O345*H345</f>
        <v>0</v>
      </c>
      <c r="Q345" s="150">
        <v>0</v>
      </c>
      <c r="R345" s="150">
        <f>Q345*H345</f>
        <v>0</v>
      </c>
      <c r="S345" s="150">
        <v>0</v>
      </c>
      <c r="T345" s="151">
        <f>S345*H345</f>
        <v>0</v>
      </c>
      <c r="AR345" s="291" t="s">
        <v>150</v>
      </c>
      <c r="AT345" s="291" t="s">
        <v>146</v>
      </c>
      <c r="AU345" s="291" t="s">
        <v>82</v>
      </c>
      <c r="AY345" s="291" t="s">
        <v>145</v>
      </c>
      <c r="BE345" s="303">
        <f>IF(N345="základní",J345,0)</f>
        <v>0</v>
      </c>
      <c r="BF345" s="303">
        <f>IF(N345="snížená",J345,0)</f>
        <v>0</v>
      </c>
      <c r="BG345" s="303">
        <f>IF(N345="zákl. přenesená",J345,0)</f>
        <v>0</v>
      </c>
      <c r="BH345" s="303">
        <f>IF(N345="sníž. přenesená",J345,0)</f>
        <v>0</v>
      </c>
      <c r="BI345" s="303">
        <f>IF(N345="nulová",J345,0)</f>
        <v>0</v>
      </c>
      <c r="BJ345" s="291" t="s">
        <v>80</v>
      </c>
      <c r="BK345" s="303">
        <f>ROUND(I345*H345,2)</f>
        <v>0</v>
      </c>
      <c r="BL345" s="291" t="s">
        <v>150</v>
      </c>
      <c r="BM345" s="291" t="s">
        <v>868</v>
      </c>
    </row>
    <row r="346" spans="2:65" s="55" customFormat="1" ht="40.5">
      <c r="B346" s="33"/>
      <c r="D346" s="170" t="s">
        <v>191</v>
      </c>
      <c r="F346" s="171" t="s">
        <v>400</v>
      </c>
      <c r="I346" s="122"/>
      <c r="L346" s="33"/>
      <c r="M346" s="154"/>
      <c r="N346" s="34"/>
      <c r="O346" s="34"/>
      <c r="P346" s="34"/>
      <c r="Q346" s="34"/>
      <c r="R346" s="34"/>
      <c r="S346" s="34"/>
      <c r="T346" s="70"/>
      <c r="AT346" s="291" t="s">
        <v>191</v>
      </c>
      <c r="AU346" s="291" t="s">
        <v>82</v>
      </c>
    </row>
    <row r="347" spans="2:65" s="55" customFormat="1" ht="22.5" customHeight="1">
      <c r="B347" s="33"/>
      <c r="C347" s="142" t="s">
        <v>869</v>
      </c>
      <c r="D347" s="142" t="s">
        <v>146</v>
      </c>
      <c r="E347" s="143" t="s">
        <v>870</v>
      </c>
      <c r="F347" s="144" t="s">
        <v>871</v>
      </c>
      <c r="G347" s="145" t="s">
        <v>189</v>
      </c>
      <c r="H347" s="146">
        <v>904</v>
      </c>
      <c r="I347" s="147"/>
      <c r="J347" s="148">
        <f>ROUND(I347*H347,2)</f>
        <v>0</v>
      </c>
      <c r="K347" s="144" t="s">
        <v>21</v>
      </c>
      <c r="L347" s="33"/>
      <c r="M347" s="302" t="s">
        <v>21</v>
      </c>
      <c r="N347" s="149" t="s">
        <v>43</v>
      </c>
      <c r="O347" s="34"/>
      <c r="P347" s="150">
        <f>O347*H347</f>
        <v>0</v>
      </c>
      <c r="Q347" s="150">
        <v>0</v>
      </c>
      <c r="R347" s="150">
        <f>Q347*H347</f>
        <v>0</v>
      </c>
      <c r="S347" s="150">
        <v>0</v>
      </c>
      <c r="T347" s="151">
        <f>S347*H347</f>
        <v>0</v>
      </c>
      <c r="AR347" s="291" t="s">
        <v>150</v>
      </c>
      <c r="AT347" s="291" t="s">
        <v>146</v>
      </c>
      <c r="AU347" s="291" t="s">
        <v>82</v>
      </c>
      <c r="AY347" s="291" t="s">
        <v>145</v>
      </c>
      <c r="BE347" s="303">
        <f>IF(N347="základní",J347,0)</f>
        <v>0</v>
      </c>
      <c r="BF347" s="303">
        <f>IF(N347="snížená",J347,0)</f>
        <v>0</v>
      </c>
      <c r="BG347" s="303">
        <f>IF(N347="zákl. přenesená",J347,0)</f>
        <v>0</v>
      </c>
      <c r="BH347" s="303">
        <f>IF(N347="sníž. přenesená",J347,0)</f>
        <v>0</v>
      </c>
      <c r="BI347" s="303">
        <f>IF(N347="nulová",J347,0)</f>
        <v>0</v>
      </c>
      <c r="BJ347" s="291" t="s">
        <v>80</v>
      </c>
      <c r="BK347" s="303">
        <f>ROUND(I347*H347,2)</f>
        <v>0</v>
      </c>
      <c r="BL347" s="291" t="s">
        <v>150</v>
      </c>
      <c r="BM347" s="291" t="s">
        <v>872</v>
      </c>
    </row>
    <row r="348" spans="2:65" s="55" customFormat="1" ht="27">
      <c r="B348" s="33"/>
      <c r="D348" s="152" t="s">
        <v>163</v>
      </c>
      <c r="F348" s="153" t="s">
        <v>762</v>
      </c>
      <c r="I348" s="122"/>
      <c r="L348" s="33"/>
      <c r="M348" s="154"/>
      <c r="N348" s="34"/>
      <c r="O348" s="34"/>
      <c r="P348" s="34"/>
      <c r="Q348" s="34"/>
      <c r="R348" s="34"/>
      <c r="S348" s="34"/>
      <c r="T348" s="70"/>
      <c r="AT348" s="291" t="s">
        <v>163</v>
      </c>
      <c r="AU348" s="291" t="s">
        <v>82</v>
      </c>
    </row>
    <row r="349" spans="2:65" s="133" customFormat="1" ht="37.35" customHeight="1">
      <c r="B349" s="132"/>
      <c r="D349" s="165" t="s">
        <v>71</v>
      </c>
      <c r="E349" s="166" t="s">
        <v>873</v>
      </c>
      <c r="F349" s="166" t="s">
        <v>874</v>
      </c>
      <c r="I349" s="136"/>
      <c r="J349" s="167">
        <f>BK349</f>
        <v>0</v>
      </c>
      <c r="L349" s="132"/>
      <c r="M349" s="138"/>
      <c r="N349" s="139"/>
      <c r="O349" s="139"/>
      <c r="P349" s="140">
        <f>P350+P361</f>
        <v>0</v>
      </c>
      <c r="Q349" s="139"/>
      <c r="R349" s="140">
        <f>R350+R361</f>
        <v>0.41599999999999998</v>
      </c>
      <c r="S349" s="139"/>
      <c r="T349" s="141">
        <f>T350+T361</f>
        <v>0</v>
      </c>
      <c r="AR349" s="165" t="s">
        <v>80</v>
      </c>
      <c r="AT349" s="300" t="s">
        <v>71</v>
      </c>
      <c r="AU349" s="300" t="s">
        <v>72</v>
      </c>
      <c r="AY349" s="165" t="s">
        <v>145</v>
      </c>
      <c r="BK349" s="301">
        <f>BK350+BK361</f>
        <v>0</v>
      </c>
    </row>
    <row r="350" spans="2:65" s="133" customFormat="1" ht="19.899999999999999" customHeight="1">
      <c r="B350" s="132"/>
      <c r="D350" s="134" t="s">
        <v>71</v>
      </c>
      <c r="E350" s="168" t="s">
        <v>2439</v>
      </c>
      <c r="F350" s="168" t="s">
        <v>2440</v>
      </c>
      <c r="I350" s="136"/>
      <c r="J350" s="169">
        <f>BK350</f>
        <v>0</v>
      </c>
      <c r="L350" s="132"/>
      <c r="M350" s="138"/>
      <c r="N350" s="139"/>
      <c r="O350" s="139"/>
      <c r="P350" s="140">
        <f>SUM(P351:P360)</f>
        <v>0</v>
      </c>
      <c r="Q350" s="139"/>
      <c r="R350" s="140">
        <f>SUM(R351:R360)</f>
        <v>0</v>
      </c>
      <c r="S350" s="139"/>
      <c r="T350" s="141">
        <f>SUM(T351:T360)</f>
        <v>0</v>
      </c>
      <c r="AR350" s="165" t="s">
        <v>80</v>
      </c>
      <c r="AT350" s="300" t="s">
        <v>71</v>
      </c>
      <c r="AU350" s="300" t="s">
        <v>80</v>
      </c>
      <c r="AY350" s="165" t="s">
        <v>145</v>
      </c>
      <c r="BK350" s="301">
        <f>SUM(BK351:BK360)</f>
        <v>0</v>
      </c>
    </row>
    <row r="351" spans="2:65" s="55" customFormat="1" ht="31.5" customHeight="1">
      <c r="B351" s="33"/>
      <c r="C351" s="142" t="s">
        <v>771</v>
      </c>
      <c r="D351" s="142" t="s">
        <v>146</v>
      </c>
      <c r="E351" s="143" t="s">
        <v>698</v>
      </c>
      <c r="F351" s="144" t="s">
        <v>699</v>
      </c>
      <c r="G351" s="145" t="s">
        <v>155</v>
      </c>
      <c r="H351" s="146">
        <v>52</v>
      </c>
      <c r="I351" s="147"/>
      <c r="J351" s="148">
        <f>ROUND(I351*H351,2)</f>
        <v>0</v>
      </c>
      <c r="K351" s="144" t="s">
        <v>21</v>
      </c>
      <c r="L351" s="33"/>
      <c r="M351" s="302" t="s">
        <v>21</v>
      </c>
      <c r="N351" s="149" t="s">
        <v>43</v>
      </c>
      <c r="O351" s="34"/>
      <c r="P351" s="150">
        <f>O351*H351</f>
        <v>0</v>
      </c>
      <c r="Q351" s="150">
        <v>0</v>
      </c>
      <c r="R351" s="150">
        <f>Q351*H351</f>
        <v>0</v>
      </c>
      <c r="S351" s="150">
        <v>0</v>
      </c>
      <c r="T351" s="151">
        <f>S351*H351</f>
        <v>0</v>
      </c>
      <c r="AR351" s="291" t="s">
        <v>150</v>
      </c>
      <c r="AT351" s="291" t="s">
        <v>146</v>
      </c>
      <c r="AU351" s="291" t="s">
        <v>82</v>
      </c>
      <c r="AY351" s="291" t="s">
        <v>145</v>
      </c>
      <c r="BE351" s="303">
        <f>IF(N351="základní",J351,0)</f>
        <v>0</v>
      </c>
      <c r="BF351" s="303">
        <f>IF(N351="snížená",J351,0)</f>
        <v>0</v>
      </c>
      <c r="BG351" s="303">
        <f>IF(N351="zákl. přenesená",J351,0)</f>
        <v>0</v>
      </c>
      <c r="BH351" s="303">
        <f>IF(N351="sníž. přenesená",J351,0)</f>
        <v>0</v>
      </c>
      <c r="BI351" s="303">
        <f>IF(N351="nulová",J351,0)</f>
        <v>0</v>
      </c>
      <c r="BJ351" s="291" t="s">
        <v>80</v>
      </c>
      <c r="BK351" s="303">
        <f>ROUND(I351*H351,2)</f>
        <v>0</v>
      </c>
      <c r="BL351" s="291" t="s">
        <v>150</v>
      </c>
      <c r="BM351" s="291" t="s">
        <v>875</v>
      </c>
    </row>
    <row r="352" spans="2:65" s="55" customFormat="1" ht="31.5" customHeight="1">
      <c r="B352" s="33"/>
      <c r="C352" s="142" t="s">
        <v>876</v>
      </c>
      <c r="D352" s="142" t="s">
        <v>146</v>
      </c>
      <c r="E352" s="143" t="s">
        <v>877</v>
      </c>
      <c r="F352" s="144" t="s">
        <v>878</v>
      </c>
      <c r="G352" s="145" t="s">
        <v>155</v>
      </c>
      <c r="H352" s="146">
        <v>38</v>
      </c>
      <c r="I352" s="147"/>
      <c r="J352" s="148">
        <f>ROUND(I352*H352,2)</f>
        <v>0</v>
      </c>
      <c r="K352" s="144" t="s">
        <v>21</v>
      </c>
      <c r="L352" s="33"/>
      <c r="M352" s="302" t="s">
        <v>21</v>
      </c>
      <c r="N352" s="149" t="s">
        <v>43</v>
      </c>
      <c r="O352" s="34"/>
      <c r="P352" s="150">
        <f>O352*H352</f>
        <v>0</v>
      </c>
      <c r="Q352" s="150">
        <v>0</v>
      </c>
      <c r="R352" s="150">
        <f>Q352*H352</f>
        <v>0</v>
      </c>
      <c r="S352" s="150">
        <v>0</v>
      </c>
      <c r="T352" s="151">
        <f>S352*H352</f>
        <v>0</v>
      </c>
      <c r="AR352" s="291" t="s">
        <v>150</v>
      </c>
      <c r="AT352" s="291" t="s">
        <v>146</v>
      </c>
      <c r="AU352" s="291" t="s">
        <v>82</v>
      </c>
      <c r="AY352" s="291" t="s">
        <v>145</v>
      </c>
      <c r="BE352" s="303">
        <f>IF(N352="základní",J352,0)</f>
        <v>0</v>
      </c>
      <c r="BF352" s="303">
        <f>IF(N352="snížená",J352,0)</f>
        <v>0</v>
      </c>
      <c r="BG352" s="303">
        <f>IF(N352="zákl. přenesená",J352,0)</f>
        <v>0</v>
      </c>
      <c r="BH352" s="303">
        <f>IF(N352="sníž. přenesená",J352,0)</f>
        <v>0</v>
      </c>
      <c r="BI352" s="303">
        <f>IF(N352="nulová",J352,0)</f>
        <v>0</v>
      </c>
      <c r="BJ352" s="291" t="s">
        <v>80</v>
      </c>
      <c r="BK352" s="303">
        <f>ROUND(I352*H352,2)</f>
        <v>0</v>
      </c>
      <c r="BL352" s="291" t="s">
        <v>150</v>
      </c>
      <c r="BM352" s="291" t="s">
        <v>879</v>
      </c>
    </row>
    <row r="353" spans="2:65" s="55" customFormat="1" ht="27">
      <c r="B353" s="33"/>
      <c r="D353" s="170" t="s">
        <v>163</v>
      </c>
      <c r="F353" s="171" t="s">
        <v>700</v>
      </c>
      <c r="I353" s="122"/>
      <c r="L353" s="33"/>
      <c r="M353" s="154"/>
      <c r="N353" s="34"/>
      <c r="O353" s="34"/>
      <c r="P353" s="34"/>
      <c r="Q353" s="34"/>
      <c r="R353" s="34"/>
      <c r="S353" s="34"/>
      <c r="T353" s="70"/>
      <c r="AT353" s="291" t="s">
        <v>163</v>
      </c>
      <c r="AU353" s="291" t="s">
        <v>82</v>
      </c>
    </row>
    <row r="354" spans="2:65" s="55" customFormat="1" ht="31.5" customHeight="1">
      <c r="B354" s="33"/>
      <c r="C354" s="142" t="s">
        <v>556</v>
      </c>
      <c r="D354" s="142" t="s">
        <v>146</v>
      </c>
      <c r="E354" s="143" t="s">
        <v>701</v>
      </c>
      <c r="F354" s="144" t="s">
        <v>702</v>
      </c>
      <c r="G354" s="145" t="s">
        <v>155</v>
      </c>
      <c r="H354" s="146">
        <v>26</v>
      </c>
      <c r="I354" s="147"/>
      <c r="J354" s="148">
        <f>ROUND(I354*H354,2)</f>
        <v>0</v>
      </c>
      <c r="K354" s="144" t="s">
        <v>21</v>
      </c>
      <c r="L354" s="33"/>
      <c r="M354" s="302" t="s">
        <v>21</v>
      </c>
      <c r="N354" s="149" t="s">
        <v>43</v>
      </c>
      <c r="O354" s="34"/>
      <c r="P354" s="150">
        <f>O354*H354</f>
        <v>0</v>
      </c>
      <c r="Q354" s="150">
        <v>0</v>
      </c>
      <c r="R354" s="150">
        <f>Q354*H354</f>
        <v>0</v>
      </c>
      <c r="S354" s="150">
        <v>0</v>
      </c>
      <c r="T354" s="151">
        <f>S354*H354</f>
        <v>0</v>
      </c>
      <c r="AR354" s="291" t="s">
        <v>150</v>
      </c>
      <c r="AT354" s="291" t="s">
        <v>146</v>
      </c>
      <c r="AU354" s="291" t="s">
        <v>82</v>
      </c>
      <c r="AY354" s="291" t="s">
        <v>145</v>
      </c>
      <c r="BE354" s="303">
        <f>IF(N354="základní",J354,0)</f>
        <v>0</v>
      </c>
      <c r="BF354" s="303">
        <f>IF(N354="snížená",J354,0)</f>
        <v>0</v>
      </c>
      <c r="BG354" s="303">
        <f>IF(N354="zákl. přenesená",J354,0)</f>
        <v>0</v>
      </c>
      <c r="BH354" s="303">
        <f>IF(N354="sníž. přenesená",J354,0)</f>
        <v>0</v>
      </c>
      <c r="BI354" s="303">
        <f>IF(N354="nulová",J354,0)</f>
        <v>0</v>
      </c>
      <c r="BJ354" s="291" t="s">
        <v>80</v>
      </c>
      <c r="BK354" s="303">
        <f>ROUND(I354*H354,2)</f>
        <v>0</v>
      </c>
      <c r="BL354" s="291" t="s">
        <v>150</v>
      </c>
      <c r="BM354" s="291" t="s">
        <v>880</v>
      </c>
    </row>
    <row r="355" spans="2:65" s="55" customFormat="1" ht="31.5" customHeight="1">
      <c r="B355" s="33"/>
      <c r="C355" s="142" t="s">
        <v>881</v>
      </c>
      <c r="D355" s="142" t="s">
        <v>146</v>
      </c>
      <c r="E355" s="143" t="s">
        <v>882</v>
      </c>
      <c r="F355" s="144" t="s">
        <v>883</v>
      </c>
      <c r="G355" s="145" t="s">
        <v>155</v>
      </c>
      <c r="H355" s="146">
        <v>3</v>
      </c>
      <c r="I355" s="147"/>
      <c r="J355" s="148">
        <f>ROUND(I355*H355,2)</f>
        <v>0</v>
      </c>
      <c r="K355" s="144" t="s">
        <v>21</v>
      </c>
      <c r="L355" s="33"/>
      <c r="M355" s="302" t="s">
        <v>21</v>
      </c>
      <c r="N355" s="149" t="s">
        <v>43</v>
      </c>
      <c r="O355" s="34"/>
      <c r="P355" s="150">
        <f>O355*H355</f>
        <v>0</v>
      </c>
      <c r="Q355" s="150">
        <v>0</v>
      </c>
      <c r="R355" s="150">
        <f>Q355*H355</f>
        <v>0</v>
      </c>
      <c r="S355" s="150">
        <v>0</v>
      </c>
      <c r="T355" s="151">
        <f>S355*H355</f>
        <v>0</v>
      </c>
      <c r="AR355" s="291" t="s">
        <v>150</v>
      </c>
      <c r="AT355" s="291" t="s">
        <v>146</v>
      </c>
      <c r="AU355" s="291" t="s">
        <v>82</v>
      </c>
      <c r="AY355" s="291" t="s">
        <v>145</v>
      </c>
      <c r="BE355" s="303">
        <f>IF(N355="základní",J355,0)</f>
        <v>0</v>
      </c>
      <c r="BF355" s="303">
        <f>IF(N355="snížená",J355,0)</f>
        <v>0</v>
      </c>
      <c r="BG355" s="303">
        <f>IF(N355="zákl. přenesená",J355,0)</f>
        <v>0</v>
      </c>
      <c r="BH355" s="303">
        <f>IF(N355="sníž. přenesená",J355,0)</f>
        <v>0</v>
      </c>
      <c r="BI355" s="303">
        <f>IF(N355="nulová",J355,0)</f>
        <v>0</v>
      </c>
      <c r="BJ355" s="291" t="s">
        <v>80</v>
      </c>
      <c r="BK355" s="303">
        <f>ROUND(I355*H355,2)</f>
        <v>0</v>
      </c>
      <c r="BL355" s="291" t="s">
        <v>150</v>
      </c>
      <c r="BM355" s="291" t="s">
        <v>884</v>
      </c>
    </row>
    <row r="356" spans="2:65" s="55" customFormat="1" ht="27">
      <c r="B356" s="33"/>
      <c r="D356" s="170" t="s">
        <v>163</v>
      </c>
      <c r="F356" s="171" t="s">
        <v>700</v>
      </c>
      <c r="I356" s="122"/>
      <c r="L356" s="33"/>
      <c r="M356" s="154"/>
      <c r="N356" s="34"/>
      <c r="O356" s="34"/>
      <c r="P356" s="34"/>
      <c r="Q356" s="34"/>
      <c r="R356" s="34"/>
      <c r="S356" s="34"/>
      <c r="T356" s="70"/>
      <c r="AT356" s="291" t="s">
        <v>163</v>
      </c>
      <c r="AU356" s="291" t="s">
        <v>82</v>
      </c>
    </row>
    <row r="357" spans="2:65" s="55" customFormat="1" ht="22.5" customHeight="1">
      <c r="B357" s="33"/>
      <c r="C357" s="142" t="s">
        <v>561</v>
      </c>
      <c r="D357" s="142" t="s">
        <v>146</v>
      </c>
      <c r="E357" s="143" t="s">
        <v>703</v>
      </c>
      <c r="F357" s="144" t="s">
        <v>704</v>
      </c>
      <c r="G357" s="145" t="s">
        <v>189</v>
      </c>
      <c r="H357" s="146">
        <v>495</v>
      </c>
      <c r="I357" s="147"/>
      <c r="J357" s="148">
        <f>ROUND(I357*H357,2)</f>
        <v>0</v>
      </c>
      <c r="K357" s="144" t="s">
        <v>21</v>
      </c>
      <c r="L357" s="33"/>
      <c r="M357" s="302" t="s">
        <v>21</v>
      </c>
      <c r="N357" s="149" t="s">
        <v>43</v>
      </c>
      <c r="O357" s="34"/>
      <c r="P357" s="150">
        <f>O357*H357</f>
        <v>0</v>
      </c>
      <c r="Q357" s="150">
        <v>0</v>
      </c>
      <c r="R357" s="150">
        <f>Q357*H357</f>
        <v>0</v>
      </c>
      <c r="S357" s="150">
        <v>0</v>
      </c>
      <c r="T357" s="151">
        <f>S357*H357</f>
        <v>0</v>
      </c>
      <c r="AR357" s="291" t="s">
        <v>150</v>
      </c>
      <c r="AT357" s="291" t="s">
        <v>146</v>
      </c>
      <c r="AU357" s="291" t="s">
        <v>82</v>
      </c>
      <c r="AY357" s="291" t="s">
        <v>145</v>
      </c>
      <c r="BE357" s="303">
        <f>IF(N357="základní",J357,0)</f>
        <v>0</v>
      </c>
      <c r="BF357" s="303">
        <f>IF(N357="snížená",J357,0)</f>
        <v>0</v>
      </c>
      <c r="BG357" s="303">
        <f>IF(N357="zákl. přenesená",J357,0)</f>
        <v>0</v>
      </c>
      <c r="BH357" s="303">
        <f>IF(N357="sníž. přenesená",J357,0)</f>
        <v>0</v>
      </c>
      <c r="BI357" s="303">
        <f>IF(N357="nulová",J357,0)</f>
        <v>0</v>
      </c>
      <c r="BJ357" s="291" t="s">
        <v>80</v>
      </c>
      <c r="BK357" s="303">
        <f>ROUND(I357*H357,2)</f>
        <v>0</v>
      </c>
      <c r="BL357" s="291" t="s">
        <v>150</v>
      </c>
      <c r="BM357" s="291" t="s">
        <v>885</v>
      </c>
    </row>
    <row r="358" spans="2:65" s="55" customFormat="1" ht="22.5" customHeight="1">
      <c r="B358" s="33"/>
      <c r="C358" s="142" t="s">
        <v>886</v>
      </c>
      <c r="D358" s="142" t="s">
        <v>146</v>
      </c>
      <c r="E358" s="143" t="s">
        <v>887</v>
      </c>
      <c r="F358" s="144" t="s">
        <v>888</v>
      </c>
      <c r="G358" s="145" t="s">
        <v>189</v>
      </c>
      <c r="H358" s="146">
        <v>2367</v>
      </c>
      <c r="I358" s="147"/>
      <c r="J358" s="148">
        <f>ROUND(I358*H358,2)</f>
        <v>0</v>
      </c>
      <c r="K358" s="144" t="s">
        <v>21</v>
      </c>
      <c r="L358" s="33"/>
      <c r="M358" s="302" t="s">
        <v>21</v>
      </c>
      <c r="N358" s="149" t="s">
        <v>43</v>
      </c>
      <c r="O358" s="34"/>
      <c r="P358" s="150">
        <f>O358*H358</f>
        <v>0</v>
      </c>
      <c r="Q358" s="150">
        <v>0</v>
      </c>
      <c r="R358" s="150">
        <f>Q358*H358</f>
        <v>0</v>
      </c>
      <c r="S358" s="150">
        <v>0</v>
      </c>
      <c r="T358" s="151">
        <f>S358*H358</f>
        <v>0</v>
      </c>
      <c r="AR358" s="291" t="s">
        <v>150</v>
      </c>
      <c r="AT358" s="291" t="s">
        <v>146</v>
      </c>
      <c r="AU358" s="291" t="s">
        <v>82</v>
      </c>
      <c r="AY358" s="291" t="s">
        <v>145</v>
      </c>
      <c r="BE358" s="303">
        <f>IF(N358="základní",J358,0)</f>
        <v>0</v>
      </c>
      <c r="BF358" s="303">
        <f>IF(N358="snížená",J358,0)</f>
        <v>0</v>
      </c>
      <c r="BG358" s="303">
        <f>IF(N358="zákl. přenesená",J358,0)</f>
        <v>0</v>
      </c>
      <c r="BH358" s="303">
        <f>IF(N358="sníž. přenesená",J358,0)</f>
        <v>0</v>
      </c>
      <c r="BI358" s="303">
        <f>IF(N358="nulová",J358,0)</f>
        <v>0</v>
      </c>
      <c r="BJ358" s="291" t="s">
        <v>80</v>
      </c>
      <c r="BK358" s="303">
        <f>ROUND(I358*H358,2)</f>
        <v>0</v>
      </c>
      <c r="BL358" s="291" t="s">
        <v>150</v>
      </c>
      <c r="BM358" s="291" t="s">
        <v>889</v>
      </c>
    </row>
    <row r="359" spans="2:65" s="55" customFormat="1" ht="27">
      <c r="B359" s="33"/>
      <c r="D359" s="170" t="s">
        <v>163</v>
      </c>
      <c r="F359" s="171" t="s">
        <v>890</v>
      </c>
      <c r="I359" s="122"/>
      <c r="L359" s="33"/>
      <c r="M359" s="154"/>
      <c r="N359" s="34"/>
      <c r="O359" s="34"/>
      <c r="P359" s="34"/>
      <c r="Q359" s="34"/>
      <c r="R359" s="34"/>
      <c r="S359" s="34"/>
      <c r="T359" s="70"/>
      <c r="AT359" s="291" t="s">
        <v>163</v>
      </c>
      <c r="AU359" s="291" t="s">
        <v>82</v>
      </c>
    </row>
    <row r="360" spans="2:65" s="55" customFormat="1" ht="22.5" customHeight="1">
      <c r="B360" s="33"/>
      <c r="C360" s="142" t="s">
        <v>565</v>
      </c>
      <c r="D360" s="142" t="s">
        <v>146</v>
      </c>
      <c r="E360" s="143" t="s">
        <v>706</v>
      </c>
      <c r="F360" s="144" t="s">
        <v>707</v>
      </c>
      <c r="G360" s="145" t="s">
        <v>221</v>
      </c>
      <c r="H360" s="146">
        <v>38</v>
      </c>
      <c r="I360" s="147"/>
      <c r="J360" s="148">
        <f>ROUND(I360*H360,2)</f>
        <v>0</v>
      </c>
      <c r="K360" s="144" t="s">
        <v>21</v>
      </c>
      <c r="L360" s="33"/>
      <c r="M360" s="302" t="s">
        <v>21</v>
      </c>
      <c r="N360" s="149" t="s">
        <v>43</v>
      </c>
      <c r="O360" s="34"/>
      <c r="P360" s="150">
        <f>O360*H360</f>
        <v>0</v>
      </c>
      <c r="Q360" s="150">
        <v>0</v>
      </c>
      <c r="R360" s="150">
        <f>Q360*H360</f>
        <v>0</v>
      </c>
      <c r="S360" s="150">
        <v>0</v>
      </c>
      <c r="T360" s="151">
        <f>S360*H360</f>
        <v>0</v>
      </c>
      <c r="AR360" s="291" t="s">
        <v>150</v>
      </c>
      <c r="AT360" s="291" t="s">
        <v>146</v>
      </c>
      <c r="AU360" s="291" t="s">
        <v>82</v>
      </c>
      <c r="AY360" s="291" t="s">
        <v>145</v>
      </c>
      <c r="BE360" s="303">
        <f>IF(N360="základní",J360,0)</f>
        <v>0</v>
      </c>
      <c r="BF360" s="303">
        <f>IF(N360="snížená",J360,0)</f>
        <v>0</v>
      </c>
      <c r="BG360" s="303">
        <f>IF(N360="zákl. přenesená",J360,0)</f>
        <v>0</v>
      </c>
      <c r="BH360" s="303">
        <f>IF(N360="sníž. přenesená",J360,0)</f>
        <v>0</v>
      </c>
      <c r="BI360" s="303">
        <f>IF(N360="nulová",J360,0)</f>
        <v>0</v>
      </c>
      <c r="BJ360" s="291" t="s">
        <v>80</v>
      </c>
      <c r="BK360" s="303">
        <f>ROUND(I360*H360,2)</f>
        <v>0</v>
      </c>
      <c r="BL360" s="291" t="s">
        <v>150</v>
      </c>
      <c r="BM360" s="291" t="s">
        <v>891</v>
      </c>
    </row>
    <row r="361" spans="2:65" s="133" customFormat="1" ht="29.85" customHeight="1">
      <c r="B361" s="132"/>
      <c r="D361" s="134" t="s">
        <v>71</v>
      </c>
      <c r="E361" s="168" t="s">
        <v>708</v>
      </c>
      <c r="F361" s="168" t="s">
        <v>709</v>
      </c>
      <c r="I361" s="136"/>
      <c r="J361" s="169">
        <f>BK361</f>
        <v>0</v>
      </c>
      <c r="L361" s="132"/>
      <c r="M361" s="138"/>
      <c r="N361" s="139"/>
      <c r="O361" s="139"/>
      <c r="P361" s="140">
        <f>SUM(P362:P365)</f>
        <v>0</v>
      </c>
      <c r="Q361" s="139"/>
      <c r="R361" s="140">
        <f>SUM(R362:R365)</f>
        <v>0.41599999999999998</v>
      </c>
      <c r="S361" s="139"/>
      <c r="T361" s="141">
        <f>SUM(T362:T365)</f>
        <v>0</v>
      </c>
      <c r="AR361" s="165" t="s">
        <v>80</v>
      </c>
      <c r="AT361" s="300" t="s">
        <v>71</v>
      </c>
      <c r="AU361" s="300" t="s">
        <v>80</v>
      </c>
      <c r="AY361" s="165" t="s">
        <v>145</v>
      </c>
      <c r="BK361" s="301">
        <f>SUM(BK362:BK365)</f>
        <v>0</v>
      </c>
    </row>
    <row r="362" spans="2:65" s="55" customFormat="1" ht="22.5" customHeight="1">
      <c r="B362" s="33"/>
      <c r="C362" s="142" t="s">
        <v>892</v>
      </c>
      <c r="D362" s="142" t="s">
        <v>146</v>
      </c>
      <c r="E362" s="143" t="s">
        <v>710</v>
      </c>
      <c r="F362" s="144" t="s">
        <v>711</v>
      </c>
      <c r="G362" s="145" t="s">
        <v>155</v>
      </c>
      <c r="H362" s="146">
        <v>31</v>
      </c>
      <c r="I362" s="147"/>
      <c r="J362" s="148">
        <f>ROUND(I362*H362,2)</f>
        <v>0</v>
      </c>
      <c r="K362" s="144" t="s">
        <v>21</v>
      </c>
      <c r="L362" s="33"/>
      <c r="M362" s="302" t="s">
        <v>21</v>
      </c>
      <c r="N362" s="149" t="s">
        <v>43</v>
      </c>
      <c r="O362" s="34"/>
      <c r="P362" s="150">
        <f>O362*H362</f>
        <v>0</v>
      </c>
      <c r="Q362" s="150">
        <v>0</v>
      </c>
      <c r="R362" s="150">
        <f>Q362*H362</f>
        <v>0</v>
      </c>
      <c r="S362" s="150">
        <v>0</v>
      </c>
      <c r="T362" s="151">
        <f>S362*H362</f>
        <v>0</v>
      </c>
      <c r="AR362" s="291" t="s">
        <v>150</v>
      </c>
      <c r="AT362" s="291" t="s">
        <v>146</v>
      </c>
      <c r="AU362" s="291" t="s">
        <v>82</v>
      </c>
      <c r="AY362" s="291" t="s">
        <v>145</v>
      </c>
      <c r="BE362" s="303">
        <f>IF(N362="základní",J362,0)</f>
        <v>0</v>
      </c>
      <c r="BF362" s="303">
        <f>IF(N362="snížená",J362,0)</f>
        <v>0</v>
      </c>
      <c r="BG362" s="303">
        <f>IF(N362="zákl. přenesená",J362,0)</f>
        <v>0</v>
      </c>
      <c r="BH362" s="303">
        <f>IF(N362="sníž. přenesená",J362,0)</f>
        <v>0</v>
      </c>
      <c r="BI362" s="303">
        <f>IF(N362="nulová",J362,0)</f>
        <v>0</v>
      </c>
      <c r="BJ362" s="291" t="s">
        <v>80</v>
      </c>
      <c r="BK362" s="303">
        <f>ROUND(I362*H362,2)</f>
        <v>0</v>
      </c>
      <c r="BL362" s="291" t="s">
        <v>150</v>
      </c>
      <c r="BM362" s="291" t="s">
        <v>893</v>
      </c>
    </row>
    <row r="363" spans="2:65" s="55" customFormat="1" ht="22.5" customHeight="1">
      <c r="B363" s="33"/>
      <c r="C363" s="142" t="s">
        <v>570</v>
      </c>
      <c r="D363" s="142" t="s">
        <v>146</v>
      </c>
      <c r="E363" s="143" t="s">
        <v>713</v>
      </c>
      <c r="F363" s="144" t="s">
        <v>714</v>
      </c>
      <c r="G363" s="145" t="s">
        <v>155</v>
      </c>
      <c r="H363" s="146">
        <v>200</v>
      </c>
      <c r="I363" s="147"/>
      <c r="J363" s="148">
        <f>ROUND(I363*H363,2)</f>
        <v>0</v>
      </c>
      <c r="K363" s="144" t="s">
        <v>21</v>
      </c>
      <c r="L363" s="33"/>
      <c r="M363" s="302" t="s">
        <v>21</v>
      </c>
      <c r="N363" s="149" t="s">
        <v>43</v>
      </c>
      <c r="O363" s="34"/>
      <c r="P363" s="150">
        <f>O363*H363</f>
        <v>0</v>
      </c>
      <c r="Q363" s="150">
        <v>0</v>
      </c>
      <c r="R363" s="150">
        <f>Q363*H363</f>
        <v>0</v>
      </c>
      <c r="S363" s="150">
        <v>0</v>
      </c>
      <c r="T363" s="151">
        <f>S363*H363</f>
        <v>0</v>
      </c>
      <c r="AR363" s="291" t="s">
        <v>150</v>
      </c>
      <c r="AT363" s="291" t="s">
        <v>146</v>
      </c>
      <c r="AU363" s="291" t="s">
        <v>82</v>
      </c>
      <c r="AY363" s="291" t="s">
        <v>145</v>
      </c>
      <c r="BE363" s="303">
        <f>IF(N363="základní",J363,0)</f>
        <v>0</v>
      </c>
      <c r="BF363" s="303">
        <f>IF(N363="snížená",J363,0)</f>
        <v>0</v>
      </c>
      <c r="BG363" s="303">
        <f>IF(N363="zákl. přenesená",J363,0)</f>
        <v>0</v>
      </c>
      <c r="BH363" s="303">
        <f>IF(N363="sníž. přenesená",J363,0)</f>
        <v>0</v>
      </c>
      <c r="BI363" s="303">
        <f>IF(N363="nulová",J363,0)</f>
        <v>0</v>
      </c>
      <c r="BJ363" s="291" t="s">
        <v>80</v>
      </c>
      <c r="BK363" s="303">
        <f>ROUND(I363*H363,2)</f>
        <v>0</v>
      </c>
      <c r="BL363" s="291" t="s">
        <v>150</v>
      </c>
      <c r="BM363" s="291" t="s">
        <v>894</v>
      </c>
    </row>
    <row r="364" spans="2:65" s="55" customFormat="1" ht="31.5" customHeight="1">
      <c r="B364" s="33"/>
      <c r="C364" s="142" t="s">
        <v>895</v>
      </c>
      <c r="D364" s="142" t="s">
        <v>146</v>
      </c>
      <c r="E364" s="143" t="s">
        <v>716</v>
      </c>
      <c r="F364" s="144" t="s">
        <v>717</v>
      </c>
      <c r="G364" s="145" t="s">
        <v>155</v>
      </c>
      <c r="H364" s="146">
        <v>200</v>
      </c>
      <c r="I364" s="147"/>
      <c r="J364" s="148">
        <f>ROUND(I364*H364,2)</f>
        <v>0</v>
      </c>
      <c r="K364" s="144" t="s">
        <v>190</v>
      </c>
      <c r="L364" s="33"/>
      <c r="M364" s="302" t="s">
        <v>21</v>
      </c>
      <c r="N364" s="149" t="s">
        <v>43</v>
      </c>
      <c r="O364" s="34"/>
      <c r="P364" s="150">
        <f>O364*H364</f>
        <v>0</v>
      </c>
      <c r="Q364" s="150">
        <v>2.0799999999999998E-3</v>
      </c>
      <c r="R364" s="150">
        <f>Q364*H364</f>
        <v>0.41599999999999998</v>
      </c>
      <c r="S364" s="150">
        <v>0</v>
      </c>
      <c r="T364" s="151">
        <f>S364*H364</f>
        <v>0</v>
      </c>
      <c r="AR364" s="291" t="s">
        <v>150</v>
      </c>
      <c r="AT364" s="291" t="s">
        <v>146</v>
      </c>
      <c r="AU364" s="291" t="s">
        <v>82</v>
      </c>
      <c r="AY364" s="291" t="s">
        <v>145</v>
      </c>
      <c r="BE364" s="303">
        <f>IF(N364="základní",J364,0)</f>
        <v>0</v>
      </c>
      <c r="BF364" s="303">
        <f>IF(N364="snížená",J364,0)</f>
        <v>0</v>
      </c>
      <c r="BG364" s="303">
        <f>IF(N364="zákl. přenesená",J364,0)</f>
        <v>0</v>
      </c>
      <c r="BH364" s="303">
        <f>IF(N364="sníž. přenesená",J364,0)</f>
        <v>0</v>
      </c>
      <c r="BI364" s="303">
        <f>IF(N364="nulová",J364,0)</f>
        <v>0</v>
      </c>
      <c r="BJ364" s="291" t="s">
        <v>80</v>
      </c>
      <c r="BK364" s="303">
        <f>ROUND(I364*H364,2)</f>
        <v>0</v>
      </c>
      <c r="BL364" s="291" t="s">
        <v>150</v>
      </c>
      <c r="BM364" s="291" t="s">
        <v>896</v>
      </c>
    </row>
    <row r="365" spans="2:65" s="55" customFormat="1" ht="121.5">
      <c r="B365" s="33"/>
      <c r="D365" s="152" t="s">
        <v>191</v>
      </c>
      <c r="F365" s="153" t="s">
        <v>718</v>
      </c>
      <c r="I365" s="122"/>
      <c r="L365" s="33"/>
      <c r="M365" s="154"/>
      <c r="N365" s="34"/>
      <c r="O365" s="34"/>
      <c r="P365" s="34"/>
      <c r="Q365" s="34"/>
      <c r="R365" s="34"/>
      <c r="S365" s="34"/>
      <c r="T365" s="70"/>
      <c r="AT365" s="291" t="s">
        <v>191</v>
      </c>
      <c r="AU365" s="291" t="s">
        <v>82</v>
      </c>
    </row>
    <row r="366" spans="2:65" s="133" customFormat="1" ht="37.35" customHeight="1">
      <c r="B366" s="132"/>
      <c r="D366" s="165" t="s">
        <v>71</v>
      </c>
      <c r="E366" s="166" t="s">
        <v>897</v>
      </c>
      <c r="F366" s="166" t="s">
        <v>898</v>
      </c>
      <c r="I366" s="136"/>
      <c r="J366" s="167">
        <f>BK366</f>
        <v>0</v>
      </c>
      <c r="L366" s="132"/>
      <c r="M366" s="138"/>
      <c r="N366" s="139"/>
      <c r="O366" s="139"/>
      <c r="P366" s="140">
        <f>P367</f>
        <v>0</v>
      </c>
      <c r="Q366" s="139"/>
      <c r="R366" s="140">
        <f>R367</f>
        <v>0</v>
      </c>
      <c r="S366" s="139"/>
      <c r="T366" s="141">
        <f>T367</f>
        <v>0</v>
      </c>
      <c r="AR366" s="165" t="s">
        <v>80</v>
      </c>
      <c r="AT366" s="300" t="s">
        <v>71</v>
      </c>
      <c r="AU366" s="300" t="s">
        <v>72</v>
      </c>
      <c r="AY366" s="165" t="s">
        <v>145</v>
      </c>
      <c r="BK366" s="301">
        <f>BK367</f>
        <v>0</v>
      </c>
    </row>
    <row r="367" spans="2:65" s="133" customFormat="1" ht="19.899999999999999" customHeight="1">
      <c r="B367" s="132"/>
      <c r="D367" s="134" t="s">
        <v>71</v>
      </c>
      <c r="E367" s="168" t="s">
        <v>2439</v>
      </c>
      <c r="F367" s="168" t="s">
        <v>2440</v>
      </c>
      <c r="I367" s="136"/>
      <c r="J367" s="169">
        <f>BK367</f>
        <v>0</v>
      </c>
      <c r="L367" s="132"/>
      <c r="M367" s="138"/>
      <c r="N367" s="139"/>
      <c r="O367" s="139"/>
      <c r="P367" s="140">
        <f>P368</f>
        <v>0</v>
      </c>
      <c r="Q367" s="139"/>
      <c r="R367" s="140">
        <f>R368</f>
        <v>0</v>
      </c>
      <c r="S367" s="139"/>
      <c r="T367" s="141">
        <f>T368</f>
        <v>0</v>
      </c>
      <c r="AR367" s="165" t="s">
        <v>80</v>
      </c>
      <c r="AT367" s="300" t="s">
        <v>71</v>
      </c>
      <c r="AU367" s="300" t="s">
        <v>80</v>
      </c>
      <c r="AY367" s="165" t="s">
        <v>145</v>
      </c>
      <c r="BK367" s="301">
        <f>BK368</f>
        <v>0</v>
      </c>
    </row>
    <row r="368" spans="2:65" s="55" customFormat="1" ht="22.5" customHeight="1">
      <c r="B368" s="33"/>
      <c r="C368" s="142" t="s">
        <v>246</v>
      </c>
      <c r="D368" s="142" t="s">
        <v>146</v>
      </c>
      <c r="E368" s="143" t="s">
        <v>703</v>
      </c>
      <c r="F368" s="144" t="s">
        <v>704</v>
      </c>
      <c r="G368" s="145" t="s">
        <v>189</v>
      </c>
      <c r="H368" s="146">
        <v>226</v>
      </c>
      <c r="I368" s="147"/>
      <c r="J368" s="148">
        <f>ROUND(I368*H368,2)</f>
        <v>0</v>
      </c>
      <c r="K368" s="144" t="s">
        <v>21</v>
      </c>
      <c r="L368" s="33"/>
      <c r="M368" s="302" t="s">
        <v>21</v>
      </c>
      <c r="N368" s="149" t="s">
        <v>43</v>
      </c>
      <c r="O368" s="34"/>
      <c r="P368" s="150">
        <f>O368*H368</f>
        <v>0</v>
      </c>
      <c r="Q368" s="150">
        <v>0</v>
      </c>
      <c r="R368" s="150">
        <f>Q368*H368</f>
        <v>0</v>
      </c>
      <c r="S368" s="150">
        <v>0</v>
      </c>
      <c r="T368" s="151">
        <f>S368*H368</f>
        <v>0</v>
      </c>
      <c r="AR368" s="291" t="s">
        <v>150</v>
      </c>
      <c r="AT368" s="291" t="s">
        <v>146</v>
      </c>
      <c r="AU368" s="291" t="s">
        <v>82</v>
      </c>
      <c r="AY368" s="291" t="s">
        <v>145</v>
      </c>
      <c r="BE368" s="303">
        <f>IF(N368="základní",J368,0)</f>
        <v>0</v>
      </c>
      <c r="BF368" s="303">
        <f>IF(N368="snížená",J368,0)</f>
        <v>0</v>
      </c>
      <c r="BG368" s="303">
        <f>IF(N368="zákl. přenesená",J368,0)</f>
        <v>0</v>
      </c>
      <c r="BH368" s="303">
        <f>IF(N368="sníž. přenesená",J368,0)</f>
        <v>0</v>
      </c>
      <c r="BI368" s="303">
        <f>IF(N368="nulová",J368,0)</f>
        <v>0</v>
      </c>
      <c r="BJ368" s="291" t="s">
        <v>80</v>
      </c>
      <c r="BK368" s="303">
        <f>ROUND(I368*H368,2)</f>
        <v>0</v>
      </c>
      <c r="BL368" s="291" t="s">
        <v>150</v>
      </c>
      <c r="BM368" s="291" t="s">
        <v>899</v>
      </c>
    </row>
    <row r="369" spans="2:65" s="133" customFormat="1" ht="37.35" customHeight="1">
      <c r="B369" s="132"/>
      <c r="D369" s="165" t="s">
        <v>71</v>
      </c>
      <c r="E369" s="166" t="s">
        <v>900</v>
      </c>
      <c r="F369" s="166" t="s">
        <v>901</v>
      </c>
      <c r="I369" s="136"/>
      <c r="J369" s="167">
        <f>BK369</f>
        <v>0</v>
      </c>
      <c r="L369" s="132"/>
      <c r="M369" s="138"/>
      <c r="N369" s="139"/>
      <c r="O369" s="139"/>
      <c r="P369" s="140">
        <f>P370+P376+P381+P409</f>
        <v>0</v>
      </c>
      <c r="Q369" s="139"/>
      <c r="R369" s="140">
        <f>R370+R376+R381+R409</f>
        <v>3.8442600000000002</v>
      </c>
      <c r="S369" s="139"/>
      <c r="T369" s="141">
        <f>T370+T376+T381+T409</f>
        <v>0</v>
      </c>
      <c r="AR369" s="165" t="s">
        <v>80</v>
      </c>
      <c r="AT369" s="300" t="s">
        <v>71</v>
      </c>
      <c r="AU369" s="300" t="s">
        <v>72</v>
      </c>
      <c r="AY369" s="165" t="s">
        <v>145</v>
      </c>
      <c r="BK369" s="301">
        <f>BK370+BK376+BK381+BK409</f>
        <v>0</v>
      </c>
    </row>
    <row r="370" spans="2:65" s="133" customFormat="1" ht="19.899999999999999" customHeight="1">
      <c r="B370" s="132"/>
      <c r="D370" s="134" t="s">
        <v>71</v>
      </c>
      <c r="E370" s="168" t="s">
        <v>2439</v>
      </c>
      <c r="F370" s="168" t="s">
        <v>2440</v>
      </c>
      <c r="I370" s="136"/>
      <c r="J370" s="169">
        <f>BK370</f>
        <v>0</v>
      </c>
      <c r="L370" s="132"/>
      <c r="M370" s="138"/>
      <c r="N370" s="139"/>
      <c r="O370" s="139"/>
      <c r="P370" s="140">
        <f>SUM(P371:P375)</f>
        <v>0</v>
      </c>
      <c r="Q370" s="139"/>
      <c r="R370" s="140">
        <f>SUM(R371:R375)</f>
        <v>0</v>
      </c>
      <c r="S370" s="139"/>
      <c r="T370" s="141">
        <f>SUM(T371:T375)</f>
        <v>0</v>
      </c>
      <c r="AR370" s="165" t="s">
        <v>80</v>
      </c>
      <c r="AT370" s="300" t="s">
        <v>71</v>
      </c>
      <c r="AU370" s="300" t="s">
        <v>80</v>
      </c>
      <c r="AY370" s="165" t="s">
        <v>145</v>
      </c>
      <c r="BK370" s="301">
        <f>SUM(BK371:BK375)</f>
        <v>0</v>
      </c>
    </row>
    <row r="371" spans="2:65" s="55" customFormat="1" ht="31.5" customHeight="1">
      <c r="B371" s="33"/>
      <c r="C371" s="142" t="s">
        <v>902</v>
      </c>
      <c r="D371" s="142" t="s">
        <v>146</v>
      </c>
      <c r="E371" s="143" t="s">
        <v>877</v>
      </c>
      <c r="F371" s="144" t="s">
        <v>878</v>
      </c>
      <c r="G371" s="145" t="s">
        <v>155</v>
      </c>
      <c r="H371" s="146">
        <v>28</v>
      </c>
      <c r="I371" s="147"/>
      <c r="J371" s="148">
        <f>ROUND(I371*H371,2)</f>
        <v>0</v>
      </c>
      <c r="K371" s="144" t="s">
        <v>21</v>
      </c>
      <c r="L371" s="33"/>
      <c r="M371" s="302" t="s">
        <v>21</v>
      </c>
      <c r="N371" s="149" t="s">
        <v>43</v>
      </c>
      <c r="O371" s="34"/>
      <c r="P371" s="150">
        <f>O371*H371</f>
        <v>0</v>
      </c>
      <c r="Q371" s="150">
        <v>0</v>
      </c>
      <c r="R371" s="150">
        <f>Q371*H371</f>
        <v>0</v>
      </c>
      <c r="S371" s="150">
        <v>0</v>
      </c>
      <c r="T371" s="151">
        <f>S371*H371</f>
        <v>0</v>
      </c>
      <c r="AR371" s="291" t="s">
        <v>150</v>
      </c>
      <c r="AT371" s="291" t="s">
        <v>146</v>
      </c>
      <c r="AU371" s="291" t="s">
        <v>82</v>
      </c>
      <c r="AY371" s="291" t="s">
        <v>145</v>
      </c>
      <c r="BE371" s="303">
        <f>IF(N371="základní",J371,0)</f>
        <v>0</v>
      </c>
      <c r="BF371" s="303">
        <f>IF(N371="snížená",J371,0)</f>
        <v>0</v>
      </c>
      <c r="BG371" s="303">
        <f>IF(N371="zákl. přenesená",J371,0)</f>
        <v>0</v>
      </c>
      <c r="BH371" s="303">
        <f>IF(N371="sníž. přenesená",J371,0)</f>
        <v>0</v>
      </c>
      <c r="BI371" s="303">
        <f>IF(N371="nulová",J371,0)</f>
        <v>0</v>
      </c>
      <c r="BJ371" s="291" t="s">
        <v>80</v>
      </c>
      <c r="BK371" s="303">
        <f>ROUND(I371*H371,2)</f>
        <v>0</v>
      </c>
      <c r="BL371" s="291" t="s">
        <v>150</v>
      </c>
      <c r="BM371" s="291" t="s">
        <v>903</v>
      </c>
    </row>
    <row r="372" spans="2:65" s="55" customFormat="1" ht="22.5" customHeight="1">
      <c r="B372" s="33"/>
      <c r="C372" s="142" t="s">
        <v>578</v>
      </c>
      <c r="D372" s="142" t="s">
        <v>146</v>
      </c>
      <c r="E372" s="143" t="s">
        <v>703</v>
      </c>
      <c r="F372" s="144" t="s">
        <v>704</v>
      </c>
      <c r="G372" s="145" t="s">
        <v>189</v>
      </c>
      <c r="H372" s="146">
        <v>440</v>
      </c>
      <c r="I372" s="147"/>
      <c r="J372" s="148">
        <f>ROUND(I372*H372,2)</f>
        <v>0</v>
      </c>
      <c r="K372" s="144" t="s">
        <v>21</v>
      </c>
      <c r="L372" s="33"/>
      <c r="M372" s="302" t="s">
        <v>21</v>
      </c>
      <c r="N372" s="149" t="s">
        <v>43</v>
      </c>
      <c r="O372" s="34"/>
      <c r="P372" s="150">
        <f>O372*H372</f>
        <v>0</v>
      </c>
      <c r="Q372" s="150">
        <v>0</v>
      </c>
      <c r="R372" s="150">
        <f>Q372*H372</f>
        <v>0</v>
      </c>
      <c r="S372" s="150">
        <v>0</v>
      </c>
      <c r="T372" s="151">
        <f>S372*H372</f>
        <v>0</v>
      </c>
      <c r="AR372" s="291" t="s">
        <v>150</v>
      </c>
      <c r="AT372" s="291" t="s">
        <v>146</v>
      </c>
      <c r="AU372" s="291" t="s">
        <v>82</v>
      </c>
      <c r="AY372" s="291" t="s">
        <v>145</v>
      </c>
      <c r="BE372" s="303">
        <f>IF(N372="základní",J372,0)</f>
        <v>0</v>
      </c>
      <c r="BF372" s="303">
        <f>IF(N372="snížená",J372,0)</f>
        <v>0</v>
      </c>
      <c r="BG372" s="303">
        <f>IF(N372="zákl. přenesená",J372,0)</f>
        <v>0</v>
      </c>
      <c r="BH372" s="303">
        <f>IF(N372="sníž. přenesená",J372,0)</f>
        <v>0</v>
      </c>
      <c r="BI372" s="303">
        <f>IF(N372="nulová",J372,0)</f>
        <v>0</v>
      </c>
      <c r="BJ372" s="291" t="s">
        <v>80</v>
      </c>
      <c r="BK372" s="303">
        <f>ROUND(I372*H372,2)</f>
        <v>0</v>
      </c>
      <c r="BL372" s="291" t="s">
        <v>150</v>
      </c>
      <c r="BM372" s="291" t="s">
        <v>904</v>
      </c>
    </row>
    <row r="373" spans="2:65" s="55" customFormat="1" ht="22.5" customHeight="1">
      <c r="B373" s="33"/>
      <c r="C373" s="142" t="s">
        <v>637</v>
      </c>
      <c r="D373" s="142" t="s">
        <v>146</v>
      </c>
      <c r="E373" s="143" t="s">
        <v>887</v>
      </c>
      <c r="F373" s="144" t="s">
        <v>888</v>
      </c>
      <c r="G373" s="145" t="s">
        <v>189</v>
      </c>
      <c r="H373" s="146">
        <v>693</v>
      </c>
      <c r="I373" s="147"/>
      <c r="J373" s="148">
        <f>ROUND(I373*H373,2)</f>
        <v>0</v>
      </c>
      <c r="K373" s="144" t="s">
        <v>21</v>
      </c>
      <c r="L373" s="33"/>
      <c r="M373" s="302" t="s">
        <v>21</v>
      </c>
      <c r="N373" s="149" t="s">
        <v>43</v>
      </c>
      <c r="O373" s="34"/>
      <c r="P373" s="150">
        <f>O373*H373</f>
        <v>0</v>
      </c>
      <c r="Q373" s="150">
        <v>0</v>
      </c>
      <c r="R373" s="150">
        <f>Q373*H373</f>
        <v>0</v>
      </c>
      <c r="S373" s="150">
        <v>0</v>
      </c>
      <c r="T373" s="151">
        <f>S373*H373</f>
        <v>0</v>
      </c>
      <c r="AR373" s="291" t="s">
        <v>150</v>
      </c>
      <c r="AT373" s="291" t="s">
        <v>146</v>
      </c>
      <c r="AU373" s="291" t="s">
        <v>82</v>
      </c>
      <c r="AY373" s="291" t="s">
        <v>145</v>
      </c>
      <c r="BE373" s="303">
        <f>IF(N373="základní",J373,0)</f>
        <v>0</v>
      </c>
      <c r="BF373" s="303">
        <f>IF(N373="snížená",J373,0)</f>
        <v>0</v>
      </c>
      <c r="BG373" s="303">
        <f>IF(N373="zákl. přenesená",J373,0)</f>
        <v>0</v>
      </c>
      <c r="BH373" s="303">
        <f>IF(N373="sníž. přenesená",J373,0)</f>
        <v>0</v>
      </c>
      <c r="BI373" s="303">
        <f>IF(N373="nulová",J373,0)</f>
        <v>0</v>
      </c>
      <c r="BJ373" s="291" t="s">
        <v>80</v>
      </c>
      <c r="BK373" s="303">
        <f>ROUND(I373*H373,2)</f>
        <v>0</v>
      </c>
      <c r="BL373" s="291" t="s">
        <v>150</v>
      </c>
      <c r="BM373" s="291" t="s">
        <v>905</v>
      </c>
    </row>
    <row r="374" spans="2:65" s="55" customFormat="1" ht="22.5" customHeight="1">
      <c r="B374" s="33"/>
      <c r="C374" s="142" t="s">
        <v>582</v>
      </c>
      <c r="D374" s="142" t="s">
        <v>146</v>
      </c>
      <c r="E374" s="143" t="s">
        <v>906</v>
      </c>
      <c r="F374" s="144" t="s">
        <v>907</v>
      </c>
      <c r="G374" s="145" t="s">
        <v>189</v>
      </c>
      <c r="H374" s="146">
        <v>1.978</v>
      </c>
      <c r="I374" s="147"/>
      <c r="J374" s="148">
        <f>ROUND(I374*H374,2)</f>
        <v>0</v>
      </c>
      <c r="K374" s="144" t="s">
        <v>21</v>
      </c>
      <c r="L374" s="33"/>
      <c r="M374" s="302" t="s">
        <v>21</v>
      </c>
      <c r="N374" s="149" t="s">
        <v>43</v>
      </c>
      <c r="O374" s="34"/>
      <c r="P374" s="150">
        <f>O374*H374</f>
        <v>0</v>
      </c>
      <c r="Q374" s="150">
        <v>0</v>
      </c>
      <c r="R374" s="150">
        <f>Q374*H374</f>
        <v>0</v>
      </c>
      <c r="S374" s="150">
        <v>0</v>
      </c>
      <c r="T374" s="151">
        <f>S374*H374</f>
        <v>0</v>
      </c>
      <c r="AR374" s="291" t="s">
        <v>150</v>
      </c>
      <c r="AT374" s="291" t="s">
        <v>146</v>
      </c>
      <c r="AU374" s="291" t="s">
        <v>82</v>
      </c>
      <c r="AY374" s="291" t="s">
        <v>145</v>
      </c>
      <c r="BE374" s="303">
        <f>IF(N374="základní",J374,0)</f>
        <v>0</v>
      </c>
      <c r="BF374" s="303">
        <f>IF(N374="snížená",J374,0)</f>
        <v>0</v>
      </c>
      <c r="BG374" s="303">
        <f>IF(N374="zákl. přenesená",J374,0)</f>
        <v>0</v>
      </c>
      <c r="BH374" s="303">
        <f>IF(N374="sníž. přenesená",J374,0)</f>
        <v>0</v>
      </c>
      <c r="BI374" s="303">
        <f>IF(N374="nulová",J374,0)</f>
        <v>0</v>
      </c>
      <c r="BJ374" s="291" t="s">
        <v>80</v>
      </c>
      <c r="BK374" s="303">
        <f>ROUND(I374*H374,2)</f>
        <v>0</v>
      </c>
      <c r="BL374" s="291" t="s">
        <v>150</v>
      </c>
      <c r="BM374" s="291" t="s">
        <v>908</v>
      </c>
    </row>
    <row r="375" spans="2:65" s="55" customFormat="1" ht="22.5" customHeight="1">
      <c r="B375" s="33"/>
      <c r="C375" s="142" t="s">
        <v>909</v>
      </c>
      <c r="D375" s="142" t="s">
        <v>146</v>
      </c>
      <c r="E375" s="143" t="s">
        <v>706</v>
      </c>
      <c r="F375" s="144" t="s">
        <v>707</v>
      </c>
      <c r="G375" s="145" t="s">
        <v>221</v>
      </c>
      <c r="H375" s="146">
        <v>10</v>
      </c>
      <c r="I375" s="147"/>
      <c r="J375" s="148">
        <f>ROUND(I375*H375,2)</f>
        <v>0</v>
      </c>
      <c r="K375" s="144" t="s">
        <v>21</v>
      </c>
      <c r="L375" s="33"/>
      <c r="M375" s="302" t="s">
        <v>21</v>
      </c>
      <c r="N375" s="149" t="s">
        <v>43</v>
      </c>
      <c r="O375" s="34"/>
      <c r="P375" s="150">
        <f>O375*H375</f>
        <v>0</v>
      </c>
      <c r="Q375" s="150">
        <v>0</v>
      </c>
      <c r="R375" s="150">
        <f>Q375*H375</f>
        <v>0</v>
      </c>
      <c r="S375" s="150">
        <v>0</v>
      </c>
      <c r="T375" s="151">
        <f>S375*H375</f>
        <v>0</v>
      </c>
      <c r="AR375" s="291" t="s">
        <v>150</v>
      </c>
      <c r="AT375" s="291" t="s">
        <v>146</v>
      </c>
      <c r="AU375" s="291" t="s">
        <v>82</v>
      </c>
      <c r="AY375" s="291" t="s">
        <v>145</v>
      </c>
      <c r="BE375" s="303">
        <f>IF(N375="základní",J375,0)</f>
        <v>0</v>
      </c>
      <c r="BF375" s="303">
        <f>IF(N375="snížená",J375,0)</f>
        <v>0</v>
      </c>
      <c r="BG375" s="303">
        <f>IF(N375="zákl. přenesená",J375,0)</f>
        <v>0</v>
      </c>
      <c r="BH375" s="303">
        <f>IF(N375="sníž. přenesená",J375,0)</f>
        <v>0</v>
      </c>
      <c r="BI375" s="303">
        <f>IF(N375="nulová",J375,0)</f>
        <v>0</v>
      </c>
      <c r="BJ375" s="291" t="s">
        <v>80</v>
      </c>
      <c r="BK375" s="303">
        <f>ROUND(I375*H375,2)</f>
        <v>0</v>
      </c>
      <c r="BL375" s="291" t="s">
        <v>150</v>
      </c>
      <c r="BM375" s="291" t="s">
        <v>910</v>
      </c>
    </row>
    <row r="376" spans="2:65" s="133" customFormat="1" ht="29.85" customHeight="1">
      <c r="B376" s="132"/>
      <c r="D376" s="134" t="s">
        <v>71</v>
      </c>
      <c r="E376" s="168" t="s">
        <v>708</v>
      </c>
      <c r="F376" s="168" t="s">
        <v>709</v>
      </c>
      <c r="I376" s="136"/>
      <c r="J376" s="169">
        <f>BK376</f>
        <v>0</v>
      </c>
      <c r="L376" s="132"/>
      <c r="M376" s="138"/>
      <c r="N376" s="139"/>
      <c r="O376" s="139"/>
      <c r="P376" s="140">
        <f>SUM(P377:P380)</f>
        <v>0</v>
      </c>
      <c r="Q376" s="139"/>
      <c r="R376" s="140">
        <f>SUM(R377:R380)</f>
        <v>2.0799999999999999E-2</v>
      </c>
      <c r="S376" s="139"/>
      <c r="T376" s="141">
        <f>SUM(T377:T380)</f>
        <v>0</v>
      </c>
      <c r="AR376" s="165" t="s">
        <v>80</v>
      </c>
      <c r="AT376" s="300" t="s">
        <v>71</v>
      </c>
      <c r="AU376" s="300" t="s">
        <v>80</v>
      </c>
      <c r="AY376" s="165" t="s">
        <v>145</v>
      </c>
      <c r="BK376" s="301">
        <f>SUM(BK377:BK380)</f>
        <v>0</v>
      </c>
    </row>
    <row r="377" spans="2:65" s="55" customFormat="1" ht="22.5" customHeight="1">
      <c r="B377" s="33"/>
      <c r="C377" s="142" t="s">
        <v>587</v>
      </c>
      <c r="D377" s="142" t="s">
        <v>146</v>
      </c>
      <c r="E377" s="143" t="s">
        <v>710</v>
      </c>
      <c r="F377" s="144" t="s">
        <v>711</v>
      </c>
      <c r="G377" s="145" t="s">
        <v>155</v>
      </c>
      <c r="H377" s="146">
        <v>15</v>
      </c>
      <c r="I377" s="147"/>
      <c r="J377" s="148">
        <f>ROUND(I377*H377,2)</f>
        <v>0</v>
      </c>
      <c r="K377" s="144" t="s">
        <v>21</v>
      </c>
      <c r="L377" s="33"/>
      <c r="M377" s="302" t="s">
        <v>21</v>
      </c>
      <c r="N377" s="149" t="s">
        <v>43</v>
      </c>
      <c r="O377" s="34"/>
      <c r="P377" s="150">
        <f>O377*H377</f>
        <v>0</v>
      </c>
      <c r="Q377" s="150">
        <v>0</v>
      </c>
      <c r="R377" s="150">
        <f>Q377*H377</f>
        <v>0</v>
      </c>
      <c r="S377" s="150">
        <v>0</v>
      </c>
      <c r="T377" s="151">
        <f>S377*H377</f>
        <v>0</v>
      </c>
      <c r="AR377" s="291" t="s">
        <v>150</v>
      </c>
      <c r="AT377" s="291" t="s">
        <v>146</v>
      </c>
      <c r="AU377" s="291" t="s">
        <v>82</v>
      </c>
      <c r="AY377" s="291" t="s">
        <v>145</v>
      </c>
      <c r="BE377" s="303">
        <f>IF(N377="základní",J377,0)</f>
        <v>0</v>
      </c>
      <c r="BF377" s="303">
        <f>IF(N377="snížená",J377,0)</f>
        <v>0</v>
      </c>
      <c r="BG377" s="303">
        <f>IF(N377="zákl. přenesená",J377,0)</f>
        <v>0</v>
      </c>
      <c r="BH377" s="303">
        <f>IF(N377="sníž. přenesená",J377,0)</f>
        <v>0</v>
      </c>
      <c r="BI377" s="303">
        <f>IF(N377="nulová",J377,0)</f>
        <v>0</v>
      </c>
      <c r="BJ377" s="291" t="s">
        <v>80</v>
      </c>
      <c r="BK377" s="303">
        <f>ROUND(I377*H377,2)</f>
        <v>0</v>
      </c>
      <c r="BL377" s="291" t="s">
        <v>150</v>
      </c>
      <c r="BM377" s="291" t="s">
        <v>911</v>
      </c>
    </row>
    <row r="378" spans="2:65" s="55" customFormat="1" ht="22.5" customHeight="1">
      <c r="B378" s="33"/>
      <c r="C378" s="142" t="s">
        <v>912</v>
      </c>
      <c r="D378" s="142" t="s">
        <v>146</v>
      </c>
      <c r="E378" s="143" t="s">
        <v>713</v>
      </c>
      <c r="F378" s="144" t="s">
        <v>714</v>
      </c>
      <c r="G378" s="145" t="s">
        <v>155</v>
      </c>
      <c r="H378" s="146">
        <v>10</v>
      </c>
      <c r="I378" s="147"/>
      <c r="J378" s="148">
        <f>ROUND(I378*H378,2)</f>
        <v>0</v>
      </c>
      <c r="K378" s="144" t="s">
        <v>21</v>
      </c>
      <c r="L378" s="33"/>
      <c r="M378" s="302" t="s">
        <v>21</v>
      </c>
      <c r="N378" s="149" t="s">
        <v>43</v>
      </c>
      <c r="O378" s="34"/>
      <c r="P378" s="150">
        <f>O378*H378</f>
        <v>0</v>
      </c>
      <c r="Q378" s="150">
        <v>0</v>
      </c>
      <c r="R378" s="150">
        <f>Q378*H378</f>
        <v>0</v>
      </c>
      <c r="S378" s="150">
        <v>0</v>
      </c>
      <c r="T378" s="151">
        <f>S378*H378</f>
        <v>0</v>
      </c>
      <c r="AR378" s="291" t="s">
        <v>150</v>
      </c>
      <c r="AT378" s="291" t="s">
        <v>146</v>
      </c>
      <c r="AU378" s="291" t="s">
        <v>82</v>
      </c>
      <c r="AY378" s="291" t="s">
        <v>145</v>
      </c>
      <c r="BE378" s="303">
        <f>IF(N378="základní",J378,0)</f>
        <v>0</v>
      </c>
      <c r="BF378" s="303">
        <f>IF(N378="snížená",J378,0)</f>
        <v>0</v>
      </c>
      <c r="BG378" s="303">
        <f>IF(N378="zákl. přenesená",J378,0)</f>
        <v>0</v>
      </c>
      <c r="BH378" s="303">
        <f>IF(N378="sníž. přenesená",J378,0)</f>
        <v>0</v>
      </c>
      <c r="BI378" s="303">
        <f>IF(N378="nulová",J378,0)</f>
        <v>0</v>
      </c>
      <c r="BJ378" s="291" t="s">
        <v>80</v>
      </c>
      <c r="BK378" s="303">
        <f>ROUND(I378*H378,2)</f>
        <v>0</v>
      </c>
      <c r="BL378" s="291" t="s">
        <v>150</v>
      </c>
      <c r="BM378" s="291" t="s">
        <v>913</v>
      </c>
    </row>
    <row r="379" spans="2:65" s="55" customFormat="1" ht="31.5" customHeight="1">
      <c r="B379" s="33"/>
      <c r="C379" s="142" t="s">
        <v>185</v>
      </c>
      <c r="D379" s="142" t="s">
        <v>146</v>
      </c>
      <c r="E379" s="143" t="s">
        <v>716</v>
      </c>
      <c r="F379" s="144" t="s">
        <v>717</v>
      </c>
      <c r="G379" s="145" t="s">
        <v>155</v>
      </c>
      <c r="H379" s="146">
        <v>10</v>
      </c>
      <c r="I379" s="147"/>
      <c r="J379" s="148">
        <f>ROUND(I379*H379,2)</f>
        <v>0</v>
      </c>
      <c r="K379" s="144" t="s">
        <v>190</v>
      </c>
      <c r="L379" s="33"/>
      <c r="M379" s="302" t="s">
        <v>21</v>
      </c>
      <c r="N379" s="149" t="s">
        <v>43</v>
      </c>
      <c r="O379" s="34"/>
      <c r="P379" s="150">
        <f>O379*H379</f>
        <v>0</v>
      </c>
      <c r="Q379" s="150">
        <v>2.0799999999999998E-3</v>
      </c>
      <c r="R379" s="150">
        <f>Q379*H379</f>
        <v>2.0799999999999999E-2</v>
      </c>
      <c r="S379" s="150">
        <v>0</v>
      </c>
      <c r="T379" s="151">
        <f>S379*H379</f>
        <v>0</v>
      </c>
      <c r="AR379" s="291" t="s">
        <v>150</v>
      </c>
      <c r="AT379" s="291" t="s">
        <v>146</v>
      </c>
      <c r="AU379" s="291" t="s">
        <v>82</v>
      </c>
      <c r="AY379" s="291" t="s">
        <v>145</v>
      </c>
      <c r="BE379" s="303">
        <f>IF(N379="základní",J379,0)</f>
        <v>0</v>
      </c>
      <c r="BF379" s="303">
        <f>IF(N379="snížená",J379,0)</f>
        <v>0</v>
      </c>
      <c r="BG379" s="303">
        <f>IF(N379="zákl. přenesená",J379,0)</f>
        <v>0</v>
      </c>
      <c r="BH379" s="303">
        <f>IF(N379="sníž. přenesená",J379,0)</f>
        <v>0</v>
      </c>
      <c r="BI379" s="303">
        <f>IF(N379="nulová",J379,0)</f>
        <v>0</v>
      </c>
      <c r="BJ379" s="291" t="s">
        <v>80</v>
      </c>
      <c r="BK379" s="303">
        <f>ROUND(I379*H379,2)</f>
        <v>0</v>
      </c>
      <c r="BL379" s="291" t="s">
        <v>150</v>
      </c>
      <c r="BM379" s="291" t="s">
        <v>914</v>
      </c>
    </row>
    <row r="380" spans="2:65" s="55" customFormat="1" ht="121.5">
      <c r="B380" s="33"/>
      <c r="D380" s="152" t="s">
        <v>191</v>
      </c>
      <c r="F380" s="153" t="s">
        <v>718</v>
      </c>
      <c r="I380" s="122"/>
      <c r="L380" s="33"/>
      <c r="M380" s="154"/>
      <c r="N380" s="34"/>
      <c r="O380" s="34"/>
      <c r="P380" s="34"/>
      <c r="Q380" s="34"/>
      <c r="R380" s="34"/>
      <c r="S380" s="34"/>
      <c r="T380" s="70"/>
      <c r="AT380" s="291" t="s">
        <v>191</v>
      </c>
      <c r="AU380" s="291" t="s">
        <v>82</v>
      </c>
    </row>
    <row r="381" spans="2:65" s="133" customFormat="1" ht="29.85" customHeight="1">
      <c r="B381" s="132"/>
      <c r="D381" s="134" t="s">
        <v>71</v>
      </c>
      <c r="E381" s="168" t="s">
        <v>776</v>
      </c>
      <c r="F381" s="168" t="s">
        <v>777</v>
      </c>
      <c r="I381" s="136"/>
      <c r="J381" s="169">
        <f>BK381</f>
        <v>0</v>
      </c>
      <c r="L381" s="132"/>
      <c r="M381" s="138"/>
      <c r="N381" s="139"/>
      <c r="O381" s="139"/>
      <c r="P381" s="140">
        <f>SUM(P382:P408)</f>
        <v>0</v>
      </c>
      <c r="Q381" s="139"/>
      <c r="R381" s="140">
        <f>SUM(R382:R408)</f>
        <v>3.8200000000000003</v>
      </c>
      <c r="S381" s="139"/>
      <c r="T381" s="141">
        <f>SUM(T382:T408)</f>
        <v>0</v>
      </c>
      <c r="AR381" s="165" t="s">
        <v>80</v>
      </c>
      <c r="AT381" s="300" t="s">
        <v>71</v>
      </c>
      <c r="AU381" s="300" t="s">
        <v>80</v>
      </c>
      <c r="AY381" s="165" t="s">
        <v>145</v>
      </c>
      <c r="BK381" s="301">
        <f>SUM(BK382:BK408)</f>
        <v>0</v>
      </c>
    </row>
    <row r="382" spans="2:65" s="55" customFormat="1" ht="31.5" customHeight="1">
      <c r="B382" s="33"/>
      <c r="C382" s="142" t="s">
        <v>915</v>
      </c>
      <c r="D382" s="142" t="s">
        <v>146</v>
      </c>
      <c r="E382" s="143" t="s">
        <v>778</v>
      </c>
      <c r="F382" s="144" t="s">
        <v>779</v>
      </c>
      <c r="G382" s="145" t="s">
        <v>189</v>
      </c>
      <c r="H382" s="146">
        <v>191</v>
      </c>
      <c r="I382" s="147"/>
      <c r="J382" s="148">
        <f>ROUND(I382*H382,2)</f>
        <v>0</v>
      </c>
      <c r="K382" s="144" t="s">
        <v>190</v>
      </c>
      <c r="L382" s="33"/>
      <c r="M382" s="302" t="s">
        <v>21</v>
      </c>
      <c r="N382" s="149" t="s">
        <v>43</v>
      </c>
      <c r="O382" s="34"/>
      <c r="P382" s="150">
        <f>O382*H382</f>
        <v>0</v>
      </c>
      <c r="Q382" s="150">
        <v>0</v>
      </c>
      <c r="R382" s="150">
        <f>Q382*H382</f>
        <v>0</v>
      </c>
      <c r="S382" s="150">
        <v>0</v>
      </c>
      <c r="T382" s="151">
        <f>S382*H382</f>
        <v>0</v>
      </c>
      <c r="AR382" s="291" t="s">
        <v>150</v>
      </c>
      <c r="AT382" s="291" t="s">
        <v>146</v>
      </c>
      <c r="AU382" s="291" t="s">
        <v>82</v>
      </c>
      <c r="AY382" s="291" t="s">
        <v>145</v>
      </c>
      <c r="BE382" s="303">
        <f>IF(N382="základní",J382,0)</f>
        <v>0</v>
      </c>
      <c r="BF382" s="303">
        <f>IF(N382="snížená",J382,0)</f>
        <v>0</v>
      </c>
      <c r="BG382" s="303">
        <f>IF(N382="zákl. přenesená",J382,0)</f>
        <v>0</v>
      </c>
      <c r="BH382" s="303">
        <f>IF(N382="sníž. přenesená",J382,0)</f>
        <v>0</v>
      </c>
      <c r="BI382" s="303">
        <f>IF(N382="nulová",J382,0)</f>
        <v>0</v>
      </c>
      <c r="BJ382" s="291" t="s">
        <v>80</v>
      </c>
      <c r="BK382" s="303">
        <f>ROUND(I382*H382,2)</f>
        <v>0</v>
      </c>
      <c r="BL382" s="291" t="s">
        <v>150</v>
      </c>
      <c r="BM382" s="291" t="s">
        <v>916</v>
      </c>
    </row>
    <row r="383" spans="2:65" s="55" customFormat="1" ht="148.5">
      <c r="B383" s="33"/>
      <c r="D383" s="170" t="s">
        <v>191</v>
      </c>
      <c r="F383" s="171" t="s">
        <v>780</v>
      </c>
      <c r="I383" s="122"/>
      <c r="L383" s="33"/>
      <c r="M383" s="154"/>
      <c r="N383" s="34"/>
      <c r="O383" s="34"/>
      <c r="P383" s="34"/>
      <c r="Q383" s="34"/>
      <c r="R383" s="34"/>
      <c r="S383" s="34"/>
      <c r="T383" s="70"/>
      <c r="AT383" s="291" t="s">
        <v>191</v>
      </c>
      <c r="AU383" s="291" t="s">
        <v>82</v>
      </c>
    </row>
    <row r="384" spans="2:65" s="55" customFormat="1" ht="22.5" customHeight="1">
      <c r="B384" s="33"/>
      <c r="C384" s="182" t="s">
        <v>2363</v>
      </c>
      <c r="D384" s="182" t="s">
        <v>232</v>
      </c>
      <c r="E384" s="183" t="s">
        <v>917</v>
      </c>
      <c r="F384" s="184" t="s">
        <v>918</v>
      </c>
      <c r="G384" s="185" t="s">
        <v>783</v>
      </c>
      <c r="H384" s="186">
        <v>3.06</v>
      </c>
      <c r="I384" s="187"/>
      <c r="J384" s="188">
        <f>ROUND(I384*H384,2)</f>
        <v>0</v>
      </c>
      <c r="K384" s="184" t="s">
        <v>21</v>
      </c>
      <c r="L384" s="306"/>
      <c r="M384" s="307" t="s">
        <v>21</v>
      </c>
      <c r="N384" s="189" t="s">
        <v>43</v>
      </c>
      <c r="O384" s="34"/>
      <c r="P384" s="150">
        <f>O384*H384</f>
        <v>0</v>
      </c>
      <c r="Q384" s="150">
        <v>0</v>
      </c>
      <c r="R384" s="150">
        <f>Q384*H384</f>
        <v>0</v>
      </c>
      <c r="S384" s="150">
        <v>0</v>
      </c>
      <c r="T384" s="151">
        <f>S384*H384</f>
        <v>0</v>
      </c>
      <c r="AR384" s="291" t="s">
        <v>162</v>
      </c>
      <c r="AT384" s="291" t="s">
        <v>232</v>
      </c>
      <c r="AU384" s="291" t="s">
        <v>82</v>
      </c>
      <c r="AY384" s="291" t="s">
        <v>145</v>
      </c>
      <c r="BE384" s="303">
        <f>IF(N384="základní",J384,0)</f>
        <v>0</v>
      </c>
      <c r="BF384" s="303">
        <f>IF(N384="snížená",J384,0)</f>
        <v>0</v>
      </c>
      <c r="BG384" s="303">
        <f>IF(N384="zákl. přenesená",J384,0)</f>
        <v>0</v>
      </c>
      <c r="BH384" s="303">
        <f>IF(N384="sníž. přenesená",J384,0)</f>
        <v>0</v>
      </c>
      <c r="BI384" s="303">
        <f>IF(N384="nulová",J384,0)</f>
        <v>0</v>
      </c>
      <c r="BJ384" s="291" t="s">
        <v>80</v>
      </c>
      <c r="BK384" s="303">
        <f>ROUND(I384*H384,2)</f>
        <v>0</v>
      </c>
      <c r="BL384" s="291" t="s">
        <v>150</v>
      </c>
      <c r="BM384" s="291" t="s">
        <v>919</v>
      </c>
    </row>
    <row r="385" spans="2:65" s="55" customFormat="1" ht="31.5" customHeight="1">
      <c r="B385" s="33"/>
      <c r="C385" s="142" t="s">
        <v>671</v>
      </c>
      <c r="D385" s="142" t="s">
        <v>146</v>
      </c>
      <c r="E385" s="143" t="s">
        <v>784</v>
      </c>
      <c r="F385" s="144" t="s">
        <v>785</v>
      </c>
      <c r="G385" s="145" t="s">
        <v>221</v>
      </c>
      <c r="H385" s="146">
        <v>19.100000000000001</v>
      </c>
      <c r="I385" s="147"/>
      <c r="J385" s="148">
        <f>ROUND(I385*H385,2)</f>
        <v>0</v>
      </c>
      <c r="K385" s="144" t="s">
        <v>190</v>
      </c>
      <c r="L385" s="33"/>
      <c r="M385" s="302" t="s">
        <v>21</v>
      </c>
      <c r="N385" s="149" t="s">
        <v>43</v>
      </c>
      <c r="O385" s="34"/>
      <c r="P385" s="150">
        <f>O385*H385</f>
        <v>0</v>
      </c>
      <c r="Q385" s="150">
        <v>0</v>
      </c>
      <c r="R385" s="150">
        <f>Q385*H385</f>
        <v>0</v>
      </c>
      <c r="S385" s="150">
        <v>0</v>
      </c>
      <c r="T385" s="151">
        <f>S385*H385</f>
        <v>0</v>
      </c>
      <c r="AR385" s="291" t="s">
        <v>150</v>
      </c>
      <c r="AT385" s="291" t="s">
        <v>146</v>
      </c>
      <c r="AU385" s="291" t="s">
        <v>82</v>
      </c>
      <c r="AY385" s="291" t="s">
        <v>145</v>
      </c>
      <c r="BE385" s="303">
        <f>IF(N385="základní",J385,0)</f>
        <v>0</v>
      </c>
      <c r="BF385" s="303">
        <f>IF(N385="snížená",J385,0)</f>
        <v>0</v>
      </c>
      <c r="BG385" s="303">
        <f>IF(N385="zákl. přenesená",J385,0)</f>
        <v>0</v>
      </c>
      <c r="BH385" s="303">
        <f>IF(N385="sníž. přenesená",J385,0)</f>
        <v>0</v>
      </c>
      <c r="BI385" s="303">
        <f>IF(N385="nulová",J385,0)</f>
        <v>0</v>
      </c>
      <c r="BJ385" s="291" t="s">
        <v>80</v>
      </c>
      <c r="BK385" s="303">
        <f>ROUND(I385*H385,2)</f>
        <v>0</v>
      </c>
      <c r="BL385" s="291" t="s">
        <v>150</v>
      </c>
      <c r="BM385" s="291" t="s">
        <v>920</v>
      </c>
    </row>
    <row r="386" spans="2:65" s="55" customFormat="1" ht="81">
      <c r="B386" s="33"/>
      <c r="D386" s="170" t="s">
        <v>191</v>
      </c>
      <c r="F386" s="171" t="s">
        <v>786</v>
      </c>
      <c r="I386" s="122"/>
      <c r="L386" s="33"/>
      <c r="M386" s="154"/>
      <c r="N386" s="34"/>
      <c r="O386" s="34"/>
      <c r="P386" s="34"/>
      <c r="Q386" s="34"/>
      <c r="R386" s="34"/>
      <c r="S386" s="34"/>
      <c r="T386" s="70"/>
      <c r="AT386" s="291" t="s">
        <v>191</v>
      </c>
      <c r="AU386" s="291" t="s">
        <v>82</v>
      </c>
    </row>
    <row r="387" spans="2:65" s="55" customFormat="1" ht="22.5" customHeight="1">
      <c r="B387" s="33"/>
      <c r="C387" s="142" t="s">
        <v>2367</v>
      </c>
      <c r="D387" s="142" t="s">
        <v>146</v>
      </c>
      <c r="E387" s="143" t="s">
        <v>787</v>
      </c>
      <c r="F387" s="144" t="s">
        <v>788</v>
      </c>
      <c r="G387" s="145" t="s">
        <v>189</v>
      </c>
      <c r="H387" s="146">
        <v>191</v>
      </c>
      <c r="I387" s="147"/>
      <c r="J387" s="148">
        <f>ROUND(I387*H387,2)</f>
        <v>0</v>
      </c>
      <c r="K387" s="144" t="s">
        <v>21</v>
      </c>
      <c r="L387" s="33"/>
      <c r="M387" s="302" t="s">
        <v>21</v>
      </c>
      <c r="N387" s="149" t="s">
        <v>43</v>
      </c>
      <c r="O387" s="34"/>
      <c r="P387" s="150">
        <f>O387*H387</f>
        <v>0</v>
      </c>
      <c r="Q387" s="150">
        <v>0</v>
      </c>
      <c r="R387" s="150">
        <f>Q387*H387</f>
        <v>0</v>
      </c>
      <c r="S387" s="150">
        <v>0</v>
      </c>
      <c r="T387" s="151">
        <f>S387*H387</f>
        <v>0</v>
      </c>
      <c r="AR387" s="291" t="s">
        <v>150</v>
      </c>
      <c r="AT387" s="291" t="s">
        <v>146</v>
      </c>
      <c r="AU387" s="291" t="s">
        <v>82</v>
      </c>
      <c r="AY387" s="291" t="s">
        <v>145</v>
      </c>
      <c r="BE387" s="303">
        <f>IF(N387="základní",J387,0)</f>
        <v>0</v>
      </c>
      <c r="BF387" s="303">
        <f>IF(N387="snížená",J387,0)</f>
        <v>0</v>
      </c>
      <c r="BG387" s="303">
        <f>IF(N387="zákl. přenesená",J387,0)</f>
        <v>0</v>
      </c>
      <c r="BH387" s="303">
        <f>IF(N387="sníž. přenesená",J387,0)</f>
        <v>0</v>
      </c>
      <c r="BI387" s="303">
        <f>IF(N387="nulová",J387,0)</f>
        <v>0</v>
      </c>
      <c r="BJ387" s="291" t="s">
        <v>80</v>
      </c>
      <c r="BK387" s="303">
        <f>ROUND(I387*H387,2)</f>
        <v>0</v>
      </c>
      <c r="BL387" s="291" t="s">
        <v>150</v>
      </c>
      <c r="BM387" s="291" t="s">
        <v>921</v>
      </c>
    </row>
    <row r="388" spans="2:65" s="55" customFormat="1" ht="22.5" customHeight="1">
      <c r="B388" s="33"/>
      <c r="C388" s="142" t="s">
        <v>922</v>
      </c>
      <c r="D388" s="142" t="s">
        <v>146</v>
      </c>
      <c r="E388" s="143" t="s">
        <v>923</v>
      </c>
      <c r="F388" s="144" t="s">
        <v>924</v>
      </c>
      <c r="G388" s="145" t="s">
        <v>189</v>
      </c>
      <c r="H388" s="146">
        <v>19.100000000000001</v>
      </c>
      <c r="I388" s="147"/>
      <c r="J388" s="148">
        <f>ROUND(I388*H388,2)</f>
        <v>0</v>
      </c>
      <c r="K388" s="144" t="s">
        <v>190</v>
      </c>
      <c r="L388" s="33"/>
      <c r="M388" s="302" t="s">
        <v>21</v>
      </c>
      <c r="N388" s="149" t="s">
        <v>43</v>
      </c>
      <c r="O388" s="34"/>
      <c r="P388" s="150">
        <f>O388*H388</f>
        <v>0</v>
      </c>
      <c r="Q388" s="150">
        <v>0</v>
      </c>
      <c r="R388" s="150">
        <f>Q388*H388</f>
        <v>0</v>
      </c>
      <c r="S388" s="150">
        <v>0</v>
      </c>
      <c r="T388" s="151">
        <f>S388*H388</f>
        <v>0</v>
      </c>
      <c r="AR388" s="291" t="s">
        <v>150</v>
      </c>
      <c r="AT388" s="291" t="s">
        <v>146</v>
      </c>
      <c r="AU388" s="291" t="s">
        <v>82</v>
      </c>
      <c r="AY388" s="291" t="s">
        <v>145</v>
      </c>
      <c r="BE388" s="303">
        <f>IF(N388="základní",J388,0)</f>
        <v>0</v>
      </c>
      <c r="BF388" s="303">
        <f>IF(N388="snížená",J388,0)</f>
        <v>0</v>
      </c>
      <c r="BG388" s="303">
        <f>IF(N388="zákl. přenesená",J388,0)</f>
        <v>0</v>
      </c>
      <c r="BH388" s="303">
        <f>IF(N388="sníž. přenesená",J388,0)</f>
        <v>0</v>
      </c>
      <c r="BI388" s="303">
        <f>IF(N388="nulová",J388,0)</f>
        <v>0</v>
      </c>
      <c r="BJ388" s="291" t="s">
        <v>80</v>
      </c>
      <c r="BK388" s="303">
        <f>ROUND(I388*H388,2)</f>
        <v>0</v>
      </c>
      <c r="BL388" s="291" t="s">
        <v>150</v>
      </c>
      <c r="BM388" s="291" t="s">
        <v>925</v>
      </c>
    </row>
    <row r="389" spans="2:65" s="55" customFormat="1" ht="54">
      <c r="B389" s="33"/>
      <c r="D389" s="170" t="s">
        <v>191</v>
      </c>
      <c r="F389" s="171" t="s">
        <v>798</v>
      </c>
      <c r="I389" s="122"/>
      <c r="L389" s="33"/>
      <c r="M389" s="154"/>
      <c r="N389" s="34"/>
      <c r="O389" s="34"/>
      <c r="P389" s="34"/>
      <c r="Q389" s="34"/>
      <c r="R389" s="34"/>
      <c r="S389" s="34"/>
      <c r="T389" s="70"/>
      <c r="AT389" s="291" t="s">
        <v>191</v>
      </c>
      <c r="AU389" s="291" t="s">
        <v>82</v>
      </c>
    </row>
    <row r="390" spans="2:65" s="55" customFormat="1" ht="31.5" customHeight="1">
      <c r="B390" s="33"/>
      <c r="C390" s="142" t="s">
        <v>2372</v>
      </c>
      <c r="D390" s="142" t="s">
        <v>146</v>
      </c>
      <c r="E390" s="143" t="s">
        <v>799</v>
      </c>
      <c r="F390" s="144" t="s">
        <v>800</v>
      </c>
      <c r="G390" s="145" t="s">
        <v>155</v>
      </c>
      <c r="H390" s="146">
        <v>117</v>
      </c>
      <c r="I390" s="147"/>
      <c r="J390" s="148">
        <f>ROUND(I390*H390,2)</f>
        <v>0</v>
      </c>
      <c r="K390" s="144" t="s">
        <v>21</v>
      </c>
      <c r="L390" s="33"/>
      <c r="M390" s="302" t="s">
        <v>21</v>
      </c>
      <c r="N390" s="149" t="s">
        <v>43</v>
      </c>
      <c r="O390" s="34"/>
      <c r="P390" s="150">
        <f>O390*H390</f>
        <v>0</v>
      </c>
      <c r="Q390" s="150">
        <v>0</v>
      </c>
      <c r="R390" s="150">
        <f>Q390*H390</f>
        <v>0</v>
      </c>
      <c r="S390" s="150">
        <v>0</v>
      </c>
      <c r="T390" s="151">
        <f>S390*H390</f>
        <v>0</v>
      </c>
      <c r="AR390" s="291" t="s">
        <v>150</v>
      </c>
      <c r="AT390" s="291" t="s">
        <v>146</v>
      </c>
      <c r="AU390" s="291" t="s">
        <v>82</v>
      </c>
      <c r="AY390" s="291" t="s">
        <v>145</v>
      </c>
      <c r="BE390" s="303">
        <f>IF(N390="základní",J390,0)</f>
        <v>0</v>
      </c>
      <c r="BF390" s="303">
        <f>IF(N390="snížená",J390,0)</f>
        <v>0</v>
      </c>
      <c r="BG390" s="303">
        <f>IF(N390="zákl. přenesená",J390,0)</f>
        <v>0</v>
      </c>
      <c r="BH390" s="303">
        <f>IF(N390="sníž. přenesená",J390,0)</f>
        <v>0</v>
      </c>
      <c r="BI390" s="303">
        <f>IF(N390="nulová",J390,0)</f>
        <v>0</v>
      </c>
      <c r="BJ390" s="291" t="s">
        <v>80</v>
      </c>
      <c r="BK390" s="303">
        <f>ROUND(I390*H390,2)</f>
        <v>0</v>
      </c>
      <c r="BL390" s="291" t="s">
        <v>150</v>
      </c>
      <c r="BM390" s="291" t="s">
        <v>926</v>
      </c>
    </row>
    <row r="391" spans="2:65" s="55" customFormat="1" ht="31.5" customHeight="1">
      <c r="B391" s="33"/>
      <c r="C391" s="142" t="s">
        <v>927</v>
      </c>
      <c r="D391" s="142" t="s">
        <v>146</v>
      </c>
      <c r="E391" s="143" t="s">
        <v>802</v>
      </c>
      <c r="F391" s="144" t="s">
        <v>803</v>
      </c>
      <c r="G391" s="145" t="s">
        <v>155</v>
      </c>
      <c r="H391" s="146">
        <v>117</v>
      </c>
      <c r="I391" s="147"/>
      <c r="J391" s="148">
        <f>ROUND(I391*H391,2)</f>
        <v>0</v>
      </c>
      <c r="K391" s="144" t="s">
        <v>190</v>
      </c>
      <c r="L391" s="33"/>
      <c r="M391" s="302" t="s">
        <v>21</v>
      </c>
      <c r="N391" s="149" t="s">
        <v>43</v>
      </c>
      <c r="O391" s="34"/>
      <c r="P391" s="150">
        <f>O391*H391</f>
        <v>0</v>
      </c>
      <c r="Q391" s="150">
        <v>0</v>
      </c>
      <c r="R391" s="150">
        <f>Q391*H391</f>
        <v>0</v>
      </c>
      <c r="S391" s="150">
        <v>0</v>
      </c>
      <c r="T391" s="151">
        <f>S391*H391</f>
        <v>0</v>
      </c>
      <c r="AR391" s="291" t="s">
        <v>150</v>
      </c>
      <c r="AT391" s="291" t="s">
        <v>146</v>
      </c>
      <c r="AU391" s="291" t="s">
        <v>82</v>
      </c>
      <c r="AY391" s="291" t="s">
        <v>145</v>
      </c>
      <c r="BE391" s="303">
        <f>IF(N391="základní",J391,0)</f>
        <v>0</v>
      </c>
      <c r="BF391" s="303">
        <f>IF(N391="snížená",J391,0)</f>
        <v>0</v>
      </c>
      <c r="BG391" s="303">
        <f>IF(N391="zákl. přenesená",J391,0)</f>
        <v>0</v>
      </c>
      <c r="BH391" s="303">
        <f>IF(N391="sníž. přenesená",J391,0)</f>
        <v>0</v>
      </c>
      <c r="BI391" s="303">
        <f>IF(N391="nulová",J391,0)</f>
        <v>0</v>
      </c>
      <c r="BJ391" s="291" t="s">
        <v>80</v>
      </c>
      <c r="BK391" s="303">
        <f>ROUND(I391*H391,2)</f>
        <v>0</v>
      </c>
      <c r="BL391" s="291" t="s">
        <v>150</v>
      </c>
      <c r="BM391" s="291" t="s">
        <v>928</v>
      </c>
    </row>
    <row r="392" spans="2:65" s="55" customFormat="1" ht="67.5">
      <c r="B392" s="33"/>
      <c r="D392" s="170" t="s">
        <v>191</v>
      </c>
      <c r="F392" s="171" t="s">
        <v>727</v>
      </c>
      <c r="I392" s="122"/>
      <c r="L392" s="33"/>
      <c r="M392" s="154"/>
      <c r="N392" s="34"/>
      <c r="O392" s="34"/>
      <c r="P392" s="34"/>
      <c r="Q392" s="34"/>
      <c r="R392" s="34"/>
      <c r="S392" s="34"/>
      <c r="T392" s="70"/>
      <c r="AT392" s="291" t="s">
        <v>191</v>
      </c>
      <c r="AU392" s="291" t="s">
        <v>82</v>
      </c>
    </row>
    <row r="393" spans="2:65" s="55" customFormat="1" ht="31.5" customHeight="1">
      <c r="B393" s="33"/>
      <c r="C393" s="142" t="s">
        <v>2375</v>
      </c>
      <c r="D393" s="142" t="s">
        <v>146</v>
      </c>
      <c r="E393" s="143" t="s">
        <v>730</v>
      </c>
      <c r="F393" s="144" t="s">
        <v>731</v>
      </c>
      <c r="G393" s="145" t="s">
        <v>199</v>
      </c>
      <c r="H393" s="146">
        <v>1E-3</v>
      </c>
      <c r="I393" s="147"/>
      <c r="J393" s="148">
        <f>ROUND(I393*H393,2)</f>
        <v>0</v>
      </c>
      <c r="K393" s="144" t="s">
        <v>190</v>
      </c>
      <c r="L393" s="33"/>
      <c r="M393" s="302" t="s">
        <v>21</v>
      </c>
      <c r="N393" s="149" t="s">
        <v>43</v>
      </c>
      <c r="O393" s="34"/>
      <c r="P393" s="150">
        <f>O393*H393</f>
        <v>0</v>
      </c>
      <c r="Q393" s="150">
        <v>0</v>
      </c>
      <c r="R393" s="150">
        <f>Q393*H393</f>
        <v>0</v>
      </c>
      <c r="S393" s="150">
        <v>0</v>
      </c>
      <c r="T393" s="151">
        <f>S393*H393</f>
        <v>0</v>
      </c>
      <c r="AR393" s="291" t="s">
        <v>150</v>
      </c>
      <c r="AT393" s="291" t="s">
        <v>146</v>
      </c>
      <c r="AU393" s="291" t="s">
        <v>82</v>
      </c>
      <c r="AY393" s="291" t="s">
        <v>145</v>
      </c>
      <c r="BE393" s="303">
        <f>IF(N393="základní",J393,0)</f>
        <v>0</v>
      </c>
      <c r="BF393" s="303">
        <f>IF(N393="snížená",J393,0)</f>
        <v>0</v>
      </c>
      <c r="BG393" s="303">
        <f>IF(N393="zákl. přenesená",J393,0)</f>
        <v>0</v>
      </c>
      <c r="BH393" s="303">
        <f>IF(N393="sníž. přenesená",J393,0)</f>
        <v>0</v>
      </c>
      <c r="BI393" s="303">
        <f>IF(N393="nulová",J393,0)</f>
        <v>0</v>
      </c>
      <c r="BJ393" s="291" t="s">
        <v>80</v>
      </c>
      <c r="BK393" s="303">
        <f>ROUND(I393*H393,2)</f>
        <v>0</v>
      </c>
      <c r="BL393" s="291" t="s">
        <v>150</v>
      </c>
      <c r="BM393" s="291" t="s">
        <v>929</v>
      </c>
    </row>
    <row r="394" spans="2:65" s="55" customFormat="1" ht="54">
      <c r="B394" s="33"/>
      <c r="D394" s="170" t="s">
        <v>191</v>
      </c>
      <c r="F394" s="171" t="s">
        <v>732</v>
      </c>
      <c r="I394" s="122"/>
      <c r="L394" s="33"/>
      <c r="M394" s="154"/>
      <c r="N394" s="34"/>
      <c r="O394" s="34"/>
      <c r="P394" s="34"/>
      <c r="Q394" s="34"/>
      <c r="R394" s="34"/>
      <c r="S394" s="34"/>
      <c r="T394" s="70"/>
      <c r="AT394" s="291" t="s">
        <v>191</v>
      </c>
      <c r="AU394" s="291" t="s">
        <v>82</v>
      </c>
    </row>
    <row r="395" spans="2:65" s="55" customFormat="1" ht="22.5" customHeight="1">
      <c r="B395" s="33"/>
      <c r="C395" s="182" t="s">
        <v>930</v>
      </c>
      <c r="D395" s="182" t="s">
        <v>232</v>
      </c>
      <c r="E395" s="183" t="s">
        <v>733</v>
      </c>
      <c r="F395" s="184" t="s">
        <v>734</v>
      </c>
      <c r="G395" s="185" t="s">
        <v>459</v>
      </c>
      <c r="H395" s="186">
        <v>1.17</v>
      </c>
      <c r="I395" s="187"/>
      <c r="J395" s="188">
        <f>ROUND(I395*H395,2)</f>
        <v>0</v>
      </c>
      <c r="K395" s="184" t="s">
        <v>21</v>
      </c>
      <c r="L395" s="306"/>
      <c r="M395" s="307" t="s">
        <v>21</v>
      </c>
      <c r="N395" s="189" t="s">
        <v>43</v>
      </c>
      <c r="O395" s="34"/>
      <c r="P395" s="150">
        <f>O395*H395</f>
        <v>0</v>
      </c>
      <c r="Q395" s="150">
        <v>0</v>
      </c>
      <c r="R395" s="150">
        <f>Q395*H395</f>
        <v>0</v>
      </c>
      <c r="S395" s="150">
        <v>0</v>
      </c>
      <c r="T395" s="151">
        <f>S395*H395</f>
        <v>0</v>
      </c>
      <c r="AR395" s="291" t="s">
        <v>162</v>
      </c>
      <c r="AT395" s="291" t="s">
        <v>232</v>
      </c>
      <c r="AU395" s="291" t="s">
        <v>82</v>
      </c>
      <c r="AY395" s="291" t="s">
        <v>145</v>
      </c>
      <c r="BE395" s="303">
        <f>IF(N395="základní",J395,0)</f>
        <v>0</v>
      </c>
      <c r="BF395" s="303">
        <f>IF(N395="snížená",J395,0)</f>
        <v>0</v>
      </c>
      <c r="BG395" s="303">
        <f>IF(N395="zákl. přenesená",J395,0)</f>
        <v>0</v>
      </c>
      <c r="BH395" s="303">
        <f>IF(N395="sníž. přenesená",J395,0)</f>
        <v>0</v>
      </c>
      <c r="BI395" s="303">
        <f>IF(N395="nulová",J395,0)</f>
        <v>0</v>
      </c>
      <c r="BJ395" s="291" t="s">
        <v>80</v>
      </c>
      <c r="BK395" s="303">
        <f>ROUND(I395*H395,2)</f>
        <v>0</v>
      </c>
      <c r="BL395" s="291" t="s">
        <v>150</v>
      </c>
      <c r="BM395" s="291" t="s">
        <v>931</v>
      </c>
    </row>
    <row r="396" spans="2:65" s="55" customFormat="1" ht="31.5" customHeight="1">
      <c r="B396" s="33"/>
      <c r="C396" s="142" t="s">
        <v>2379</v>
      </c>
      <c r="D396" s="142" t="s">
        <v>146</v>
      </c>
      <c r="E396" s="143" t="s">
        <v>805</v>
      </c>
      <c r="F396" s="144" t="s">
        <v>806</v>
      </c>
      <c r="G396" s="145" t="s">
        <v>189</v>
      </c>
      <c r="H396" s="146">
        <v>57.3</v>
      </c>
      <c r="I396" s="147"/>
      <c r="J396" s="148">
        <f>ROUND(I396*H396,2)</f>
        <v>0</v>
      </c>
      <c r="K396" s="144" t="s">
        <v>190</v>
      </c>
      <c r="L396" s="33"/>
      <c r="M396" s="302" t="s">
        <v>21</v>
      </c>
      <c r="N396" s="149" t="s">
        <v>43</v>
      </c>
      <c r="O396" s="34"/>
      <c r="P396" s="150">
        <f>O396*H396</f>
        <v>0</v>
      </c>
      <c r="Q396" s="150">
        <v>0</v>
      </c>
      <c r="R396" s="150">
        <f>Q396*H396</f>
        <v>0</v>
      </c>
      <c r="S396" s="150">
        <v>0</v>
      </c>
      <c r="T396" s="151">
        <f>S396*H396</f>
        <v>0</v>
      </c>
      <c r="AR396" s="291" t="s">
        <v>150</v>
      </c>
      <c r="AT396" s="291" t="s">
        <v>146</v>
      </c>
      <c r="AU396" s="291" t="s">
        <v>82</v>
      </c>
      <c r="AY396" s="291" t="s">
        <v>145</v>
      </c>
      <c r="BE396" s="303">
        <f>IF(N396="základní",J396,0)</f>
        <v>0</v>
      </c>
      <c r="BF396" s="303">
        <f>IF(N396="snížená",J396,0)</f>
        <v>0</v>
      </c>
      <c r="BG396" s="303">
        <f>IF(N396="zákl. přenesená",J396,0)</f>
        <v>0</v>
      </c>
      <c r="BH396" s="303">
        <f>IF(N396="sníž. přenesená",J396,0)</f>
        <v>0</v>
      </c>
      <c r="BI396" s="303">
        <f>IF(N396="nulová",J396,0)</f>
        <v>0</v>
      </c>
      <c r="BJ396" s="291" t="s">
        <v>80</v>
      </c>
      <c r="BK396" s="303">
        <f>ROUND(I396*H396,2)</f>
        <v>0</v>
      </c>
      <c r="BL396" s="291" t="s">
        <v>150</v>
      </c>
      <c r="BM396" s="291" t="s">
        <v>932</v>
      </c>
    </row>
    <row r="397" spans="2:65" s="55" customFormat="1" ht="121.5">
      <c r="B397" s="33"/>
      <c r="D397" s="170" t="s">
        <v>191</v>
      </c>
      <c r="F397" s="171" t="s">
        <v>808</v>
      </c>
      <c r="I397" s="122"/>
      <c r="L397" s="33"/>
      <c r="M397" s="154"/>
      <c r="N397" s="34"/>
      <c r="O397" s="34"/>
      <c r="P397" s="34"/>
      <c r="Q397" s="34"/>
      <c r="R397" s="34"/>
      <c r="S397" s="34"/>
      <c r="T397" s="70"/>
      <c r="AT397" s="291" t="s">
        <v>191</v>
      </c>
      <c r="AU397" s="291" t="s">
        <v>82</v>
      </c>
    </row>
    <row r="398" spans="2:65" s="55" customFormat="1" ht="22.5" customHeight="1">
      <c r="B398" s="33"/>
      <c r="C398" s="182" t="s">
        <v>933</v>
      </c>
      <c r="D398" s="182" t="s">
        <v>232</v>
      </c>
      <c r="E398" s="183" t="s">
        <v>781</v>
      </c>
      <c r="F398" s="184" t="s">
        <v>782</v>
      </c>
      <c r="G398" s="185" t="s">
        <v>783</v>
      </c>
      <c r="H398" s="186">
        <v>0.56999999999999995</v>
      </c>
      <c r="I398" s="187"/>
      <c r="J398" s="188">
        <f t="shared" ref="J398:J404" si="10">ROUND(I398*H398,2)</f>
        <v>0</v>
      </c>
      <c r="K398" s="184" t="s">
        <v>21</v>
      </c>
      <c r="L398" s="306"/>
      <c r="M398" s="307" t="s">
        <v>21</v>
      </c>
      <c r="N398" s="189" t="s">
        <v>43</v>
      </c>
      <c r="O398" s="34"/>
      <c r="P398" s="150">
        <f t="shared" ref="P398:P404" si="11">O398*H398</f>
        <v>0</v>
      </c>
      <c r="Q398" s="150">
        <v>0</v>
      </c>
      <c r="R398" s="150">
        <f t="shared" ref="R398:R404" si="12">Q398*H398</f>
        <v>0</v>
      </c>
      <c r="S398" s="150">
        <v>0</v>
      </c>
      <c r="T398" s="151">
        <f t="shared" ref="T398:T404" si="13">S398*H398</f>
        <v>0</v>
      </c>
      <c r="AR398" s="291" t="s">
        <v>162</v>
      </c>
      <c r="AT398" s="291" t="s">
        <v>232</v>
      </c>
      <c r="AU398" s="291" t="s">
        <v>82</v>
      </c>
      <c r="AY398" s="291" t="s">
        <v>145</v>
      </c>
      <c r="BE398" s="303">
        <f t="shared" ref="BE398:BE404" si="14">IF(N398="základní",J398,0)</f>
        <v>0</v>
      </c>
      <c r="BF398" s="303">
        <f t="shared" ref="BF398:BF404" si="15">IF(N398="snížená",J398,0)</f>
        <v>0</v>
      </c>
      <c r="BG398" s="303">
        <f t="shared" ref="BG398:BG404" si="16">IF(N398="zákl. přenesená",J398,0)</f>
        <v>0</v>
      </c>
      <c r="BH398" s="303">
        <f t="shared" ref="BH398:BH404" si="17">IF(N398="sníž. přenesená",J398,0)</f>
        <v>0</v>
      </c>
      <c r="BI398" s="303">
        <f t="shared" ref="BI398:BI404" si="18">IF(N398="nulová",J398,0)</f>
        <v>0</v>
      </c>
      <c r="BJ398" s="291" t="s">
        <v>80</v>
      </c>
      <c r="BK398" s="303">
        <f t="shared" ref="BK398:BK404" si="19">ROUND(I398*H398,2)</f>
        <v>0</v>
      </c>
      <c r="BL398" s="291" t="s">
        <v>150</v>
      </c>
      <c r="BM398" s="291" t="s">
        <v>934</v>
      </c>
    </row>
    <row r="399" spans="2:65" s="55" customFormat="1" ht="22.5" customHeight="1">
      <c r="B399" s="33"/>
      <c r="C399" s="142" t="s">
        <v>2384</v>
      </c>
      <c r="D399" s="142" t="s">
        <v>146</v>
      </c>
      <c r="E399" s="143" t="s">
        <v>750</v>
      </c>
      <c r="F399" s="144" t="s">
        <v>751</v>
      </c>
      <c r="G399" s="145" t="s">
        <v>189</v>
      </c>
      <c r="H399" s="146">
        <v>191</v>
      </c>
      <c r="I399" s="147"/>
      <c r="J399" s="148">
        <f t="shared" si="10"/>
        <v>0</v>
      </c>
      <c r="K399" s="144" t="s">
        <v>21</v>
      </c>
      <c r="L399" s="33"/>
      <c r="M399" s="302" t="s">
        <v>21</v>
      </c>
      <c r="N399" s="149" t="s">
        <v>43</v>
      </c>
      <c r="O399" s="34"/>
      <c r="P399" s="150">
        <f t="shared" si="11"/>
        <v>0</v>
      </c>
      <c r="Q399" s="150">
        <v>0</v>
      </c>
      <c r="R399" s="150">
        <f t="shared" si="12"/>
        <v>0</v>
      </c>
      <c r="S399" s="150">
        <v>0</v>
      </c>
      <c r="T399" s="151">
        <f t="shared" si="13"/>
        <v>0</v>
      </c>
      <c r="AR399" s="291" t="s">
        <v>150</v>
      </c>
      <c r="AT399" s="291" t="s">
        <v>146</v>
      </c>
      <c r="AU399" s="291" t="s">
        <v>82</v>
      </c>
      <c r="AY399" s="291" t="s">
        <v>145</v>
      </c>
      <c r="BE399" s="303">
        <f t="shared" si="14"/>
        <v>0</v>
      </c>
      <c r="BF399" s="303">
        <f t="shared" si="15"/>
        <v>0</v>
      </c>
      <c r="BG399" s="303">
        <f t="shared" si="16"/>
        <v>0</v>
      </c>
      <c r="BH399" s="303">
        <f t="shared" si="17"/>
        <v>0</v>
      </c>
      <c r="BI399" s="303">
        <f t="shared" si="18"/>
        <v>0</v>
      </c>
      <c r="BJ399" s="291" t="s">
        <v>80</v>
      </c>
      <c r="BK399" s="303">
        <f t="shared" si="19"/>
        <v>0</v>
      </c>
      <c r="BL399" s="291" t="s">
        <v>150</v>
      </c>
      <c r="BM399" s="291" t="s">
        <v>935</v>
      </c>
    </row>
    <row r="400" spans="2:65" s="55" customFormat="1" ht="22.5" customHeight="1">
      <c r="B400" s="33"/>
      <c r="C400" s="182" t="s">
        <v>936</v>
      </c>
      <c r="D400" s="182" t="s">
        <v>232</v>
      </c>
      <c r="E400" s="183" t="s">
        <v>753</v>
      </c>
      <c r="F400" s="184" t="s">
        <v>754</v>
      </c>
      <c r="G400" s="185" t="s">
        <v>221</v>
      </c>
      <c r="H400" s="186">
        <v>19.100000000000001</v>
      </c>
      <c r="I400" s="187"/>
      <c r="J400" s="188">
        <f t="shared" si="10"/>
        <v>0</v>
      </c>
      <c r="K400" s="184" t="s">
        <v>190</v>
      </c>
      <c r="L400" s="306"/>
      <c r="M400" s="307" t="s">
        <v>21</v>
      </c>
      <c r="N400" s="189" t="s">
        <v>43</v>
      </c>
      <c r="O400" s="34"/>
      <c r="P400" s="150">
        <f t="shared" si="11"/>
        <v>0</v>
      </c>
      <c r="Q400" s="150">
        <v>0.2</v>
      </c>
      <c r="R400" s="150">
        <f t="shared" si="12"/>
        <v>3.8200000000000003</v>
      </c>
      <c r="S400" s="150">
        <v>0</v>
      </c>
      <c r="T400" s="151">
        <f t="shared" si="13"/>
        <v>0</v>
      </c>
      <c r="AR400" s="291" t="s">
        <v>162</v>
      </c>
      <c r="AT400" s="291" t="s">
        <v>232</v>
      </c>
      <c r="AU400" s="291" t="s">
        <v>82</v>
      </c>
      <c r="AY400" s="291" t="s">
        <v>145</v>
      </c>
      <c r="BE400" s="303">
        <f t="shared" si="14"/>
        <v>0</v>
      </c>
      <c r="BF400" s="303">
        <f t="shared" si="15"/>
        <v>0</v>
      </c>
      <c r="BG400" s="303">
        <f t="shared" si="16"/>
        <v>0</v>
      </c>
      <c r="BH400" s="303">
        <f t="shared" si="17"/>
        <v>0</v>
      </c>
      <c r="BI400" s="303">
        <f t="shared" si="18"/>
        <v>0</v>
      </c>
      <c r="BJ400" s="291" t="s">
        <v>80</v>
      </c>
      <c r="BK400" s="303">
        <f t="shared" si="19"/>
        <v>0</v>
      </c>
      <c r="BL400" s="291" t="s">
        <v>150</v>
      </c>
      <c r="BM400" s="291" t="s">
        <v>937</v>
      </c>
    </row>
    <row r="401" spans="2:65" s="55" customFormat="1" ht="22.5" customHeight="1">
      <c r="B401" s="33"/>
      <c r="C401" s="142" t="s">
        <v>807</v>
      </c>
      <c r="D401" s="142" t="s">
        <v>146</v>
      </c>
      <c r="E401" s="143" t="s">
        <v>746</v>
      </c>
      <c r="F401" s="144" t="s">
        <v>747</v>
      </c>
      <c r="G401" s="145" t="s">
        <v>221</v>
      </c>
      <c r="H401" s="146">
        <v>38.200000000000003</v>
      </c>
      <c r="I401" s="147"/>
      <c r="J401" s="148">
        <f t="shared" si="10"/>
        <v>0</v>
      </c>
      <c r="K401" s="144" t="s">
        <v>190</v>
      </c>
      <c r="L401" s="33"/>
      <c r="M401" s="302" t="s">
        <v>21</v>
      </c>
      <c r="N401" s="149" t="s">
        <v>43</v>
      </c>
      <c r="O401" s="34"/>
      <c r="P401" s="150">
        <f t="shared" si="11"/>
        <v>0</v>
      </c>
      <c r="Q401" s="150">
        <v>0</v>
      </c>
      <c r="R401" s="150">
        <f t="shared" si="12"/>
        <v>0</v>
      </c>
      <c r="S401" s="150">
        <v>0</v>
      </c>
      <c r="T401" s="151">
        <f t="shared" si="13"/>
        <v>0</v>
      </c>
      <c r="AR401" s="291" t="s">
        <v>150</v>
      </c>
      <c r="AT401" s="291" t="s">
        <v>146</v>
      </c>
      <c r="AU401" s="291" t="s">
        <v>82</v>
      </c>
      <c r="AY401" s="291" t="s">
        <v>145</v>
      </c>
      <c r="BE401" s="303">
        <f t="shared" si="14"/>
        <v>0</v>
      </c>
      <c r="BF401" s="303">
        <f t="shared" si="15"/>
        <v>0</v>
      </c>
      <c r="BG401" s="303">
        <f t="shared" si="16"/>
        <v>0</v>
      </c>
      <c r="BH401" s="303">
        <f t="shared" si="17"/>
        <v>0</v>
      </c>
      <c r="BI401" s="303">
        <f t="shared" si="18"/>
        <v>0</v>
      </c>
      <c r="BJ401" s="291" t="s">
        <v>80</v>
      </c>
      <c r="BK401" s="303">
        <f t="shared" si="19"/>
        <v>0</v>
      </c>
      <c r="BL401" s="291" t="s">
        <v>150</v>
      </c>
      <c r="BM401" s="291" t="s">
        <v>938</v>
      </c>
    </row>
    <row r="402" spans="2:65" s="55" customFormat="1" ht="22.5" customHeight="1">
      <c r="B402" s="33"/>
      <c r="C402" s="182" t="s">
        <v>939</v>
      </c>
      <c r="D402" s="182" t="s">
        <v>232</v>
      </c>
      <c r="E402" s="183" t="s">
        <v>748</v>
      </c>
      <c r="F402" s="184" t="s">
        <v>749</v>
      </c>
      <c r="G402" s="185" t="s">
        <v>221</v>
      </c>
      <c r="H402" s="186">
        <v>38.200000000000003</v>
      </c>
      <c r="I402" s="187"/>
      <c r="J402" s="188">
        <f t="shared" si="10"/>
        <v>0</v>
      </c>
      <c r="K402" s="184" t="s">
        <v>190</v>
      </c>
      <c r="L402" s="306"/>
      <c r="M402" s="307" t="s">
        <v>21</v>
      </c>
      <c r="N402" s="189" t="s">
        <v>43</v>
      </c>
      <c r="O402" s="34"/>
      <c r="P402" s="150">
        <f t="shared" si="11"/>
        <v>0</v>
      </c>
      <c r="Q402" s="150">
        <v>0</v>
      </c>
      <c r="R402" s="150">
        <f t="shared" si="12"/>
        <v>0</v>
      </c>
      <c r="S402" s="150">
        <v>0</v>
      </c>
      <c r="T402" s="151">
        <f t="shared" si="13"/>
        <v>0</v>
      </c>
      <c r="AR402" s="291" t="s">
        <v>162</v>
      </c>
      <c r="AT402" s="291" t="s">
        <v>232</v>
      </c>
      <c r="AU402" s="291" t="s">
        <v>82</v>
      </c>
      <c r="AY402" s="291" t="s">
        <v>145</v>
      </c>
      <c r="BE402" s="303">
        <f t="shared" si="14"/>
        <v>0</v>
      </c>
      <c r="BF402" s="303">
        <f t="shared" si="15"/>
        <v>0</v>
      </c>
      <c r="BG402" s="303">
        <f t="shared" si="16"/>
        <v>0</v>
      </c>
      <c r="BH402" s="303">
        <f t="shared" si="17"/>
        <v>0</v>
      </c>
      <c r="BI402" s="303">
        <f t="shared" si="18"/>
        <v>0</v>
      </c>
      <c r="BJ402" s="291" t="s">
        <v>80</v>
      </c>
      <c r="BK402" s="303">
        <f t="shared" si="19"/>
        <v>0</v>
      </c>
      <c r="BL402" s="291" t="s">
        <v>150</v>
      </c>
      <c r="BM402" s="291" t="s">
        <v>940</v>
      </c>
    </row>
    <row r="403" spans="2:65" s="55" customFormat="1" ht="22.5" customHeight="1">
      <c r="B403" s="33"/>
      <c r="C403" s="142" t="s">
        <v>809</v>
      </c>
      <c r="D403" s="142" t="s">
        <v>146</v>
      </c>
      <c r="E403" s="143" t="s">
        <v>817</v>
      </c>
      <c r="F403" s="144" t="s">
        <v>818</v>
      </c>
      <c r="G403" s="145" t="s">
        <v>221</v>
      </c>
      <c r="H403" s="146">
        <v>38.200000000000003</v>
      </c>
      <c r="I403" s="147"/>
      <c r="J403" s="148">
        <f t="shared" si="10"/>
        <v>0</v>
      </c>
      <c r="K403" s="144" t="s">
        <v>21</v>
      </c>
      <c r="L403" s="33"/>
      <c r="M403" s="302" t="s">
        <v>21</v>
      </c>
      <c r="N403" s="149" t="s">
        <v>43</v>
      </c>
      <c r="O403" s="34"/>
      <c r="P403" s="150">
        <f t="shared" si="11"/>
        <v>0</v>
      </c>
      <c r="Q403" s="150">
        <v>0</v>
      </c>
      <c r="R403" s="150">
        <f t="shared" si="12"/>
        <v>0</v>
      </c>
      <c r="S403" s="150">
        <v>0</v>
      </c>
      <c r="T403" s="151">
        <f t="shared" si="13"/>
        <v>0</v>
      </c>
      <c r="AR403" s="291" t="s">
        <v>150</v>
      </c>
      <c r="AT403" s="291" t="s">
        <v>146</v>
      </c>
      <c r="AU403" s="291" t="s">
        <v>82</v>
      </c>
      <c r="AY403" s="291" t="s">
        <v>145</v>
      </c>
      <c r="BE403" s="303">
        <f t="shared" si="14"/>
        <v>0</v>
      </c>
      <c r="BF403" s="303">
        <f t="shared" si="15"/>
        <v>0</v>
      </c>
      <c r="BG403" s="303">
        <f t="shared" si="16"/>
        <v>0</v>
      </c>
      <c r="BH403" s="303">
        <f t="shared" si="17"/>
        <v>0</v>
      </c>
      <c r="BI403" s="303">
        <f t="shared" si="18"/>
        <v>0</v>
      </c>
      <c r="BJ403" s="291" t="s">
        <v>80</v>
      </c>
      <c r="BK403" s="303">
        <f t="shared" si="19"/>
        <v>0</v>
      </c>
      <c r="BL403" s="291" t="s">
        <v>150</v>
      </c>
      <c r="BM403" s="291" t="s">
        <v>941</v>
      </c>
    </row>
    <row r="404" spans="2:65" s="55" customFormat="1" ht="22.5" customHeight="1">
      <c r="B404" s="33"/>
      <c r="C404" s="142" t="s">
        <v>942</v>
      </c>
      <c r="D404" s="142" t="s">
        <v>146</v>
      </c>
      <c r="E404" s="143" t="s">
        <v>820</v>
      </c>
      <c r="F404" s="144" t="s">
        <v>821</v>
      </c>
      <c r="G404" s="145" t="s">
        <v>256</v>
      </c>
      <c r="H404" s="146">
        <v>955</v>
      </c>
      <c r="I404" s="147"/>
      <c r="J404" s="148">
        <f t="shared" si="10"/>
        <v>0</v>
      </c>
      <c r="K404" s="144" t="s">
        <v>190</v>
      </c>
      <c r="L404" s="33"/>
      <c r="M404" s="302" t="s">
        <v>21</v>
      </c>
      <c r="N404" s="149" t="s">
        <v>43</v>
      </c>
      <c r="O404" s="34"/>
      <c r="P404" s="150">
        <f t="shared" si="11"/>
        <v>0</v>
      </c>
      <c r="Q404" s="150">
        <v>0</v>
      </c>
      <c r="R404" s="150">
        <f t="shared" si="12"/>
        <v>0</v>
      </c>
      <c r="S404" s="150">
        <v>0</v>
      </c>
      <c r="T404" s="151">
        <f t="shared" si="13"/>
        <v>0</v>
      </c>
      <c r="AR404" s="291" t="s">
        <v>150</v>
      </c>
      <c r="AT404" s="291" t="s">
        <v>146</v>
      </c>
      <c r="AU404" s="291" t="s">
        <v>82</v>
      </c>
      <c r="AY404" s="291" t="s">
        <v>145</v>
      </c>
      <c r="BE404" s="303">
        <f t="shared" si="14"/>
        <v>0</v>
      </c>
      <c r="BF404" s="303">
        <f t="shared" si="15"/>
        <v>0</v>
      </c>
      <c r="BG404" s="303">
        <f t="shared" si="16"/>
        <v>0</v>
      </c>
      <c r="BH404" s="303">
        <f t="shared" si="17"/>
        <v>0</v>
      </c>
      <c r="BI404" s="303">
        <f t="shared" si="18"/>
        <v>0</v>
      </c>
      <c r="BJ404" s="291" t="s">
        <v>80</v>
      </c>
      <c r="BK404" s="303">
        <f t="shared" si="19"/>
        <v>0</v>
      </c>
      <c r="BL404" s="291" t="s">
        <v>150</v>
      </c>
      <c r="BM404" s="291" t="s">
        <v>943</v>
      </c>
    </row>
    <row r="405" spans="2:65" s="55" customFormat="1" ht="54">
      <c r="B405" s="33"/>
      <c r="D405" s="170" t="s">
        <v>191</v>
      </c>
      <c r="F405" s="171" t="s">
        <v>823</v>
      </c>
      <c r="I405" s="122"/>
      <c r="L405" s="33"/>
      <c r="M405" s="154"/>
      <c r="N405" s="34"/>
      <c r="O405" s="34"/>
      <c r="P405" s="34"/>
      <c r="Q405" s="34"/>
      <c r="R405" s="34"/>
      <c r="S405" s="34"/>
      <c r="T405" s="70"/>
      <c r="AT405" s="291" t="s">
        <v>191</v>
      </c>
      <c r="AU405" s="291" t="s">
        <v>82</v>
      </c>
    </row>
    <row r="406" spans="2:65" s="55" customFormat="1" ht="22.5" customHeight="1">
      <c r="B406" s="33"/>
      <c r="C406" s="182" t="s">
        <v>811</v>
      </c>
      <c r="D406" s="182" t="s">
        <v>232</v>
      </c>
      <c r="E406" s="183" t="s">
        <v>825</v>
      </c>
      <c r="F406" s="184" t="s">
        <v>826</v>
      </c>
      <c r="G406" s="185" t="s">
        <v>149</v>
      </c>
      <c r="H406" s="186">
        <v>29</v>
      </c>
      <c r="I406" s="187"/>
      <c r="J406" s="188">
        <f>ROUND(I406*H406,2)</f>
        <v>0</v>
      </c>
      <c r="K406" s="184" t="s">
        <v>21</v>
      </c>
      <c r="L406" s="306"/>
      <c r="M406" s="307" t="s">
        <v>21</v>
      </c>
      <c r="N406" s="189" t="s">
        <v>43</v>
      </c>
      <c r="O406" s="34"/>
      <c r="P406" s="150">
        <f>O406*H406</f>
        <v>0</v>
      </c>
      <c r="Q406" s="150">
        <v>0</v>
      </c>
      <c r="R406" s="150">
        <f>Q406*H406</f>
        <v>0</v>
      </c>
      <c r="S406" s="150">
        <v>0</v>
      </c>
      <c r="T406" s="151">
        <f>S406*H406</f>
        <v>0</v>
      </c>
      <c r="AR406" s="291" t="s">
        <v>162</v>
      </c>
      <c r="AT406" s="291" t="s">
        <v>232</v>
      </c>
      <c r="AU406" s="291" t="s">
        <v>82</v>
      </c>
      <c r="AY406" s="291" t="s">
        <v>145</v>
      </c>
      <c r="BE406" s="303">
        <f>IF(N406="základní",J406,0)</f>
        <v>0</v>
      </c>
      <c r="BF406" s="303">
        <f>IF(N406="snížená",J406,0)</f>
        <v>0</v>
      </c>
      <c r="BG406" s="303">
        <f>IF(N406="zákl. přenesená",J406,0)</f>
        <v>0</v>
      </c>
      <c r="BH406" s="303">
        <f>IF(N406="sníž. přenesená",J406,0)</f>
        <v>0</v>
      </c>
      <c r="BI406" s="303">
        <f>IF(N406="nulová",J406,0)</f>
        <v>0</v>
      </c>
      <c r="BJ406" s="291" t="s">
        <v>80</v>
      </c>
      <c r="BK406" s="303">
        <f>ROUND(I406*H406,2)</f>
        <v>0</v>
      </c>
      <c r="BL406" s="291" t="s">
        <v>150</v>
      </c>
      <c r="BM406" s="291" t="s">
        <v>944</v>
      </c>
    </row>
    <row r="407" spans="2:65" s="55" customFormat="1" ht="22.5" customHeight="1">
      <c r="B407" s="33"/>
      <c r="C407" s="182" t="s">
        <v>945</v>
      </c>
      <c r="D407" s="182" t="s">
        <v>232</v>
      </c>
      <c r="E407" s="183" t="s">
        <v>832</v>
      </c>
      <c r="F407" s="184" t="s">
        <v>833</v>
      </c>
      <c r="G407" s="185" t="s">
        <v>149</v>
      </c>
      <c r="H407" s="186">
        <v>39</v>
      </c>
      <c r="I407" s="187"/>
      <c r="J407" s="188">
        <f>ROUND(I407*H407,2)</f>
        <v>0</v>
      </c>
      <c r="K407" s="184" t="s">
        <v>21</v>
      </c>
      <c r="L407" s="306"/>
      <c r="M407" s="307" t="s">
        <v>21</v>
      </c>
      <c r="N407" s="189" t="s">
        <v>43</v>
      </c>
      <c r="O407" s="34"/>
      <c r="P407" s="150">
        <f>O407*H407</f>
        <v>0</v>
      </c>
      <c r="Q407" s="150">
        <v>0</v>
      </c>
      <c r="R407" s="150">
        <f>Q407*H407</f>
        <v>0</v>
      </c>
      <c r="S407" s="150">
        <v>0</v>
      </c>
      <c r="T407" s="151">
        <f>S407*H407</f>
        <v>0</v>
      </c>
      <c r="AR407" s="291" t="s">
        <v>162</v>
      </c>
      <c r="AT407" s="291" t="s">
        <v>232</v>
      </c>
      <c r="AU407" s="291" t="s">
        <v>82</v>
      </c>
      <c r="AY407" s="291" t="s">
        <v>145</v>
      </c>
      <c r="BE407" s="303">
        <f>IF(N407="základní",J407,0)</f>
        <v>0</v>
      </c>
      <c r="BF407" s="303">
        <f>IF(N407="snížená",J407,0)</f>
        <v>0</v>
      </c>
      <c r="BG407" s="303">
        <f>IF(N407="zákl. přenesená",J407,0)</f>
        <v>0</v>
      </c>
      <c r="BH407" s="303">
        <f>IF(N407="sníž. přenesená",J407,0)</f>
        <v>0</v>
      </c>
      <c r="BI407" s="303">
        <f>IF(N407="nulová",J407,0)</f>
        <v>0</v>
      </c>
      <c r="BJ407" s="291" t="s">
        <v>80</v>
      </c>
      <c r="BK407" s="303">
        <f>ROUND(I407*H407,2)</f>
        <v>0</v>
      </c>
      <c r="BL407" s="291" t="s">
        <v>150</v>
      </c>
      <c r="BM407" s="291" t="s">
        <v>946</v>
      </c>
    </row>
    <row r="408" spans="2:65" s="55" customFormat="1" ht="22.5" customHeight="1">
      <c r="B408" s="33"/>
      <c r="C408" s="182" t="s">
        <v>812</v>
      </c>
      <c r="D408" s="182" t="s">
        <v>232</v>
      </c>
      <c r="E408" s="183" t="s">
        <v>835</v>
      </c>
      <c r="F408" s="184" t="s">
        <v>836</v>
      </c>
      <c r="G408" s="185" t="s">
        <v>149</v>
      </c>
      <c r="H408" s="186">
        <v>49</v>
      </c>
      <c r="I408" s="187"/>
      <c r="J408" s="188">
        <f>ROUND(I408*H408,2)</f>
        <v>0</v>
      </c>
      <c r="K408" s="184" t="s">
        <v>21</v>
      </c>
      <c r="L408" s="306"/>
      <c r="M408" s="307" t="s">
        <v>21</v>
      </c>
      <c r="N408" s="189" t="s">
        <v>43</v>
      </c>
      <c r="O408" s="34"/>
      <c r="P408" s="150">
        <f>O408*H408</f>
        <v>0</v>
      </c>
      <c r="Q408" s="150">
        <v>0</v>
      </c>
      <c r="R408" s="150">
        <f>Q408*H408</f>
        <v>0</v>
      </c>
      <c r="S408" s="150">
        <v>0</v>
      </c>
      <c r="T408" s="151">
        <f>S408*H408</f>
        <v>0</v>
      </c>
      <c r="AR408" s="291" t="s">
        <v>162</v>
      </c>
      <c r="AT408" s="291" t="s">
        <v>232</v>
      </c>
      <c r="AU408" s="291" t="s">
        <v>82</v>
      </c>
      <c r="AY408" s="291" t="s">
        <v>145</v>
      </c>
      <c r="BE408" s="303">
        <f>IF(N408="základní",J408,0)</f>
        <v>0</v>
      </c>
      <c r="BF408" s="303">
        <f>IF(N408="snížená",J408,0)</f>
        <v>0</v>
      </c>
      <c r="BG408" s="303">
        <f>IF(N408="zákl. přenesená",J408,0)</f>
        <v>0</v>
      </c>
      <c r="BH408" s="303">
        <f>IF(N408="sníž. přenesená",J408,0)</f>
        <v>0</v>
      </c>
      <c r="BI408" s="303">
        <f>IF(N408="nulová",J408,0)</f>
        <v>0</v>
      </c>
      <c r="BJ408" s="291" t="s">
        <v>80</v>
      </c>
      <c r="BK408" s="303">
        <f>ROUND(I408*H408,2)</f>
        <v>0</v>
      </c>
      <c r="BL408" s="291" t="s">
        <v>150</v>
      </c>
      <c r="BM408" s="291" t="s">
        <v>947</v>
      </c>
    </row>
    <row r="409" spans="2:65" s="133" customFormat="1" ht="29.85" customHeight="1">
      <c r="B409" s="132"/>
      <c r="D409" s="134" t="s">
        <v>71</v>
      </c>
      <c r="E409" s="168" t="s">
        <v>838</v>
      </c>
      <c r="F409" s="168" t="s">
        <v>839</v>
      </c>
      <c r="I409" s="136"/>
      <c r="J409" s="169">
        <f>BK409</f>
        <v>0</v>
      </c>
      <c r="L409" s="132"/>
      <c r="M409" s="138"/>
      <c r="N409" s="139"/>
      <c r="O409" s="139"/>
      <c r="P409" s="140">
        <f>SUM(P410:P426)</f>
        <v>0</v>
      </c>
      <c r="Q409" s="139"/>
      <c r="R409" s="140">
        <f>SUM(R410:R426)</f>
        <v>3.46E-3</v>
      </c>
      <c r="S409" s="139"/>
      <c r="T409" s="141">
        <f>SUM(T410:T426)</f>
        <v>0</v>
      </c>
      <c r="AR409" s="165" t="s">
        <v>80</v>
      </c>
      <c r="AT409" s="300" t="s">
        <v>71</v>
      </c>
      <c r="AU409" s="300" t="s">
        <v>80</v>
      </c>
      <c r="AY409" s="165" t="s">
        <v>145</v>
      </c>
      <c r="BK409" s="301">
        <f>SUM(BK410:BK426)</f>
        <v>0</v>
      </c>
    </row>
    <row r="410" spans="2:65" s="55" customFormat="1" ht="31.5" customHeight="1">
      <c r="B410" s="33"/>
      <c r="C410" s="142" t="s">
        <v>948</v>
      </c>
      <c r="D410" s="142" t="s">
        <v>146</v>
      </c>
      <c r="E410" s="143" t="s">
        <v>778</v>
      </c>
      <c r="F410" s="144" t="s">
        <v>779</v>
      </c>
      <c r="G410" s="145" t="s">
        <v>189</v>
      </c>
      <c r="H410" s="146">
        <v>692</v>
      </c>
      <c r="I410" s="147"/>
      <c r="J410" s="148">
        <f>ROUND(I410*H410,2)</f>
        <v>0</v>
      </c>
      <c r="K410" s="144" t="s">
        <v>190</v>
      </c>
      <c r="L410" s="33"/>
      <c r="M410" s="302" t="s">
        <v>21</v>
      </c>
      <c r="N410" s="149" t="s">
        <v>43</v>
      </c>
      <c r="O410" s="34"/>
      <c r="P410" s="150">
        <f>O410*H410</f>
        <v>0</v>
      </c>
      <c r="Q410" s="150">
        <v>0</v>
      </c>
      <c r="R410" s="150">
        <f>Q410*H410</f>
        <v>0</v>
      </c>
      <c r="S410" s="150">
        <v>0</v>
      </c>
      <c r="T410" s="151">
        <f>S410*H410</f>
        <v>0</v>
      </c>
      <c r="AR410" s="291" t="s">
        <v>150</v>
      </c>
      <c r="AT410" s="291" t="s">
        <v>146</v>
      </c>
      <c r="AU410" s="291" t="s">
        <v>82</v>
      </c>
      <c r="AY410" s="291" t="s">
        <v>145</v>
      </c>
      <c r="BE410" s="303">
        <f>IF(N410="základní",J410,0)</f>
        <v>0</v>
      </c>
      <c r="BF410" s="303">
        <f>IF(N410="snížená",J410,0)</f>
        <v>0</v>
      </c>
      <c r="BG410" s="303">
        <f>IF(N410="zákl. přenesená",J410,0)</f>
        <v>0</v>
      </c>
      <c r="BH410" s="303">
        <f>IF(N410="sníž. přenesená",J410,0)</f>
        <v>0</v>
      </c>
      <c r="BI410" s="303">
        <f>IF(N410="nulová",J410,0)</f>
        <v>0</v>
      </c>
      <c r="BJ410" s="291" t="s">
        <v>80</v>
      </c>
      <c r="BK410" s="303">
        <f>ROUND(I410*H410,2)</f>
        <v>0</v>
      </c>
      <c r="BL410" s="291" t="s">
        <v>150</v>
      </c>
      <c r="BM410" s="291" t="s">
        <v>949</v>
      </c>
    </row>
    <row r="411" spans="2:65" s="55" customFormat="1" ht="148.5">
      <c r="B411" s="33"/>
      <c r="D411" s="170" t="s">
        <v>191</v>
      </c>
      <c r="F411" s="171" t="s">
        <v>780</v>
      </c>
      <c r="I411" s="122"/>
      <c r="L411" s="33"/>
      <c r="M411" s="154"/>
      <c r="N411" s="34"/>
      <c r="O411" s="34"/>
      <c r="P411" s="34"/>
      <c r="Q411" s="34"/>
      <c r="R411" s="34"/>
      <c r="S411" s="34"/>
      <c r="T411" s="70"/>
      <c r="AT411" s="291" t="s">
        <v>191</v>
      </c>
      <c r="AU411" s="291" t="s">
        <v>82</v>
      </c>
    </row>
    <row r="412" spans="2:65" s="55" customFormat="1" ht="22.5" customHeight="1">
      <c r="B412" s="33"/>
      <c r="C412" s="182" t="s">
        <v>814</v>
      </c>
      <c r="D412" s="182" t="s">
        <v>232</v>
      </c>
      <c r="E412" s="183" t="s">
        <v>781</v>
      </c>
      <c r="F412" s="184" t="s">
        <v>782</v>
      </c>
      <c r="G412" s="185" t="s">
        <v>783</v>
      </c>
      <c r="H412" s="186">
        <v>0.69199999999999995</v>
      </c>
      <c r="I412" s="187"/>
      <c r="J412" s="188">
        <f>ROUND(I412*H412,2)</f>
        <v>0</v>
      </c>
      <c r="K412" s="184" t="s">
        <v>21</v>
      </c>
      <c r="L412" s="306"/>
      <c r="M412" s="307" t="s">
        <v>21</v>
      </c>
      <c r="N412" s="189" t="s">
        <v>43</v>
      </c>
      <c r="O412" s="34"/>
      <c r="P412" s="150">
        <f>O412*H412</f>
        <v>0</v>
      </c>
      <c r="Q412" s="150">
        <v>0</v>
      </c>
      <c r="R412" s="150">
        <f>Q412*H412</f>
        <v>0</v>
      </c>
      <c r="S412" s="150">
        <v>0</v>
      </c>
      <c r="T412" s="151">
        <f>S412*H412</f>
        <v>0</v>
      </c>
      <c r="AR412" s="291" t="s">
        <v>162</v>
      </c>
      <c r="AT412" s="291" t="s">
        <v>232</v>
      </c>
      <c r="AU412" s="291" t="s">
        <v>82</v>
      </c>
      <c r="AY412" s="291" t="s">
        <v>145</v>
      </c>
      <c r="BE412" s="303">
        <f>IF(N412="základní",J412,0)</f>
        <v>0</v>
      </c>
      <c r="BF412" s="303">
        <f>IF(N412="snížená",J412,0)</f>
        <v>0</v>
      </c>
      <c r="BG412" s="303">
        <f>IF(N412="zákl. přenesená",J412,0)</f>
        <v>0</v>
      </c>
      <c r="BH412" s="303">
        <f>IF(N412="sníž. přenesená",J412,0)</f>
        <v>0</v>
      </c>
      <c r="BI412" s="303">
        <f>IF(N412="nulová",J412,0)</f>
        <v>0</v>
      </c>
      <c r="BJ412" s="291" t="s">
        <v>80</v>
      </c>
      <c r="BK412" s="303">
        <f>ROUND(I412*H412,2)</f>
        <v>0</v>
      </c>
      <c r="BL412" s="291" t="s">
        <v>150</v>
      </c>
      <c r="BM412" s="291" t="s">
        <v>950</v>
      </c>
    </row>
    <row r="413" spans="2:65" s="55" customFormat="1" ht="31.5" customHeight="1">
      <c r="B413" s="33"/>
      <c r="C413" s="142" t="s">
        <v>951</v>
      </c>
      <c r="D413" s="142" t="s">
        <v>146</v>
      </c>
      <c r="E413" s="143" t="s">
        <v>847</v>
      </c>
      <c r="F413" s="144" t="s">
        <v>848</v>
      </c>
      <c r="G413" s="145" t="s">
        <v>189</v>
      </c>
      <c r="H413" s="146">
        <v>692</v>
      </c>
      <c r="I413" s="147"/>
      <c r="J413" s="148">
        <f>ROUND(I413*H413,2)</f>
        <v>0</v>
      </c>
      <c r="K413" s="144" t="s">
        <v>21</v>
      </c>
      <c r="L413" s="33"/>
      <c r="M413" s="302" t="s">
        <v>21</v>
      </c>
      <c r="N413" s="149" t="s">
        <v>43</v>
      </c>
      <c r="O413" s="34"/>
      <c r="P413" s="150">
        <f>O413*H413</f>
        <v>0</v>
      </c>
      <c r="Q413" s="150">
        <v>0</v>
      </c>
      <c r="R413" s="150">
        <f>Q413*H413</f>
        <v>0</v>
      </c>
      <c r="S413" s="150">
        <v>0</v>
      </c>
      <c r="T413" s="151">
        <f>S413*H413</f>
        <v>0</v>
      </c>
      <c r="AR413" s="291" t="s">
        <v>150</v>
      </c>
      <c r="AT413" s="291" t="s">
        <v>146</v>
      </c>
      <c r="AU413" s="291" t="s">
        <v>82</v>
      </c>
      <c r="AY413" s="291" t="s">
        <v>145</v>
      </c>
      <c r="BE413" s="303">
        <f>IF(N413="základní",J413,0)</f>
        <v>0</v>
      </c>
      <c r="BF413" s="303">
        <f>IF(N413="snížená",J413,0)</f>
        <v>0</v>
      </c>
      <c r="BG413" s="303">
        <f>IF(N413="zákl. přenesená",J413,0)</f>
        <v>0</v>
      </c>
      <c r="BH413" s="303">
        <f>IF(N413="sníž. přenesená",J413,0)</f>
        <v>0</v>
      </c>
      <c r="BI413" s="303">
        <f>IF(N413="nulová",J413,0)</f>
        <v>0</v>
      </c>
      <c r="BJ413" s="291" t="s">
        <v>80</v>
      </c>
      <c r="BK413" s="303">
        <f>ROUND(I413*H413,2)</f>
        <v>0</v>
      </c>
      <c r="BL413" s="291" t="s">
        <v>150</v>
      </c>
      <c r="BM413" s="291" t="s">
        <v>952</v>
      </c>
    </row>
    <row r="414" spans="2:65" s="55" customFormat="1" ht="22.5" customHeight="1">
      <c r="B414" s="33"/>
      <c r="C414" s="142" t="s">
        <v>815</v>
      </c>
      <c r="D414" s="142" t="s">
        <v>146</v>
      </c>
      <c r="E414" s="143" t="s">
        <v>850</v>
      </c>
      <c r="F414" s="144" t="s">
        <v>851</v>
      </c>
      <c r="G414" s="145" t="s">
        <v>189</v>
      </c>
      <c r="H414" s="146">
        <v>692</v>
      </c>
      <c r="I414" s="147"/>
      <c r="J414" s="148">
        <f>ROUND(I414*H414,2)</f>
        <v>0</v>
      </c>
      <c r="K414" s="144" t="s">
        <v>190</v>
      </c>
      <c r="L414" s="33"/>
      <c r="M414" s="302" t="s">
        <v>21</v>
      </c>
      <c r="N414" s="149" t="s">
        <v>43</v>
      </c>
      <c r="O414" s="34"/>
      <c r="P414" s="150">
        <f>O414*H414</f>
        <v>0</v>
      </c>
      <c r="Q414" s="150">
        <v>0</v>
      </c>
      <c r="R414" s="150">
        <f>Q414*H414</f>
        <v>0</v>
      </c>
      <c r="S414" s="150">
        <v>0</v>
      </c>
      <c r="T414" s="151">
        <f>S414*H414</f>
        <v>0</v>
      </c>
      <c r="AR414" s="291" t="s">
        <v>150</v>
      </c>
      <c r="AT414" s="291" t="s">
        <v>146</v>
      </c>
      <c r="AU414" s="291" t="s">
        <v>82</v>
      </c>
      <c r="AY414" s="291" t="s">
        <v>145</v>
      </c>
      <c r="BE414" s="303">
        <f>IF(N414="základní",J414,0)</f>
        <v>0</v>
      </c>
      <c r="BF414" s="303">
        <f>IF(N414="snížená",J414,0)</f>
        <v>0</v>
      </c>
      <c r="BG414" s="303">
        <f>IF(N414="zákl. přenesená",J414,0)</f>
        <v>0</v>
      </c>
      <c r="BH414" s="303">
        <f>IF(N414="sníž. přenesená",J414,0)</f>
        <v>0</v>
      </c>
      <c r="BI414" s="303">
        <f>IF(N414="nulová",J414,0)</f>
        <v>0</v>
      </c>
      <c r="BJ414" s="291" t="s">
        <v>80</v>
      </c>
      <c r="BK414" s="303">
        <f>ROUND(I414*H414,2)</f>
        <v>0</v>
      </c>
      <c r="BL414" s="291" t="s">
        <v>150</v>
      </c>
      <c r="BM414" s="291" t="s">
        <v>953</v>
      </c>
    </row>
    <row r="415" spans="2:65" s="55" customFormat="1" ht="40.5">
      <c r="B415" s="33"/>
      <c r="D415" s="170" t="s">
        <v>191</v>
      </c>
      <c r="F415" s="171" t="s">
        <v>400</v>
      </c>
      <c r="I415" s="122"/>
      <c r="L415" s="33"/>
      <c r="M415" s="154"/>
      <c r="N415" s="34"/>
      <c r="O415" s="34"/>
      <c r="P415" s="34"/>
      <c r="Q415" s="34"/>
      <c r="R415" s="34"/>
      <c r="S415" s="34"/>
      <c r="T415" s="70"/>
      <c r="AT415" s="291" t="s">
        <v>191</v>
      </c>
      <c r="AU415" s="291" t="s">
        <v>82</v>
      </c>
    </row>
    <row r="416" spans="2:65" s="55" customFormat="1" ht="22.5" customHeight="1">
      <c r="B416" s="33"/>
      <c r="C416" s="142" t="s">
        <v>954</v>
      </c>
      <c r="D416" s="142" t="s">
        <v>146</v>
      </c>
      <c r="E416" s="143" t="s">
        <v>401</v>
      </c>
      <c r="F416" s="144" t="s">
        <v>402</v>
      </c>
      <c r="G416" s="145" t="s">
        <v>189</v>
      </c>
      <c r="H416" s="146">
        <v>692</v>
      </c>
      <c r="I416" s="147"/>
      <c r="J416" s="148">
        <f>ROUND(I416*H416,2)</f>
        <v>0</v>
      </c>
      <c r="K416" s="144" t="s">
        <v>190</v>
      </c>
      <c r="L416" s="33"/>
      <c r="M416" s="302" t="s">
        <v>21</v>
      </c>
      <c r="N416" s="149" t="s">
        <v>43</v>
      </c>
      <c r="O416" s="34"/>
      <c r="P416" s="150">
        <f>O416*H416</f>
        <v>0</v>
      </c>
      <c r="Q416" s="150">
        <v>0</v>
      </c>
      <c r="R416" s="150">
        <f>Q416*H416</f>
        <v>0</v>
      </c>
      <c r="S416" s="150">
        <v>0</v>
      </c>
      <c r="T416" s="151">
        <f>S416*H416</f>
        <v>0</v>
      </c>
      <c r="AR416" s="291" t="s">
        <v>150</v>
      </c>
      <c r="AT416" s="291" t="s">
        <v>146</v>
      </c>
      <c r="AU416" s="291" t="s">
        <v>82</v>
      </c>
      <c r="AY416" s="291" t="s">
        <v>145</v>
      </c>
      <c r="BE416" s="303">
        <f>IF(N416="základní",J416,0)</f>
        <v>0</v>
      </c>
      <c r="BF416" s="303">
        <f>IF(N416="snížená",J416,0)</f>
        <v>0</v>
      </c>
      <c r="BG416" s="303">
        <f>IF(N416="zákl. přenesená",J416,0)</f>
        <v>0</v>
      </c>
      <c r="BH416" s="303">
        <f>IF(N416="sníž. přenesená",J416,0)</f>
        <v>0</v>
      </c>
      <c r="BI416" s="303">
        <f>IF(N416="nulová",J416,0)</f>
        <v>0</v>
      </c>
      <c r="BJ416" s="291" t="s">
        <v>80</v>
      </c>
      <c r="BK416" s="303">
        <f>ROUND(I416*H416,2)</f>
        <v>0</v>
      </c>
      <c r="BL416" s="291" t="s">
        <v>150</v>
      </c>
      <c r="BM416" s="291" t="s">
        <v>955</v>
      </c>
    </row>
    <row r="417" spans="2:65" s="55" customFormat="1" ht="40.5">
      <c r="B417" s="33"/>
      <c r="D417" s="170" t="s">
        <v>191</v>
      </c>
      <c r="F417" s="171" t="s">
        <v>400</v>
      </c>
      <c r="I417" s="122"/>
      <c r="L417" s="33"/>
      <c r="M417" s="154"/>
      <c r="N417" s="34"/>
      <c r="O417" s="34"/>
      <c r="P417" s="34"/>
      <c r="Q417" s="34"/>
      <c r="R417" s="34"/>
      <c r="S417" s="34"/>
      <c r="T417" s="70"/>
      <c r="AT417" s="291" t="s">
        <v>191</v>
      </c>
      <c r="AU417" s="291" t="s">
        <v>82</v>
      </c>
    </row>
    <row r="418" spans="2:65" s="55" customFormat="1" ht="22.5" customHeight="1">
      <c r="B418" s="33"/>
      <c r="C418" s="142" t="s">
        <v>819</v>
      </c>
      <c r="D418" s="142" t="s">
        <v>146</v>
      </c>
      <c r="E418" s="143" t="s">
        <v>855</v>
      </c>
      <c r="F418" s="144" t="s">
        <v>856</v>
      </c>
      <c r="G418" s="145" t="s">
        <v>189</v>
      </c>
      <c r="H418" s="146">
        <v>692</v>
      </c>
      <c r="I418" s="147"/>
      <c r="J418" s="148">
        <f>ROUND(I418*H418,2)</f>
        <v>0</v>
      </c>
      <c r="K418" s="144" t="s">
        <v>190</v>
      </c>
      <c r="L418" s="33"/>
      <c r="M418" s="302" t="s">
        <v>21</v>
      </c>
      <c r="N418" s="149" t="s">
        <v>43</v>
      </c>
      <c r="O418" s="34"/>
      <c r="P418" s="150">
        <f>O418*H418</f>
        <v>0</v>
      </c>
      <c r="Q418" s="150">
        <v>0</v>
      </c>
      <c r="R418" s="150">
        <f>Q418*H418</f>
        <v>0</v>
      </c>
      <c r="S418" s="150">
        <v>0</v>
      </c>
      <c r="T418" s="151">
        <f>S418*H418</f>
        <v>0</v>
      </c>
      <c r="AR418" s="291" t="s">
        <v>150</v>
      </c>
      <c r="AT418" s="291" t="s">
        <v>146</v>
      </c>
      <c r="AU418" s="291" t="s">
        <v>82</v>
      </c>
      <c r="AY418" s="291" t="s">
        <v>145</v>
      </c>
      <c r="BE418" s="303">
        <f>IF(N418="základní",J418,0)</f>
        <v>0</v>
      </c>
      <c r="BF418" s="303">
        <f>IF(N418="snížená",J418,0)</f>
        <v>0</v>
      </c>
      <c r="BG418" s="303">
        <f>IF(N418="zákl. přenesená",J418,0)</f>
        <v>0</v>
      </c>
      <c r="BH418" s="303">
        <f>IF(N418="sníž. přenesená",J418,0)</f>
        <v>0</v>
      </c>
      <c r="BI418" s="303">
        <f>IF(N418="nulová",J418,0)</f>
        <v>0</v>
      </c>
      <c r="BJ418" s="291" t="s">
        <v>80</v>
      </c>
      <c r="BK418" s="303">
        <f>ROUND(I418*H418,2)</f>
        <v>0</v>
      </c>
      <c r="BL418" s="291" t="s">
        <v>150</v>
      </c>
      <c r="BM418" s="291" t="s">
        <v>956</v>
      </c>
    </row>
    <row r="419" spans="2:65" s="55" customFormat="1" ht="40.5">
      <c r="B419" s="33"/>
      <c r="D419" s="170" t="s">
        <v>191</v>
      </c>
      <c r="F419" s="171" t="s">
        <v>400</v>
      </c>
      <c r="I419" s="122"/>
      <c r="L419" s="33"/>
      <c r="M419" s="154"/>
      <c r="N419" s="34"/>
      <c r="O419" s="34"/>
      <c r="P419" s="34"/>
      <c r="Q419" s="34"/>
      <c r="R419" s="34"/>
      <c r="S419" s="34"/>
      <c r="T419" s="70"/>
      <c r="AT419" s="291" t="s">
        <v>191</v>
      </c>
      <c r="AU419" s="291" t="s">
        <v>82</v>
      </c>
    </row>
    <row r="420" spans="2:65" s="55" customFormat="1" ht="22.5" customHeight="1">
      <c r="B420" s="33"/>
      <c r="C420" s="142" t="s">
        <v>957</v>
      </c>
      <c r="D420" s="142" t="s">
        <v>146</v>
      </c>
      <c r="E420" s="143" t="s">
        <v>401</v>
      </c>
      <c r="F420" s="144" t="s">
        <v>402</v>
      </c>
      <c r="G420" s="145" t="s">
        <v>189</v>
      </c>
      <c r="H420" s="146">
        <v>692</v>
      </c>
      <c r="I420" s="147"/>
      <c r="J420" s="148">
        <f>ROUND(I420*H420,2)</f>
        <v>0</v>
      </c>
      <c r="K420" s="144" t="s">
        <v>190</v>
      </c>
      <c r="L420" s="33"/>
      <c r="M420" s="302" t="s">
        <v>21</v>
      </c>
      <c r="N420" s="149" t="s">
        <v>43</v>
      </c>
      <c r="O420" s="34"/>
      <c r="P420" s="150">
        <f>O420*H420</f>
        <v>0</v>
      </c>
      <c r="Q420" s="150">
        <v>0</v>
      </c>
      <c r="R420" s="150">
        <f>Q420*H420</f>
        <v>0</v>
      </c>
      <c r="S420" s="150">
        <v>0</v>
      </c>
      <c r="T420" s="151">
        <f>S420*H420</f>
        <v>0</v>
      </c>
      <c r="AR420" s="291" t="s">
        <v>150</v>
      </c>
      <c r="AT420" s="291" t="s">
        <v>146</v>
      </c>
      <c r="AU420" s="291" t="s">
        <v>82</v>
      </c>
      <c r="AY420" s="291" t="s">
        <v>145</v>
      </c>
      <c r="BE420" s="303">
        <f>IF(N420="základní",J420,0)</f>
        <v>0</v>
      </c>
      <c r="BF420" s="303">
        <f>IF(N420="snížená",J420,0)</f>
        <v>0</v>
      </c>
      <c r="BG420" s="303">
        <f>IF(N420="zákl. přenesená",J420,0)</f>
        <v>0</v>
      </c>
      <c r="BH420" s="303">
        <f>IF(N420="sníž. přenesená",J420,0)</f>
        <v>0</v>
      </c>
      <c r="BI420" s="303">
        <f>IF(N420="nulová",J420,0)</f>
        <v>0</v>
      </c>
      <c r="BJ420" s="291" t="s">
        <v>80</v>
      </c>
      <c r="BK420" s="303">
        <f>ROUND(I420*H420,2)</f>
        <v>0</v>
      </c>
      <c r="BL420" s="291" t="s">
        <v>150</v>
      </c>
      <c r="BM420" s="291" t="s">
        <v>958</v>
      </c>
    </row>
    <row r="421" spans="2:65" s="55" customFormat="1" ht="40.5">
      <c r="B421" s="33"/>
      <c r="D421" s="170" t="s">
        <v>191</v>
      </c>
      <c r="F421" s="171" t="s">
        <v>400</v>
      </c>
      <c r="I421" s="122"/>
      <c r="L421" s="33"/>
      <c r="M421" s="154"/>
      <c r="N421" s="34"/>
      <c r="O421" s="34"/>
      <c r="P421" s="34"/>
      <c r="Q421" s="34"/>
      <c r="R421" s="34"/>
      <c r="S421" s="34"/>
      <c r="T421" s="70"/>
      <c r="AT421" s="291" t="s">
        <v>191</v>
      </c>
      <c r="AU421" s="291" t="s">
        <v>82</v>
      </c>
    </row>
    <row r="422" spans="2:65" s="55" customFormat="1" ht="22.5" customHeight="1">
      <c r="B422" s="33"/>
      <c r="C422" s="142" t="s">
        <v>822</v>
      </c>
      <c r="D422" s="142" t="s">
        <v>146</v>
      </c>
      <c r="E422" s="143" t="s">
        <v>860</v>
      </c>
      <c r="F422" s="144" t="s">
        <v>861</v>
      </c>
      <c r="G422" s="145" t="s">
        <v>189</v>
      </c>
      <c r="H422" s="146">
        <v>692</v>
      </c>
      <c r="I422" s="147"/>
      <c r="J422" s="148">
        <f>ROUND(I422*H422,2)</f>
        <v>0</v>
      </c>
      <c r="K422" s="144" t="s">
        <v>21</v>
      </c>
      <c r="L422" s="33"/>
      <c r="M422" s="302" t="s">
        <v>21</v>
      </c>
      <c r="N422" s="149" t="s">
        <v>43</v>
      </c>
      <c r="O422" s="34"/>
      <c r="P422" s="150">
        <f>O422*H422</f>
        <v>0</v>
      </c>
      <c r="Q422" s="150">
        <v>0</v>
      </c>
      <c r="R422" s="150">
        <f>Q422*H422</f>
        <v>0</v>
      </c>
      <c r="S422" s="150">
        <v>0</v>
      </c>
      <c r="T422" s="151">
        <f>S422*H422</f>
        <v>0</v>
      </c>
      <c r="AR422" s="291" t="s">
        <v>150</v>
      </c>
      <c r="AT422" s="291" t="s">
        <v>146</v>
      </c>
      <c r="AU422" s="291" t="s">
        <v>82</v>
      </c>
      <c r="AY422" s="291" t="s">
        <v>145</v>
      </c>
      <c r="BE422" s="303">
        <f>IF(N422="základní",J422,0)</f>
        <v>0</v>
      </c>
      <c r="BF422" s="303">
        <f>IF(N422="snížená",J422,0)</f>
        <v>0</v>
      </c>
      <c r="BG422" s="303">
        <f>IF(N422="zákl. přenesená",J422,0)</f>
        <v>0</v>
      </c>
      <c r="BH422" s="303">
        <f>IF(N422="sníž. přenesená",J422,0)</f>
        <v>0</v>
      </c>
      <c r="BI422" s="303">
        <f>IF(N422="nulová",J422,0)</f>
        <v>0</v>
      </c>
      <c r="BJ422" s="291" t="s">
        <v>80</v>
      </c>
      <c r="BK422" s="303">
        <f>ROUND(I422*H422,2)</f>
        <v>0</v>
      </c>
      <c r="BL422" s="291" t="s">
        <v>150</v>
      </c>
      <c r="BM422" s="291" t="s">
        <v>959</v>
      </c>
    </row>
    <row r="423" spans="2:65" s="55" customFormat="1" ht="22.5" customHeight="1">
      <c r="B423" s="33"/>
      <c r="C423" s="182" t="s">
        <v>960</v>
      </c>
      <c r="D423" s="182" t="s">
        <v>232</v>
      </c>
      <c r="E423" s="183" t="s">
        <v>864</v>
      </c>
      <c r="F423" s="184" t="s">
        <v>1249</v>
      </c>
      <c r="G423" s="185" t="s">
        <v>459</v>
      </c>
      <c r="H423" s="186">
        <v>3.46</v>
      </c>
      <c r="I423" s="187"/>
      <c r="J423" s="188">
        <f>ROUND(I423*H423,2)</f>
        <v>0</v>
      </c>
      <c r="K423" s="184" t="s">
        <v>190</v>
      </c>
      <c r="L423" s="306"/>
      <c r="M423" s="307" t="s">
        <v>21</v>
      </c>
      <c r="N423" s="189" t="s">
        <v>43</v>
      </c>
      <c r="O423" s="34"/>
      <c r="P423" s="150">
        <f>O423*H423</f>
        <v>0</v>
      </c>
      <c r="Q423" s="150">
        <v>1E-3</v>
      </c>
      <c r="R423" s="150">
        <f>Q423*H423</f>
        <v>3.46E-3</v>
      </c>
      <c r="S423" s="150">
        <v>0</v>
      </c>
      <c r="T423" s="151">
        <f>S423*H423</f>
        <v>0</v>
      </c>
      <c r="AR423" s="291" t="s">
        <v>162</v>
      </c>
      <c r="AT423" s="291" t="s">
        <v>232</v>
      </c>
      <c r="AU423" s="291" t="s">
        <v>82</v>
      </c>
      <c r="AY423" s="291" t="s">
        <v>145</v>
      </c>
      <c r="BE423" s="303">
        <f>IF(N423="základní",J423,0)</f>
        <v>0</v>
      </c>
      <c r="BF423" s="303">
        <f>IF(N423="snížená",J423,0)</f>
        <v>0</v>
      </c>
      <c r="BG423" s="303">
        <f>IF(N423="zákl. přenesená",J423,0)</f>
        <v>0</v>
      </c>
      <c r="BH423" s="303">
        <f>IF(N423="sníž. přenesená",J423,0)</f>
        <v>0</v>
      </c>
      <c r="BI423" s="303">
        <f>IF(N423="nulová",J423,0)</f>
        <v>0</v>
      </c>
      <c r="BJ423" s="291" t="s">
        <v>80</v>
      </c>
      <c r="BK423" s="303">
        <f>ROUND(I423*H423,2)</f>
        <v>0</v>
      </c>
      <c r="BL423" s="291" t="s">
        <v>150</v>
      </c>
      <c r="BM423" s="291" t="s">
        <v>961</v>
      </c>
    </row>
    <row r="424" spans="2:65" s="55" customFormat="1" ht="22.5" customHeight="1">
      <c r="B424" s="33"/>
      <c r="C424" s="142" t="s">
        <v>827</v>
      </c>
      <c r="D424" s="142" t="s">
        <v>146</v>
      </c>
      <c r="E424" s="143" t="s">
        <v>962</v>
      </c>
      <c r="F424" s="144" t="s">
        <v>963</v>
      </c>
      <c r="G424" s="145" t="s">
        <v>189</v>
      </c>
      <c r="H424" s="146">
        <v>692</v>
      </c>
      <c r="I424" s="147"/>
      <c r="J424" s="148">
        <f>ROUND(I424*H424,2)</f>
        <v>0</v>
      </c>
      <c r="K424" s="144" t="s">
        <v>190</v>
      </c>
      <c r="L424" s="33"/>
      <c r="M424" s="302" t="s">
        <v>21</v>
      </c>
      <c r="N424" s="149" t="s">
        <v>43</v>
      </c>
      <c r="O424" s="34"/>
      <c r="P424" s="150">
        <f>O424*H424</f>
        <v>0</v>
      </c>
      <c r="Q424" s="150">
        <v>0</v>
      </c>
      <c r="R424" s="150">
        <f>Q424*H424</f>
        <v>0</v>
      </c>
      <c r="S424" s="150">
        <v>0</v>
      </c>
      <c r="T424" s="151">
        <f>S424*H424</f>
        <v>0</v>
      </c>
      <c r="AR424" s="291" t="s">
        <v>150</v>
      </c>
      <c r="AT424" s="291" t="s">
        <v>146</v>
      </c>
      <c r="AU424" s="291" t="s">
        <v>82</v>
      </c>
      <c r="AY424" s="291" t="s">
        <v>145</v>
      </c>
      <c r="BE424" s="303">
        <f>IF(N424="základní",J424,0)</f>
        <v>0</v>
      </c>
      <c r="BF424" s="303">
        <f>IF(N424="snížená",J424,0)</f>
        <v>0</v>
      </c>
      <c r="BG424" s="303">
        <f>IF(N424="zákl. přenesená",J424,0)</f>
        <v>0</v>
      </c>
      <c r="BH424" s="303">
        <f>IF(N424="sníž. přenesená",J424,0)</f>
        <v>0</v>
      </c>
      <c r="BI424" s="303">
        <f>IF(N424="nulová",J424,0)</f>
        <v>0</v>
      </c>
      <c r="BJ424" s="291" t="s">
        <v>80</v>
      </c>
      <c r="BK424" s="303">
        <f>ROUND(I424*H424,2)</f>
        <v>0</v>
      </c>
      <c r="BL424" s="291" t="s">
        <v>150</v>
      </c>
      <c r="BM424" s="291" t="s">
        <v>964</v>
      </c>
    </row>
    <row r="425" spans="2:65" s="55" customFormat="1" ht="40.5">
      <c r="B425" s="33"/>
      <c r="D425" s="170" t="s">
        <v>191</v>
      </c>
      <c r="F425" s="171" t="s">
        <v>400</v>
      </c>
      <c r="I425" s="122"/>
      <c r="L425" s="33"/>
      <c r="M425" s="154"/>
      <c r="N425" s="34"/>
      <c r="O425" s="34"/>
      <c r="P425" s="34"/>
      <c r="Q425" s="34"/>
      <c r="R425" s="34"/>
      <c r="S425" s="34"/>
      <c r="T425" s="70"/>
      <c r="AT425" s="291" t="s">
        <v>191</v>
      </c>
      <c r="AU425" s="291" t="s">
        <v>82</v>
      </c>
    </row>
    <row r="426" spans="2:65" s="55" customFormat="1" ht="22.5" customHeight="1">
      <c r="B426" s="33"/>
      <c r="C426" s="142" t="s">
        <v>965</v>
      </c>
      <c r="D426" s="142" t="s">
        <v>146</v>
      </c>
      <c r="E426" s="143" t="s">
        <v>870</v>
      </c>
      <c r="F426" s="144" t="s">
        <v>871</v>
      </c>
      <c r="G426" s="145" t="s">
        <v>189</v>
      </c>
      <c r="H426" s="146">
        <v>1384</v>
      </c>
      <c r="I426" s="147"/>
      <c r="J426" s="148">
        <f>ROUND(I426*H426,2)</f>
        <v>0</v>
      </c>
      <c r="K426" s="144" t="s">
        <v>21</v>
      </c>
      <c r="L426" s="33"/>
      <c r="M426" s="302" t="s">
        <v>21</v>
      </c>
      <c r="N426" s="149" t="s">
        <v>43</v>
      </c>
      <c r="O426" s="34"/>
      <c r="P426" s="150">
        <f>O426*H426</f>
        <v>0</v>
      </c>
      <c r="Q426" s="150">
        <v>0</v>
      </c>
      <c r="R426" s="150">
        <f>Q426*H426</f>
        <v>0</v>
      </c>
      <c r="S426" s="150">
        <v>0</v>
      </c>
      <c r="T426" s="151">
        <f>S426*H426</f>
        <v>0</v>
      </c>
      <c r="AR426" s="291" t="s">
        <v>150</v>
      </c>
      <c r="AT426" s="291" t="s">
        <v>146</v>
      </c>
      <c r="AU426" s="291" t="s">
        <v>82</v>
      </c>
      <c r="AY426" s="291" t="s">
        <v>145</v>
      </c>
      <c r="BE426" s="303">
        <f>IF(N426="základní",J426,0)</f>
        <v>0</v>
      </c>
      <c r="BF426" s="303">
        <f>IF(N426="snížená",J426,0)</f>
        <v>0</v>
      </c>
      <c r="BG426" s="303">
        <f>IF(N426="zákl. přenesená",J426,0)</f>
        <v>0</v>
      </c>
      <c r="BH426" s="303">
        <f>IF(N426="sníž. přenesená",J426,0)</f>
        <v>0</v>
      </c>
      <c r="BI426" s="303">
        <f>IF(N426="nulová",J426,0)</f>
        <v>0</v>
      </c>
      <c r="BJ426" s="291" t="s">
        <v>80</v>
      </c>
      <c r="BK426" s="303">
        <f>ROUND(I426*H426,2)</f>
        <v>0</v>
      </c>
      <c r="BL426" s="291" t="s">
        <v>150</v>
      </c>
      <c r="BM426" s="291" t="s">
        <v>966</v>
      </c>
    </row>
    <row r="427" spans="2:65" s="133" customFormat="1" ht="37.35" customHeight="1">
      <c r="B427" s="132"/>
      <c r="D427" s="165" t="s">
        <v>71</v>
      </c>
      <c r="E427" s="166" t="s">
        <v>967</v>
      </c>
      <c r="F427" s="166" t="s">
        <v>968</v>
      </c>
      <c r="I427" s="136"/>
      <c r="J427" s="167">
        <f>BK427</f>
        <v>0</v>
      </c>
      <c r="L427" s="132"/>
      <c r="M427" s="138"/>
      <c r="N427" s="139"/>
      <c r="O427" s="139"/>
      <c r="P427" s="140">
        <f>P428+P431+P435+P467</f>
        <v>0</v>
      </c>
      <c r="Q427" s="139"/>
      <c r="R427" s="140">
        <f>R428+R431+R435+R467</f>
        <v>75.317319999999995</v>
      </c>
      <c r="S427" s="139"/>
      <c r="T427" s="141">
        <f>T428+T431+T435+T467</f>
        <v>0</v>
      </c>
      <c r="AR427" s="165" t="s">
        <v>80</v>
      </c>
      <c r="AT427" s="300" t="s">
        <v>71</v>
      </c>
      <c r="AU427" s="300" t="s">
        <v>72</v>
      </c>
      <c r="AY427" s="165" t="s">
        <v>145</v>
      </c>
      <c r="BK427" s="301">
        <f>BK428+BK431+BK435+BK467</f>
        <v>0</v>
      </c>
    </row>
    <row r="428" spans="2:65" s="133" customFormat="1" ht="19.899999999999999" customHeight="1">
      <c r="B428" s="132"/>
      <c r="D428" s="134" t="s">
        <v>71</v>
      </c>
      <c r="E428" s="168" t="s">
        <v>2439</v>
      </c>
      <c r="F428" s="168" t="s">
        <v>2440</v>
      </c>
      <c r="I428" s="136"/>
      <c r="J428" s="169">
        <f>BK428</f>
        <v>0</v>
      </c>
      <c r="L428" s="132"/>
      <c r="M428" s="138"/>
      <c r="N428" s="139"/>
      <c r="O428" s="139"/>
      <c r="P428" s="140">
        <f>SUM(P429:P430)</f>
        <v>0</v>
      </c>
      <c r="Q428" s="139"/>
      <c r="R428" s="140">
        <f>SUM(R429:R430)</f>
        <v>0</v>
      </c>
      <c r="S428" s="139"/>
      <c r="T428" s="141">
        <f>SUM(T429:T430)</f>
        <v>0</v>
      </c>
      <c r="AR428" s="165" t="s">
        <v>80</v>
      </c>
      <c r="AT428" s="300" t="s">
        <v>71</v>
      </c>
      <c r="AU428" s="300" t="s">
        <v>80</v>
      </c>
      <c r="AY428" s="165" t="s">
        <v>145</v>
      </c>
      <c r="BK428" s="301">
        <f>SUM(BK429:BK430)</f>
        <v>0</v>
      </c>
    </row>
    <row r="429" spans="2:65" s="55" customFormat="1" ht="31.5" customHeight="1">
      <c r="B429" s="33"/>
      <c r="C429" s="142" t="s">
        <v>830</v>
      </c>
      <c r="D429" s="142" t="s">
        <v>146</v>
      </c>
      <c r="E429" s="143" t="s">
        <v>877</v>
      </c>
      <c r="F429" s="144" t="s">
        <v>878</v>
      </c>
      <c r="G429" s="145" t="s">
        <v>155</v>
      </c>
      <c r="H429" s="146">
        <v>46</v>
      </c>
      <c r="I429" s="147"/>
      <c r="J429" s="148">
        <f>ROUND(I429*H429,2)</f>
        <v>0</v>
      </c>
      <c r="K429" s="144" t="s">
        <v>21</v>
      </c>
      <c r="L429" s="33"/>
      <c r="M429" s="302" t="s">
        <v>21</v>
      </c>
      <c r="N429" s="149" t="s">
        <v>43</v>
      </c>
      <c r="O429" s="34"/>
      <c r="P429" s="150">
        <f>O429*H429</f>
        <v>0</v>
      </c>
      <c r="Q429" s="150">
        <v>0</v>
      </c>
      <c r="R429" s="150">
        <f>Q429*H429</f>
        <v>0</v>
      </c>
      <c r="S429" s="150">
        <v>0</v>
      </c>
      <c r="T429" s="151">
        <f>S429*H429</f>
        <v>0</v>
      </c>
      <c r="AR429" s="291" t="s">
        <v>150</v>
      </c>
      <c r="AT429" s="291" t="s">
        <v>146</v>
      </c>
      <c r="AU429" s="291" t="s">
        <v>82</v>
      </c>
      <c r="AY429" s="291" t="s">
        <v>145</v>
      </c>
      <c r="BE429" s="303">
        <f>IF(N429="základní",J429,0)</f>
        <v>0</v>
      </c>
      <c r="BF429" s="303">
        <f>IF(N429="snížená",J429,0)</f>
        <v>0</v>
      </c>
      <c r="BG429" s="303">
        <f>IF(N429="zákl. přenesená",J429,0)</f>
        <v>0</v>
      </c>
      <c r="BH429" s="303">
        <f>IF(N429="sníž. přenesená",J429,0)</f>
        <v>0</v>
      </c>
      <c r="BI429" s="303">
        <f>IF(N429="nulová",J429,0)</f>
        <v>0</v>
      </c>
      <c r="BJ429" s="291" t="s">
        <v>80</v>
      </c>
      <c r="BK429" s="303">
        <f>ROUND(I429*H429,2)</f>
        <v>0</v>
      </c>
      <c r="BL429" s="291" t="s">
        <v>150</v>
      </c>
      <c r="BM429" s="291" t="s">
        <v>432</v>
      </c>
    </row>
    <row r="430" spans="2:65" s="55" customFormat="1" ht="22.5" customHeight="1">
      <c r="B430" s="33"/>
      <c r="C430" s="142" t="s">
        <v>969</v>
      </c>
      <c r="D430" s="142" t="s">
        <v>146</v>
      </c>
      <c r="E430" s="143" t="s">
        <v>706</v>
      </c>
      <c r="F430" s="144" t="s">
        <v>707</v>
      </c>
      <c r="G430" s="145" t="s">
        <v>221</v>
      </c>
      <c r="H430" s="146">
        <v>16</v>
      </c>
      <c r="I430" s="147"/>
      <c r="J430" s="148">
        <f>ROUND(I430*H430,2)</f>
        <v>0</v>
      </c>
      <c r="K430" s="144" t="s">
        <v>21</v>
      </c>
      <c r="L430" s="33"/>
      <c r="M430" s="302" t="s">
        <v>21</v>
      </c>
      <c r="N430" s="149" t="s">
        <v>43</v>
      </c>
      <c r="O430" s="34"/>
      <c r="P430" s="150">
        <f>O430*H430</f>
        <v>0</v>
      </c>
      <c r="Q430" s="150">
        <v>0</v>
      </c>
      <c r="R430" s="150">
        <f>Q430*H430</f>
        <v>0</v>
      </c>
      <c r="S430" s="150">
        <v>0</v>
      </c>
      <c r="T430" s="151">
        <f>S430*H430</f>
        <v>0</v>
      </c>
      <c r="AR430" s="291" t="s">
        <v>150</v>
      </c>
      <c r="AT430" s="291" t="s">
        <v>146</v>
      </c>
      <c r="AU430" s="291" t="s">
        <v>82</v>
      </c>
      <c r="AY430" s="291" t="s">
        <v>145</v>
      </c>
      <c r="BE430" s="303">
        <f>IF(N430="základní",J430,0)</f>
        <v>0</v>
      </c>
      <c r="BF430" s="303">
        <f>IF(N430="snížená",J430,0)</f>
        <v>0</v>
      </c>
      <c r="BG430" s="303">
        <f>IF(N430="zákl. přenesená",J430,0)</f>
        <v>0</v>
      </c>
      <c r="BH430" s="303">
        <f>IF(N430="sníž. přenesená",J430,0)</f>
        <v>0</v>
      </c>
      <c r="BI430" s="303">
        <f>IF(N430="nulová",J430,0)</f>
        <v>0</v>
      </c>
      <c r="BJ430" s="291" t="s">
        <v>80</v>
      </c>
      <c r="BK430" s="303">
        <f>ROUND(I430*H430,2)</f>
        <v>0</v>
      </c>
      <c r="BL430" s="291" t="s">
        <v>150</v>
      </c>
      <c r="BM430" s="291" t="s">
        <v>970</v>
      </c>
    </row>
    <row r="431" spans="2:65" s="133" customFormat="1" ht="29.85" customHeight="1">
      <c r="B431" s="132"/>
      <c r="D431" s="134" t="s">
        <v>71</v>
      </c>
      <c r="E431" s="168" t="s">
        <v>708</v>
      </c>
      <c r="F431" s="168" t="s">
        <v>709</v>
      </c>
      <c r="I431" s="136"/>
      <c r="J431" s="169">
        <f>BK431</f>
        <v>0</v>
      </c>
      <c r="L431" s="132"/>
      <c r="M431" s="138"/>
      <c r="N431" s="139"/>
      <c r="O431" s="139"/>
      <c r="P431" s="140">
        <f>SUM(P432:P434)</f>
        <v>0</v>
      </c>
      <c r="Q431" s="139"/>
      <c r="R431" s="140">
        <f>SUM(R432:R434)</f>
        <v>2.0799999999999999E-2</v>
      </c>
      <c r="S431" s="139"/>
      <c r="T431" s="141">
        <f>SUM(T432:T434)</f>
        <v>0</v>
      </c>
      <c r="AR431" s="165" t="s">
        <v>80</v>
      </c>
      <c r="AT431" s="300" t="s">
        <v>71</v>
      </c>
      <c r="AU431" s="300" t="s">
        <v>80</v>
      </c>
      <c r="AY431" s="165" t="s">
        <v>145</v>
      </c>
      <c r="BK431" s="301">
        <f>SUM(BK432:BK434)</f>
        <v>0</v>
      </c>
    </row>
    <row r="432" spans="2:65" s="55" customFormat="1" ht="22.5" customHeight="1">
      <c r="B432" s="33"/>
      <c r="C432" s="142" t="s">
        <v>834</v>
      </c>
      <c r="D432" s="142" t="s">
        <v>146</v>
      </c>
      <c r="E432" s="143" t="s">
        <v>713</v>
      </c>
      <c r="F432" s="144" t="s">
        <v>714</v>
      </c>
      <c r="G432" s="145" t="s">
        <v>155</v>
      </c>
      <c r="H432" s="146">
        <v>10</v>
      </c>
      <c r="I432" s="147"/>
      <c r="J432" s="148">
        <f>ROUND(I432*H432,2)</f>
        <v>0</v>
      </c>
      <c r="K432" s="144" t="s">
        <v>21</v>
      </c>
      <c r="L432" s="33"/>
      <c r="M432" s="302" t="s">
        <v>21</v>
      </c>
      <c r="N432" s="149" t="s">
        <v>43</v>
      </c>
      <c r="O432" s="34"/>
      <c r="P432" s="150">
        <f>O432*H432</f>
        <v>0</v>
      </c>
      <c r="Q432" s="150">
        <v>0</v>
      </c>
      <c r="R432" s="150">
        <f>Q432*H432</f>
        <v>0</v>
      </c>
      <c r="S432" s="150">
        <v>0</v>
      </c>
      <c r="T432" s="151">
        <f>S432*H432</f>
        <v>0</v>
      </c>
      <c r="AR432" s="291" t="s">
        <v>150</v>
      </c>
      <c r="AT432" s="291" t="s">
        <v>146</v>
      </c>
      <c r="AU432" s="291" t="s">
        <v>82</v>
      </c>
      <c r="AY432" s="291" t="s">
        <v>145</v>
      </c>
      <c r="BE432" s="303">
        <f>IF(N432="základní",J432,0)</f>
        <v>0</v>
      </c>
      <c r="BF432" s="303">
        <f>IF(N432="snížená",J432,0)</f>
        <v>0</v>
      </c>
      <c r="BG432" s="303">
        <f>IF(N432="zákl. přenesená",J432,0)</f>
        <v>0</v>
      </c>
      <c r="BH432" s="303">
        <f>IF(N432="sníž. přenesená",J432,0)</f>
        <v>0</v>
      </c>
      <c r="BI432" s="303">
        <f>IF(N432="nulová",J432,0)</f>
        <v>0</v>
      </c>
      <c r="BJ432" s="291" t="s">
        <v>80</v>
      </c>
      <c r="BK432" s="303">
        <f>ROUND(I432*H432,2)</f>
        <v>0</v>
      </c>
      <c r="BL432" s="291" t="s">
        <v>150</v>
      </c>
      <c r="BM432" s="291" t="s">
        <v>971</v>
      </c>
    </row>
    <row r="433" spans="2:65" s="55" customFormat="1" ht="31.5" customHeight="1">
      <c r="B433" s="33"/>
      <c r="C433" s="142" t="s">
        <v>972</v>
      </c>
      <c r="D433" s="142" t="s">
        <v>146</v>
      </c>
      <c r="E433" s="143" t="s">
        <v>716</v>
      </c>
      <c r="F433" s="144" t="s">
        <v>717</v>
      </c>
      <c r="G433" s="145" t="s">
        <v>155</v>
      </c>
      <c r="H433" s="146">
        <v>10</v>
      </c>
      <c r="I433" s="147"/>
      <c r="J433" s="148">
        <f>ROUND(I433*H433,2)</f>
        <v>0</v>
      </c>
      <c r="K433" s="144" t="s">
        <v>190</v>
      </c>
      <c r="L433" s="33"/>
      <c r="M433" s="302" t="s">
        <v>21</v>
      </c>
      <c r="N433" s="149" t="s">
        <v>43</v>
      </c>
      <c r="O433" s="34"/>
      <c r="P433" s="150">
        <f>O433*H433</f>
        <v>0</v>
      </c>
      <c r="Q433" s="150">
        <v>2.0799999999999998E-3</v>
      </c>
      <c r="R433" s="150">
        <f>Q433*H433</f>
        <v>2.0799999999999999E-2</v>
      </c>
      <c r="S433" s="150">
        <v>0</v>
      </c>
      <c r="T433" s="151">
        <f>S433*H433</f>
        <v>0</v>
      </c>
      <c r="AR433" s="291" t="s">
        <v>150</v>
      </c>
      <c r="AT433" s="291" t="s">
        <v>146</v>
      </c>
      <c r="AU433" s="291" t="s">
        <v>82</v>
      </c>
      <c r="AY433" s="291" t="s">
        <v>145</v>
      </c>
      <c r="BE433" s="303">
        <f>IF(N433="základní",J433,0)</f>
        <v>0</v>
      </c>
      <c r="BF433" s="303">
        <f>IF(N433="snížená",J433,0)</f>
        <v>0</v>
      </c>
      <c r="BG433" s="303">
        <f>IF(N433="zákl. přenesená",J433,0)</f>
        <v>0</v>
      </c>
      <c r="BH433" s="303">
        <f>IF(N433="sníž. přenesená",J433,0)</f>
        <v>0</v>
      </c>
      <c r="BI433" s="303">
        <f>IF(N433="nulová",J433,0)</f>
        <v>0</v>
      </c>
      <c r="BJ433" s="291" t="s">
        <v>80</v>
      </c>
      <c r="BK433" s="303">
        <f>ROUND(I433*H433,2)</f>
        <v>0</v>
      </c>
      <c r="BL433" s="291" t="s">
        <v>150</v>
      </c>
      <c r="BM433" s="291" t="s">
        <v>973</v>
      </c>
    </row>
    <row r="434" spans="2:65" s="55" customFormat="1" ht="121.5">
      <c r="B434" s="33"/>
      <c r="D434" s="152" t="s">
        <v>191</v>
      </c>
      <c r="F434" s="153" t="s">
        <v>718</v>
      </c>
      <c r="I434" s="122"/>
      <c r="L434" s="33"/>
      <c r="M434" s="154"/>
      <c r="N434" s="34"/>
      <c r="O434" s="34"/>
      <c r="P434" s="34"/>
      <c r="Q434" s="34"/>
      <c r="R434" s="34"/>
      <c r="S434" s="34"/>
      <c r="T434" s="70"/>
      <c r="AT434" s="291" t="s">
        <v>191</v>
      </c>
      <c r="AU434" s="291" t="s">
        <v>82</v>
      </c>
    </row>
    <row r="435" spans="2:65" s="133" customFormat="1" ht="29.85" customHeight="1">
      <c r="B435" s="132"/>
      <c r="D435" s="134" t="s">
        <v>71</v>
      </c>
      <c r="E435" s="168" t="s">
        <v>719</v>
      </c>
      <c r="F435" s="168" t="s">
        <v>720</v>
      </c>
      <c r="I435" s="136"/>
      <c r="J435" s="169">
        <f>BK435</f>
        <v>0</v>
      </c>
      <c r="L435" s="132"/>
      <c r="M435" s="138"/>
      <c r="N435" s="139"/>
      <c r="O435" s="139"/>
      <c r="P435" s="140">
        <f>P436+SUM(P437:P458)</f>
        <v>0</v>
      </c>
      <c r="Q435" s="139"/>
      <c r="R435" s="140">
        <f>R436+SUM(R437:R458)</f>
        <v>37.896519999999995</v>
      </c>
      <c r="S435" s="139"/>
      <c r="T435" s="141">
        <f>T436+SUM(T437:T458)</f>
        <v>0</v>
      </c>
      <c r="AR435" s="165" t="s">
        <v>80</v>
      </c>
      <c r="AT435" s="300" t="s">
        <v>71</v>
      </c>
      <c r="AU435" s="300" t="s">
        <v>80</v>
      </c>
      <c r="AY435" s="165" t="s">
        <v>145</v>
      </c>
      <c r="BK435" s="301">
        <f>BK436+SUM(BK437:BK458)</f>
        <v>0</v>
      </c>
    </row>
    <row r="436" spans="2:65" s="55" customFormat="1" ht="31.5" customHeight="1">
      <c r="B436" s="33"/>
      <c r="C436" s="142" t="s">
        <v>837</v>
      </c>
      <c r="D436" s="142" t="s">
        <v>146</v>
      </c>
      <c r="E436" s="143" t="s">
        <v>721</v>
      </c>
      <c r="F436" s="144" t="s">
        <v>722</v>
      </c>
      <c r="G436" s="145" t="s">
        <v>155</v>
      </c>
      <c r="H436" s="146">
        <v>40</v>
      </c>
      <c r="I436" s="147"/>
      <c r="J436" s="148">
        <f>ROUND(I436*H436,2)</f>
        <v>0</v>
      </c>
      <c r="K436" s="144" t="s">
        <v>190</v>
      </c>
      <c r="L436" s="33"/>
      <c r="M436" s="302" t="s">
        <v>21</v>
      </c>
      <c r="N436" s="149" t="s">
        <v>43</v>
      </c>
      <c r="O436" s="34"/>
      <c r="P436" s="150">
        <f>O436*H436</f>
        <v>0</v>
      </c>
      <c r="Q436" s="150">
        <v>0</v>
      </c>
      <c r="R436" s="150">
        <f>Q436*H436</f>
        <v>0</v>
      </c>
      <c r="S436" s="150">
        <v>0</v>
      </c>
      <c r="T436" s="151">
        <f>S436*H436</f>
        <v>0</v>
      </c>
      <c r="AR436" s="291" t="s">
        <v>150</v>
      </c>
      <c r="AT436" s="291" t="s">
        <v>146</v>
      </c>
      <c r="AU436" s="291" t="s">
        <v>82</v>
      </c>
      <c r="AY436" s="291" t="s">
        <v>145</v>
      </c>
      <c r="BE436" s="303">
        <f>IF(N436="základní",J436,0)</f>
        <v>0</v>
      </c>
      <c r="BF436" s="303">
        <f>IF(N436="snížená",J436,0)</f>
        <v>0</v>
      </c>
      <c r="BG436" s="303">
        <f>IF(N436="zákl. přenesená",J436,0)</f>
        <v>0</v>
      </c>
      <c r="BH436" s="303">
        <f>IF(N436="sníž. přenesená",J436,0)</f>
        <v>0</v>
      </c>
      <c r="BI436" s="303">
        <f>IF(N436="nulová",J436,0)</f>
        <v>0</v>
      </c>
      <c r="BJ436" s="291" t="s">
        <v>80</v>
      </c>
      <c r="BK436" s="303">
        <f>ROUND(I436*H436,2)</f>
        <v>0</v>
      </c>
      <c r="BL436" s="291" t="s">
        <v>150</v>
      </c>
      <c r="BM436" s="291" t="s">
        <v>974</v>
      </c>
    </row>
    <row r="437" spans="2:65" s="55" customFormat="1" ht="81">
      <c r="B437" s="33"/>
      <c r="D437" s="170" t="s">
        <v>191</v>
      </c>
      <c r="F437" s="171" t="s">
        <v>408</v>
      </c>
      <c r="I437" s="122"/>
      <c r="L437" s="33"/>
      <c r="M437" s="154"/>
      <c r="N437" s="34"/>
      <c r="O437" s="34"/>
      <c r="P437" s="34"/>
      <c r="Q437" s="34"/>
      <c r="R437" s="34"/>
      <c r="S437" s="34"/>
      <c r="T437" s="70"/>
      <c r="AT437" s="291" t="s">
        <v>191</v>
      </c>
      <c r="AU437" s="291" t="s">
        <v>82</v>
      </c>
    </row>
    <row r="438" spans="2:65" s="55" customFormat="1" ht="22.5" customHeight="1">
      <c r="B438" s="33"/>
      <c r="C438" s="182" t="s">
        <v>975</v>
      </c>
      <c r="D438" s="182" t="s">
        <v>232</v>
      </c>
      <c r="E438" s="183" t="s">
        <v>723</v>
      </c>
      <c r="F438" s="184" t="s">
        <v>724</v>
      </c>
      <c r="G438" s="185" t="s">
        <v>221</v>
      </c>
      <c r="H438" s="186">
        <v>40</v>
      </c>
      <c r="I438" s="187"/>
      <c r="J438" s="188">
        <f>ROUND(I438*H438,2)</f>
        <v>0</v>
      </c>
      <c r="K438" s="184" t="s">
        <v>190</v>
      </c>
      <c r="L438" s="306"/>
      <c r="M438" s="307" t="s">
        <v>21</v>
      </c>
      <c r="N438" s="189" t="s">
        <v>43</v>
      </c>
      <c r="O438" s="34"/>
      <c r="P438" s="150">
        <f>O438*H438</f>
        <v>0</v>
      </c>
      <c r="Q438" s="150">
        <v>0.21</v>
      </c>
      <c r="R438" s="150">
        <f>Q438*H438</f>
        <v>8.4</v>
      </c>
      <c r="S438" s="150">
        <v>0</v>
      </c>
      <c r="T438" s="151">
        <f>S438*H438</f>
        <v>0</v>
      </c>
      <c r="AR438" s="291" t="s">
        <v>162</v>
      </c>
      <c r="AT438" s="291" t="s">
        <v>232</v>
      </c>
      <c r="AU438" s="291" t="s">
        <v>82</v>
      </c>
      <c r="AY438" s="291" t="s">
        <v>145</v>
      </c>
      <c r="BE438" s="303">
        <f>IF(N438="základní",J438,0)</f>
        <v>0</v>
      </c>
      <c r="BF438" s="303">
        <f>IF(N438="snížená",J438,0)</f>
        <v>0</v>
      </c>
      <c r="BG438" s="303">
        <f>IF(N438="zákl. přenesená",J438,0)</f>
        <v>0</v>
      </c>
      <c r="BH438" s="303">
        <f>IF(N438="sníž. přenesená",J438,0)</f>
        <v>0</v>
      </c>
      <c r="BI438" s="303">
        <f>IF(N438="nulová",J438,0)</f>
        <v>0</v>
      </c>
      <c r="BJ438" s="291" t="s">
        <v>80</v>
      </c>
      <c r="BK438" s="303">
        <f>ROUND(I438*H438,2)</f>
        <v>0</v>
      </c>
      <c r="BL438" s="291" t="s">
        <v>150</v>
      </c>
      <c r="BM438" s="291" t="s">
        <v>976</v>
      </c>
    </row>
    <row r="439" spans="2:65" s="55" customFormat="1" ht="31.5" customHeight="1">
      <c r="B439" s="33"/>
      <c r="C439" s="142" t="s">
        <v>841</v>
      </c>
      <c r="D439" s="142" t="s">
        <v>146</v>
      </c>
      <c r="E439" s="143" t="s">
        <v>725</v>
      </c>
      <c r="F439" s="144" t="s">
        <v>726</v>
      </c>
      <c r="G439" s="145" t="s">
        <v>155</v>
      </c>
      <c r="H439" s="146">
        <v>40</v>
      </c>
      <c r="I439" s="147"/>
      <c r="J439" s="148">
        <f>ROUND(I439*H439,2)</f>
        <v>0</v>
      </c>
      <c r="K439" s="144" t="s">
        <v>190</v>
      </c>
      <c r="L439" s="33"/>
      <c r="M439" s="302" t="s">
        <v>21</v>
      </c>
      <c r="N439" s="149" t="s">
        <v>43</v>
      </c>
      <c r="O439" s="34"/>
      <c r="P439" s="150">
        <f>O439*H439</f>
        <v>0</v>
      </c>
      <c r="Q439" s="150">
        <v>0</v>
      </c>
      <c r="R439" s="150">
        <f>Q439*H439</f>
        <v>0</v>
      </c>
      <c r="S439" s="150">
        <v>0</v>
      </c>
      <c r="T439" s="151">
        <f>S439*H439</f>
        <v>0</v>
      </c>
      <c r="AR439" s="291" t="s">
        <v>150</v>
      </c>
      <c r="AT439" s="291" t="s">
        <v>146</v>
      </c>
      <c r="AU439" s="291" t="s">
        <v>82</v>
      </c>
      <c r="AY439" s="291" t="s">
        <v>145</v>
      </c>
      <c r="BE439" s="303">
        <f>IF(N439="základní",J439,0)</f>
        <v>0</v>
      </c>
      <c r="BF439" s="303">
        <f>IF(N439="snížená",J439,0)</f>
        <v>0</v>
      </c>
      <c r="BG439" s="303">
        <f>IF(N439="zákl. přenesená",J439,0)</f>
        <v>0</v>
      </c>
      <c r="BH439" s="303">
        <f>IF(N439="sníž. přenesená",J439,0)</f>
        <v>0</v>
      </c>
      <c r="BI439" s="303">
        <f>IF(N439="nulová",J439,0)</f>
        <v>0</v>
      </c>
      <c r="BJ439" s="291" t="s">
        <v>80</v>
      </c>
      <c r="BK439" s="303">
        <f>ROUND(I439*H439,2)</f>
        <v>0</v>
      </c>
      <c r="BL439" s="291" t="s">
        <v>150</v>
      </c>
      <c r="BM439" s="291" t="s">
        <v>977</v>
      </c>
    </row>
    <row r="440" spans="2:65" s="55" customFormat="1" ht="67.5">
      <c r="B440" s="33"/>
      <c r="D440" s="170" t="s">
        <v>191</v>
      </c>
      <c r="F440" s="171" t="s">
        <v>727</v>
      </c>
      <c r="I440" s="122"/>
      <c r="L440" s="33"/>
      <c r="M440" s="154"/>
      <c r="N440" s="34"/>
      <c r="O440" s="34"/>
      <c r="P440" s="34"/>
      <c r="Q440" s="34"/>
      <c r="R440" s="34"/>
      <c r="S440" s="34"/>
      <c r="T440" s="70"/>
      <c r="AT440" s="291" t="s">
        <v>191</v>
      </c>
      <c r="AU440" s="291" t="s">
        <v>82</v>
      </c>
    </row>
    <row r="441" spans="2:65" s="55" customFormat="1" ht="22.5" customHeight="1">
      <c r="B441" s="33"/>
      <c r="C441" s="182" t="s">
        <v>978</v>
      </c>
      <c r="D441" s="182" t="s">
        <v>232</v>
      </c>
      <c r="E441" s="183" t="s">
        <v>979</v>
      </c>
      <c r="F441" s="184" t="s">
        <v>980</v>
      </c>
      <c r="G441" s="185" t="s">
        <v>149</v>
      </c>
      <c r="H441" s="186">
        <v>20</v>
      </c>
      <c r="I441" s="187"/>
      <c r="J441" s="188">
        <f>ROUND(I441*H441,2)</f>
        <v>0</v>
      </c>
      <c r="K441" s="184" t="s">
        <v>21</v>
      </c>
      <c r="L441" s="306"/>
      <c r="M441" s="307" t="s">
        <v>21</v>
      </c>
      <c r="N441" s="189" t="s">
        <v>43</v>
      </c>
      <c r="O441" s="34"/>
      <c r="P441" s="150">
        <f>O441*H441</f>
        <v>0</v>
      </c>
      <c r="Q441" s="150">
        <v>0</v>
      </c>
      <c r="R441" s="150">
        <f>Q441*H441</f>
        <v>0</v>
      </c>
      <c r="S441" s="150">
        <v>0</v>
      </c>
      <c r="T441" s="151">
        <f>S441*H441</f>
        <v>0</v>
      </c>
      <c r="AR441" s="291" t="s">
        <v>162</v>
      </c>
      <c r="AT441" s="291" t="s">
        <v>232</v>
      </c>
      <c r="AU441" s="291" t="s">
        <v>82</v>
      </c>
      <c r="AY441" s="291" t="s">
        <v>145</v>
      </c>
      <c r="BE441" s="303">
        <f>IF(N441="základní",J441,0)</f>
        <v>0</v>
      </c>
      <c r="BF441" s="303">
        <f>IF(N441="snížená",J441,0)</f>
        <v>0</v>
      </c>
      <c r="BG441" s="303">
        <f>IF(N441="zákl. přenesená",J441,0)</f>
        <v>0</v>
      </c>
      <c r="BH441" s="303">
        <f>IF(N441="sníž. přenesená",J441,0)</f>
        <v>0</v>
      </c>
      <c r="BI441" s="303">
        <f>IF(N441="nulová",J441,0)</f>
        <v>0</v>
      </c>
      <c r="BJ441" s="291" t="s">
        <v>80</v>
      </c>
      <c r="BK441" s="303">
        <f>ROUND(I441*H441,2)</f>
        <v>0</v>
      </c>
      <c r="BL441" s="291" t="s">
        <v>150</v>
      </c>
      <c r="BM441" s="291" t="s">
        <v>981</v>
      </c>
    </row>
    <row r="442" spans="2:65" s="55" customFormat="1" ht="22.5" customHeight="1">
      <c r="B442" s="33"/>
      <c r="C442" s="182" t="s">
        <v>845</v>
      </c>
      <c r="D442" s="182" t="s">
        <v>232</v>
      </c>
      <c r="E442" s="183" t="s">
        <v>982</v>
      </c>
      <c r="F442" s="184" t="s">
        <v>983</v>
      </c>
      <c r="G442" s="185" t="s">
        <v>149</v>
      </c>
      <c r="H442" s="186">
        <v>20</v>
      </c>
      <c r="I442" s="187"/>
      <c r="J442" s="188">
        <f>ROUND(I442*H442,2)</f>
        <v>0</v>
      </c>
      <c r="K442" s="184" t="s">
        <v>21</v>
      </c>
      <c r="L442" s="306"/>
      <c r="M442" s="307" t="s">
        <v>21</v>
      </c>
      <c r="N442" s="189" t="s">
        <v>43</v>
      </c>
      <c r="O442" s="34"/>
      <c r="P442" s="150">
        <f>O442*H442</f>
        <v>0</v>
      </c>
      <c r="Q442" s="150">
        <v>0</v>
      </c>
      <c r="R442" s="150">
        <f>Q442*H442</f>
        <v>0</v>
      </c>
      <c r="S442" s="150">
        <v>0</v>
      </c>
      <c r="T442" s="151">
        <f>S442*H442</f>
        <v>0</v>
      </c>
      <c r="AR442" s="291" t="s">
        <v>162</v>
      </c>
      <c r="AT442" s="291" t="s">
        <v>232</v>
      </c>
      <c r="AU442" s="291" t="s">
        <v>82</v>
      </c>
      <c r="AY442" s="291" t="s">
        <v>145</v>
      </c>
      <c r="BE442" s="303">
        <f>IF(N442="základní",J442,0)</f>
        <v>0</v>
      </c>
      <c r="BF442" s="303">
        <f>IF(N442="snížená",J442,0)</f>
        <v>0</v>
      </c>
      <c r="BG442" s="303">
        <f>IF(N442="zákl. přenesená",J442,0)</f>
        <v>0</v>
      </c>
      <c r="BH442" s="303">
        <f>IF(N442="sníž. přenesená",J442,0)</f>
        <v>0</v>
      </c>
      <c r="BI442" s="303">
        <f>IF(N442="nulová",J442,0)</f>
        <v>0</v>
      </c>
      <c r="BJ442" s="291" t="s">
        <v>80</v>
      </c>
      <c r="BK442" s="303">
        <f>ROUND(I442*H442,2)</f>
        <v>0</v>
      </c>
      <c r="BL442" s="291" t="s">
        <v>150</v>
      </c>
      <c r="BM442" s="291" t="s">
        <v>984</v>
      </c>
    </row>
    <row r="443" spans="2:65" s="55" customFormat="1" ht="31.5" customHeight="1">
      <c r="B443" s="33"/>
      <c r="C443" s="142" t="s">
        <v>985</v>
      </c>
      <c r="D443" s="142" t="s">
        <v>146</v>
      </c>
      <c r="E443" s="143" t="s">
        <v>730</v>
      </c>
      <c r="F443" s="144" t="s">
        <v>731</v>
      </c>
      <c r="G443" s="145" t="s">
        <v>199</v>
      </c>
      <c r="H443" s="146">
        <v>2E-3</v>
      </c>
      <c r="I443" s="147"/>
      <c r="J443" s="148">
        <f>ROUND(I443*H443,2)</f>
        <v>0</v>
      </c>
      <c r="K443" s="144" t="s">
        <v>190</v>
      </c>
      <c r="L443" s="33"/>
      <c r="M443" s="302" t="s">
        <v>21</v>
      </c>
      <c r="N443" s="149" t="s">
        <v>43</v>
      </c>
      <c r="O443" s="34"/>
      <c r="P443" s="150">
        <f>O443*H443</f>
        <v>0</v>
      </c>
      <c r="Q443" s="150">
        <v>0</v>
      </c>
      <c r="R443" s="150">
        <f>Q443*H443</f>
        <v>0</v>
      </c>
      <c r="S443" s="150">
        <v>0</v>
      </c>
      <c r="T443" s="151">
        <f>S443*H443</f>
        <v>0</v>
      </c>
      <c r="AR443" s="291" t="s">
        <v>150</v>
      </c>
      <c r="AT443" s="291" t="s">
        <v>146</v>
      </c>
      <c r="AU443" s="291" t="s">
        <v>82</v>
      </c>
      <c r="AY443" s="291" t="s">
        <v>145</v>
      </c>
      <c r="BE443" s="303">
        <f>IF(N443="základní",J443,0)</f>
        <v>0</v>
      </c>
      <c r="BF443" s="303">
        <f>IF(N443="snížená",J443,0)</f>
        <v>0</v>
      </c>
      <c r="BG443" s="303">
        <f>IF(N443="zákl. přenesená",J443,0)</f>
        <v>0</v>
      </c>
      <c r="BH443" s="303">
        <f>IF(N443="sníž. přenesená",J443,0)</f>
        <v>0</v>
      </c>
      <c r="BI443" s="303">
        <f>IF(N443="nulová",J443,0)</f>
        <v>0</v>
      </c>
      <c r="BJ443" s="291" t="s">
        <v>80</v>
      </c>
      <c r="BK443" s="303">
        <f>ROUND(I443*H443,2)</f>
        <v>0</v>
      </c>
      <c r="BL443" s="291" t="s">
        <v>150</v>
      </c>
      <c r="BM443" s="291" t="s">
        <v>986</v>
      </c>
    </row>
    <row r="444" spans="2:65" s="55" customFormat="1" ht="54">
      <c r="B444" s="33"/>
      <c r="D444" s="170" t="s">
        <v>191</v>
      </c>
      <c r="F444" s="171" t="s">
        <v>732</v>
      </c>
      <c r="I444" s="122"/>
      <c r="L444" s="33"/>
      <c r="M444" s="154"/>
      <c r="N444" s="34"/>
      <c r="O444" s="34"/>
      <c r="P444" s="34"/>
      <c r="Q444" s="34"/>
      <c r="R444" s="34"/>
      <c r="S444" s="34"/>
      <c r="T444" s="70"/>
      <c r="AT444" s="291" t="s">
        <v>191</v>
      </c>
      <c r="AU444" s="291" t="s">
        <v>82</v>
      </c>
    </row>
    <row r="445" spans="2:65" s="55" customFormat="1" ht="22.5" customHeight="1">
      <c r="B445" s="33"/>
      <c r="C445" s="182" t="s">
        <v>849</v>
      </c>
      <c r="D445" s="182" t="s">
        <v>232</v>
      </c>
      <c r="E445" s="183" t="s">
        <v>733</v>
      </c>
      <c r="F445" s="184" t="s">
        <v>734</v>
      </c>
      <c r="G445" s="185" t="s">
        <v>459</v>
      </c>
      <c r="H445" s="186">
        <v>1.6</v>
      </c>
      <c r="I445" s="187"/>
      <c r="J445" s="188">
        <f t="shared" ref="J445:J450" si="20">ROUND(I445*H445,2)</f>
        <v>0</v>
      </c>
      <c r="K445" s="184" t="s">
        <v>21</v>
      </c>
      <c r="L445" s="306"/>
      <c r="M445" s="307" t="s">
        <v>21</v>
      </c>
      <c r="N445" s="189" t="s">
        <v>43</v>
      </c>
      <c r="O445" s="34"/>
      <c r="P445" s="150">
        <f t="shared" ref="P445:P450" si="21">O445*H445</f>
        <v>0</v>
      </c>
      <c r="Q445" s="150">
        <v>0</v>
      </c>
      <c r="R445" s="150">
        <f t="shared" ref="R445:R450" si="22">Q445*H445</f>
        <v>0</v>
      </c>
      <c r="S445" s="150">
        <v>0</v>
      </c>
      <c r="T445" s="151">
        <f t="shared" ref="T445:T450" si="23">S445*H445</f>
        <v>0</v>
      </c>
      <c r="AR445" s="291" t="s">
        <v>162</v>
      </c>
      <c r="AT445" s="291" t="s">
        <v>232</v>
      </c>
      <c r="AU445" s="291" t="s">
        <v>82</v>
      </c>
      <c r="AY445" s="291" t="s">
        <v>145</v>
      </c>
      <c r="BE445" s="303">
        <f t="shared" ref="BE445:BE450" si="24">IF(N445="základní",J445,0)</f>
        <v>0</v>
      </c>
      <c r="BF445" s="303">
        <f t="shared" ref="BF445:BF450" si="25">IF(N445="snížená",J445,0)</f>
        <v>0</v>
      </c>
      <c r="BG445" s="303">
        <f t="shared" ref="BG445:BG450" si="26">IF(N445="zákl. přenesená",J445,0)</f>
        <v>0</v>
      </c>
      <c r="BH445" s="303">
        <f t="shared" ref="BH445:BH450" si="27">IF(N445="sníž. přenesená",J445,0)</f>
        <v>0</v>
      </c>
      <c r="BI445" s="303">
        <f t="shared" ref="BI445:BI450" si="28">IF(N445="nulová",J445,0)</f>
        <v>0</v>
      </c>
      <c r="BJ445" s="291" t="s">
        <v>80</v>
      </c>
      <c r="BK445" s="303">
        <f t="shared" ref="BK445:BK450" si="29">ROUND(I445*H445,2)</f>
        <v>0</v>
      </c>
      <c r="BL445" s="291" t="s">
        <v>150</v>
      </c>
      <c r="BM445" s="291" t="s">
        <v>987</v>
      </c>
    </row>
    <row r="446" spans="2:65" s="55" customFormat="1" ht="22.5" customHeight="1">
      <c r="B446" s="33"/>
      <c r="C446" s="142" t="s">
        <v>988</v>
      </c>
      <c r="D446" s="142" t="s">
        <v>146</v>
      </c>
      <c r="E446" s="143" t="s">
        <v>736</v>
      </c>
      <c r="F446" s="144" t="s">
        <v>737</v>
      </c>
      <c r="G446" s="145" t="s">
        <v>155</v>
      </c>
      <c r="H446" s="146">
        <v>40</v>
      </c>
      <c r="I446" s="147"/>
      <c r="J446" s="148">
        <f t="shared" si="20"/>
        <v>0</v>
      </c>
      <c r="K446" s="144" t="s">
        <v>21</v>
      </c>
      <c r="L446" s="33"/>
      <c r="M446" s="302" t="s">
        <v>21</v>
      </c>
      <c r="N446" s="149" t="s">
        <v>43</v>
      </c>
      <c r="O446" s="34"/>
      <c r="P446" s="150">
        <f t="shared" si="21"/>
        <v>0</v>
      </c>
      <c r="Q446" s="150">
        <v>0</v>
      </c>
      <c r="R446" s="150">
        <f t="shared" si="22"/>
        <v>0</v>
      </c>
      <c r="S446" s="150">
        <v>0</v>
      </c>
      <c r="T446" s="151">
        <f t="shared" si="23"/>
        <v>0</v>
      </c>
      <c r="AR446" s="291" t="s">
        <v>150</v>
      </c>
      <c r="AT446" s="291" t="s">
        <v>146</v>
      </c>
      <c r="AU446" s="291" t="s">
        <v>82</v>
      </c>
      <c r="AY446" s="291" t="s">
        <v>145</v>
      </c>
      <c r="BE446" s="303">
        <f t="shared" si="24"/>
        <v>0</v>
      </c>
      <c r="BF446" s="303">
        <f t="shared" si="25"/>
        <v>0</v>
      </c>
      <c r="BG446" s="303">
        <f t="shared" si="26"/>
        <v>0</v>
      </c>
      <c r="BH446" s="303">
        <f t="shared" si="27"/>
        <v>0</v>
      </c>
      <c r="BI446" s="303">
        <f t="shared" si="28"/>
        <v>0</v>
      </c>
      <c r="BJ446" s="291" t="s">
        <v>80</v>
      </c>
      <c r="BK446" s="303">
        <f t="shared" si="29"/>
        <v>0</v>
      </c>
      <c r="BL446" s="291" t="s">
        <v>150</v>
      </c>
      <c r="BM446" s="291" t="s">
        <v>989</v>
      </c>
    </row>
    <row r="447" spans="2:65" s="55" customFormat="1" ht="22.5" customHeight="1">
      <c r="B447" s="33"/>
      <c r="C447" s="182" t="s">
        <v>852</v>
      </c>
      <c r="D447" s="182" t="s">
        <v>232</v>
      </c>
      <c r="E447" s="183" t="s">
        <v>739</v>
      </c>
      <c r="F447" s="184" t="s">
        <v>740</v>
      </c>
      <c r="G447" s="185" t="s">
        <v>149</v>
      </c>
      <c r="H447" s="186">
        <v>120</v>
      </c>
      <c r="I447" s="187"/>
      <c r="J447" s="188">
        <f t="shared" si="20"/>
        <v>0</v>
      </c>
      <c r="K447" s="184" t="s">
        <v>21</v>
      </c>
      <c r="L447" s="306"/>
      <c r="M447" s="307" t="s">
        <v>21</v>
      </c>
      <c r="N447" s="189" t="s">
        <v>43</v>
      </c>
      <c r="O447" s="34"/>
      <c r="P447" s="150">
        <f t="shared" si="21"/>
        <v>0</v>
      </c>
      <c r="Q447" s="150">
        <v>0</v>
      </c>
      <c r="R447" s="150">
        <f t="shared" si="22"/>
        <v>0</v>
      </c>
      <c r="S447" s="150">
        <v>0</v>
      </c>
      <c r="T447" s="151">
        <f t="shared" si="23"/>
        <v>0</v>
      </c>
      <c r="AR447" s="291" t="s">
        <v>162</v>
      </c>
      <c r="AT447" s="291" t="s">
        <v>232</v>
      </c>
      <c r="AU447" s="291" t="s">
        <v>82</v>
      </c>
      <c r="AY447" s="291" t="s">
        <v>145</v>
      </c>
      <c r="BE447" s="303">
        <f t="shared" si="24"/>
        <v>0</v>
      </c>
      <c r="BF447" s="303">
        <f t="shared" si="25"/>
        <v>0</v>
      </c>
      <c r="BG447" s="303">
        <f t="shared" si="26"/>
        <v>0</v>
      </c>
      <c r="BH447" s="303">
        <f t="shared" si="27"/>
        <v>0</v>
      </c>
      <c r="BI447" s="303">
        <f t="shared" si="28"/>
        <v>0</v>
      </c>
      <c r="BJ447" s="291" t="s">
        <v>80</v>
      </c>
      <c r="BK447" s="303">
        <f t="shared" si="29"/>
        <v>0</v>
      </c>
      <c r="BL447" s="291" t="s">
        <v>150</v>
      </c>
      <c r="BM447" s="291" t="s">
        <v>990</v>
      </c>
    </row>
    <row r="448" spans="2:65" s="55" customFormat="1" ht="22.5" customHeight="1">
      <c r="B448" s="33"/>
      <c r="C448" s="142" t="s">
        <v>991</v>
      </c>
      <c r="D448" s="142" t="s">
        <v>146</v>
      </c>
      <c r="E448" s="143" t="s">
        <v>741</v>
      </c>
      <c r="F448" s="144" t="s">
        <v>742</v>
      </c>
      <c r="G448" s="145" t="s">
        <v>189</v>
      </c>
      <c r="H448" s="146">
        <v>40</v>
      </c>
      <c r="I448" s="147"/>
      <c r="J448" s="148">
        <f t="shared" si="20"/>
        <v>0</v>
      </c>
      <c r="K448" s="144" t="s">
        <v>21</v>
      </c>
      <c r="L448" s="33"/>
      <c r="M448" s="302" t="s">
        <v>21</v>
      </c>
      <c r="N448" s="149" t="s">
        <v>43</v>
      </c>
      <c r="O448" s="34"/>
      <c r="P448" s="150">
        <f t="shared" si="21"/>
        <v>0</v>
      </c>
      <c r="Q448" s="150">
        <v>0</v>
      </c>
      <c r="R448" s="150">
        <f t="shared" si="22"/>
        <v>0</v>
      </c>
      <c r="S448" s="150">
        <v>0</v>
      </c>
      <c r="T448" s="151">
        <f t="shared" si="23"/>
        <v>0</v>
      </c>
      <c r="AR448" s="291" t="s">
        <v>150</v>
      </c>
      <c r="AT448" s="291" t="s">
        <v>146</v>
      </c>
      <c r="AU448" s="291" t="s">
        <v>82</v>
      </c>
      <c r="AY448" s="291" t="s">
        <v>145</v>
      </c>
      <c r="BE448" s="303">
        <f t="shared" si="24"/>
        <v>0</v>
      </c>
      <c r="BF448" s="303">
        <f t="shared" si="25"/>
        <v>0</v>
      </c>
      <c r="BG448" s="303">
        <f t="shared" si="26"/>
        <v>0</v>
      </c>
      <c r="BH448" s="303">
        <f t="shared" si="27"/>
        <v>0</v>
      </c>
      <c r="BI448" s="303">
        <f t="shared" si="28"/>
        <v>0</v>
      </c>
      <c r="BJ448" s="291" t="s">
        <v>80</v>
      </c>
      <c r="BK448" s="303">
        <f t="shared" si="29"/>
        <v>0</v>
      </c>
      <c r="BL448" s="291" t="s">
        <v>150</v>
      </c>
      <c r="BM448" s="291" t="s">
        <v>992</v>
      </c>
    </row>
    <row r="449" spans="2:65" s="55" customFormat="1" ht="22.5" customHeight="1">
      <c r="B449" s="33"/>
      <c r="C449" s="182" t="s">
        <v>854</v>
      </c>
      <c r="D449" s="182" t="s">
        <v>232</v>
      </c>
      <c r="E449" s="183" t="s">
        <v>743</v>
      </c>
      <c r="F449" s="184" t="s">
        <v>744</v>
      </c>
      <c r="G449" s="185" t="s">
        <v>745</v>
      </c>
      <c r="H449" s="186">
        <v>48</v>
      </c>
      <c r="I449" s="187"/>
      <c r="J449" s="188">
        <f t="shared" si="20"/>
        <v>0</v>
      </c>
      <c r="K449" s="184" t="s">
        <v>21</v>
      </c>
      <c r="L449" s="306"/>
      <c r="M449" s="307" t="s">
        <v>21</v>
      </c>
      <c r="N449" s="189" t="s">
        <v>43</v>
      </c>
      <c r="O449" s="34"/>
      <c r="P449" s="150">
        <f t="shared" si="21"/>
        <v>0</v>
      </c>
      <c r="Q449" s="150">
        <v>0</v>
      </c>
      <c r="R449" s="150">
        <f t="shared" si="22"/>
        <v>0</v>
      </c>
      <c r="S449" s="150">
        <v>0</v>
      </c>
      <c r="T449" s="151">
        <f t="shared" si="23"/>
        <v>0</v>
      </c>
      <c r="AR449" s="291" t="s">
        <v>162</v>
      </c>
      <c r="AT449" s="291" t="s">
        <v>232</v>
      </c>
      <c r="AU449" s="291" t="s">
        <v>82</v>
      </c>
      <c r="AY449" s="291" t="s">
        <v>145</v>
      </c>
      <c r="BE449" s="303">
        <f t="shared" si="24"/>
        <v>0</v>
      </c>
      <c r="BF449" s="303">
        <f t="shared" si="25"/>
        <v>0</v>
      </c>
      <c r="BG449" s="303">
        <f t="shared" si="26"/>
        <v>0</v>
      </c>
      <c r="BH449" s="303">
        <f t="shared" si="27"/>
        <v>0</v>
      </c>
      <c r="BI449" s="303">
        <f t="shared" si="28"/>
        <v>0</v>
      </c>
      <c r="BJ449" s="291" t="s">
        <v>80</v>
      </c>
      <c r="BK449" s="303">
        <f t="shared" si="29"/>
        <v>0</v>
      </c>
      <c r="BL449" s="291" t="s">
        <v>150</v>
      </c>
      <c r="BM449" s="291" t="s">
        <v>993</v>
      </c>
    </row>
    <row r="450" spans="2:65" s="55" customFormat="1" ht="31.5" customHeight="1">
      <c r="B450" s="33"/>
      <c r="C450" s="142" t="s">
        <v>994</v>
      </c>
      <c r="D450" s="142" t="s">
        <v>146</v>
      </c>
      <c r="E450" s="143" t="s">
        <v>716</v>
      </c>
      <c r="F450" s="144" t="s">
        <v>717</v>
      </c>
      <c r="G450" s="145" t="s">
        <v>155</v>
      </c>
      <c r="H450" s="146">
        <v>40</v>
      </c>
      <c r="I450" s="147"/>
      <c r="J450" s="148">
        <f t="shared" si="20"/>
        <v>0</v>
      </c>
      <c r="K450" s="144" t="s">
        <v>190</v>
      </c>
      <c r="L450" s="33"/>
      <c r="M450" s="302" t="s">
        <v>21</v>
      </c>
      <c r="N450" s="149" t="s">
        <v>43</v>
      </c>
      <c r="O450" s="34"/>
      <c r="P450" s="150">
        <f t="shared" si="21"/>
        <v>0</v>
      </c>
      <c r="Q450" s="150">
        <v>2.0799999999999998E-3</v>
      </c>
      <c r="R450" s="150">
        <f t="shared" si="22"/>
        <v>8.3199999999999996E-2</v>
      </c>
      <c r="S450" s="150">
        <v>0</v>
      </c>
      <c r="T450" s="151">
        <f t="shared" si="23"/>
        <v>0</v>
      </c>
      <c r="AR450" s="291" t="s">
        <v>150</v>
      </c>
      <c r="AT450" s="291" t="s">
        <v>146</v>
      </c>
      <c r="AU450" s="291" t="s">
        <v>82</v>
      </c>
      <c r="AY450" s="291" t="s">
        <v>145</v>
      </c>
      <c r="BE450" s="303">
        <f t="shared" si="24"/>
        <v>0</v>
      </c>
      <c r="BF450" s="303">
        <f t="shared" si="25"/>
        <v>0</v>
      </c>
      <c r="BG450" s="303">
        <f t="shared" si="26"/>
        <v>0</v>
      </c>
      <c r="BH450" s="303">
        <f t="shared" si="27"/>
        <v>0</v>
      </c>
      <c r="BI450" s="303">
        <f t="shared" si="28"/>
        <v>0</v>
      </c>
      <c r="BJ450" s="291" t="s">
        <v>80</v>
      </c>
      <c r="BK450" s="303">
        <f t="shared" si="29"/>
        <v>0</v>
      </c>
      <c r="BL450" s="291" t="s">
        <v>150</v>
      </c>
      <c r="BM450" s="291" t="s">
        <v>995</v>
      </c>
    </row>
    <row r="451" spans="2:65" s="55" customFormat="1" ht="121.5">
      <c r="B451" s="33"/>
      <c r="D451" s="170" t="s">
        <v>191</v>
      </c>
      <c r="F451" s="171" t="s">
        <v>718</v>
      </c>
      <c r="I451" s="122"/>
      <c r="L451" s="33"/>
      <c r="M451" s="154"/>
      <c r="N451" s="34"/>
      <c r="O451" s="34"/>
      <c r="P451" s="34"/>
      <c r="Q451" s="34"/>
      <c r="R451" s="34"/>
      <c r="S451" s="34"/>
      <c r="T451" s="70"/>
      <c r="AT451" s="291" t="s">
        <v>191</v>
      </c>
      <c r="AU451" s="291" t="s">
        <v>82</v>
      </c>
    </row>
    <row r="452" spans="2:65" s="55" customFormat="1" ht="22.5" customHeight="1">
      <c r="B452" s="33"/>
      <c r="C452" s="142" t="s">
        <v>857</v>
      </c>
      <c r="D452" s="142" t="s">
        <v>146</v>
      </c>
      <c r="E452" s="143" t="s">
        <v>713</v>
      </c>
      <c r="F452" s="144" t="s">
        <v>714</v>
      </c>
      <c r="G452" s="145" t="s">
        <v>155</v>
      </c>
      <c r="H452" s="146">
        <v>40</v>
      </c>
      <c r="I452" s="147"/>
      <c r="J452" s="148">
        <f>ROUND(I452*H452,2)</f>
        <v>0</v>
      </c>
      <c r="K452" s="144" t="s">
        <v>21</v>
      </c>
      <c r="L452" s="33"/>
      <c r="M452" s="302" t="s">
        <v>21</v>
      </c>
      <c r="N452" s="149" t="s">
        <v>43</v>
      </c>
      <c r="O452" s="34"/>
      <c r="P452" s="150">
        <f>O452*H452</f>
        <v>0</v>
      </c>
      <c r="Q452" s="150">
        <v>0</v>
      </c>
      <c r="R452" s="150">
        <f>Q452*H452</f>
        <v>0</v>
      </c>
      <c r="S452" s="150">
        <v>0</v>
      </c>
      <c r="T452" s="151">
        <f>S452*H452</f>
        <v>0</v>
      </c>
      <c r="AR452" s="291" t="s">
        <v>150</v>
      </c>
      <c r="AT452" s="291" t="s">
        <v>146</v>
      </c>
      <c r="AU452" s="291" t="s">
        <v>82</v>
      </c>
      <c r="AY452" s="291" t="s">
        <v>145</v>
      </c>
      <c r="BE452" s="303">
        <f>IF(N452="základní",J452,0)</f>
        <v>0</v>
      </c>
      <c r="BF452" s="303">
        <f>IF(N452="snížená",J452,0)</f>
        <v>0</v>
      </c>
      <c r="BG452" s="303">
        <f>IF(N452="zákl. přenesená",J452,0)</f>
        <v>0</v>
      </c>
      <c r="BH452" s="303">
        <f>IF(N452="sníž. přenesená",J452,0)</f>
        <v>0</v>
      </c>
      <c r="BI452" s="303">
        <f>IF(N452="nulová",J452,0)</f>
        <v>0</v>
      </c>
      <c r="BJ452" s="291" t="s">
        <v>80</v>
      </c>
      <c r="BK452" s="303">
        <f>ROUND(I452*H452,2)</f>
        <v>0</v>
      </c>
      <c r="BL452" s="291" t="s">
        <v>150</v>
      </c>
      <c r="BM452" s="291" t="s">
        <v>996</v>
      </c>
    </row>
    <row r="453" spans="2:65" s="55" customFormat="1" ht="22.5" customHeight="1">
      <c r="B453" s="33"/>
      <c r="C453" s="142" t="s">
        <v>997</v>
      </c>
      <c r="D453" s="142" t="s">
        <v>146</v>
      </c>
      <c r="E453" s="143" t="s">
        <v>746</v>
      </c>
      <c r="F453" s="144" t="s">
        <v>747</v>
      </c>
      <c r="G453" s="145" t="s">
        <v>221</v>
      </c>
      <c r="H453" s="146">
        <v>28</v>
      </c>
      <c r="I453" s="147"/>
      <c r="J453" s="148">
        <f>ROUND(I453*H453,2)</f>
        <v>0</v>
      </c>
      <c r="K453" s="144" t="s">
        <v>190</v>
      </c>
      <c r="L453" s="33"/>
      <c r="M453" s="302" t="s">
        <v>21</v>
      </c>
      <c r="N453" s="149" t="s">
        <v>43</v>
      </c>
      <c r="O453" s="34"/>
      <c r="P453" s="150">
        <f>O453*H453</f>
        <v>0</v>
      </c>
      <c r="Q453" s="150">
        <v>0</v>
      </c>
      <c r="R453" s="150">
        <f>Q453*H453</f>
        <v>0</v>
      </c>
      <c r="S453" s="150">
        <v>0</v>
      </c>
      <c r="T453" s="151">
        <f>S453*H453</f>
        <v>0</v>
      </c>
      <c r="AR453" s="291" t="s">
        <v>150</v>
      </c>
      <c r="AT453" s="291" t="s">
        <v>146</v>
      </c>
      <c r="AU453" s="291" t="s">
        <v>82</v>
      </c>
      <c r="AY453" s="291" t="s">
        <v>145</v>
      </c>
      <c r="BE453" s="303">
        <f>IF(N453="základní",J453,0)</f>
        <v>0</v>
      </c>
      <c r="BF453" s="303">
        <f>IF(N453="snížená",J453,0)</f>
        <v>0</v>
      </c>
      <c r="BG453" s="303">
        <f>IF(N453="zákl. přenesená",J453,0)</f>
        <v>0</v>
      </c>
      <c r="BH453" s="303">
        <f>IF(N453="sníž. přenesená",J453,0)</f>
        <v>0</v>
      </c>
      <c r="BI453" s="303">
        <f>IF(N453="nulová",J453,0)</f>
        <v>0</v>
      </c>
      <c r="BJ453" s="291" t="s">
        <v>80</v>
      </c>
      <c r="BK453" s="303">
        <f>ROUND(I453*H453,2)</f>
        <v>0</v>
      </c>
      <c r="BL453" s="291" t="s">
        <v>150</v>
      </c>
      <c r="BM453" s="291" t="s">
        <v>998</v>
      </c>
    </row>
    <row r="454" spans="2:65" s="55" customFormat="1" ht="22.5" customHeight="1">
      <c r="B454" s="33"/>
      <c r="C454" s="182" t="s">
        <v>859</v>
      </c>
      <c r="D454" s="182" t="s">
        <v>232</v>
      </c>
      <c r="E454" s="183" t="s">
        <v>999</v>
      </c>
      <c r="F454" s="184" t="s">
        <v>1000</v>
      </c>
      <c r="G454" s="185" t="s">
        <v>221</v>
      </c>
      <c r="H454" s="186">
        <v>28</v>
      </c>
      <c r="I454" s="187"/>
      <c r="J454" s="188">
        <f>ROUND(I454*H454,2)</f>
        <v>0</v>
      </c>
      <c r="K454" s="184" t="s">
        <v>190</v>
      </c>
      <c r="L454" s="306"/>
      <c r="M454" s="307" t="s">
        <v>21</v>
      </c>
      <c r="N454" s="189" t="s">
        <v>43</v>
      </c>
      <c r="O454" s="34"/>
      <c r="P454" s="150">
        <f>O454*H454</f>
        <v>0</v>
      </c>
      <c r="Q454" s="150">
        <v>1</v>
      </c>
      <c r="R454" s="150">
        <f>Q454*H454</f>
        <v>28</v>
      </c>
      <c r="S454" s="150">
        <v>0</v>
      </c>
      <c r="T454" s="151">
        <f>S454*H454</f>
        <v>0</v>
      </c>
      <c r="AR454" s="291" t="s">
        <v>162</v>
      </c>
      <c r="AT454" s="291" t="s">
        <v>232</v>
      </c>
      <c r="AU454" s="291" t="s">
        <v>82</v>
      </c>
      <c r="AY454" s="291" t="s">
        <v>145</v>
      </c>
      <c r="BE454" s="303">
        <f>IF(N454="základní",J454,0)</f>
        <v>0</v>
      </c>
      <c r="BF454" s="303">
        <f>IF(N454="snížená",J454,0)</f>
        <v>0</v>
      </c>
      <c r="BG454" s="303">
        <f>IF(N454="zákl. přenesená",J454,0)</f>
        <v>0</v>
      </c>
      <c r="BH454" s="303">
        <f>IF(N454="sníž. přenesená",J454,0)</f>
        <v>0</v>
      </c>
      <c r="BI454" s="303">
        <f>IF(N454="nulová",J454,0)</f>
        <v>0</v>
      </c>
      <c r="BJ454" s="291" t="s">
        <v>80</v>
      </c>
      <c r="BK454" s="303">
        <f>ROUND(I454*H454,2)</f>
        <v>0</v>
      </c>
      <c r="BL454" s="291" t="s">
        <v>150</v>
      </c>
      <c r="BM454" s="291" t="s">
        <v>1001</v>
      </c>
    </row>
    <row r="455" spans="2:65" s="55" customFormat="1" ht="27">
      <c r="B455" s="33"/>
      <c r="D455" s="170" t="s">
        <v>163</v>
      </c>
      <c r="F455" s="171" t="s">
        <v>1002</v>
      </c>
      <c r="I455" s="122"/>
      <c r="L455" s="33"/>
      <c r="M455" s="154"/>
      <c r="N455" s="34"/>
      <c r="O455" s="34"/>
      <c r="P455" s="34"/>
      <c r="Q455" s="34"/>
      <c r="R455" s="34"/>
      <c r="S455" s="34"/>
      <c r="T455" s="70"/>
      <c r="AT455" s="291" t="s">
        <v>163</v>
      </c>
      <c r="AU455" s="291" t="s">
        <v>82</v>
      </c>
    </row>
    <row r="456" spans="2:65" s="55" customFormat="1" ht="22.5" customHeight="1">
      <c r="B456" s="33"/>
      <c r="C456" s="142" t="s">
        <v>1003</v>
      </c>
      <c r="D456" s="142" t="s">
        <v>146</v>
      </c>
      <c r="E456" s="143" t="s">
        <v>750</v>
      </c>
      <c r="F456" s="144" t="s">
        <v>751</v>
      </c>
      <c r="G456" s="145" t="s">
        <v>189</v>
      </c>
      <c r="H456" s="146">
        <v>70.650000000000006</v>
      </c>
      <c r="I456" s="147"/>
      <c r="J456" s="148">
        <f>ROUND(I456*H456,2)</f>
        <v>0</v>
      </c>
      <c r="K456" s="144" t="s">
        <v>21</v>
      </c>
      <c r="L456" s="33"/>
      <c r="M456" s="302" t="s">
        <v>21</v>
      </c>
      <c r="N456" s="149" t="s">
        <v>43</v>
      </c>
      <c r="O456" s="34"/>
      <c r="P456" s="150">
        <f>O456*H456</f>
        <v>0</v>
      </c>
      <c r="Q456" s="150">
        <v>0</v>
      </c>
      <c r="R456" s="150">
        <f>Q456*H456</f>
        <v>0</v>
      </c>
      <c r="S456" s="150">
        <v>0</v>
      </c>
      <c r="T456" s="151">
        <f>S456*H456</f>
        <v>0</v>
      </c>
      <c r="AR456" s="291" t="s">
        <v>150</v>
      </c>
      <c r="AT456" s="291" t="s">
        <v>146</v>
      </c>
      <c r="AU456" s="291" t="s">
        <v>82</v>
      </c>
      <c r="AY456" s="291" t="s">
        <v>145</v>
      </c>
      <c r="BE456" s="303">
        <f>IF(N456="základní",J456,0)</f>
        <v>0</v>
      </c>
      <c r="BF456" s="303">
        <f>IF(N456="snížená",J456,0)</f>
        <v>0</v>
      </c>
      <c r="BG456" s="303">
        <f>IF(N456="zákl. přenesená",J456,0)</f>
        <v>0</v>
      </c>
      <c r="BH456" s="303">
        <f>IF(N456="sníž. přenesená",J456,0)</f>
        <v>0</v>
      </c>
      <c r="BI456" s="303">
        <f>IF(N456="nulová",J456,0)</f>
        <v>0</v>
      </c>
      <c r="BJ456" s="291" t="s">
        <v>80</v>
      </c>
      <c r="BK456" s="303">
        <f>ROUND(I456*H456,2)</f>
        <v>0</v>
      </c>
      <c r="BL456" s="291" t="s">
        <v>150</v>
      </c>
      <c r="BM456" s="291" t="s">
        <v>1004</v>
      </c>
    </row>
    <row r="457" spans="2:65" s="55" customFormat="1" ht="22.5" customHeight="1">
      <c r="B457" s="33"/>
      <c r="C457" s="182" t="s">
        <v>862</v>
      </c>
      <c r="D457" s="182" t="s">
        <v>232</v>
      </c>
      <c r="E457" s="183" t="s">
        <v>753</v>
      </c>
      <c r="F457" s="184" t="s">
        <v>754</v>
      </c>
      <c r="G457" s="185" t="s">
        <v>221</v>
      </c>
      <c r="H457" s="186">
        <v>7.0650000000000004</v>
      </c>
      <c r="I457" s="187"/>
      <c r="J457" s="188">
        <f>ROUND(I457*H457,2)</f>
        <v>0</v>
      </c>
      <c r="K457" s="184" t="s">
        <v>190</v>
      </c>
      <c r="L457" s="306"/>
      <c r="M457" s="307" t="s">
        <v>21</v>
      </c>
      <c r="N457" s="189" t="s">
        <v>43</v>
      </c>
      <c r="O457" s="34"/>
      <c r="P457" s="150">
        <f>O457*H457</f>
        <v>0</v>
      </c>
      <c r="Q457" s="150">
        <v>0.2</v>
      </c>
      <c r="R457" s="150">
        <f>Q457*H457</f>
        <v>1.4130000000000003</v>
      </c>
      <c r="S457" s="150">
        <v>0</v>
      </c>
      <c r="T457" s="151">
        <f>S457*H457</f>
        <v>0</v>
      </c>
      <c r="AR457" s="291" t="s">
        <v>162</v>
      </c>
      <c r="AT457" s="291" t="s">
        <v>232</v>
      </c>
      <c r="AU457" s="291" t="s">
        <v>82</v>
      </c>
      <c r="AY457" s="291" t="s">
        <v>145</v>
      </c>
      <c r="BE457" s="303">
        <f>IF(N457="základní",J457,0)</f>
        <v>0</v>
      </c>
      <c r="BF457" s="303">
        <f>IF(N457="snížená",J457,0)</f>
        <v>0</v>
      </c>
      <c r="BG457" s="303">
        <f>IF(N457="zákl. přenesená",J457,0)</f>
        <v>0</v>
      </c>
      <c r="BH457" s="303">
        <f>IF(N457="sníž. přenesená",J457,0)</f>
        <v>0</v>
      </c>
      <c r="BI457" s="303">
        <f>IF(N457="nulová",J457,0)</f>
        <v>0</v>
      </c>
      <c r="BJ457" s="291" t="s">
        <v>80</v>
      </c>
      <c r="BK457" s="303">
        <f>ROUND(I457*H457,2)</f>
        <v>0</v>
      </c>
      <c r="BL457" s="291" t="s">
        <v>150</v>
      </c>
      <c r="BM457" s="291" t="s">
        <v>1005</v>
      </c>
    </row>
    <row r="458" spans="2:65" s="133" customFormat="1" ht="22.35" customHeight="1">
      <c r="B458" s="132"/>
      <c r="D458" s="134" t="s">
        <v>71</v>
      </c>
      <c r="E458" s="168" t="s">
        <v>755</v>
      </c>
      <c r="F458" s="168" t="s">
        <v>756</v>
      </c>
      <c r="I458" s="136"/>
      <c r="J458" s="169">
        <f>BK458</f>
        <v>0</v>
      </c>
      <c r="L458" s="132"/>
      <c r="M458" s="138"/>
      <c r="N458" s="139"/>
      <c r="O458" s="139"/>
      <c r="P458" s="140">
        <f>SUM(P459:P466)</f>
        <v>0</v>
      </c>
      <c r="Q458" s="139"/>
      <c r="R458" s="140">
        <f>SUM(R459:R466)</f>
        <v>3.2000000000000003E-4</v>
      </c>
      <c r="S458" s="139"/>
      <c r="T458" s="141">
        <f>SUM(T459:T466)</f>
        <v>0</v>
      </c>
      <c r="AR458" s="165" t="s">
        <v>80</v>
      </c>
      <c r="AT458" s="300" t="s">
        <v>71</v>
      </c>
      <c r="AU458" s="300" t="s">
        <v>82</v>
      </c>
      <c r="AY458" s="165" t="s">
        <v>145</v>
      </c>
      <c r="BK458" s="301">
        <f>SUM(BK459:BK466)</f>
        <v>0</v>
      </c>
    </row>
    <row r="459" spans="2:65" s="55" customFormat="1" ht="22.5" customHeight="1">
      <c r="B459" s="33"/>
      <c r="C459" s="142" t="s">
        <v>1006</v>
      </c>
      <c r="D459" s="142" t="s">
        <v>146</v>
      </c>
      <c r="E459" s="143" t="s">
        <v>757</v>
      </c>
      <c r="F459" s="144" t="s">
        <v>758</v>
      </c>
      <c r="G459" s="145" t="s">
        <v>155</v>
      </c>
      <c r="H459" s="146">
        <v>40</v>
      </c>
      <c r="I459" s="147"/>
      <c r="J459" s="148">
        <f>ROUND(I459*H459,2)</f>
        <v>0</v>
      </c>
      <c r="K459" s="144" t="s">
        <v>190</v>
      </c>
      <c r="L459" s="33"/>
      <c r="M459" s="302" t="s">
        <v>21</v>
      </c>
      <c r="N459" s="149" t="s">
        <v>43</v>
      </c>
      <c r="O459" s="34"/>
      <c r="P459" s="150">
        <f>O459*H459</f>
        <v>0</v>
      </c>
      <c r="Q459" s="150">
        <v>0</v>
      </c>
      <c r="R459" s="150">
        <f>Q459*H459</f>
        <v>0</v>
      </c>
      <c r="S459" s="150">
        <v>0</v>
      </c>
      <c r="T459" s="151">
        <f>S459*H459</f>
        <v>0</v>
      </c>
      <c r="AR459" s="291" t="s">
        <v>150</v>
      </c>
      <c r="AT459" s="291" t="s">
        <v>146</v>
      </c>
      <c r="AU459" s="291" t="s">
        <v>159</v>
      </c>
      <c r="AY459" s="291" t="s">
        <v>145</v>
      </c>
      <c r="BE459" s="303">
        <f>IF(N459="základní",J459,0)</f>
        <v>0</v>
      </c>
      <c r="BF459" s="303">
        <f>IF(N459="snížená",J459,0)</f>
        <v>0</v>
      </c>
      <c r="BG459" s="303">
        <f>IF(N459="zákl. přenesená",J459,0)</f>
        <v>0</v>
      </c>
      <c r="BH459" s="303">
        <f>IF(N459="sníž. přenesená",J459,0)</f>
        <v>0</v>
      </c>
      <c r="BI459" s="303">
        <f>IF(N459="nulová",J459,0)</f>
        <v>0</v>
      </c>
      <c r="BJ459" s="291" t="s">
        <v>80</v>
      </c>
      <c r="BK459" s="303">
        <f>ROUND(I459*H459,2)</f>
        <v>0</v>
      </c>
      <c r="BL459" s="291" t="s">
        <v>150</v>
      </c>
      <c r="BM459" s="291" t="s">
        <v>1007</v>
      </c>
    </row>
    <row r="460" spans="2:65" s="55" customFormat="1" ht="148.5">
      <c r="B460" s="33"/>
      <c r="D460" s="170" t="s">
        <v>191</v>
      </c>
      <c r="F460" s="171" t="s">
        <v>759</v>
      </c>
      <c r="I460" s="122"/>
      <c r="L460" s="33"/>
      <c r="M460" s="154"/>
      <c r="N460" s="34"/>
      <c r="O460" s="34"/>
      <c r="P460" s="34"/>
      <c r="Q460" s="34"/>
      <c r="R460" s="34"/>
      <c r="S460" s="34"/>
      <c r="T460" s="70"/>
      <c r="AT460" s="291" t="s">
        <v>191</v>
      </c>
      <c r="AU460" s="291" t="s">
        <v>159</v>
      </c>
    </row>
    <row r="461" spans="2:65" s="55" customFormat="1" ht="22.5" customHeight="1">
      <c r="B461" s="33"/>
      <c r="C461" s="142" t="s">
        <v>865</v>
      </c>
      <c r="D461" s="142" t="s">
        <v>146</v>
      </c>
      <c r="E461" s="143" t="s">
        <v>760</v>
      </c>
      <c r="F461" s="144" t="s">
        <v>761</v>
      </c>
      <c r="G461" s="145" t="s">
        <v>149</v>
      </c>
      <c r="H461" s="146">
        <v>80</v>
      </c>
      <c r="I461" s="147"/>
      <c r="J461" s="148">
        <f>ROUND(I461*H461,2)</f>
        <v>0</v>
      </c>
      <c r="K461" s="144" t="s">
        <v>21</v>
      </c>
      <c r="L461" s="33"/>
      <c r="M461" s="302" t="s">
        <v>21</v>
      </c>
      <c r="N461" s="149" t="s">
        <v>43</v>
      </c>
      <c r="O461" s="34"/>
      <c r="P461" s="150">
        <f>O461*H461</f>
        <v>0</v>
      </c>
      <c r="Q461" s="150">
        <v>0</v>
      </c>
      <c r="R461" s="150">
        <f>Q461*H461</f>
        <v>0</v>
      </c>
      <c r="S461" s="150">
        <v>0</v>
      </c>
      <c r="T461" s="151">
        <f>S461*H461</f>
        <v>0</v>
      </c>
      <c r="AR461" s="291" t="s">
        <v>150</v>
      </c>
      <c r="AT461" s="291" t="s">
        <v>146</v>
      </c>
      <c r="AU461" s="291" t="s">
        <v>159</v>
      </c>
      <c r="AY461" s="291" t="s">
        <v>145</v>
      </c>
      <c r="BE461" s="303">
        <f>IF(N461="základní",J461,0)</f>
        <v>0</v>
      </c>
      <c r="BF461" s="303">
        <f>IF(N461="snížená",J461,0)</f>
        <v>0</v>
      </c>
      <c r="BG461" s="303">
        <f>IF(N461="zákl. přenesená",J461,0)</f>
        <v>0</v>
      </c>
      <c r="BH461" s="303">
        <f>IF(N461="sníž. přenesená",J461,0)</f>
        <v>0</v>
      </c>
      <c r="BI461" s="303">
        <f>IF(N461="nulová",J461,0)</f>
        <v>0</v>
      </c>
      <c r="BJ461" s="291" t="s">
        <v>80</v>
      </c>
      <c r="BK461" s="303">
        <f>ROUND(I461*H461,2)</f>
        <v>0</v>
      </c>
      <c r="BL461" s="291" t="s">
        <v>150</v>
      </c>
      <c r="BM461" s="291" t="s">
        <v>1008</v>
      </c>
    </row>
    <row r="462" spans="2:65" s="55" customFormat="1" ht="22.5" customHeight="1">
      <c r="B462" s="33"/>
      <c r="C462" s="142" t="s">
        <v>1009</v>
      </c>
      <c r="D462" s="142" t="s">
        <v>146</v>
      </c>
      <c r="E462" s="143" t="s">
        <v>763</v>
      </c>
      <c r="F462" s="144" t="s">
        <v>764</v>
      </c>
      <c r="G462" s="145" t="s">
        <v>155</v>
      </c>
      <c r="H462" s="146">
        <v>16</v>
      </c>
      <c r="I462" s="147"/>
      <c r="J462" s="148">
        <f>ROUND(I462*H462,2)</f>
        <v>0</v>
      </c>
      <c r="K462" s="144" t="s">
        <v>190</v>
      </c>
      <c r="L462" s="33"/>
      <c r="M462" s="302" t="s">
        <v>21</v>
      </c>
      <c r="N462" s="149" t="s">
        <v>43</v>
      </c>
      <c r="O462" s="34"/>
      <c r="P462" s="150">
        <f>O462*H462</f>
        <v>0</v>
      </c>
      <c r="Q462" s="150">
        <v>2.0000000000000002E-5</v>
      </c>
      <c r="R462" s="150">
        <f>Q462*H462</f>
        <v>3.2000000000000003E-4</v>
      </c>
      <c r="S462" s="150">
        <v>0</v>
      </c>
      <c r="T462" s="151">
        <f>S462*H462</f>
        <v>0</v>
      </c>
      <c r="AR462" s="291" t="s">
        <v>150</v>
      </c>
      <c r="AT462" s="291" t="s">
        <v>146</v>
      </c>
      <c r="AU462" s="291" t="s">
        <v>159</v>
      </c>
      <c r="AY462" s="291" t="s">
        <v>145</v>
      </c>
      <c r="BE462" s="303">
        <f>IF(N462="základní",J462,0)</f>
        <v>0</v>
      </c>
      <c r="BF462" s="303">
        <f>IF(N462="snížená",J462,0)</f>
        <v>0</v>
      </c>
      <c r="BG462" s="303">
        <f>IF(N462="zákl. přenesená",J462,0)</f>
        <v>0</v>
      </c>
      <c r="BH462" s="303">
        <f>IF(N462="sníž. přenesená",J462,0)</f>
        <v>0</v>
      </c>
      <c r="BI462" s="303">
        <f>IF(N462="nulová",J462,0)</f>
        <v>0</v>
      </c>
      <c r="BJ462" s="291" t="s">
        <v>80</v>
      </c>
      <c r="BK462" s="303">
        <f>ROUND(I462*H462,2)</f>
        <v>0</v>
      </c>
      <c r="BL462" s="291" t="s">
        <v>150</v>
      </c>
      <c r="BM462" s="291" t="s">
        <v>1010</v>
      </c>
    </row>
    <row r="463" spans="2:65" s="55" customFormat="1" ht="27">
      <c r="B463" s="33"/>
      <c r="D463" s="170" t="s">
        <v>191</v>
      </c>
      <c r="F463" s="171" t="s">
        <v>765</v>
      </c>
      <c r="I463" s="122"/>
      <c r="L463" s="33"/>
      <c r="M463" s="154"/>
      <c r="N463" s="34"/>
      <c r="O463" s="34"/>
      <c r="P463" s="34"/>
      <c r="Q463" s="34"/>
      <c r="R463" s="34"/>
      <c r="S463" s="34"/>
      <c r="T463" s="70"/>
      <c r="AT463" s="291" t="s">
        <v>191</v>
      </c>
      <c r="AU463" s="291" t="s">
        <v>159</v>
      </c>
    </row>
    <row r="464" spans="2:65" s="55" customFormat="1" ht="22.5" customHeight="1">
      <c r="B464" s="33"/>
      <c r="C464" s="142" t="s">
        <v>868</v>
      </c>
      <c r="D464" s="142" t="s">
        <v>146</v>
      </c>
      <c r="E464" s="143" t="s">
        <v>766</v>
      </c>
      <c r="F464" s="144" t="s">
        <v>767</v>
      </c>
      <c r="G464" s="145" t="s">
        <v>189</v>
      </c>
      <c r="H464" s="146">
        <v>8</v>
      </c>
      <c r="I464" s="147"/>
      <c r="J464" s="148">
        <f>ROUND(I464*H464,2)</f>
        <v>0</v>
      </c>
      <c r="K464" s="144" t="s">
        <v>21</v>
      </c>
      <c r="L464" s="33"/>
      <c r="M464" s="302" t="s">
        <v>21</v>
      </c>
      <c r="N464" s="149" t="s">
        <v>43</v>
      </c>
      <c r="O464" s="34"/>
      <c r="P464" s="150">
        <f>O464*H464</f>
        <v>0</v>
      </c>
      <c r="Q464" s="150">
        <v>0</v>
      </c>
      <c r="R464" s="150">
        <f>Q464*H464</f>
        <v>0</v>
      </c>
      <c r="S464" s="150">
        <v>0</v>
      </c>
      <c r="T464" s="151">
        <f>S464*H464</f>
        <v>0</v>
      </c>
      <c r="AR464" s="291" t="s">
        <v>150</v>
      </c>
      <c r="AT464" s="291" t="s">
        <v>146</v>
      </c>
      <c r="AU464" s="291" t="s">
        <v>159</v>
      </c>
      <c r="AY464" s="291" t="s">
        <v>145</v>
      </c>
      <c r="BE464" s="303">
        <f>IF(N464="základní",J464,0)</f>
        <v>0</v>
      </c>
      <c r="BF464" s="303">
        <f>IF(N464="snížená",J464,0)</f>
        <v>0</v>
      </c>
      <c r="BG464" s="303">
        <f>IF(N464="zákl. přenesená",J464,0)</f>
        <v>0</v>
      </c>
      <c r="BH464" s="303">
        <f>IF(N464="sníž. přenesená",J464,0)</f>
        <v>0</v>
      </c>
      <c r="BI464" s="303">
        <f>IF(N464="nulová",J464,0)</f>
        <v>0</v>
      </c>
      <c r="BJ464" s="291" t="s">
        <v>80</v>
      </c>
      <c r="BK464" s="303">
        <f>ROUND(I464*H464,2)</f>
        <v>0</v>
      </c>
      <c r="BL464" s="291" t="s">
        <v>150</v>
      </c>
      <c r="BM464" s="291" t="s">
        <v>1011</v>
      </c>
    </row>
    <row r="465" spans="2:65" s="55" customFormat="1" ht="22.5" customHeight="1">
      <c r="B465" s="33"/>
      <c r="C465" s="142" t="s">
        <v>1012</v>
      </c>
      <c r="D465" s="142" t="s">
        <v>146</v>
      </c>
      <c r="E465" s="143" t="s">
        <v>741</v>
      </c>
      <c r="F465" s="144" t="s">
        <v>742</v>
      </c>
      <c r="G465" s="145" t="s">
        <v>189</v>
      </c>
      <c r="H465" s="146">
        <v>8</v>
      </c>
      <c r="I465" s="147"/>
      <c r="J465" s="148">
        <f>ROUND(I465*H465,2)</f>
        <v>0</v>
      </c>
      <c r="K465" s="144" t="s">
        <v>21</v>
      </c>
      <c r="L465" s="33"/>
      <c r="M465" s="302" t="s">
        <v>21</v>
      </c>
      <c r="N465" s="149" t="s">
        <v>43</v>
      </c>
      <c r="O465" s="34"/>
      <c r="P465" s="150">
        <f>O465*H465</f>
        <v>0</v>
      </c>
      <c r="Q465" s="150">
        <v>0</v>
      </c>
      <c r="R465" s="150">
        <f>Q465*H465</f>
        <v>0</v>
      </c>
      <c r="S465" s="150">
        <v>0</v>
      </c>
      <c r="T465" s="151">
        <f>S465*H465</f>
        <v>0</v>
      </c>
      <c r="AR465" s="291" t="s">
        <v>150</v>
      </c>
      <c r="AT465" s="291" t="s">
        <v>146</v>
      </c>
      <c r="AU465" s="291" t="s">
        <v>159</v>
      </c>
      <c r="AY465" s="291" t="s">
        <v>145</v>
      </c>
      <c r="BE465" s="303">
        <f>IF(N465="základní",J465,0)</f>
        <v>0</v>
      </c>
      <c r="BF465" s="303">
        <f>IF(N465="snížená",J465,0)</f>
        <v>0</v>
      </c>
      <c r="BG465" s="303">
        <f>IF(N465="zákl. přenesená",J465,0)</f>
        <v>0</v>
      </c>
      <c r="BH465" s="303">
        <f>IF(N465="sníž. přenesená",J465,0)</f>
        <v>0</v>
      </c>
      <c r="BI465" s="303">
        <f>IF(N465="nulová",J465,0)</f>
        <v>0</v>
      </c>
      <c r="BJ465" s="291" t="s">
        <v>80</v>
      </c>
      <c r="BK465" s="303">
        <f>ROUND(I465*H465,2)</f>
        <v>0</v>
      </c>
      <c r="BL465" s="291" t="s">
        <v>150</v>
      </c>
      <c r="BM465" s="291" t="s">
        <v>1013</v>
      </c>
    </row>
    <row r="466" spans="2:65" s="55" customFormat="1" ht="22.5" customHeight="1">
      <c r="B466" s="33"/>
      <c r="C466" s="182" t="s">
        <v>872</v>
      </c>
      <c r="D466" s="182" t="s">
        <v>232</v>
      </c>
      <c r="E466" s="183" t="s">
        <v>743</v>
      </c>
      <c r="F466" s="184" t="s">
        <v>744</v>
      </c>
      <c r="G466" s="185" t="s">
        <v>745</v>
      </c>
      <c r="H466" s="186">
        <v>9.6</v>
      </c>
      <c r="I466" s="187"/>
      <c r="J466" s="188">
        <f>ROUND(I466*H466,2)</f>
        <v>0</v>
      </c>
      <c r="K466" s="184" t="s">
        <v>21</v>
      </c>
      <c r="L466" s="306"/>
      <c r="M466" s="307" t="s">
        <v>21</v>
      </c>
      <c r="N466" s="189" t="s">
        <v>43</v>
      </c>
      <c r="O466" s="34"/>
      <c r="P466" s="150">
        <f>O466*H466</f>
        <v>0</v>
      </c>
      <c r="Q466" s="150">
        <v>0</v>
      </c>
      <c r="R466" s="150">
        <f>Q466*H466</f>
        <v>0</v>
      </c>
      <c r="S466" s="150">
        <v>0</v>
      </c>
      <c r="T466" s="151">
        <f>S466*H466</f>
        <v>0</v>
      </c>
      <c r="AR466" s="291" t="s">
        <v>162</v>
      </c>
      <c r="AT466" s="291" t="s">
        <v>232</v>
      </c>
      <c r="AU466" s="291" t="s">
        <v>159</v>
      </c>
      <c r="AY466" s="291" t="s">
        <v>145</v>
      </c>
      <c r="BE466" s="303">
        <f>IF(N466="základní",J466,0)</f>
        <v>0</v>
      </c>
      <c r="BF466" s="303">
        <f>IF(N466="snížená",J466,0)</f>
        <v>0</v>
      </c>
      <c r="BG466" s="303">
        <f>IF(N466="zákl. přenesená",J466,0)</f>
        <v>0</v>
      </c>
      <c r="BH466" s="303">
        <f>IF(N466="sníž. přenesená",J466,0)</f>
        <v>0</v>
      </c>
      <c r="BI466" s="303">
        <f>IF(N466="nulová",J466,0)</f>
        <v>0</v>
      </c>
      <c r="BJ466" s="291" t="s">
        <v>80</v>
      </c>
      <c r="BK466" s="303">
        <f>ROUND(I466*H466,2)</f>
        <v>0</v>
      </c>
      <c r="BL466" s="291" t="s">
        <v>150</v>
      </c>
      <c r="BM466" s="291" t="s">
        <v>1014</v>
      </c>
    </row>
    <row r="467" spans="2:65" s="133" customFormat="1" ht="29.85" customHeight="1">
      <c r="B467" s="132"/>
      <c r="D467" s="134" t="s">
        <v>71</v>
      </c>
      <c r="E467" s="168" t="s">
        <v>776</v>
      </c>
      <c r="F467" s="168" t="s">
        <v>777</v>
      </c>
      <c r="I467" s="136"/>
      <c r="J467" s="169">
        <f>BK467</f>
        <v>0</v>
      </c>
      <c r="L467" s="132"/>
      <c r="M467" s="138"/>
      <c r="N467" s="139"/>
      <c r="O467" s="139"/>
      <c r="P467" s="140">
        <f>SUM(P468:P493)</f>
        <v>0</v>
      </c>
      <c r="Q467" s="139"/>
      <c r="R467" s="140">
        <f>SUM(R468:R493)</f>
        <v>37.4</v>
      </c>
      <c r="S467" s="139"/>
      <c r="T467" s="141">
        <f>SUM(T468:T493)</f>
        <v>0</v>
      </c>
      <c r="AR467" s="165" t="s">
        <v>80</v>
      </c>
      <c r="AT467" s="300" t="s">
        <v>71</v>
      </c>
      <c r="AU467" s="300" t="s">
        <v>80</v>
      </c>
      <c r="AY467" s="165" t="s">
        <v>145</v>
      </c>
      <c r="BK467" s="301">
        <f>SUM(BK468:BK493)</f>
        <v>0</v>
      </c>
    </row>
    <row r="468" spans="2:65" s="55" customFormat="1" ht="31.5" customHeight="1">
      <c r="B468" s="33"/>
      <c r="C468" s="142" t="s">
        <v>1015</v>
      </c>
      <c r="D468" s="142" t="s">
        <v>146</v>
      </c>
      <c r="E468" s="143" t="s">
        <v>778</v>
      </c>
      <c r="F468" s="144" t="s">
        <v>779</v>
      </c>
      <c r="G468" s="145" t="s">
        <v>189</v>
      </c>
      <c r="H468" s="146">
        <v>170</v>
      </c>
      <c r="I468" s="147"/>
      <c r="J468" s="148">
        <f>ROUND(I468*H468,2)</f>
        <v>0</v>
      </c>
      <c r="K468" s="144" t="s">
        <v>190</v>
      </c>
      <c r="L468" s="33"/>
      <c r="M468" s="302" t="s">
        <v>21</v>
      </c>
      <c r="N468" s="149" t="s">
        <v>43</v>
      </c>
      <c r="O468" s="34"/>
      <c r="P468" s="150">
        <f>O468*H468</f>
        <v>0</v>
      </c>
      <c r="Q468" s="150">
        <v>0</v>
      </c>
      <c r="R468" s="150">
        <f>Q468*H468</f>
        <v>0</v>
      </c>
      <c r="S468" s="150">
        <v>0</v>
      </c>
      <c r="T468" s="151">
        <f>S468*H468</f>
        <v>0</v>
      </c>
      <c r="AR468" s="291" t="s">
        <v>150</v>
      </c>
      <c r="AT468" s="291" t="s">
        <v>146</v>
      </c>
      <c r="AU468" s="291" t="s">
        <v>82</v>
      </c>
      <c r="AY468" s="291" t="s">
        <v>145</v>
      </c>
      <c r="BE468" s="303">
        <f>IF(N468="základní",J468,0)</f>
        <v>0</v>
      </c>
      <c r="BF468" s="303">
        <f>IF(N468="snížená",J468,0)</f>
        <v>0</v>
      </c>
      <c r="BG468" s="303">
        <f>IF(N468="zákl. přenesená",J468,0)</f>
        <v>0</v>
      </c>
      <c r="BH468" s="303">
        <f>IF(N468="sníž. přenesená",J468,0)</f>
        <v>0</v>
      </c>
      <c r="BI468" s="303">
        <f>IF(N468="nulová",J468,0)</f>
        <v>0</v>
      </c>
      <c r="BJ468" s="291" t="s">
        <v>80</v>
      </c>
      <c r="BK468" s="303">
        <f>ROUND(I468*H468,2)</f>
        <v>0</v>
      </c>
      <c r="BL468" s="291" t="s">
        <v>150</v>
      </c>
      <c r="BM468" s="291" t="s">
        <v>1016</v>
      </c>
    </row>
    <row r="469" spans="2:65" s="55" customFormat="1" ht="148.5">
      <c r="B469" s="33"/>
      <c r="D469" s="170" t="s">
        <v>191</v>
      </c>
      <c r="F469" s="171" t="s">
        <v>780</v>
      </c>
      <c r="I469" s="122"/>
      <c r="L469" s="33"/>
      <c r="M469" s="154"/>
      <c r="N469" s="34"/>
      <c r="O469" s="34"/>
      <c r="P469" s="34"/>
      <c r="Q469" s="34"/>
      <c r="R469" s="34"/>
      <c r="S469" s="34"/>
      <c r="T469" s="70"/>
      <c r="AT469" s="291" t="s">
        <v>191</v>
      </c>
      <c r="AU469" s="291" t="s">
        <v>82</v>
      </c>
    </row>
    <row r="470" spans="2:65" s="55" customFormat="1" ht="22.5" customHeight="1">
      <c r="B470" s="33"/>
      <c r="C470" s="182" t="s">
        <v>875</v>
      </c>
      <c r="D470" s="182" t="s">
        <v>232</v>
      </c>
      <c r="E470" s="183" t="s">
        <v>917</v>
      </c>
      <c r="F470" s="184" t="s">
        <v>918</v>
      </c>
      <c r="G470" s="185" t="s">
        <v>783</v>
      </c>
      <c r="H470" s="186">
        <v>2.72</v>
      </c>
      <c r="I470" s="187"/>
      <c r="J470" s="188">
        <f>ROUND(I470*H470,2)</f>
        <v>0</v>
      </c>
      <c r="K470" s="184" t="s">
        <v>21</v>
      </c>
      <c r="L470" s="306"/>
      <c r="M470" s="307" t="s">
        <v>21</v>
      </c>
      <c r="N470" s="189" t="s">
        <v>43</v>
      </c>
      <c r="O470" s="34"/>
      <c r="P470" s="150">
        <f>O470*H470</f>
        <v>0</v>
      </c>
      <c r="Q470" s="150">
        <v>0</v>
      </c>
      <c r="R470" s="150">
        <f>Q470*H470</f>
        <v>0</v>
      </c>
      <c r="S470" s="150">
        <v>0</v>
      </c>
      <c r="T470" s="151">
        <f>S470*H470</f>
        <v>0</v>
      </c>
      <c r="AR470" s="291" t="s">
        <v>162</v>
      </c>
      <c r="AT470" s="291" t="s">
        <v>232</v>
      </c>
      <c r="AU470" s="291" t="s">
        <v>82</v>
      </c>
      <c r="AY470" s="291" t="s">
        <v>145</v>
      </c>
      <c r="BE470" s="303">
        <f>IF(N470="základní",J470,0)</f>
        <v>0</v>
      </c>
      <c r="BF470" s="303">
        <f>IF(N470="snížená",J470,0)</f>
        <v>0</v>
      </c>
      <c r="BG470" s="303">
        <f>IF(N470="zákl. přenesená",J470,0)</f>
        <v>0</v>
      </c>
      <c r="BH470" s="303">
        <f>IF(N470="sníž. přenesená",J470,0)</f>
        <v>0</v>
      </c>
      <c r="BI470" s="303">
        <f>IF(N470="nulová",J470,0)</f>
        <v>0</v>
      </c>
      <c r="BJ470" s="291" t="s">
        <v>80</v>
      </c>
      <c r="BK470" s="303">
        <f>ROUND(I470*H470,2)</f>
        <v>0</v>
      </c>
      <c r="BL470" s="291" t="s">
        <v>150</v>
      </c>
      <c r="BM470" s="291" t="s">
        <v>1017</v>
      </c>
    </row>
    <row r="471" spans="2:65" s="55" customFormat="1" ht="31.5" customHeight="1">
      <c r="B471" s="33"/>
      <c r="C471" s="142" t="s">
        <v>1018</v>
      </c>
      <c r="D471" s="142" t="s">
        <v>146</v>
      </c>
      <c r="E471" s="143" t="s">
        <v>784</v>
      </c>
      <c r="F471" s="144" t="s">
        <v>785</v>
      </c>
      <c r="G471" s="145" t="s">
        <v>221</v>
      </c>
      <c r="H471" s="146">
        <v>17</v>
      </c>
      <c r="I471" s="147"/>
      <c r="J471" s="148">
        <f>ROUND(I471*H471,2)</f>
        <v>0</v>
      </c>
      <c r="K471" s="144" t="s">
        <v>190</v>
      </c>
      <c r="L471" s="33"/>
      <c r="M471" s="302" t="s">
        <v>21</v>
      </c>
      <c r="N471" s="149" t="s">
        <v>43</v>
      </c>
      <c r="O471" s="34"/>
      <c r="P471" s="150">
        <f>O471*H471</f>
        <v>0</v>
      </c>
      <c r="Q471" s="150">
        <v>0</v>
      </c>
      <c r="R471" s="150">
        <f>Q471*H471</f>
        <v>0</v>
      </c>
      <c r="S471" s="150">
        <v>0</v>
      </c>
      <c r="T471" s="151">
        <f>S471*H471</f>
        <v>0</v>
      </c>
      <c r="AR471" s="291" t="s">
        <v>150</v>
      </c>
      <c r="AT471" s="291" t="s">
        <v>146</v>
      </c>
      <c r="AU471" s="291" t="s">
        <v>82</v>
      </c>
      <c r="AY471" s="291" t="s">
        <v>145</v>
      </c>
      <c r="BE471" s="303">
        <f>IF(N471="základní",J471,0)</f>
        <v>0</v>
      </c>
      <c r="BF471" s="303">
        <f>IF(N471="snížená",J471,0)</f>
        <v>0</v>
      </c>
      <c r="BG471" s="303">
        <f>IF(N471="zákl. přenesená",J471,0)</f>
        <v>0</v>
      </c>
      <c r="BH471" s="303">
        <f>IF(N471="sníž. přenesená",J471,0)</f>
        <v>0</v>
      </c>
      <c r="BI471" s="303">
        <f>IF(N471="nulová",J471,0)</f>
        <v>0</v>
      </c>
      <c r="BJ471" s="291" t="s">
        <v>80</v>
      </c>
      <c r="BK471" s="303">
        <f>ROUND(I471*H471,2)</f>
        <v>0</v>
      </c>
      <c r="BL471" s="291" t="s">
        <v>150</v>
      </c>
      <c r="BM471" s="291" t="s">
        <v>1019</v>
      </c>
    </row>
    <row r="472" spans="2:65" s="55" customFormat="1" ht="81">
      <c r="B472" s="33"/>
      <c r="D472" s="170" t="s">
        <v>191</v>
      </c>
      <c r="F472" s="171" t="s">
        <v>786</v>
      </c>
      <c r="I472" s="122"/>
      <c r="L472" s="33"/>
      <c r="M472" s="154"/>
      <c r="N472" s="34"/>
      <c r="O472" s="34"/>
      <c r="P472" s="34"/>
      <c r="Q472" s="34"/>
      <c r="R472" s="34"/>
      <c r="S472" s="34"/>
      <c r="T472" s="70"/>
      <c r="AT472" s="291" t="s">
        <v>191</v>
      </c>
      <c r="AU472" s="291" t="s">
        <v>82</v>
      </c>
    </row>
    <row r="473" spans="2:65" s="55" customFormat="1" ht="22.5" customHeight="1">
      <c r="B473" s="33"/>
      <c r="C473" s="142" t="s">
        <v>879</v>
      </c>
      <c r="D473" s="142" t="s">
        <v>146</v>
      </c>
      <c r="E473" s="143" t="s">
        <v>787</v>
      </c>
      <c r="F473" s="144" t="s">
        <v>788</v>
      </c>
      <c r="G473" s="145" t="s">
        <v>189</v>
      </c>
      <c r="H473" s="146">
        <v>170</v>
      </c>
      <c r="I473" s="147"/>
      <c r="J473" s="148">
        <f>ROUND(I473*H473,2)</f>
        <v>0</v>
      </c>
      <c r="K473" s="144" t="s">
        <v>21</v>
      </c>
      <c r="L473" s="33"/>
      <c r="M473" s="302" t="s">
        <v>21</v>
      </c>
      <c r="N473" s="149" t="s">
        <v>43</v>
      </c>
      <c r="O473" s="34"/>
      <c r="P473" s="150">
        <f>O473*H473</f>
        <v>0</v>
      </c>
      <c r="Q473" s="150">
        <v>0</v>
      </c>
      <c r="R473" s="150">
        <f>Q473*H473</f>
        <v>0</v>
      </c>
      <c r="S473" s="150">
        <v>0</v>
      </c>
      <c r="T473" s="151">
        <f>S473*H473</f>
        <v>0</v>
      </c>
      <c r="AR473" s="291" t="s">
        <v>150</v>
      </c>
      <c r="AT473" s="291" t="s">
        <v>146</v>
      </c>
      <c r="AU473" s="291" t="s">
        <v>82</v>
      </c>
      <c r="AY473" s="291" t="s">
        <v>145</v>
      </c>
      <c r="BE473" s="303">
        <f>IF(N473="základní",J473,0)</f>
        <v>0</v>
      </c>
      <c r="BF473" s="303">
        <f>IF(N473="snížená",J473,0)</f>
        <v>0</v>
      </c>
      <c r="BG473" s="303">
        <f>IF(N473="zákl. přenesená",J473,0)</f>
        <v>0</v>
      </c>
      <c r="BH473" s="303">
        <f>IF(N473="sníž. přenesená",J473,0)</f>
        <v>0</v>
      </c>
      <c r="BI473" s="303">
        <f>IF(N473="nulová",J473,0)</f>
        <v>0</v>
      </c>
      <c r="BJ473" s="291" t="s">
        <v>80</v>
      </c>
      <c r="BK473" s="303">
        <f>ROUND(I473*H473,2)</f>
        <v>0</v>
      </c>
      <c r="BL473" s="291" t="s">
        <v>150</v>
      </c>
      <c r="BM473" s="291" t="s">
        <v>1020</v>
      </c>
    </row>
    <row r="474" spans="2:65" s="55" customFormat="1" ht="22.5" customHeight="1">
      <c r="B474" s="33"/>
      <c r="C474" s="142" t="s">
        <v>1021</v>
      </c>
      <c r="D474" s="142" t="s">
        <v>146</v>
      </c>
      <c r="E474" s="143" t="s">
        <v>923</v>
      </c>
      <c r="F474" s="144" t="s">
        <v>924</v>
      </c>
      <c r="G474" s="145" t="s">
        <v>189</v>
      </c>
      <c r="H474" s="146">
        <v>17</v>
      </c>
      <c r="I474" s="147"/>
      <c r="J474" s="148">
        <f>ROUND(I474*H474,2)</f>
        <v>0</v>
      </c>
      <c r="K474" s="144" t="s">
        <v>190</v>
      </c>
      <c r="L474" s="33"/>
      <c r="M474" s="302" t="s">
        <v>21</v>
      </c>
      <c r="N474" s="149" t="s">
        <v>43</v>
      </c>
      <c r="O474" s="34"/>
      <c r="P474" s="150">
        <f>O474*H474</f>
        <v>0</v>
      </c>
      <c r="Q474" s="150">
        <v>0</v>
      </c>
      <c r="R474" s="150">
        <f>Q474*H474</f>
        <v>0</v>
      </c>
      <c r="S474" s="150">
        <v>0</v>
      </c>
      <c r="T474" s="151">
        <f>S474*H474</f>
        <v>0</v>
      </c>
      <c r="AR474" s="291" t="s">
        <v>150</v>
      </c>
      <c r="AT474" s="291" t="s">
        <v>146</v>
      </c>
      <c r="AU474" s="291" t="s">
        <v>82</v>
      </c>
      <c r="AY474" s="291" t="s">
        <v>145</v>
      </c>
      <c r="BE474" s="303">
        <f>IF(N474="základní",J474,0)</f>
        <v>0</v>
      </c>
      <c r="BF474" s="303">
        <f>IF(N474="snížená",J474,0)</f>
        <v>0</v>
      </c>
      <c r="BG474" s="303">
        <f>IF(N474="zákl. přenesená",J474,0)</f>
        <v>0</v>
      </c>
      <c r="BH474" s="303">
        <f>IF(N474="sníž. přenesená",J474,0)</f>
        <v>0</v>
      </c>
      <c r="BI474" s="303">
        <f>IF(N474="nulová",J474,0)</f>
        <v>0</v>
      </c>
      <c r="BJ474" s="291" t="s">
        <v>80</v>
      </c>
      <c r="BK474" s="303">
        <f>ROUND(I474*H474,2)</f>
        <v>0</v>
      </c>
      <c r="BL474" s="291" t="s">
        <v>150</v>
      </c>
      <c r="BM474" s="291" t="s">
        <v>1022</v>
      </c>
    </row>
    <row r="475" spans="2:65" s="55" customFormat="1" ht="54">
      <c r="B475" s="33"/>
      <c r="D475" s="170" t="s">
        <v>191</v>
      </c>
      <c r="F475" s="171" t="s">
        <v>798</v>
      </c>
      <c r="I475" s="122"/>
      <c r="L475" s="33"/>
      <c r="M475" s="154"/>
      <c r="N475" s="34"/>
      <c r="O475" s="34"/>
      <c r="P475" s="34"/>
      <c r="Q475" s="34"/>
      <c r="R475" s="34"/>
      <c r="S475" s="34"/>
      <c r="T475" s="70"/>
      <c r="AT475" s="291" t="s">
        <v>191</v>
      </c>
      <c r="AU475" s="291" t="s">
        <v>82</v>
      </c>
    </row>
    <row r="476" spans="2:65" s="55" customFormat="1" ht="31.5" customHeight="1">
      <c r="B476" s="33"/>
      <c r="C476" s="142" t="s">
        <v>880</v>
      </c>
      <c r="D476" s="142" t="s">
        <v>146</v>
      </c>
      <c r="E476" s="143" t="s">
        <v>799</v>
      </c>
      <c r="F476" s="144" t="s">
        <v>800</v>
      </c>
      <c r="G476" s="145" t="s">
        <v>155</v>
      </c>
      <c r="H476" s="146">
        <v>283</v>
      </c>
      <c r="I476" s="147"/>
      <c r="J476" s="148">
        <f>ROUND(I476*H476,2)</f>
        <v>0</v>
      </c>
      <c r="K476" s="144" t="s">
        <v>21</v>
      </c>
      <c r="L476" s="33"/>
      <c r="M476" s="302" t="s">
        <v>21</v>
      </c>
      <c r="N476" s="149" t="s">
        <v>43</v>
      </c>
      <c r="O476" s="34"/>
      <c r="P476" s="150">
        <f>O476*H476</f>
        <v>0</v>
      </c>
      <c r="Q476" s="150">
        <v>0</v>
      </c>
      <c r="R476" s="150">
        <f>Q476*H476</f>
        <v>0</v>
      </c>
      <c r="S476" s="150">
        <v>0</v>
      </c>
      <c r="T476" s="151">
        <f>S476*H476</f>
        <v>0</v>
      </c>
      <c r="AR476" s="291" t="s">
        <v>150</v>
      </c>
      <c r="AT476" s="291" t="s">
        <v>146</v>
      </c>
      <c r="AU476" s="291" t="s">
        <v>82</v>
      </c>
      <c r="AY476" s="291" t="s">
        <v>145</v>
      </c>
      <c r="BE476" s="303">
        <f>IF(N476="základní",J476,0)</f>
        <v>0</v>
      </c>
      <c r="BF476" s="303">
        <f>IF(N476="snížená",J476,0)</f>
        <v>0</v>
      </c>
      <c r="BG476" s="303">
        <f>IF(N476="zákl. přenesená",J476,0)</f>
        <v>0</v>
      </c>
      <c r="BH476" s="303">
        <f>IF(N476="sníž. přenesená",J476,0)</f>
        <v>0</v>
      </c>
      <c r="BI476" s="303">
        <f>IF(N476="nulová",J476,0)</f>
        <v>0</v>
      </c>
      <c r="BJ476" s="291" t="s">
        <v>80</v>
      </c>
      <c r="BK476" s="303">
        <f>ROUND(I476*H476,2)</f>
        <v>0</v>
      </c>
      <c r="BL476" s="291" t="s">
        <v>150</v>
      </c>
      <c r="BM476" s="291" t="s">
        <v>1023</v>
      </c>
    </row>
    <row r="477" spans="2:65" s="55" customFormat="1" ht="31.5" customHeight="1">
      <c r="B477" s="33"/>
      <c r="C477" s="142" t="s">
        <v>1024</v>
      </c>
      <c r="D477" s="142" t="s">
        <v>146</v>
      </c>
      <c r="E477" s="143" t="s">
        <v>802</v>
      </c>
      <c r="F477" s="144" t="s">
        <v>803</v>
      </c>
      <c r="G477" s="145" t="s">
        <v>155</v>
      </c>
      <c r="H477" s="146">
        <v>283</v>
      </c>
      <c r="I477" s="147"/>
      <c r="J477" s="148">
        <f>ROUND(I477*H477,2)</f>
        <v>0</v>
      </c>
      <c r="K477" s="144" t="s">
        <v>190</v>
      </c>
      <c r="L477" s="33"/>
      <c r="M477" s="302" t="s">
        <v>21</v>
      </c>
      <c r="N477" s="149" t="s">
        <v>43</v>
      </c>
      <c r="O477" s="34"/>
      <c r="P477" s="150">
        <f>O477*H477</f>
        <v>0</v>
      </c>
      <c r="Q477" s="150">
        <v>0</v>
      </c>
      <c r="R477" s="150">
        <f>Q477*H477</f>
        <v>0</v>
      </c>
      <c r="S477" s="150">
        <v>0</v>
      </c>
      <c r="T477" s="151">
        <f>S477*H477</f>
        <v>0</v>
      </c>
      <c r="AR477" s="291" t="s">
        <v>150</v>
      </c>
      <c r="AT477" s="291" t="s">
        <v>146</v>
      </c>
      <c r="AU477" s="291" t="s">
        <v>82</v>
      </c>
      <c r="AY477" s="291" t="s">
        <v>145</v>
      </c>
      <c r="BE477" s="303">
        <f>IF(N477="základní",J477,0)</f>
        <v>0</v>
      </c>
      <c r="BF477" s="303">
        <f>IF(N477="snížená",J477,0)</f>
        <v>0</v>
      </c>
      <c r="BG477" s="303">
        <f>IF(N477="zákl. přenesená",J477,0)</f>
        <v>0</v>
      </c>
      <c r="BH477" s="303">
        <f>IF(N477="sníž. přenesená",J477,0)</f>
        <v>0</v>
      </c>
      <c r="BI477" s="303">
        <f>IF(N477="nulová",J477,0)</f>
        <v>0</v>
      </c>
      <c r="BJ477" s="291" t="s">
        <v>80</v>
      </c>
      <c r="BK477" s="303">
        <f>ROUND(I477*H477,2)</f>
        <v>0</v>
      </c>
      <c r="BL477" s="291" t="s">
        <v>150</v>
      </c>
      <c r="BM477" s="291" t="s">
        <v>1025</v>
      </c>
    </row>
    <row r="478" spans="2:65" s="55" customFormat="1" ht="67.5">
      <c r="B478" s="33"/>
      <c r="D478" s="170" t="s">
        <v>191</v>
      </c>
      <c r="F478" s="171" t="s">
        <v>727</v>
      </c>
      <c r="I478" s="122"/>
      <c r="L478" s="33"/>
      <c r="M478" s="154"/>
      <c r="N478" s="34"/>
      <c r="O478" s="34"/>
      <c r="P478" s="34"/>
      <c r="Q478" s="34"/>
      <c r="R478" s="34"/>
      <c r="S478" s="34"/>
      <c r="T478" s="70"/>
      <c r="AT478" s="291" t="s">
        <v>191</v>
      </c>
      <c r="AU478" s="291" t="s">
        <v>82</v>
      </c>
    </row>
    <row r="479" spans="2:65" s="55" customFormat="1" ht="31.5" customHeight="1">
      <c r="B479" s="33"/>
      <c r="C479" s="142" t="s">
        <v>884</v>
      </c>
      <c r="D479" s="142" t="s">
        <v>146</v>
      </c>
      <c r="E479" s="143" t="s">
        <v>730</v>
      </c>
      <c r="F479" s="144" t="s">
        <v>731</v>
      </c>
      <c r="G479" s="145" t="s">
        <v>199</v>
      </c>
      <c r="H479" s="146">
        <v>3.0000000000000001E-3</v>
      </c>
      <c r="I479" s="147"/>
      <c r="J479" s="148">
        <f>ROUND(I479*H479,2)</f>
        <v>0</v>
      </c>
      <c r="K479" s="144" t="s">
        <v>190</v>
      </c>
      <c r="L479" s="33"/>
      <c r="M479" s="302" t="s">
        <v>21</v>
      </c>
      <c r="N479" s="149" t="s">
        <v>43</v>
      </c>
      <c r="O479" s="34"/>
      <c r="P479" s="150">
        <f>O479*H479</f>
        <v>0</v>
      </c>
      <c r="Q479" s="150">
        <v>0</v>
      </c>
      <c r="R479" s="150">
        <f>Q479*H479</f>
        <v>0</v>
      </c>
      <c r="S479" s="150">
        <v>0</v>
      </c>
      <c r="T479" s="151">
        <f>S479*H479</f>
        <v>0</v>
      </c>
      <c r="AR479" s="291" t="s">
        <v>150</v>
      </c>
      <c r="AT479" s="291" t="s">
        <v>146</v>
      </c>
      <c r="AU479" s="291" t="s">
        <v>82</v>
      </c>
      <c r="AY479" s="291" t="s">
        <v>145</v>
      </c>
      <c r="BE479" s="303">
        <f>IF(N479="základní",J479,0)</f>
        <v>0</v>
      </c>
      <c r="BF479" s="303">
        <f>IF(N479="snížená",J479,0)</f>
        <v>0</v>
      </c>
      <c r="BG479" s="303">
        <f>IF(N479="zákl. přenesená",J479,0)</f>
        <v>0</v>
      </c>
      <c r="BH479" s="303">
        <f>IF(N479="sníž. přenesená",J479,0)</f>
        <v>0</v>
      </c>
      <c r="BI479" s="303">
        <f>IF(N479="nulová",J479,0)</f>
        <v>0</v>
      </c>
      <c r="BJ479" s="291" t="s">
        <v>80</v>
      </c>
      <c r="BK479" s="303">
        <f>ROUND(I479*H479,2)</f>
        <v>0</v>
      </c>
      <c r="BL479" s="291" t="s">
        <v>150</v>
      </c>
      <c r="BM479" s="291" t="s">
        <v>1026</v>
      </c>
    </row>
    <row r="480" spans="2:65" s="55" customFormat="1" ht="54">
      <c r="B480" s="33"/>
      <c r="D480" s="170" t="s">
        <v>191</v>
      </c>
      <c r="F480" s="171" t="s">
        <v>732</v>
      </c>
      <c r="I480" s="122"/>
      <c r="L480" s="33"/>
      <c r="M480" s="154"/>
      <c r="N480" s="34"/>
      <c r="O480" s="34"/>
      <c r="P480" s="34"/>
      <c r="Q480" s="34"/>
      <c r="R480" s="34"/>
      <c r="S480" s="34"/>
      <c r="T480" s="70"/>
      <c r="AT480" s="291" t="s">
        <v>191</v>
      </c>
      <c r="AU480" s="291" t="s">
        <v>82</v>
      </c>
    </row>
    <row r="481" spans="2:65" s="55" customFormat="1" ht="22.5" customHeight="1">
      <c r="B481" s="33"/>
      <c r="C481" s="182" t="s">
        <v>1027</v>
      </c>
      <c r="D481" s="182" t="s">
        <v>232</v>
      </c>
      <c r="E481" s="183" t="s">
        <v>733</v>
      </c>
      <c r="F481" s="184" t="s">
        <v>734</v>
      </c>
      <c r="G481" s="185" t="s">
        <v>459</v>
      </c>
      <c r="H481" s="186">
        <v>2.83</v>
      </c>
      <c r="I481" s="187"/>
      <c r="J481" s="188">
        <f>ROUND(I481*H481,2)</f>
        <v>0</v>
      </c>
      <c r="K481" s="184" t="s">
        <v>21</v>
      </c>
      <c r="L481" s="306"/>
      <c r="M481" s="307" t="s">
        <v>21</v>
      </c>
      <c r="N481" s="189" t="s">
        <v>43</v>
      </c>
      <c r="O481" s="34"/>
      <c r="P481" s="150">
        <f>O481*H481</f>
        <v>0</v>
      </c>
      <c r="Q481" s="150">
        <v>0</v>
      </c>
      <c r="R481" s="150">
        <f>Q481*H481</f>
        <v>0</v>
      </c>
      <c r="S481" s="150">
        <v>0</v>
      </c>
      <c r="T481" s="151">
        <f>S481*H481</f>
        <v>0</v>
      </c>
      <c r="AR481" s="291" t="s">
        <v>162</v>
      </c>
      <c r="AT481" s="291" t="s">
        <v>232</v>
      </c>
      <c r="AU481" s="291" t="s">
        <v>82</v>
      </c>
      <c r="AY481" s="291" t="s">
        <v>145</v>
      </c>
      <c r="BE481" s="303">
        <f>IF(N481="základní",J481,0)</f>
        <v>0</v>
      </c>
      <c r="BF481" s="303">
        <f>IF(N481="snížená",J481,0)</f>
        <v>0</v>
      </c>
      <c r="BG481" s="303">
        <f>IF(N481="zákl. přenesená",J481,0)</f>
        <v>0</v>
      </c>
      <c r="BH481" s="303">
        <f>IF(N481="sníž. přenesená",J481,0)</f>
        <v>0</v>
      </c>
      <c r="BI481" s="303">
        <f>IF(N481="nulová",J481,0)</f>
        <v>0</v>
      </c>
      <c r="BJ481" s="291" t="s">
        <v>80</v>
      </c>
      <c r="BK481" s="303">
        <f>ROUND(I481*H481,2)</f>
        <v>0</v>
      </c>
      <c r="BL481" s="291" t="s">
        <v>150</v>
      </c>
      <c r="BM481" s="291" t="s">
        <v>1028</v>
      </c>
    </row>
    <row r="482" spans="2:65" s="55" customFormat="1" ht="31.5" customHeight="1">
      <c r="B482" s="33"/>
      <c r="C482" s="142" t="s">
        <v>885</v>
      </c>
      <c r="D482" s="142" t="s">
        <v>146</v>
      </c>
      <c r="E482" s="143" t="s">
        <v>805</v>
      </c>
      <c r="F482" s="144" t="s">
        <v>806</v>
      </c>
      <c r="G482" s="145" t="s">
        <v>189</v>
      </c>
      <c r="H482" s="146">
        <v>51</v>
      </c>
      <c r="I482" s="147"/>
      <c r="J482" s="148">
        <f>ROUND(I482*H482,2)</f>
        <v>0</v>
      </c>
      <c r="K482" s="144" t="s">
        <v>190</v>
      </c>
      <c r="L482" s="33"/>
      <c r="M482" s="302" t="s">
        <v>21</v>
      </c>
      <c r="N482" s="149" t="s">
        <v>43</v>
      </c>
      <c r="O482" s="34"/>
      <c r="P482" s="150">
        <f>O482*H482</f>
        <v>0</v>
      </c>
      <c r="Q482" s="150">
        <v>0</v>
      </c>
      <c r="R482" s="150">
        <f>Q482*H482</f>
        <v>0</v>
      </c>
      <c r="S482" s="150">
        <v>0</v>
      </c>
      <c r="T482" s="151">
        <f>S482*H482</f>
        <v>0</v>
      </c>
      <c r="AR482" s="291" t="s">
        <v>150</v>
      </c>
      <c r="AT482" s="291" t="s">
        <v>146</v>
      </c>
      <c r="AU482" s="291" t="s">
        <v>82</v>
      </c>
      <c r="AY482" s="291" t="s">
        <v>145</v>
      </c>
      <c r="BE482" s="303">
        <f>IF(N482="základní",J482,0)</f>
        <v>0</v>
      </c>
      <c r="BF482" s="303">
        <f>IF(N482="snížená",J482,0)</f>
        <v>0</v>
      </c>
      <c r="BG482" s="303">
        <f>IF(N482="zákl. přenesená",J482,0)</f>
        <v>0</v>
      </c>
      <c r="BH482" s="303">
        <f>IF(N482="sníž. přenesená",J482,0)</f>
        <v>0</v>
      </c>
      <c r="BI482" s="303">
        <f>IF(N482="nulová",J482,0)</f>
        <v>0</v>
      </c>
      <c r="BJ482" s="291" t="s">
        <v>80</v>
      </c>
      <c r="BK482" s="303">
        <f>ROUND(I482*H482,2)</f>
        <v>0</v>
      </c>
      <c r="BL482" s="291" t="s">
        <v>150</v>
      </c>
      <c r="BM482" s="291" t="s">
        <v>1029</v>
      </c>
    </row>
    <row r="483" spans="2:65" s="55" customFormat="1" ht="121.5">
      <c r="B483" s="33"/>
      <c r="D483" s="170" t="s">
        <v>191</v>
      </c>
      <c r="F483" s="171" t="s">
        <v>808</v>
      </c>
      <c r="I483" s="122"/>
      <c r="L483" s="33"/>
      <c r="M483" s="154"/>
      <c r="N483" s="34"/>
      <c r="O483" s="34"/>
      <c r="P483" s="34"/>
      <c r="Q483" s="34"/>
      <c r="R483" s="34"/>
      <c r="S483" s="34"/>
      <c r="T483" s="70"/>
      <c r="AT483" s="291" t="s">
        <v>191</v>
      </c>
      <c r="AU483" s="291" t="s">
        <v>82</v>
      </c>
    </row>
    <row r="484" spans="2:65" s="55" customFormat="1" ht="22.5" customHeight="1">
      <c r="B484" s="33"/>
      <c r="C484" s="182" t="s">
        <v>1030</v>
      </c>
      <c r="D484" s="182" t="s">
        <v>232</v>
      </c>
      <c r="E484" s="183" t="s">
        <v>781</v>
      </c>
      <c r="F484" s="184" t="s">
        <v>782</v>
      </c>
      <c r="G484" s="185" t="s">
        <v>783</v>
      </c>
      <c r="H484" s="186">
        <v>0.51</v>
      </c>
      <c r="I484" s="187"/>
      <c r="J484" s="188">
        <f>ROUND(I484*H484,2)</f>
        <v>0</v>
      </c>
      <c r="K484" s="184" t="s">
        <v>21</v>
      </c>
      <c r="L484" s="306"/>
      <c r="M484" s="307" t="s">
        <v>21</v>
      </c>
      <c r="N484" s="189" t="s">
        <v>43</v>
      </c>
      <c r="O484" s="34"/>
      <c r="P484" s="150">
        <f>O484*H484</f>
        <v>0</v>
      </c>
      <c r="Q484" s="150">
        <v>0</v>
      </c>
      <c r="R484" s="150">
        <f>Q484*H484</f>
        <v>0</v>
      </c>
      <c r="S484" s="150">
        <v>0</v>
      </c>
      <c r="T484" s="151">
        <f>S484*H484</f>
        <v>0</v>
      </c>
      <c r="AR484" s="291" t="s">
        <v>162</v>
      </c>
      <c r="AT484" s="291" t="s">
        <v>232</v>
      </c>
      <c r="AU484" s="291" t="s">
        <v>82</v>
      </c>
      <c r="AY484" s="291" t="s">
        <v>145</v>
      </c>
      <c r="BE484" s="303">
        <f>IF(N484="základní",J484,0)</f>
        <v>0</v>
      </c>
      <c r="BF484" s="303">
        <f>IF(N484="snížená",J484,0)</f>
        <v>0</v>
      </c>
      <c r="BG484" s="303">
        <f>IF(N484="zákl. přenesená",J484,0)</f>
        <v>0</v>
      </c>
      <c r="BH484" s="303">
        <f>IF(N484="sníž. přenesená",J484,0)</f>
        <v>0</v>
      </c>
      <c r="BI484" s="303">
        <f>IF(N484="nulová",J484,0)</f>
        <v>0</v>
      </c>
      <c r="BJ484" s="291" t="s">
        <v>80</v>
      </c>
      <c r="BK484" s="303">
        <f>ROUND(I484*H484,2)</f>
        <v>0</v>
      </c>
      <c r="BL484" s="291" t="s">
        <v>150</v>
      </c>
      <c r="BM484" s="291" t="s">
        <v>1031</v>
      </c>
    </row>
    <row r="485" spans="2:65" s="55" customFormat="1" ht="22.5" customHeight="1">
      <c r="B485" s="33"/>
      <c r="C485" s="142" t="s">
        <v>889</v>
      </c>
      <c r="D485" s="142" t="s">
        <v>146</v>
      </c>
      <c r="E485" s="143" t="s">
        <v>750</v>
      </c>
      <c r="F485" s="144" t="s">
        <v>751</v>
      </c>
      <c r="G485" s="145" t="s">
        <v>189</v>
      </c>
      <c r="H485" s="146">
        <v>170</v>
      </c>
      <c r="I485" s="147"/>
      <c r="J485" s="148">
        <f>ROUND(I485*H485,2)</f>
        <v>0</v>
      </c>
      <c r="K485" s="144" t="s">
        <v>21</v>
      </c>
      <c r="L485" s="33"/>
      <c r="M485" s="302" t="s">
        <v>21</v>
      </c>
      <c r="N485" s="149" t="s">
        <v>43</v>
      </c>
      <c r="O485" s="34"/>
      <c r="P485" s="150">
        <f>O485*H485</f>
        <v>0</v>
      </c>
      <c r="Q485" s="150">
        <v>0</v>
      </c>
      <c r="R485" s="150">
        <f>Q485*H485</f>
        <v>0</v>
      </c>
      <c r="S485" s="150">
        <v>0</v>
      </c>
      <c r="T485" s="151">
        <f>S485*H485</f>
        <v>0</v>
      </c>
      <c r="AR485" s="291" t="s">
        <v>150</v>
      </c>
      <c r="AT485" s="291" t="s">
        <v>146</v>
      </c>
      <c r="AU485" s="291" t="s">
        <v>82</v>
      </c>
      <c r="AY485" s="291" t="s">
        <v>145</v>
      </c>
      <c r="BE485" s="303">
        <f>IF(N485="základní",J485,0)</f>
        <v>0</v>
      </c>
      <c r="BF485" s="303">
        <f>IF(N485="snížená",J485,0)</f>
        <v>0</v>
      </c>
      <c r="BG485" s="303">
        <f>IF(N485="zákl. přenesená",J485,0)</f>
        <v>0</v>
      </c>
      <c r="BH485" s="303">
        <f>IF(N485="sníž. přenesená",J485,0)</f>
        <v>0</v>
      </c>
      <c r="BI485" s="303">
        <f>IF(N485="nulová",J485,0)</f>
        <v>0</v>
      </c>
      <c r="BJ485" s="291" t="s">
        <v>80</v>
      </c>
      <c r="BK485" s="303">
        <f>ROUND(I485*H485,2)</f>
        <v>0</v>
      </c>
      <c r="BL485" s="291" t="s">
        <v>150</v>
      </c>
      <c r="BM485" s="291" t="s">
        <v>1032</v>
      </c>
    </row>
    <row r="486" spans="2:65" s="55" customFormat="1" ht="22.5" customHeight="1">
      <c r="B486" s="33"/>
      <c r="C486" s="182" t="s">
        <v>1033</v>
      </c>
      <c r="D486" s="182" t="s">
        <v>232</v>
      </c>
      <c r="E486" s="183" t="s">
        <v>753</v>
      </c>
      <c r="F486" s="184" t="s">
        <v>754</v>
      </c>
      <c r="G486" s="185" t="s">
        <v>221</v>
      </c>
      <c r="H486" s="186">
        <v>17</v>
      </c>
      <c r="I486" s="187"/>
      <c r="J486" s="188">
        <f>ROUND(I486*H486,2)</f>
        <v>0</v>
      </c>
      <c r="K486" s="184" t="s">
        <v>190</v>
      </c>
      <c r="L486" s="306"/>
      <c r="M486" s="307" t="s">
        <v>21</v>
      </c>
      <c r="N486" s="189" t="s">
        <v>43</v>
      </c>
      <c r="O486" s="34"/>
      <c r="P486" s="150">
        <f>O486*H486</f>
        <v>0</v>
      </c>
      <c r="Q486" s="150">
        <v>0.2</v>
      </c>
      <c r="R486" s="150">
        <f>Q486*H486</f>
        <v>3.4000000000000004</v>
      </c>
      <c r="S486" s="150">
        <v>0</v>
      </c>
      <c r="T486" s="151">
        <f>S486*H486</f>
        <v>0</v>
      </c>
      <c r="AR486" s="291" t="s">
        <v>162</v>
      </c>
      <c r="AT486" s="291" t="s">
        <v>232</v>
      </c>
      <c r="AU486" s="291" t="s">
        <v>82</v>
      </c>
      <c r="AY486" s="291" t="s">
        <v>145</v>
      </c>
      <c r="BE486" s="303">
        <f>IF(N486="základní",J486,0)</f>
        <v>0</v>
      </c>
      <c r="BF486" s="303">
        <f>IF(N486="snížená",J486,0)</f>
        <v>0</v>
      </c>
      <c r="BG486" s="303">
        <f>IF(N486="zákl. přenesená",J486,0)</f>
        <v>0</v>
      </c>
      <c r="BH486" s="303">
        <f>IF(N486="sníž. přenesená",J486,0)</f>
        <v>0</v>
      </c>
      <c r="BI486" s="303">
        <f>IF(N486="nulová",J486,0)</f>
        <v>0</v>
      </c>
      <c r="BJ486" s="291" t="s">
        <v>80</v>
      </c>
      <c r="BK486" s="303">
        <f>ROUND(I486*H486,2)</f>
        <v>0</v>
      </c>
      <c r="BL486" s="291" t="s">
        <v>150</v>
      </c>
      <c r="BM486" s="291" t="s">
        <v>1034</v>
      </c>
    </row>
    <row r="487" spans="2:65" s="55" customFormat="1" ht="22.5" customHeight="1">
      <c r="B487" s="33"/>
      <c r="C487" s="142" t="s">
        <v>891</v>
      </c>
      <c r="D487" s="142" t="s">
        <v>146</v>
      </c>
      <c r="E487" s="143" t="s">
        <v>746</v>
      </c>
      <c r="F487" s="144" t="s">
        <v>747</v>
      </c>
      <c r="G487" s="145" t="s">
        <v>221</v>
      </c>
      <c r="H487" s="146">
        <v>34</v>
      </c>
      <c r="I487" s="147"/>
      <c r="J487" s="148">
        <f>ROUND(I487*H487,2)</f>
        <v>0</v>
      </c>
      <c r="K487" s="144" t="s">
        <v>190</v>
      </c>
      <c r="L487" s="33"/>
      <c r="M487" s="302" t="s">
        <v>21</v>
      </c>
      <c r="N487" s="149" t="s">
        <v>43</v>
      </c>
      <c r="O487" s="34"/>
      <c r="P487" s="150">
        <f>O487*H487</f>
        <v>0</v>
      </c>
      <c r="Q487" s="150">
        <v>0</v>
      </c>
      <c r="R487" s="150">
        <f>Q487*H487</f>
        <v>0</v>
      </c>
      <c r="S487" s="150">
        <v>0</v>
      </c>
      <c r="T487" s="151">
        <f>S487*H487</f>
        <v>0</v>
      </c>
      <c r="AR487" s="291" t="s">
        <v>150</v>
      </c>
      <c r="AT487" s="291" t="s">
        <v>146</v>
      </c>
      <c r="AU487" s="291" t="s">
        <v>82</v>
      </c>
      <c r="AY487" s="291" t="s">
        <v>145</v>
      </c>
      <c r="BE487" s="303">
        <f>IF(N487="základní",J487,0)</f>
        <v>0</v>
      </c>
      <c r="BF487" s="303">
        <f>IF(N487="snížená",J487,0)</f>
        <v>0</v>
      </c>
      <c r="BG487" s="303">
        <f>IF(N487="zákl. přenesená",J487,0)</f>
        <v>0</v>
      </c>
      <c r="BH487" s="303">
        <f>IF(N487="sníž. přenesená",J487,0)</f>
        <v>0</v>
      </c>
      <c r="BI487" s="303">
        <f>IF(N487="nulová",J487,0)</f>
        <v>0</v>
      </c>
      <c r="BJ487" s="291" t="s">
        <v>80</v>
      </c>
      <c r="BK487" s="303">
        <f>ROUND(I487*H487,2)</f>
        <v>0</v>
      </c>
      <c r="BL487" s="291" t="s">
        <v>150</v>
      </c>
      <c r="BM487" s="291" t="s">
        <v>1035</v>
      </c>
    </row>
    <row r="488" spans="2:65" s="55" customFormat="1" ht="22.5" customHeight="1">
      <c r="B488" s="33"/>
      <c r="C488" s="182" t="s">
        <v>1036</v>
      </c>
      <c r="D488" s="182" t="s">
        <v>232</v>
      </c>
      <c r="E488" s="183" t="s">
        <v>999</v>
      </c>
      <c r="F488" s="184" t="s">
        <v>1000</v>
      </c>
      <c r="G488" s="185" t="s">
        <v>221</v>
      </c>
      <c r="H488" s="186">
        <v>34</v>
      </c>
      <c r="I488" s="187"/>
      <c r="J488" s="188">
        <f>ROUND(I488*H488,2)</f>
        <v>0</v>
      </c>
      <c r="K488" s="184" t="s">
        <v>190</v>
      </c>
      <c r="L488" s="306"/>
      <c r="M488" s="307" t="s">
        <v>21</v>
      </c>
      <c r="N488" s="189" t="s">
        <v>43</v>
      </c>
      <c r="O488" s="34"/>
      <c r="P488" s="150">
        <f>O488*H488</f>
        <v>0</v>
      </c>
      <c r="Q488" s="150">
        <v>1</v>
      </c>
      <c r="R488" s="150">
        <f>Q488*H488</f>
        <v>34</v>
      </c>
      <c r="S488" s="150">
        <v>0</v>
      </c>
      <c r="T488" s="151">
        <f>S488*H488</f>
        <v>0</v>
      </c>
      <c r="AR488" s="291" t="s">
        <v>162</v>
      </c>
      <c r="AT488" s="291" t="s">
        <v>232</v>
      </c>
      <c r="AU488" s="291" t="s">
        <v>82</v>
      </c>
      <c r="AY488" s="291" t="s">
        <v>145</v>
      </c>
      <c r="BE488" s="303">
        <f>IF(N488="základní",J488,0)</f>
        <v>0</v>
      </c>
      <c r="BF488" s="303">
        <f>IF(N488="snížená",J488,0)</f>
        <v>0</v>
      </c>
      <c r="BG488" s="303">
        <f>IF(N488="zákl. přenesená",J488,0)</f>
        <v>0</v>
      </c>
      <c r="BH488" s="303">
        <f>IF(N488="sníž. přenesená",J488,0)</f>
        <v>0</v>
      </c>
      <c r="BI488" s="303">
        <f>IF(N488="nulová",J488,0)</f>
        <v>0</v>
      </c>
      <c r="BJ488" s="291" t="s">
        <v>80</v>
      </c>
      <c r="BK488" s="303">
        <f>ROUND(I488*H488,2)</f>
        <v>0</v>
      </c>
      <c r="BL488" s="291" t="s">
        <v>150</v>
      </c>
      <c r="BM488" s="291" t="s">
        <v>1037</v>
      </c>
    </row>
    <row r="489" spans="2:65" s="55" customFormat="1" ht="27">
      <c r="B489" s="33"/>
      <c r="D489" s="170" t="s">
        <v>163</v>
      </c>
      <c r="F489" s="171" t="s">
        <v>1002</v>
      </c>
      <c r="I489" s="122"/>
      <c r="L489" s="33"/>
      <c r="M489" s="154"/>
      <c r="N489" s="34"/>
      <c r="O489" s="34"/>
      <c r="P489" s="34"/>
      <c r="Q489" s="34"/>
      <c r="R489" s="34"/>
      <c r="S489" s="34"/>
      <c r="T489" s="70"/>
      <c r="AT489" s="291" t="s">
        <v>163</v>
      </c>
      <c r="AU489" s="291" t="s">
        <v>82</v>
      </c>
    </row>
    <row r="490" spans="2:65" s="55" customFormat="1" ht="22.5" customHeight="1">
      <c r="B490" s="33"/>
      <c r="C490" s="142" t="s">
        <v>893</v>
      </c>
      <c r="D490" s="142" t="s">
        <v>146</v>
      </c>
      <c r="E490" s="143" t="s">
        <v>817</v>
      </c>
      <c r="F490" s="144" t="s">
        <v>818</v>
      </c>
      <c r="G490" s="145" t="s">
        <v>221</v>
      </c>
      <c r="H490" s="146">
        <v>34</v>
      </c>
      <c r="I490" s="147"/>
      <c r="J490" s="148">
        <f>ROUND(I490*H490,2)</f>
        <v>0</v>
      </c>
      <c r="K490" s="144" t="s">
        <v>21</v>
      </c>
      <c r="L490" s="33"/>
      <c r="M490" s="302" t="s">
        <v>21</v>
      </c>
      <c r="N490" s="149" t="s">
        <v>43</v>
      </c>
      <c r="O490" s="34"/>
      <c r="P490" s="150">
        <f>O490*H490</f>
        <v>0</v>
      </c>
      <c r="Q490" s="150">
        <v>0</v>
      </c>
      <c r="R490" s="150">
        <f>Q490*H490</f>
        <v>0</v>
      </c>
      <c r="S490" s="150">
        <v>0</v>
      </c>
      <c r="T490" s="151">
        <f>S490*H490</f>
        <v>0</v>
      </c>
      <c r="AR490" s="291" t="s">
        <v>150</v>
      </c>
      <c r="AT490" s="291" t="s">
        <v>146</v>
      </c>
      <c r="AU490" s="291" t="s">
        <v>82</v>
      </c>
      <c r="AY490" s="291" t="s">
        <v>145</v>
      </c>
      <c r="BE490" s="303">
        <f>IF(N490="základní",J490,0)</f>
        <v>0</v>
      </c>
      <c r="BF490" s="303">
        <f>IF(N490="snížená",J490,0)</f>
        <v>0</v>
      </c>
      <c r="BG490" s="303">
        <f>IF(N490="zákl. přenesená",J490,0)</f>
        <v>0</v>
      </c>
      <c r="BH490" s="303">
        <f>IF(N490="sníž. přenesená",J490,0)</f>
        <v>0</v>
      </c>
      <c r="BI490" s="303">
        <f>IF(N490="nulová",J490,0)</f>
        <v>0</v>
      </c>
      <c r="BJ490" s="291" t="s">
        <v>80</v>
      </c>
      <c r="BK490" s="303">
        <f>ROUND(I490*H490,2)</f>
        <v>0</v>
      </c>
      <c r="BL490" s="291" t="s">
        <v>150</v>
      </c>
      <c r="BM490" s="291" t="s">
        <v>1038</v>
      </c>
    </row>
    <row r="491" spans="2:65" s="55" customFormat="1" ht="22.5" customHeight="1">
      <c r="B491" s="33"/>
      <c r="C491" s="142" t="s">
        <v>1039</v>
      </c>
      <c r="D491" s="142" t="s">
        <v>146</v>
      </c>
      <c r="E491" s="143" t="s">
        <v>820</v>
      </c>
      <c r="F491" s="144" t="s">
        <v>821</v>
      </c>
      <c r="G491" s="145" t="s">
        <v>256</v>
      </c>
      <c r="H491" s="146">
        <v>850</v>
      </c>
      <c r="I491" s="147"/>
      <c r="J491" s="148">
        <f>ROUND(I491*H491,2)</f>
        <v>0</v>
      </c>
      <c r="K491" s="144" t="s">
        <v>190</v>
      </c>
      <c r="L491" s="33"/>
      <c r="M491" s="302" t="s">
        <v>21</v>
      </c>
      <c r="N491" s="149" t="s">
        <v>43</v>
      </c>
      <c r="O491" s="34"/>
      <c r="P491" s="150">
        <f>O491*H491</f>
        <v>0</v>
      </c>
      <c r="Q491" s="150">
        <v>0</v>
      </c>
      <c r="R491" s="150">
        <f>Q491*H491</f>
        <v>0</v>
      </c>
      <c r="S491" s="150">
        <v>0</v>
      </c>
      <c r="T491" s="151">
        <f>S491*H491</f>
        <v>0</v>
      </c>
      <c r="AR491" s="291" t="s">
        <v>150</v>
      </c>
      <c r="AT491" s="291" t="s">
        <v>146</v>
      </c>
      <c r="AU491" s="291" t="s">
        <v>82</v>
      </c>
      <c r="AY491" s="291" t="s">
        <v>145</v>
      </c>
      <c r="BE491" s="303">
        <f>IF(N491="základní",J491,0)</f>
        <v>0</v>
      </c>
      <c r="BF491" s="303">
        <f>IF(N491="snížená",J491,0)</f>
        <v>0</v>
      </c>
      <c r="BG491" s="303">
        <f>IF(N491="zákl. přenesená",J491,0)</f>
        <v>0</v>
      </c>
      <c r="BH491" s="303">
        <f>IF(N491="sníž. přenesená",J491,0)</f>
        <v>0</v>
      </c>
      <c r="BI491" s="303">
        <f>IF(N491="nulová",J491,0)</f>
        <v>0</v>
      </c>
      <c r="BJ491" s="291" t="s">
        <v>80</v>
      </c>
      <c r="BK491" s="303">
        <f>ROUND(I491*H491,2)</f>
        <v>0</v>
      </c>
      <c r="BL491" s="291" t="s">
        <v>150</v>
      </c>
      <c r="BM491" s="291" t="s">
        <v>1040</v>
      </c>
    </row>
    <row r="492" spans="2:65" s="55" customFormat="1" ht="54">
      <c r="B492" s="33"/>
      <c r="D492" s="170" t="s">
        <v>191</v>
      </c>
      <c r="F492" s="171" t="s">
        <v>823</v>
      </c>
      <c r="I492" s="122"/>
      <c r="L492" s="33"/>
      <c r="M492" s="154"/>
      <c r="N492" s="34"/>
      <c r="O492" s="34"/>
      <c r="P492" s="34"/>
      <c r="Q492" s="34"/>
      <c r="R492" s="34"/>
      <c r="S492" s="34"/>
      <c r="T492" s="70"/>
      <c r="AT492" s="291" t="s">
        <v>191</v>
      </c>
      <c r="AU492" s="291" t="s">
        <v>82</v>
      </c>
    </row>
    <row r="493" spans="2:65" s="55" customFormat="1" ht="22.5" customHeight="1">
      <c r="B493" s="33"/>
      <c r="C493" s="182" t="s">
        <v>894</v>
      </c>
      <c r="D493" s="182" t="s">
        <v>232</v>
      </c>
      <c r="E493" s="183" t="s">
        <v>1041</v>
      </c>
      <c r="F493" s="184" t="s">
        <v>1042</v>
      </c>
      <c r="G493" s="185" t="s">
        <v>149</v>
      </c>
      <c r="H493" s="186">
        <v>283</v>
      </c>
      <c r="I493" s="187"/>
      <c r="J493" s="188">
        <f>ROUND(I493*H493,2)</f>
        <v>0</v>
      </c>
      <c r="K493" s="184" t="s">
        <v>21</v>
      </c>
      <c r="L493" s="306"/>
      <c r="M493" s="307" t="s">
        <v>21</v>
      </c>
      <c r="N493" s="189" t="s">
        <v>43</v>
      </c>
      <c r="O493" s="34"/>
      <c r="P493" s="150">
        <f>O493*H493</f>
        <v>0</v>
      </c>
      <c r="Q493" s="150">
        <v>0</v>
      </c>
      <c r="R493" s="150">
        <f>Q493*H493</f>
        <v>0</v>
      </c>
      <c r="S493" s="150">
        <v>0</v>
      </c>
      <c r="T493" s="151">
        <f>S493*H493</f>
        <v>0</v>
      </c>
      <c r="AR493" s="291" t="s">
        <v>162</v>
      </c>
      <c r="AT493" s="291" t="s">
        <v>232</v>
      </c>
      <c r="AU493" s="291" t="s">
        <v>82</v>
      </c>
      <c r="AY493" s="291" t="s">
        <v>145</v>
      </c>
      <c r="BE493" s="303">
        <f>IF(N493="základní",J493,0)</f>
        <v>0</v>
      </c>
      <c r="BF493" s="303">
        <f>IF(N493="snížená",J493,0)</f>
        <v>0</v>
      </c>
      <c r="BG493" s="303">
        <f>IF(N493="zákl. přenesená",J493,0)</f>
        <v>0</v>
      </c>
      <c r="BH493" s="303">
        <f>IF(N493="sníž. přenesená",J493,0)</f>
        <v>0</v>
      </c>
      <c r="BI493" s="303">
        <f>IF(N493="nulová",J493,0)</f>
        <v>0</v>
      </c>
      <c r="BJ493" s="291" t="s">
        <v>80</v>
      </c>
      <c r="BK493" s="303">
        <f>ROUND(I493*H493,2)</f>
        <v>0</v>
      </c>
      <c r="BL493" s="291" t="s">
        <v>150</v>
      </c>
      <c r="BM493" s="291" t="s">
        <v>1043</v>
      </c>
    </row>
    <row r="494" spans="2:65" s="133" customFormat="1" ht="37.35" customHeight="1">
      <c r="B494" s="132"/>
      <c r="D494" s="165" t="s">
        <v>71</v>
      </c>
      <c r="E494" s="166" t="s">
        <v>1044</v>
      </c>
      <c r="F494" s="166" t="s">
        <v>1045</v>
      </c>
      <c r="I494" s="136"/>
      <c r="J494" s="167">
        <f>BK494</f>
        <v>0</v>
      </c>
      <c r="L494" s="132"/>
      <c r="M494" s="138"/>
      <c r="N494" s="139"/>
      <c r="O494" s="139"/>
      <c r="P494" s="140">
        <f>P495</f>
        <v>0</v>
      </c>
      <c r="Q494" s="139"/>
      <c r="R494" s="140">
        <f>R495</f>
        <v>0</v>
      </c>
      <c r="S494" s="139"/>
      <c r="T494" s="141">
        <f>T495</f>
        <v>0</v>
      </c>
      <c r="AR494" s="165" t="s">
        <v>80</v>
      </c>
      <c r="AT494" s="300" t="s">
        <v>71</v>
      </c>
      <c r="AU494" s="300" t="s">
        <v>72</v>
      </c>
      <c r="AY494" s="165" t="s">
        <v>145</v>
      </c>
      <c r="BK494" s="301">
        <f>BK495</f>
        <v>0</v>
      </c>
    </row>
    <row r="495" spans="2:65" s="133" customFormat="1" ht="19.899999999999999" customHeight="1">
      <c r="B495" s="132"/>
      <c r="D495" s="134" t="s">
        <v>71</v>
      </c>
      <c r="E495" s="168" t="s">
        <v>2439</v>
      </c>
      <c r="F495" s="168" t="s">
        <v>2440</v>
      </c>
      <c r="I495" s="136"/>
      <c r="J495" s="169">
        <f>BK495</f>
        <v>0</v>
      </c>
      <c r="L495" s="132"/>
      <c r="M495" s="138"/>
      <c r="N495" s="139"/>
      <c r="O495" s="139"/>
      <c r="P495" s="140">
        <f>SUM(P496:P497)</f>
        <v>0</v>
      </c>
      <c r="Q495" s="139"/>
      <c r="R495" s="140">
        <f>SUM(R496:R497)</f>
        <v>0</v>
      </c>
      <c r="S495" s="139"/>
      <c r="T495" s="141">
        <f>SUM(T496:T497)</f>
        <v>0</v>
      </c>
      <c r="AR495" s="165" t="s">
        <v>80</v>
      </c>
      <c r="AT495" s="300" t="s">
        <v>71</v>
      </c>
      <c r="AU495" s="300" t="s">
        <v>80</v>
      </c>
      <c r="AY495" s="165" t="s">
        <v>145</v>
      </c>
      <c r="BK495" s="301">
        <f>SUM(BK496:BK497)</f>
        <v>0</v>
      </c>
    </row>
    <row r="496" spans="2:65" s="55" customFormat="1" ht="31.5" customHeight="1">
      <c r="B496" s="33"/>
      <c r="C496" s="142" t="s">
        <v>1046</v>
      </c>
      <c r="D496" s="142" t="s">
        <v>146</v>
      </c>
      <c r="E496" s="143" t="s">
        <v>877</v>
      </c>
      <c r="F496" s="144" t="s">
        <v>878</v>
      </c>
      <c r="G496" s="145" t="s">
        <v>155</v>
      </c>
      <c r="H496" s="146">
        <v>12</v>
      </c>
      <c r="I496" s="147"/>
      <c r="J496" s="148">
        <f>ROUND(I496*H496,2)</f>
        <v>0</v>
      </c>
      <c r="K496" s="144" t="s">
        <v>21</v>
      </c>
      <c r="L496" s="33"/>
      <c r="M496" s="302" t="s">
        <v>21</v>
      </c>
      <c r="N496" s="149" t="s">
        <v>43</v>
      </c>
      <c r="O496" s="34"/>
      <c r="P496" s="150">
        <f>O496*H496</f>
        <v>0</v>
      </c>
      <c r="Q496" s="150">
        <v>0</v>
      </c>
      <c r="R496" s="150">
        <f>Q496*H496</f>
        <v>0</v>
      </c>
      <c r="S496" s="150">
        <v>0</v>
      </c>
      <c r="T496" s="151">
        <f>S496*H496</f>
        <v>0</v>
      </c>
      <c r="AR496" s="291" t="s">
        <v>150</v>
      </c>
      <c r="AT496" s="291" t="s">
        <v>146</v>
      </c>
      <c r="AU496" s="291" t="s">
        <v>82</v>
      </c>
      <c r="AY496" s="291" t="s">
        <v>145</v>
      </c>
      <c r="BE496" s="303">
        <f>IF(N496="základní",J496,0)</f>
        <v>0</v>
      </c>
      <c r="BF496" s="303">
        <f>IF(N496="snížená",J496,0)</f>
        <v>0</v>
      </c>
      <c r="BG496" s="303">
        <f>IF(N496="zákl. přenesená",J496,0)</f>
        <v>0</v>
      </c>
      <c r="BH496" s="303">
        <f>IF(N496="sníž. přenesená",J496,0)</f>
        <v>0</v>
      </c>
      <c r="BI496" s="303">
        <f>IF(N496="nulová",J496,0)</f>
        <v>0</v>
      </c>
      <c r="BJ496" s="291" t="s">
        <v>80</v>
      </c>
      <c r="BK496" s="303">
        <f>ROUND(I496*H496,2)</f>
        <v>0</v>
      </c>
      <c r="BL496" s="291" t="s">
        <v>150</v>
      </c>
      <c r="BM496" s="291" t="s">
        <v>1047</v>
      </c>
    </row>
    <row r="497" spans="2:65" s="55" customFormat="1" ht="22.5" customHeight="1">
      <c r="B497" s="33"/>
      <c r="C497" s="142" t="s">
        <v>896</v>
      </c>
      <c r="D497" s="142" t="s">
        <v>146</v>
      </c>
      <c r="E497" s="143" t="s">
        <v>706</v>
      </c>
      <c r="F497" s="144" t="s">
        <v>707</v>
      </c>
      <c r="G497" s="145" t="s">
        <v>221</v>
      </c>
      <c r="H497" s="146">
        <v>4</v>
      </c>
      <c r="I497" s="147"/>
      <c r="J497" s="148">
        <f>ROUND(I497*H497,2)</f>
        <v>0</v>
      </c>
      <c r="K497" s="144" t="s">
        <v>21</v>
      </c>
      <c r="L497" s="33"/>
      <c r="M497" s="302" t="s">
        <v>21</v>
      </c>
      <c r="N497" s="149" t="s">
        <v>43</v>
      </c>
      <c r="O497" s="34"/>
      <c r="P497" s="150">
        <f>O497*H497</f>
        <v>0</v>
      </c>
      <c r="Q497" s="150">
        <v>0</v>
      </c>
      <c r="R497" s="150">
        <f>Q497*H497</f>
        <v>0</v>
      </c>
      <c r="S497" s="150">
        <v>0</v>
      </c>
      <c r="T497" s="151">
        <f>S497*H497</f>
        <v>0</v>
      </c>
      <c r="AR497" s="291" t="s">
        <v>150</v>
      </c>
      <c r="AT497" s="291" t="s">
        <v>146</v>
      </c>
      <c r="AU497" s="291" t="s">
        <v>82</v>
      </c>
      <c r="AY497" s="291" t="s">
        <v>145</v>
      </c>
      <c r="BE497" s="303">
        <f>IF(N497="základní",J497,0)</f>
        <v>0</v>
      </c>
      <c r="BF497" s="303">
        <f>IF(N497="snížená",J497,0)</f>
        <v>0</v>
      </c>
      <c r="BG497" s="303">
        <f>IF(N497="zákl. přenesená",J497,0)</f>
        <v>0</v>
      </c>
      <c r="BH497" s="303">
        <f>IF(N497="sníž. přenesená",J497,0)</f>
        <v>0</v>
      </c>
      <c r="BI497" s="303">
        <f>IF(N497="nulová",J497,0)</f>
        <v>0</v>
      </c>
      <c r="BJ497" s="291" t="s">
        <v>80</v>
      </c>
      <c r="BK497" s="303">
        <f>ROUND(I497*H497,2)</f>
        <v>0</v>
      </c>
      <c r="BL497" s="291" t="s">
        <v>150</v>
      </c>
      <c r="BM497" s="291" t="s">
        <v>1048</v>
      </c>
    </row>
    <row r="498" spans="2:65" s="133" customFormat="1" ht="37.35" customHeight="1">
      <c r="B498" s="132"/>
      <c r="D498" s="165" t="s">
        <v>71</v>
      </c>
      <c r="E498" s="166" t="s">
        <v>1049</v>
      </c>
      <c r="F498" s="166" t="s">
        <v>1050</v>
      </c>
      <c r="I498" s="136"/>
      <c r="J498" s="167">
        <f>BK498</f>
        <v>0</v>
      </c>
      <c r="L498" s="132"/>
      <c r="M498" s="138"/>
      <c r="N498" s="139"/>
      <c r="O498" s="139"/>
      <c r="P498" s="140">
        <f>P499+P507+P509+P536</f>
        <v>0</v>
      </c>
      <c r="Q498" s="139"/>
      <c r="R498" s="140">
        <f>R499+R507+R509+R536</f>
        <v>4.8349999999999999E-3</v>
      </c>
      <c r="S498" s="139"/>
      <c r="T498" s="141">
        <f>T499+T507+T509+T536</f>
        <v>0</v>
      </c>
      <c r="AR498" s="165" t="s">
        <v>80</v>
      </c>
      <c r="AT498" s="300" t="s">
        <v>71</v>
      </c>
      <c r="AU498" s="300" t="s">
        <v>72</v>
      </c>
      <c r="AY498" s="165" t="s">
        <v>145</v>
      </c>
      <c r="BK498" s="301">
        <f>BK499+BK507+BK509+BK536</f>
        <v>0</v>
      </c>
    </row>
    <row r="499" spans="2:65" s="133" customFormat="1" ht="19.899999999999999" customHeight="1">
      <c r="B499" s="132"/>
      <c r="D499" s="134" t="s">
        <v>71</v>
      </c>
      <c r="E499" s="168" t="s">
        <v>2439</v>
      </c>
      <c r="F499" s="168" t="s">
        <v>2440</v>
      </c>
      <c r="I499" s="136"/>
      <c r="J499" s="169">
        <f>BK499</f>
        <v>0</v>
      </c>
      <c r="L499" s="132"/>
      <c r="M499" s="138"/>
      <c r="N499" s="139"/>
      <c r="O499" s="139"/>
      <c r="P499" s="140">
        <f>SUM(P500:P506)</f>
        <v>0</v>
      </c>
      <c r="Q499" s="139"/>
      <c r="R499" s="140">
        <f>SUM(R500:R506)</f>
        <v>0</v>
      </c>
      <c r="S499" s="139"/>
      <c r="T499" s="141">
        <f>SUM(T500:T506)</f>
        <v>0</v>
      </c>
      <c r="AR499" s="165" t="s">
        <v>80</v>
      </c>
      <c r="AT499" s="300" t="s">
        <v>71</v>
      </c>
      <c r="AU499" s="300" t="s">
        <v>80</v>
      </c>
      <c r="AY499" s="165" t="s">
        <v>145</v>
      </c>
      <c r="BK499" s="301">
        <f>SUM(BK500:BK506)</f>
        <v>0</v>
      </c>
    </row>
    <row r="500" spans="2:65" s="55" customFormat="1" ht="31.5" customHeight="1">
      <c r="B500" s="33"/>
      <c r="C500" s="142" t="s">
        <v>1051</v>
      </c>
      <c r="D500" s="142" t="s">
        <v>146</v>
      </c>
      <c r="E500" s="143" t="s">
        <v>698</v>
      </c>
      <c r="F500" s="144" t="s">
        <v>699</v>
      </c>
      <c r="G500" s="145" t="s">
        <v>155</v>
      </c>
      <c r="H500" s="146">
        <v>42</v>
      </c>
      <c r="I500" s="147"/>
      <c r="J500" s="148">
        <f t="shared" ref="J500:J506" si="30">ROUND(I500*H500,2)</f>
        <v>0</v>
      </c>
      <c r="K500" s="144" t="s">
        <v>21</v>
      </c>
      <c r="L500" s="33"/>
      <c r="M500" s="302" t="s">
        <v>21</v>
      </c>
      <c r="N500" s="149" t="s">
        <v>43</v>
      </c>
      <c r="O500" s="34"/>
      <c r="P500" s="150">
        <f t="shared" ref="P500:P506" si="31">O500*H500</f>
        <v>0</v>
      </c>
      <c r="Q500" s="150">
        <v>0</v>
      </c>
      <c r="R500" s="150">
        <f t="shared" ref="R500:R506" si="32">Q500*H500</f>
        <v>0</v>
      </c>
      <c r="S500" s="150">
        <v>0</v>
      </c>
      <c r="T500" s="151">
        <f t="shared" ref="T500:T506" si="33">S500*H500</f>
        <v>0</v>
      </c>
      <c r="AR500" s="291" t="s">
        <v>150</v>
      </c>
      <c r="AT500" s="291" t="s">
        <v>146</v>
      </c>
      <c r="AU500" s="291" t="s">
        <v>82</v>
      </c>
      <c r="AY500" s="291" t="s">
        <v>145</v>
      </c>
      <c r="BE500" s="303">
        <f t="shared" ref="BE500:BE506" si="34">IF(N500="základní",J500,0)</f>
        <v>0</v>
      </c>
      <c r="BF500" s="303">
        <f t="shared" ref="BF500:BF506" si="35">IF(N500="snížená",J500,0)</f>
        <v>0</v>
      </c>
      <c r="BG500" s="303">
        <f t="shared" ref="BG500:BG506" si="36">IF(N500="zákl. přenesená",J500,0)</f>
        <v>0</v>
      </c>
      <c r="BH500" s="303">
        <f t="shared" ref="BH500:BH506" si="37">IF(N500="sníž. přenesená",J500,0)</f>
        <v>0</v>
      </c>
      <c r="BI500" s="303">
        <f t="shared" ref="BI500:BI506" si="38">IF(N500="nulová",J500,0)</f>
        <v>0</v>
      </c>
      <c r="BJ500" s="291" t="s">
        <v>80</v>
      </c>
      <c r="BK500" s="303">
        <f t="shared" ref="BK500:BK506" si="39">ROUND(I500*H500,2)</f>
        <v>0</v>
      </c>
      <c r="BL500" s="291" t="s">
        <v>150</v>
      </c>
      <c r="BM500" s="291" t="s">
        <v>1052</v>
      </c>
    </row>
    <row r="501" spans="2:65" s="55" customFormat="1" ht="31.5" customHeight="1">
      <c r="B501" s="33"/>
      <c r="C501" s="142" t="s">
        <v>899</v>
      </c>
      <c r="D501" s="142" t="s">
        <v>146</v>
      </c>
      <c r="E501" s="143" t="s">
        <v>877</v>
      </c>
      <c r="F501" s="144" t="s">
        <v>878</v>
      </c>
      <c r="G501" s="145" t="s">
        <v>155</v>
      </c>
      <c r="H501" s="146">
        <v>64</v>
      </c>
      <c r="I501" s="147"/>
      <c r="J501" s="148">
        <f t="shared" si="30"/>
        <v>0</v>
      </c>
      <c r="K501" s="144" t="s">
        <v>21</v>
      </c>
      <c r="L501" s="33"/>
      <c r="M501" s="302" t="s">
        <v>21</v>
      </c>
      <c r="N501" s="149" t="s">
        <v>43</v>
      </c>
      <c r="O501" s="34"/>
      <c r="P501" s="150">
        <f t="shared" si="31"/>
        <v>0</v>
      </c>
      <c r="Q501" s="150">
        <v>0</v>
      </c>
      <c r="R501" s="150">
        <f t="shared" si="32"/>
        <v>0</v>
      </c>
      <c r="S501" s="150">
        <v>0</v>
      </c>
      <c r="T501" s="151">
        <f t="shared" si="33"/>
        <v>0</v>
      </c>
      <c r="AR501" s="291" t="s">
        <v>150</v>
      </c>
      <c r="AT501" s="291" t="s">
        <v>146</v>
      </c>
      <c r="AU501" s="291" t="s">
        <v>82</v>
      </c>
      <c r="AY501" s="291" t="s">
        <v>145</v>
      </c>
      <c r="BE501" s="303">
        <f t="shared" si="34"/>
        <v>0</v>
      </c>
      <c r="BF501" s="303">
        <f t="shared" si="35"/>
        <v>0</v>
      </c>
      <c r="BG501" s="303">
        <f t="shared" si="36"/>
        <v>0</v>
      </c>
      <c r="BH501" s="303">
        <f t="shared" si="37"/>
        <v>0</v>
      </c>
      <c r="BI501" s="303">
        <f t="shared" si="38"/>
        <v>0</v>
      </c>
      <c r="BJ501" s="291" t="s">
        <v>80</v>
      </c>
      <c r="BK501" s="303">
        <f t="shared" si="39"/>
        <v>0</v>
      </c>
      <c r="BL501" s="291" t="s">
        <v>150</v>
      </c>
      <c r="BM501" s="291" t="s">
        <v>1053</v>
      </c>
    </row>
    <row r="502" spans="2:65" s="55" customFormat="1" ht="31.5" customHeight="1">
      <c r="B502" s="33"/>
      <c r="C502" s="142" t="s">
        <v>1054</v>
      </c>
      <c r="D502" s="142" t="s">
        <v>146</v>
      </c>
      <c r="E502" s="143" t="s">
        <v>701</v>
      </c>
      <c r="F502" s="144" t="s">
        <v>702</v>
      </c>
      <c r="G502" s="145" t="s">
        <v>155</v>
      </c>
      <c r="H502" s="146">
        <v>25</v>
      </c>
      <c r="I502" s="147"/>
      <c r="J502" s="148">
        <f t="shared" si="30"/>
        <v>0</v>
      </c>
      <c r="K502" s="144" t="s">
        <v>21</v>
      </c>
      <c r="L502" s="33"/>
      <c r="M502" s="302" t="s">
        <v>21</v>
      </c>
      <c r="N502" s="149" t="s">
        <v>43</v>
      </c>
      <c r="O502" s="34"/>
      <c r="P502" s="150">
        <f t="shared" si="31"/>
        <v>0</v>
      </c>
      <c r="Q502" s="150">
        <v>0</v>
      </c>
      <c r="R502" s="150">
        <f t="shared" si="32"/>
        <v>0</v>
      </c>
      <c r="S502" s="150">
        <v>0</v>
      </c>
      <c r="T502" s="151">
        <f t="shared" si="33"/>
        <v>0</v>
      </c>
      <c r="AR502" s="291" t="s">
        <v>150</v>
      </c>
      <c r="AT502" s="291" t="s">
        <v>146</v>
      </c>
      <c r="AU502" s="291" t="s">
        <v>82</v>
      </c>
      <c r="AY502" s="291" t="s">
        <v>145</v>
      </c>
      <c r="BE502" s="303">
        <f t="shared" si="34"/>
        <v>0</v>
      </c>
      <c r="BF502" s="303">
        <f t="shared" si="35"/>
        <v>0</v>
      </c>
      <c r="BG502" s="303">
        <f t="shared" si="36"/>
        <v>0</v>
      </c>
      <c r="BH502" s="303">
        <f t="shared" si="37"/>
        <v>0</v>
      </c>
      <c r="BI502" s="303">
        <f t="shared" si="38"/>
        <v>0</v>
      </c>
      <c r="BJ502" s="291" t="s">
        <v>80</v>
      </c>
      <c r="BK502" s="303">
        <f t="shared" si="39"/>
        <v>0</v>
      </c>
      <c r="BL502" s="291" t="s">
        <v>150</v>
      </c>
      <c r="BM502" s="291" t="s">
        <v>1055</v>
      </c>
    </row>
    <row r="503" spans="2:65" s="55" customFormat="1" ht="22.5" customHeight="1">
      <c r="B503" s="33"/>
      <c r="C503" s="142" t="s">
        <v>903</v>
      </c>
      <c r="D503" s="142" t="s">
        <v>146</v>
      </c>
      <c r="E503" s="143" t="s">
        <v>906</v>
      </c>
      <c r="F503" s="144" t="s">
        <v>907</v>
      </c>
      <c r="G503" s="145" t="s">
        <v>189</v>
      </c>
      <c r="H503" s="146">
        <v>8.98</v>
      </c>
      <c r="I503" s="147"/>
      <c r="J503" s="148">
        <f t="shared" si="30"/>
        <v>0</v>
      </c>
      <c r="K503" s="144" t="s">
        <v>21</v>
      </c>
      <c r="L503" s="33"/>
      <c r="M503" s="302" t="s">
        <v>21</v>
      </c>
      <c r="N503" s="149" t="s">
        <v>43</v>
      </c>
      <c r="O503" s="34"/>
      <c r="P503" s="150">
        <f t="shared" si="31"/>
        <v>0</v>
      </c>
      <c r="Q503" s="150">
        <v>0</v>
      </c>
      <c r="R503" s="150">
        <f t="shared" si="32"/>
        <v>0</v>
      </c>
      <c r="S503" s="150">
        <v>0</v>
      </c>
      <c r="T503" s="151">
        <f t="shared" si="33"/>
        <v>0</v>
      </c>
      <c r="AR503" s="291" t="s">
        <v>150</v>
      </c>
      <c r="AT503" s="291" t="s">
        <v>146</v>
      </c>
      <c r="AU503" s="291" t="s">
        <v>82</v>
      </c>
      <c r="AY503" s="291" t="s">
        <v>145</v>
      </c>
      <c r="BE503" s="303">
        <f t="shared" si="34"/>
        <v>0</v>
      </c>
      <c r="BF503" s="303">
        <f t="shared" si="35"/>
        <v>0</v>
      </c>
      <c r="BG503" s="303">
        <f t="shared" si="36"/>
        <v>0</v>
      </c>
      <c r="BH503" s="303">
        <f t="shared" si="37"/>
        <v>0</v>
      </c>
      <c r="BI503" s="303">
        <f t="shared" si="38"/>
        <v>0</v>
      </c>
      <c r="BJ503" s="291" t="s">
        <v>80</v>
      </c>
      <c r="BK503" s="303">
        <f t="shared" si="39"/>
        <v>0</v>
      </c>
      <c r="BL503" s="291" t="s">
        <v>150</v>
      </c>
      <c r="BM503" s="291" t="s">
        <v>1056</v>
      </c>
    </row>
    <row r="504" spans="2:65" s="55" customFormat="1" ht="22.5" customHeight="1">
      <c r="B504" s="33"/>
      <c r="C504" s="142" t="s">
        <v>1057</v>
      </c>
      <c r="D504" s="142" t="s">
        <v>146</v>
      </c>
      <c r="E504" s="143" t="s">
        <v>703</v>
      </c>
      <c r="F504" s="144" t="s">
        <v>704</v>
      </c>
      <c r="G504" s="145" t="s">
        <v>189</v>
      </c>
      <c r="H504" s="146">
        <v>360</v>
      </c>
      <c r="I504" s="147"/>
      <c r="J504" s="148">
        <f t="shared" si="30"/>
        <v>0</v>
      </c>
      <c r="K504" s="144" t="s">
        <v>21</v>
      </c>
      <c r="L504" s="33"/>
      <c r="M504" s="302" t="s">
        <v>21</v>
      </c>
      <c r="N504" s="149" t="s">
        <v>43</v>
      </c>
      <c r="O504" s="34"/>
      <c r="P504" s="150">
        <f t="shared" si="31"/>
        <v>0</v>
      </c>
      <c r="Q504" s="150">
        <v>0</v>
      </c>
      <c r="R504" s="150">
        <f t="shared" si="32"/>
        <v>0</v>
      </c>
      <c r="S504" s="150">
        <v>0</v>
      </c>
      <c r="T504" s="151">
        <f t="shared" si="33"/>
        <v>0</v>
      </c>
      <c r="AR504" s="291" t="s">
        <v>150</v>
      </c>
      <c r="AT504" s="291" t="s">
        <v>146</v>
      </c>
      <c r="AU504" s="291" t="s">
        <v>82</v>
      </c>
      <c r="AY504" s="291" t="s">
        <v>145</v>
      </c>
      <c r="BE504" s="303">
        <f t="shared" si="34"/>
        <v>0</v>
      </c>
      <c r="BF504" s="303">
        <f t="shared" si="35"/>
        <v>0</v>
      </c>
      <c r="BG504" s="303">
        <f t="shared" si="36"/>
        <v>0</v>
      </c>
      <c r="BH504" s="303">
        <f t="shared" si="37"/>
        <v>0</v>
      </c>
      <c r="BI504" s="303">
        <f t="shared" si="38"/>
        <v>0</v>
      </c>
      <c r="BJ504" s="291" t="s">
        <v>80</v>
      </c>
      <c r="BK504" s="303">
        <f t="shared" si="39"/>
        <v>0</v>
      </c>
      <c r="BL504" s="291" t="s">
        <v>150</v>
      </c>
      <c r="BM504" s="291" t="s">
        <v>1058</v>
      </c>
    </row>
    <row r="505" spans="2:65" s="55" customFormat="1" ht="22.5" customHeight="1">
      <c r="B505" s="33"/>
      <c r="C505" s="142" t="s">
        <v>904</v>
      </c>
      <c r="D505" s="142" t="s">
        <v>146</v>
      </c>
      <c r="E505" s="143" t="s">
        <v>887</v>
      </c>
      <c r="F505" s="144" t="s">
        <v>888</v>
      </c>
      <c r="G505" s="145" t="s">
        <v>189</v>
      </c>
      <c r="H505" s="146">
        <v>978</v>
      </c>
      <c r="I505" s="147"/>
      <c r="J505" s="148">
        <f t="shared" si="30"/>
        <v>0</v>
      </c>
      <c r="K505" s="144" t="s">
        <v>21</v>
      </c>
      <c r="L505" s="33"/>
      <c r="M505" s="302" t="s">
        <v>21</v>
      </c>
      <c r="N505" s="149" t="s">
        <v>43</v>
      </c>
      <c r="O505" s="34"/>
      <c r="P505" s="150">
        <f t="shared" si="31"/>
        <v>0</v>
      </c>
      <c r="Q505" s="150">
        <v>0</v>
      </c>
      <c r="R505" s="150">
        <f t="shared" si="32"/>
        <v>0</v>
      </c>
      <c r="S505" s="150">
        <v>0</v>
      </c>
      <c r="T505" s="151">
        <f t="shared" si="33"/>
        <v>0</v>
      </c>
      <c r="AR505" s="291" t="s">
        <v>150</v>
      </c>
      <c r="AT505" s="291" t="s">
        <v>146</v>
      </c>
      <c r="AU505" s="291" t="s">
        <v>82</v>
      </c>
      <c r="AY505" s="291" t="s">
        <v>145</v>
      </c>
      <c r="BE505" s="303">
        <f t="shared" si="34"/>
        <v>0</v>
      </c>
      <c r="BF505" s="303">
        <f t="shared" si="35"/>
        <v>0</v>
      </c>
      <c r="BG505" s="303">
        <f t="shared" si="36"/>
        <v>0</v>
      </c>
      <c r="BH505" s="303">
        <f t="shared" si="37"/>
        <v>0</v>
      </c>
      <c r="BI505" s="303">
        <f t="shared" si="38"/>
        <v>0</v>
      </c>
      <c r="BJ505" s="291" t="s">
        <v>80</v>
      </c>
      <c r="BK505" s="303">
        <f t="shared" si="39"/>
        <v>0</v>
      </c>
      <c r="BL505" s="291" t="s">
        <v>150</v>
      </c>
      <c r="BM505" s="291" t="s">
        <v>1059</v>
      </c>
    </row>
    <row r="506" spans="2:65" s="55" customFormat="1" ht="22.5" customHeight="1">
      <c r="B506" s="33"/>
      <c r="C506" s="142" t="s">
        <v>1060</v>
      </c>
      <c r="D506" s="142" t="s">
        <v>146</v>
      </c>
      <c r="E506" s="143" t="s">
        <v>706</v>
      </c>
      <c r="F506" s="144" t="s">
        <v>707</v>
      </c>
      <c r="G506" s="145" t="s">
        <v>221</v>
      </c>
      <c r="H506" s="146">
        <v>43</v>
      </c>
      <c r="I506" s="147"/>
      <c r="J506" s="148">
        <f t="shared" si="30"/>
        <v>0</v>
      </c>
      <c r="K506" s="144" t="s">
        <v>21</v>
      </c>
      <c r="L506" s="33"/>
      <c r="M506" s="302" t="s">
        <v>21</v>
      </c>
      <c r="N506" s="149" t="s">
        <v>43</v>
      </c>
      <c r="O506" s="34"/>
      <c r="P506" s="150">
        <f t="shared" si="31"/>
        <v>0</v>
      </c>
      <c r="Q506" s="150">
        <v>0</v>
      </c>
      <c r="R506" s="150">
        <f t="shared" si="32"/>
        <v>0</v>
      </c>
      <c r="S506" s="150">
        <v>0</v>
      </c>
      <c r="T506" s="151">
        <f t="shared" si="33"/>
        <v>0</v>
      </c>
      <c r="AR506" s="291" t="s">
        <v>150</v>
      </c>
      <c r="AT506" s="291" t="s">
        <v>146</v>
      </c>
      <c r="AU506" s="291" t="s">
        <v>82</v>
      </c>
      <c r="AY506" s="291" t="s">
        <v>145</v>
      </c>
      <c r="BE506" s="303">
        <f t="shared" si="34"/>
        <v>0</v>
      </c>
      <c r="BF506" s="303">
        <f t="shared" si="35"/>
        <v>0</v>
      </c>
      <c r="BG506" s="303">
        <f t="shared" si="36"/>
        <v>0</v>
      </c>
      <c r="BH506" s="303">
        <f t="shared" si="37"/>
        <v>0</v>
      </c>
      <c r="BI506" s="303">
        <f t="shared" si="38"/>
        <v>0</v>
      </c>
      <c r="BJ506" s="291" t="s">
        <v>80</v>
      </c>
      <c r="BK506" s="303">
        <f t="shared" si="39"/>
        <v>0</v>
      </c>
      <c r="BL506" s="291" t="s">
        <v>150</v>
      </c>
      <c r="BM506" s="291" t="s">
        <v>1061</v>
      </c>
    </row>
    <row r="507" spans="2:65" s="133" customFormat="1" ht="29.85" customHeight="1">
      <c r="B507" s="132"/>
      <c r="D507" s="134" t="s">
        <v>71</v>
      </c>
      <c r="E507" s="168" t="s">
        <v>708</v>
      </c>
      <c r="F507" s="168" t="s">
        <v>709</v>
      </c>
      <c r="I507" s="136"/>
      <c r="J507" s="169">
        <f>BK507</f>
        <v>0</v>
      </c>
      <c r="L507" s="132"/>
      <c r="M507" s="138"/>
      <c r="N507" s="139"/>
      <c r="O507" s="139"/>
      <c r="P507" s="140">
        <f>P508</f>
        <v>0</v>
      </c>
      <c r="Q507" s="139"/>
      <c r="R507" s="140">
        <f>R508</f>
        <v>0</v>
      </c>
      <c r="S507" s="139"/>
      <c r="T507" s="141">
        <f>T508</f>
        <v>0</v>
      </c>
      <c r="AR507" s="165" t="s">
        <v>80</v>
      </c>
      <c r="AT507" s="300" t="s">
        <v>71</v>
      </c>
      <c r="AU507" s="300" t="s">
        <v>80</v>
      </c>
      <c r="AY507" s="165" t="s">
        <v>145</v>
      </c>
      <c r="BK507" s="301">
        <f>BK508</f>
        <v>0</v>
      </c>
    </row>
    <row r="508" spans="2:65" s="55" customFormat="1" ht="22.5" customHeight="1">
      <c r="B508" s="33"/>
      <c r="C508" s="142" t="s">
        <v>905</v>
      </c>
      <c r="D508" s="142" t="s">
        <v>146</v>
      </c>
      <c r="E508" s="143" t="s">
        <v>710</v>
      </c>
      <c r="F508" s="144" t="s">
        <v>711</v>
      </c>
      <c r="G508" s="145" t="s">
        <v>155</v>
      </c>
      <c r="H508" s="146">
        <v>10</v>
      </c>
      <c r="I508" s="147"/>
      <c r="J508" s="148">
        <f>ROUND(I508*H508,2)</f>
        <v>0</v>
      </c>
      <c r="K508" s="144" t="s">
        <v>21</v>
      </c>
      <c r="L508" s="33"/>
      <c r="M508" s="302" t="s">
        <v>21</v>
      </c>
      <c r="N508" s="149" t="s">
        <v>43</v>
      </c>
      <c r="O508" s="34"/>
      <c r="P508" s="150">
        <f>O508*H508</f>
        <v>0</v>
      </c>
      <c r="Q508" s="150">
        <v>0</v>
      </c>
      <c r="R508" s="150">
        <f>Q508*H508</f>
        <v>0</v>
      </c>
      <c r="S508" s="150">
        <v>0</v>
      </c>
      <c r="T508" s="151">
        <f>S508*H508</f>
        <v>0</v>
      </c>
      <c r="AR508" s="291" t="s">
        <v>150</v>
      </c>
      <c r="AT508" s="291" t="s">
        <v>146</v>
      </c>
      <c r="AU508" s="291" t="s">
        <v>82</v>
      </c>
      <c r="AY508" s="291" t="s">
        <v>145</v>
      </c>
      <c r="BE508" s="303">
        <f>IF(N508="základní",J508,0)</f>
        <v>0</v>
      </c>
      <c r="BF508" s="303">
        <f>IF(N508="snížená",J508,0)</f>
        <v>0</v>
      </c>
      <c r="BG508" s="303">
        <f>IF(N508="zákl. přenesená",J508,0)</f>
        <v>0</v>
      </c>
      <c r="BH508" s="303">
        <f>IF(N508="sníž. přenesená",J508,0)</f>
        <v>0</v>
      </c>
      <c r="BI508" s="303">
        <f>IF(N508="nulová",J508,0)</f>
        <v>0</v>
      </c>
      <c r="BJ508" s="291" t="s">
        <v>80</v>
      </c>
      <c r="BK508" s="303">
        <f>ROUND(I508*H508,2)</f>
        <v>0</v>
      </c>
      <c r="BL508" s="291" t="s">
        <v>150</v>
      </c>
      <c r="BM508" s="291" t="s">
        <v>1062</v>
      </c>
    </row>
    <row r="509" spans="2:65" s="133" customFormat="1" ht="29.85" customHeight="1">
      <c r="B509" s="132"/>
      <c r="D509" s="134" t="s">
        <v>71</v>
      </c>
      <c r="E509" s="168" t="s">
        <v>776</v>
      </c>
      <c r="F509" s="168" t="s">
        <v>777</v>
      </c>
      <c r="I509" s="136"/>
      <c r="J509" s="169">
        <f>BK509</f>
        <v>0</v>
      </c>
      <c r="L509" s="132"/>
      <c r="M509" s="138"/>
      <c r="N509" s="139"/>
      <c r="O509" s="139"/>
      <c r="P509" s="140">
        <f>SUM(P510:P535)</f>
        <v>0</v>
      </c>
      <c r="Q509" s="139"/>
      <c r="R509" s="140">
        <f>SUM(R510:R535)</f>
        <v>0</v>
      </c>
      <c r="S509" s="139"/>
      <c r="T509" s="141">
        <f>SUM(T510:T535)</f>
        <v>0</v>
      </c>
      <c r="AR509" s="165" t="s">
        <v>80</v>
      </c>
      <c r="AT509" s="300" t="s">
        <v>71</v>
      </c>
      <c r="AU509" s="300" t="s">
        <v>80</v>
      </c>
      <c r="AY509" s="165" t="s">
        <v>145</v>
      </c>
      <c r="BK509" s="301">
        <f>SUM(BK510:BK535)</f>
        <v>0</v>
      </c>
    </row>
    <row r="510" spans="2:65" s="55" customFormat="1" ht="31.5" customHeight="1">
      <c r="B510" s="33"/>
      <c r="C510" s="142" t="s">
        <v>1063</v>
      </c>
      <c r="D510" s="142" t="s">
        <v>146</v>
      </c>
      <c r="E510" s="143" t="s">
        <v>778</v>
      </c>
      <c r="F510" s="144" t="s">
        <v>779</v>
      </c>
      <c r="G510" s="145" t="s">
        <v>189</v>
      </c>
      <c r="H510" s="146">
        <v>32</v>
      </c>
      <c r="I510" s="147"/>
      <c r="J510" s="148">
        <f>ROUND(I510*H510,2)</f>
        <v>0</v>
      </c>
      <c r="K510" s="144" t="s">
        <v>190</v>
      </c>
      <c r="L510" s="33"/>
      <c r="M510" s="302" t="s">
        <v>21</v>
      </c>
      <c r="N510" s="149" t="s">
        <v>43</v>
      </c>
      <c r="O510" s="34"/>
      <c r="P510" s="150">
        <f>O510*H510</f>
        <v>0</v>
      </c>
      <c r="Q510" s="150">
        <v>0</v>
      </c>
      <c r="R510" s="150">
        <f>Q510*H510</f>
        <v>0</v>
      </c>
      <c r="S510" s="150">
        <v>0</v>
      </c>
      <c r="T510" s="151">
        <f>S510*H510</f>
        <v>0</v>
      </c>
      <c r="AR510" s="291" t="s">
        <v>150</v>
      </c>
      <c r="AT510" s="291" t="s">
        <v>146</v>
      </c>
      <c r="AU510" s="291" t="s">
        <v>82</v>
      </c>
      <c r="AY510" s="291" t="s">
        <v>145</v>
      </c>
      <c r="BE510" s="303">
        <f>IF(N510="základní",J510,0)</f>
        <v>0</v>
      </c>
      <c r="BF510" s="303">
        <f>IF(N510="snížená",J510,0)</f>
        <v>0</v>
      </c>
      <c r="BG510" s="303">
        <f>IF(N510="zákl. přenesená",J510,0)</f>
        <v>0</v>
      </c>
      <c r="BH510" s="303">
        <f>IF(N510="sníž. přenesená",J510,0)</f>
        <v>0</v>
      </c>
      <c r="BI510" s="303">
        <f>IF(N510="nulová",J510,0)</f>
        <v>0</v>
      </c>
      <c r="BJ510" s="291" t="s">
        <v>80</v>
      </c>
      <c r="BK510" s="303">
        <f>ROUND(I510*H510,2)</f>
        <v>0</v>
      </c>
      <c r="BL510" s="291" t="s">
        <v>150</v>
      </c>
      <c r="BM510" s="291" t="s">
        <v>1064</v>
      </c>
    </row>
    <row r="511" spans="2:65" s="55" customFormat="1" ht="148.5">
      <c r="B511" s="33"/>
      <c r="D511" s="170" t="s">
        <v>191</v>
      </c>
      <c r="F511" s="171" t="s">
        <v>780</v>
      </c>
      <c r="I511" s="122"/>
      <c r="L511" s="33"/>
      <c r="M511" s="154"/>
      <c r="N511" s="34"/>
      <c r="O511" s="34"/>
      <c r="P511" s="34"/>
      <c r="Q511" s="34"/>
      <c r="R511" s="34"/>
      <c r="S511" s="34"/>
      <c r="T511" s="70"/>
      <c r="AT511" s="291" t="s">
        <v>191</v>
      </c>
      <c r="AU511" s="291" t="s">
        <v>82</v>
      </c>
    </row>
    <row r="512" spans="2:65" s="55" customFormat="1" ht="22.5" customHeight="1">
      <c r="B512" s="33"/>
      <c r="C512" s="182" t="s">
        <v>908</v>
      </c>
      <c r="D512" s="182" t="s">
        <v>232</v>
      </c>
      <c r="E512" s="183" t="s">
        <v>842</v>
      </c>
      <c r="F512" s="184" t="s">
        <v>843</v>
      </c>
      <c r="G512" s="185" t="s">
        <v>844</v>
      </c>
      <c r="H512" s="186">
        <v>0.51200000000000001</v>
      </c>
      <c r="I512" s="187"/>
      <c r="J512" s="188">
        <f>ROUND(I512*H512,2)</f>
        <v>0</v>
      </c>
      <c r="K512" s="184" t="s">
        <v>21</v>
      </c>
      <c r="L512" s="306"/>
      <c r="M512" s="307" t="s">
        <v>21</v>
      </c>
      <c r="N512" s="189" t="s">
        <v>43</v>
      </c>
      <c r="O512" s="34"/>
      <c r="P512" s="150">
        <f>O512*H512</f>
        <v>0</v>
      </c>
      <c r="Q512" s="150">
        <v>0</v>
      </c>
      <c r="R512" s="150">
        <f>Q512*H512</f>
        <v>0</v>
      </c>
      <c r="S512" s="150">
        <v>0</v>
      </c>
      <c r="T512" s="151">
        <f>S512*H512</f>
        <v>0</v>
      </c>
      <c r="AR512" s="291" t="s">
        <v>162</v>
      </c>
      <c r="AT512" s="291" t="s">
        <v>232</v>
      </c>
      <c r="AU512" s="291" t="s">
        <v>82</v>
      </c>
      <c r="AY512" s="291" t="s">
        <v>145</v>
      </c>
      <c r="BE512" s="303">
        <f>IF(N512="základní",J512,0)</f>
        <v>0</v>
      </c>
      <c r="BF512" s="303">
        <f>IF(N512="snížená",J512,0)</f>
        <v>0</v>
      </c>
      <c r="BG512" s="303">
        <f>IF(N512="zákl. přenesená",J512,0)</f>
        <v>0</v>
      </c>
      <c r="BH512" s="303">
        <f>IF(N512="sníž. přenesená",J512,0)</f>
        <v>0</v>
      </c>
      <c r="BI512" s="303">
        <f>IF(N512="nulová",J512,0)</f>
        <v>0</v>
      </c>
      <c r="BJ512" s="291" t="s">
        <v>80</v>
      </c>
      <c r="BK512" s="303">
        <f>ROUND(I512*H512,2)</f>
        <v>0</v>
      </c>
      <c r="BL512" s="291" t="s">
        <v>150</v>
      </c>
      <c r="BM512" s="291" t="s">
        <v>1065</v>
      </c>
    </row>
    <row r="513" spans="2:65" s="55" customFormat="1" ht="31.5" customHeight="1">
      <c r="B513" s="33"/>
      <c r="C513" s="142" t="s">
        <v>1066</v>
      </c>
      <c r="D513" s="142" t="s">
        <v>146</v>
      </c>
      <c r="E513" s="143" t="s">
        <v>784</v>
      </c>
      <c r="F513" s="144" t="s">
        <v>785</v>
      </c>
      <c r="G513" s="145" t="s">
        <v>221</v>
      </c>
      <c r="H513" s="146">
        <v>3.2</v>
      </c>
      <c r="I513" s="147"/>
      <c r="J513" s="148">
        <f>ROUND(I513*H513,2)</f>
        <v>0</v>
      </c>
      <c r="K513" s="144" t="s">
        <v>190</v>
      </c>
      <c r="L513" s="33"/>
      <c r="M513" s="302" t="s">
        <v>21</v>
      </c>
      <c r="N513" s="149" t="s">
        <v>43</v>
      </c>
      <c r="O513" s="34"/>
      <c r="P513" s="150">
        <f>O513*H513</f>
        <v>0</v>
      </c>
      <c r="Q513" s="150">
        <v>0</v>
      </c>
      <c r="R513" s="150">
        <f>Q513*H513</f>
        <v>0</v>
      </c>
      <c r="S513" s="150">
        <v>0</v>
      </c>
      <c r="T513" s="151">
        <f>S513*H513</f>
        <v>0</v>
      </c>
      <c r="AR513" s="291" t="s">
        <v>150</v>
      </c>
      <c r="AT513" s="291" t="s">
        <v>146</v>
      </c>
      <c r="AU513" s="291" t="s">
        <v>82</v>
      </c>
      <c r="AY513" s="291" t="s">
        <v>145</v>
      </c>
      <c r="BE513" s="303">
        <f>IF(N513="základní",J513,0)</f>
        <v>0</v>
      </c>
      <c r="BF513" s="303">
        <f>IF(N513="snížená",J513,0)</f>
        <v>0</v>
      </c>
      <c r="BG513" s="303">
        <f>IF(N513="zákl. přenesená",J513,0)</f>
        <v>0</v>
      </c>
      <c r="BH513" s="303">
        <f>IF(N513="sníž. přenesená",J513,0)</f>
        <v>0</v>
      </c>
      <c r="BI513" s="303">
        <f>IF(N513="nulová",J513,0)</f>
        <v>0</v>
      </c>
      <c r="BJ513" s="291" t="s">
        <v>80</v>
      </c>
      <c r="BK513" s="303">
        <f>ROUND(I513*H513,2)</f>
        <v>0</v>
      </c>
      <c r="BL513" s="291" t="s">
        <v>150</v>
      </c>
      <c r="BM513" s="291" t="s">
        <v>1067</v>
      </c>
    </row>
    <row r="514" spans="2:65" s="55" customFormat="1" ht="81">
      <c r="B514" s="33"/>
      <c r="D514" s="170" t="s">
        <v>191</v>
      </c>
      <c r="F514" s="171" t="s">
        <v>786</v>
      </c>
      <c r="I514" s="122"/>
      <c r="L514" s="33"/>
      <c r="M514" s="154"/>
      <c r="N514" s="34"/>
      <c r="O514" s="34"/>
      <c r="P514" s="34"/>
      <c r="Q514" s="34"/>
      <c r="R514" s="34"/>
      <c r="S514" s="34"/>
      <c r="T514" s="70"/>
      <c r="AT514" s="291" t="s">
        <v>191</v>
      </c>
      <c r="AU514" s="291" t="s">
        <v>82</v>
      </c>
    </row>
    <row r="515" spans="2:65" s="55" customFormat="1" ht="22.5" customHeight="1">
      <c r="B515" s="33"/>
      <c r="C515" s="142" t="s">
        <v>910</v>
      </c>
      <c r="D515" s="142" t="s">
        <v>146</v>
      </c>
      <c r="E515" s="143" t="s">
        <v>787</v>
      </c>
      <c r="F515" s="144" t="s">
        <v>788</v>
      </c>
      <c r="G515" s="145" t="s">
        <v>189</v>
      </c>
      <c r="H515" s="146">
        <v>32</v>
      </c>
      <c r="I515" s="147"/>
      <c r="J515" s="148">
        <f>ROUND(I515*H515,2)</f>
        <v>0</v>
      </c>
      <c r="K515" s="144" t="s">
        <v>21</v>
      </c>
      <c r="L515" s="33"/>
      <c r="M515" s="302" t="s">
        <v>21</v>
      </c>
      <c r="N515" s="149" t="s">
        <v>43</v>
      </c>
      <c r="O515" s="34"/>
      <c r="P515" s="150">
        <f>O515*H515</f>
        <v>0</v>
      </c>
      <c r="Q515" s="150">
        <v>0</v>
      </c>
      <c r="R515" s="150">
        <f>Q515*H515</f>
        <v>0</v>
      </c>
      <c r="S515" s="150">
        <v>0</v>
      </c>
      <c r="T515" s="151">
        <f>S515*H515</f>
        <v>0</v>
      </c>
      <c r="AR515" s="291" t="s">
        <v>150</v>
      </c>
      <c r="AT515" s="291" t="s">
        <v>146</v>
      </c>
      <c r="AU515" s="291" t="s">
        <v>82</v>
      </c>
      <c r="AY515" s="291" t="s">
        <v>145</v>
      </c>
      <c r="BE515" s="303">
        <f>IF(N515="základní",J515,0)</f>
        <v>0</v>
      </c>
      <c r="BF515" s="303">
        <f>IF(N515="snížená",J515,0)</f>
        <v>0</v>
      </c>
      <c r="BG515" s="303">
        <f>IF(N515="zákl. přenesená",J515,0)</f>
        <v>0</v>
      </c>
      <c r="BH515" s="303">
        <f>IF(N515="sníž. přenesená",J515,0)</f>
        <v>0</v>
      </c>
      <c r="BI515" s="303">
        <f>IF(N515="nulová",J515,0)</f>
        <v>0</v>
      </c>
      <c r="BJ515" s="291" t="s">
        <v>80</v>
      </c>
      <c r="BK515" s="303">
        <f>ROUND(I515*H515,2)</f>
        <v>0</v>
      </c>
      <c r="BL515" s="291" t="s">
        <v>150</v>
      </c>
      <c r="BM515" s="291" t="s">
        <v>1068</v>
      </c>
    </row>
    <row r="516" spans="2:65" s="55" customFormat="1" ht="22.5" customHeight="1">
      <c r="B516" s="33"/>
      <c r="C516" s="142" t="s">
        <v>1069</v>
      </c>
      <c r="D516" s="142" t="s">
        <v>146</v>
      </c>
      <c r="E516" s="143" t="s">
        <v>923</v>
      </c>
      <c r="F516" s="144" t="s">
        <v>924</v>
      </c>
      <c r="G516" s="145" t="s">
        <v>189</v>
      </c>
      <c r="H516" s="146">
        <v>3.2</v>
      </c>
      <c r="I516" s="147"/>
      <c r="J516" s="148">
        <f>ROUND(I516*H516,2)</f>
        <v>0</v>
      </c>
      <c r="K516" s="144" t="s">
        <v>190</v>
      </c>
      <c r="L516" s="33"/>
      <c r="M516" s="302" t="s">
        <v>21</v>
      </c>
      <c r="N516" s="149" t="s">
        <v>43</v>
      </c>
      <c r="O516" s="34"/>
      <c r="P516" s="150">
        <f>O516*H516</f>
        <v>0</v>
      </c>
      <c r="Q516" s="150">
        <v>0</v>
      </c>
      <c r="R516" s="150">
        <f>Q516*H516</f>
        <v>0</v>
      </c>
      <c r="S516" s="150">
        <v>0</v>
      </c>
      <c r="T516" s="151">
        <f>S516*H516</f>
        <v>0</v>
      </c>
      <c r="AR516" s="291" t="s">
        <v>150</v>
      </c>
      <c r="AT516" s="291" t="s">
        <v>146</v>
      </c>
      <c r="AU516" s="291" t="s">
        <v>82</v>
      </c>
      <c r="AY516" s="291" t="s">
        <v>145</v>
      </c>
      <c r="BE516" s="303">
        <f>IF(N516="základní",J516,0)</f>
        <v>0</v>
      </c>
      <c r="BF516" s="303">
        <f>IF(N516="snížená",J516,0)</f>
        <v>0</v>
      </c>
      <c r="BG516" s="303">
        <f>IF(N516="zákl. přenesená",J516,0)</f>
        <v>0</v>
      </c>
      <c r="BH516" s="303">
        <f>IF(N516="sníž. přenesená",J516,0)</f>
        <v>0</v>
      </c>
      <c r="BI516" s="303">
        <f>IF(N516="nulová",J516,0)</f>
        <v>0</v>
      </c>
      <c r="BJ516" s="291" t="s">
        <v>80</v>
      </c>
      <c r="BK516" s="303">
        <f>ROUND(I516*H516,2)</f>
        <v>0</v>
      </c>
      <c r="BL516" s="291" t="s">
        <v>150</v>
      </c>
      <c r="BM516" s="291" t="s">
        <v>1070</v>
      </c>
    </row>
    <row r="517" spans="2:65" s="55" customFormat="1" ht="54">
      <c r="B517" s="33"/>
      <c r="D517" s="170" t="s">
        <v>191</v>
      </c>
      <c r="F517" s="171" t="s">
        <v>798</v>
      </c>
      <c r="I517" s="122"/>
      <c r="L517" s="33"/>
      <c r="M517" s="154"/>
      <c r="N517" s="34"/>
      <c r="O517" s="34"/>
      <c r="P517" s="34"/>
      <c r="Q517" s="34"/>
      <c r="R517" s="34"/>
      <c r="S517" s="34"/>
      <c r="T517" s="70"/>
      <c r="AT517" s="291" t="s">
        <v>191</v>
      </c>
      <c r="AU517" s="291" t="s">
        <v>82</v>
      </c>
    </row>
    <row r="518" spans="2:65" s="55" customFormat="1" ht="31.5" customHeight="1">
      <c r="B518" s="33"/>
      <c r="C518" s="142" t="s">
        <v>911</v>
      </c>
      <c r="D518" s="142" t="s">
        <v>146</v>
      </c>
      <c r="E518" s="143" t="s">
        <v>799</v>
      </c>
      <c r="F518" s="144" t="s">
        <v>800</v>
      </c>
      <c r="G518" s="145" t="s">
        <v>155</v>
      </c>
      <c r="H518" s="146">
        <v>67</v>
      </c>
      <c r="I518" s="147"/>
      <c r="J518" s="148">
        <f>ROUND(I518*H518,2)</f>
        <v>0</v>
      </c>
      <c r="K518" s="144" t="s">
        <v>21</v>
      </c>
      <c r="L518" s="33"/>
      <c r="M518" s="302" t="s">
        <v>21</v>
      </c>
      <c r="N518" s="149" t="s">
        <v>43</v>
      </c>
      <c r="O518" s="34"/>
      <c r="P518" s="150">
        <f>O518*H518</f>
        <v>0</v>
      </c>
      <c r="Q518" s="150">
        <v>0</v>
      </c>
      <c r="R518" s="150">
        <f>Q518*H518</f>
        <v>0</v>
      </c>
      <c r="S518" s="150">
        <v>0</v>
      </c>
      <c r="T518" s="151">
        <f>S518*H518</f>
        <v>0</v>
      </c>
      <c r="AR518" s="291" t="s">
        <v>150</v>
      </c>
      <c r="AT518" s="291" t="s">
        <v>146</v>
      </c>
      <c r="AU518" s="291" t="s">
        <v>82</v>
      </c>
      <c r="AY518" s="291" t="s">
        <v>145</v>
      </c>
      <c r="BE518" s="303">
        <f>IF(N518="základní",J518,0)</f>
        <v>0</v>
      </c>
      <c r="BF518" s="303">
        <f>IF(N518="snížená",J518,0)</f>
        <v>0</v>
      </c>
      <c r="BG518" s="303">
        <f>IF(N518="zákl. přenesená",J518,0)</f>
        <v>0</v>
      </c>
      <c r="BH518" s="303">
        <f>IF(N518="sníž. přenesená",J518,0)</f>
        <v>0</v>
      </c>
      <c r="BI518" s="303">
        <f>IF(N518="nulová",J518,0)</f>
        <v>0</v>
      </c>
      <c r="BJ518" s="291" t="s">
        <v>80</v>
      </c>
      <c r="BK518" s="303">
        <f>ROUND(I518*H518,2)</f>
        <v>0</v>
      </c>
      <c r="BL518" s="291" t="s">
        <v>150</v>
      </c>
      <c r="BM518" s="291" t="s">
        <v>1071</v>
      </c>
    </row>
    <row r="519" spans="2:65" s="55" customFormat="1" ht="31.5" customHeight="1">
      <c r="B519" s="33"/>
      <c r="C519" s="142" t="s">
        <v>1072</v>
      </c>
      <c r="D519" s="142" t="s">
        <v>146</v>
      </c>
      <c r="E519" s="143" t="s">
        <v>802</v>
      </c>
      <c r="F519" s="144" t="s">
        <v>803</v>
      </c>
      <c r="G519" s="145" t="s">
        <v>155</v>
      </c>
      <c r="H519" s="146">
        <v>67</v>
      </c>
      <c r="I519" s="147"/>
      <c r="J519" s="148">
        <f>ROUND(I519*H519,2)</f>
        <v>0</v>
      </c>
      <c r="K519" s="144" t="s">
        <v>190</v>
      </c>
      <c r="L519" s="33"/>
      <c r="M519" s="302" t="s">
        <v>21</v>
      </c>
      <c r="N519" s="149" t="s">
        <v>43</v>
      </c>
      <c r="O519" s="34"/>
      <c r="P519" s="150">
        <f>O519*H519</f>
        <v>0</v>
      </c>
      <c r="Q519" s="150">
        <v>0</v>
      </c>
      <c r="R519" s="150">
        <f>Q519*H519</f>
        <v>0</v>
      </c>
      <c r="S519" s="150">
        <v>0</v>
      </c>
      <c r="T519" s="151">
        <f>S519*H519</f>
        <v>0</v>
      </c>
      <c r="AR519" s="291" t="s">
        <v>150</v>
      </c>
      <c r="AT519" s="291" t="s">
        <v>146</v>
      </c>
      <c r="AU519" s="291" t="s">
        <v>82</v>
      </c>
      <c r="AY519" s="291" t="s">
        <v>145</v>
      </c>
      <c r="BE519" s="303">
        <f>IF(N519="základní",J519,0)</f>
        <v>0</v>
      </c>
      <c r="BF519" s="303">
        <f>IF(N519="snížená",J519,0)</f>
        <v>0</v>
      </c>
      <c r="BG519" s="303">
        <f>IF(N519="zákl. přenesená",J519,0)</f>
        <v>0</v>
      </c>
      <c r="BH519" s="303">
        <f>IF(N519="sníž. přenesená",J519,0)</f>
        <v>0</v>
      </c>
      <c r="BI519" s="303">
        <f>IF(N519="nulová",J519,0)</f>
        <v>0</v>
      </c>
      <c r="BJ519" s="291" t="s">
        <v>80</v>
      </c>
      <c r="BK519" s="303">
        <f>ROUND(I519*H519,2)</f>
        <v>0</v>
      </c>
      <c r="BL519" s="291" t="s">
        <v>150</v>
      </c>
      <c r="BM519" s="291" t="s">
        <v>1073</v>
      </c>
    </row>
    <row r="520" spans="2:65" s="55" customFormat="1" ht="67.5">
      <c r="B520" s="33"/>
      <c r="D520" s="170" t="s">
        <v>191</v>
      </c>
      <c r="F520" s="171" t="s">
        <v>727</v>
      </c>
      <c r="I520" s="122"/>
      <c r="L520" s="33"/>
      <c r="M520" s="154"/>
      <c r="N520" s="34"/>
      <c r="O520" s="34"/>
      <c r="P520" s="34"/>
      <c r="Q520" s="34"/>
      <c r="R520" s="34"/>
      <c r="S520" s="34"/>
      <c r="T520" s="70"/>
      <c r="AT520" s="291" t="s">
        <v>191</v>
      </c>
      <c r="AU520" s="291" t="s">
        <v>82</v>
      </c>
    </row>
    <row r="521" spans="2:65" s="55" customFormat="1" ht="31.5" customHeight="1">
      <c r="B521" s="33"/>
      <c r="C521" s="142" t="s">
        <v>913</v>
      </c>
      <c r="D521" s="142" t="s">
        <v>146</v>
      </c>
      <c r="E521" s="143" t="s">
        <v>730</v>
      </c>
      <c r="F521" s="144" t="s">
        <v>731</v>
      </c>
      <c r="G521" s="145" t="s">
        <v>199</v>
      </c>
      <c r="H521" s="146">
        <v>1E-3</v>
      </c>
      <c r="I521" s="147"/>
      <c r="J521" s="148">
        <f>ROUND(I521*H521,2)</f>
        <v>0</v>
      </c>
      <c r="K521" s="144" t="s">
        <v>190</v>
      </c>
      <c r="L521" s="33"/>
      <c r="M521" s="302" t="s">
        <v>21</v>
      </c>
      <c r="N521" s="149" t="s">
        <v>43</v>
      </c>
      <c r="O521" s="34"/>
      <c r="P521" s="150">
        <f>O521*H521</f>
        <v>0</v>
      </c>
      <c r="Q521" s="150">
        <v>0</v>
      </c>
      <c r="R521" s="150">
        <f>Q521*H521</f>
        <v>0</v>
      </c>
      <c r="S521" s="150">
        <v>0</v>
      </c>
      <c r="T521" s="151">
        <f>S521*H521</f>
        <v>0</v>
      </c>
      <c r="AR521" s="291" t="s">
        <v>150</v>
      </c>
      <c r="AT521" s="291" t="s">
        <v>146</v>
      </c>
      <c r="AU521" s="291" t="s">
        <v>82</v>
      </c>
      <c r="AY521" s="291" t="s">
        <v>145</v>
      </c>
      <c r="BE521" s="303">
        <f>IF(N521="základní",J521,0)</f>
        <v>0</v>
      </c>
      <c r="BF521" s="303">
        <f>IF(N521="snížená",J521,0)</f>
        <v>0</v>
      </c>
      <c r="BG521" s="303">
        <f>IF(N521="zákl. přenesená",J521,0)</f>
        <v>0</v>
      </c>
      <c r="BH521" s="303">
        <f>IF(N521="sníž. přenesená",J521,0)</f>
        <v>0</v>
      </c>
      <c r="BI521" s="303">
        <f>IF(N521="nulová",J521,0)</f>
        <v>0</v>
      </c>
      <c r="BJ521" s="291" t="s">
        <v>80</v>
      </c>
      <c r="BK521" s="303">
        <f>ROUND(I521*H521,2)</f>
        <v>0</v>
      </c>
      <c r="BL521" s="291" t="s">
        <v>150</v>
      </c>
      <c r="BM521" s="291" t="s">
        <v>1074</v>
      </c>
    </row>
    <row r="522" spans="2:65" s="55" customFormat="1" ht="54">
      <c r="B522" s="33"/>
      <c r="D522" s="170" t="s">
        <v>191</v>
      </c>
      <c r="F522" s="171" t="s">
        <v>732</v>
      </c>
      <c r="I522" s="122"/>
      <c r="L522" s="33"/>
      <c r="M522" s="154"/>
      <c r="N522" s="34"/>
      <c r="O522" s="34"/>
      <c r="P522" s="34"/>
      <c r="Q522" s="34"/>
      <c r="R522" s="34"/>
      <c r="S522" s="34"/>
      <c r="T522" s="70"/>
      <c r="AT522" s="291" t="s">
        <v>191</v>
      </c>
      <c r="AU522" s="291" t="s">
        <v>82</v>
      </c>
    </row>
    <row r="523" spans="2:65" s="55" customFormat="1" ht="22.5" customHeight="1">
      <c r="B523" s="33"/>
      <c r="C523" s="182" t="s">
        <v>1075</v>
      </c>
      <c r="D523" s="182" t="s">
        <v>232</v>
      </c>
      <c r="E523" s="183" t="s">
        <v>733</v>
      </c>
      <c r="F523" s="184" t="s">
        <v>734</v>
      </c>
      <c r="G523" s="185" t="s">
        <v>459</v>
      </c>
      <c r="H523" s="186">
        <v>0.67</v>
      </c>
      <c r="I523" s="187"/>
      <c r="J523" s="188">
        <f>ROUND(I523*H523,2)</f>
        <v>0</v>
      </c>
      <c r="K523" s="184" t="s">
        <v>21</v>
      </c>
      <c r="L523" s="306"/>
      <c r="M523" s="307" t="s">
        <v>21</v>
      </c>
      <c r="N523" s="189" t="s">
        <v>43</v>
      </c>
      <c r="O523" s="34"/>
      <c r="P523" s="150">
        <f>O523*H523</f>
        <v>0</v>
      </c>
      <c r="Q523" s="150">
        <v>0</v>
      </c>
      <c r="R523" s="150">
        <f>Q523*H523</f>
        <v>0</v>
      </c>
      <c r="S523" s="150">
        <v>0</v>
      </c>
      <c r="T523" s="151">
        <f>S523*H523</f>
        <v>0</v>
      </c>
      <c r="AR523" s="291" t="s">
        <v>162</v>
      </c>
      <c r="AT523" s="291" t="s">
        <v>232</v>
      </c>
      <c r="AU523" s="291" t="s">
        <v>82</v>
      </c>
      <c r="AY523" s="291" t="s">
        <v>145</v>
      </c>
      <c r="BE523" s="303">
        <f>IF(N523="základní",J523,0)</f>
        <v>0</v>
      </c>
      <c r="BF523" s="303">
        <f>IF(N523="snížená",J523,0)</f>
        <v>0</v>
      </c>
      <c r="BG523" s="303">
        <f>IF(N523="zákl. přenesená",J523,0)</f>
        <v>0</v>
      </c>
      <c r="BH523" s="303">
        <f>IF(N523="sníž. přenesená",J523,0)</f>
        <v>0</v>
      </c>
      <c r="BI523" s="303">
        <f>IF(N523="nulová",J523,0)</f>
        <v>0</v>
      </c>
      <c r="BJ523" s="291" t="s">
        <v>80</v>
      </c>
      <c r="BK523" s="303">
        <f>ROUND(I523*H523,2)</f>
        <v>0</v>
      </c>
      <c r="BL523" s="291" t="s">
        <v>150</v>
      </c>
      <c r="BM523" s="291" t="s">
        <v>1076</v>
      </c>
    </row>
    <row r="524" spans="2:65" s="55" customFormat="1" ht="31.5" customHeight="1">
      <c r="B524" s="33"/>
      <c r="C524" s="142" t="s">
        <v>914</v>
      </c>
      <c r="D524" s="142" t="s">
        <v>146</v>
      </c>
      <c r="E524" s="143" t="s">
        <v>805</v>
      </c>
      <c r="F524" s="144" t="s">
        <v>806</v>
      </c>
      <c r="G524" s="145" t="s">
        <v>189</v>
      </c>
      <c r="H524" s="146">
        <v>9.6</v>
      </c>
      <c r="I524" s="147"/>
      <c r="J524" s="148">
        <f>ROUND(I524*H524,2)</f>
        <v>0</v>
      </c>
      <c r="K524" s="144" t="s">
        <v>190</v>
      </c>
      <c r="L524" s="33"/>
      <c r="M524" s="302" t="s">
        <v>21</v>
      </c>
      <c r="N524" s="149" t="s">
        <v>43</v>
      </c>
      <c r="O524" s="34"/>
      <c r="P524" s="150">
        <f>O524*H524</f>
        <v>0</v>
      </c>
      <c r="Q524" s="150">
        <v>0</v>
      </c>
      <c r="R524" s="150">
        <f>Q524*H524</f>
        <v>0</v>
      </c>
      <c r="S524" s="150">
        <v>0</v>
      </c>
      <c r="T524" s="151">
        <f>S524*H524</f>
        <v>0</v>
      </c>
      <c r="AR524" s="291" t="s">
        <v>150</v>
      </c>
      <c r="AT524" s="291" t="s">
        <v>146</v>
      </c>
      <c r="AU524" s="291" t="s">
        <v>82</v>
      </c>
      <c r="AY524" s="291" t="s">
        <v>145</v>
      </c>
      <c r="BE524" s="303">
        <f>IF(N524="základní",J524,0)</f>
        <v>0</v>
      </c>
      <c r="BF524" s="303">
        <f>IF(N524="snížená",J524,0)</f>
        <v>0</v>
      </c>
      <c r="BG524" s="303">
        <f>IF(N524="zákl. přenesená",J524,0)</f>
        <v>0</v>
      </c>
      <c r="BH524" s="303">
        <f>IF(N524="sníž. přenesená",J524,0)</f>
        <v>0</v>
      </c>
      <c r="BI524" s="303">
        <f>IF(N524="nulová",J524,0)</f>
        <v>0</v>
      </c>
      <c r="BJ524" s="291" t="s">
        <v>80</v>
      </c>
      <c r="BK524" s="303">
        <f>ROUND(I524*H524,2)</f>
        <v>0</v>
      </c>
      <c r="BL524" s="291" t="s">
        <v>150</v>
      </c>
      <c r="BM524" s="291" t="s">
        <v>1077</v>
      </c>
    </row>
    <row r="525" spans="2:65" s="55" customFormat="1" ht="121.5">
      <c r="B525" s="33"/>
      <c r="D525" s="170" t="s">
        <v>191</v>
      </c>
      <c r="F525" s="171" t="s">
        <v>808</v>
      </c>
      <c r="I525" s="122"/>
      <c r="L525" s="33"/>
      <c r="M525" s="154"/>
      <c r="N525" s="34"/>
      <c r="O525" s="34"/>
      <c r="P525" s="34"/>
      <c r="Q525" s="34"/>
      <c r="R525" s="34"/>
      <c r="S525" s="34"/>
      <c r="T525" s="70"/>
      <c r="AT525" s="291" t="s">
        <v>191</v>
      </c>
      <c r="AU525" s="291" t="s">
        <v>82</v>
      </c>
    </row>
    <row r="526" spans="2:65" s="55" customFormat="1" ht="22.5" customHeight="1">
      <c r="B526" s="33"/>
      <c r="C526" s="182" t="s">
        <v>1078</v>
      </c>
      <c r="D526" s="182" t="s">
        <v>232</v>
      </c>
      <c r="E526" s="183" t="s">
        <v>842</v>
      </c>
      <c r="F526" s="184" t="s">
        <v>843</v>
      </c>
      <c r="G526" s="185" t="s">
        <v>844</v>
      </c>
      <c r="H526" s="186">
        <v>9.6000000000000002E-2</v>
      </c>
      <c r="I526" s="187"/>
      <c r="J526" s="188">
        <f>ROUND(I526*H526,2)</f>
        <v>0</v>
      </c>
      <c r="K526" s="184" t="s">
        <v>21</v>
      </c>
      <c r="L526" s="306"/>
      <c r="M526" s="307" t="s">
        <v>21</v>
      </c>
      <c r="N526" s="189" t="s">
        <v>43</v>
      </c>
      <c r="O526" s="34"/>
      <c r="P526" s="150">
        <f>O526*H526</f>
        <v>0</v>
      </c>
      <c r="Q526" s="150">
        <v>0</v>
      </c>
      <c r="R526" s="150">
        <f>Q526*H526</f>
        <v>0</v>
      </c>
      <c r="S526" s="150">
        <v>0</v>
      </c>
      <c r="T526" s="151">
        <f>S526*H526</f>
        <v>0</v>
      </c>
      <c r="AR526" s="291" t="s">
        <v>162</v>
      </c>
      <c r="AT526" s="291" t="s">
        <v>232</v>
      </c>
      <c r="AU526" s="291" t="s">
        <v>82</v>
      </c>
      <c r="AY526" s="291" t="s">
        <v>145</v>
      </c>
      <c r="BE526" s="303">
        <f>IF(N526="základní",J526,0)</f>
        <v>0</v>
      </c>
      <c r="BF526" s="303">
        <f>IF(N526="snížená",J526,0)</f>
        <v>0</v>
      </c>
      <c r="BG526" s="303">
        <f>IF(N526="zákl. přenesená",J526,0)</f>
        <v>0</v>
      </c>
      <c r="BH526" s="303">
        <f>IF(N526="sníž. přenesená",J526,0)</f>
        <v>0</v>
      </c>
      <c r="BI526" s="303">
        <f>IF(N526="nulová",J526,0)</f>
        <v>0</v>
      </c>
      <c r="BJ526" s="291" t="s">
        <v>80</v>
      </c>
      <c r="BK526" s="303">
        <f>ROUND(I526*H526,2)</f>
        <v>0</v>
      </c>
      <c r="BL526" s="291" t="s">
        <v>150</v>
      </c>
      <c r="BM526" s="291" t="s">
        <v>1079</v>
      </c>
    </row>
    <row r="527" spans="2:65" s="55" customFormat="1" ht="22.5" customHeight="1">
      <c r="B527" s="33"/>
      <c r="C527" s="142" t="s">
        <v>916</v>
      </c>
      <c r="D527" s="142" t="s">
        <v>146</v>
      </c>
      <c r="E527" s="143" t="s">
        <v>750</v>
      </c>
      <c r="F527" s="144" t="s">
        <v>751</v>
      </c>
      <c r="G527" s="145" t="s">
        <v>189</v>
      </c>
      <c r="H527" s="146">
        <v>32</v>
      </c>
      <c r="I527" s="147"/>
      <c r="J527" s="148">
        <f>ROUND(I527*H527,2)</f>
        <v>0</v>
      </c>
      <c r="K527" s="144" t="s">
        <v>21</v>
      </c>
      <c r="L527" s="33"/>
      <c r="M527" s="302" t="s">
        <v>21</v>
      </c>
      <c r="N527" s="149" t="s">
        <v>43</v>
      </c>
      <c r="O527" s="34"/>
      <c r="P527" s="150">
        <f>O527*H527</f>
        <v>0</v>
      </c>
      <c r="Q527" s="150">
        <v>0</v>
      </c>
      <c r="R527" s="150">
        <f>Q527*H527</f>
        <v>0</v>
      </c>
      <c r="S527" s="150">
        <v>0</v>
      </c>
      <c r="T527" s="151">
        <f>S527*H527</f>
        <v>0</v>
      </c>
      <c r="AR527" s="291" t="s">
        <v>150</v>
      </c>
      <c r="AT527" s="291" t="s">
        <v>146</v>
      </c>
      <c r="AU527" s="291" t="s">
        <v>82</v>
      </c>
      <c r="AY527" s="291" t="s">
        <v>145</v>
      </c>
      <c r="BE527" s="303">
        <f>IF(N527="základní",J527,0)</f>
        <v>0</v>
      </c>
      <c r="BF527" s="303">
        <f>IF(N527="snížená",J527,0)</f>
        <v>0</v>
      </c>
      <c r="BG527" s="303">
        <f>IF(N527="zákl. přenesená",J527,0)</f>
        <v>0</v>
      </c>
      <c r="BH527" s="303">
        <f>IF(N527="sníž. přenesená",J527,0)</f>
        <v>0</v>
      </c>
      <c r="BI527" s="303">
        <f>IF(N527="nulová",J527,0)</f>
        <v>0</v>
      </c>
      <c r="BJ527" s="291" t="s">
        <v>80</v>
      </c>
      <c r="BK527" s="303">
        <f>ROUND(I527*H527,2)</f>
        <v>0</v>
      </c>
      <c r="BL527" s="291" t="s">
        <v>150</v>
      </c>
      <c r="BM527" s="291" t="s">
        <v>1080</v>
      </c>
    </row>
    <row r="528" spans="2:65" s="55" customFormat="1" ht="22.5" customHeight="1">
      <c r="B528" s="33"/>
      <c r="C528" s="182" t="s">
        <v>1081</v>
      </c>
      <c r="D528" s="182" t="s">
        <v>232</v>
      </c>
      <c r="E528" s="183" t="s">
        <v>1082</v>
      </c>
      <c r="F528" s="184" t="s">
        <v>754</v>
      </c>
      <c r="G528" s="185" t="s">
        <v>221</v>
      </c>
      <c r="H528" s="186">
        <v>3.2</v>
      </c>
      <c r="I528" s="187"/>
      <c r="J528" s="188">
        <f>ROUND(I528*H528,2)</f>
        <v>0</v>
      </c>
      <c r="K528" s="184" t="s">
        <v>21</v>
      </c>
      <c r="L528" s="306"/>
      <c r="M528" s="307" t="s">
        <v>21</v>
      </c>
      <c r="N528" s="189" t="s">
        <v>43</v>
      </c>
      <c r="O528" s="34"/>
      <c r="P528" s="150">
        <f>O528*H528</f>
        <v>0</v>
      </c>
      <c r="Q528" s="150">
        <v>0</v>
      </c>
      <c r="R528" s="150">
        <f>Q528*H528</f>
        <v>0</v>
      </c>
      <c r="S528" s="150">
        <v>0</v>
      </c>
      <c r="T528" s="151">
        <f>S528*H528</f>
        <v>0</v>
      </c>
      <c r="AR528" s="291" t="s">
        <v>162</v>
      </c>
      <c r="AT528" s="291" t="s">
        <v>232</v>
      </c>
      <c r="AU528" s="291" t="s">
        <v>82</v>
      </c>
      <c r="AY528" s="291" t="s">
        <v>145</v>
      </c>
      <c r="BE528" s="303">
        <f>IF(N528="základní",J528,0)</f>
        <v>0</v>
      </c>
      <c r="BF528" s="303">
        <f>IF(N528="snížená",J528,0)</f>
        <v>0</v>
      </c>
      <c r="BG528" s="303">
        <f>IF(N528="zákl. přenesená",J528,0)</f>
        <v>0</v>
      </c>
      <c r="BH528" s="303">
        <f>IF(N528="sníž. přenesená",J528,0)</f>
        <v>0</v>
      </c>
      <c r="BI528" s="303">
        <f>IF(N528="nulová",J528,0)</f>
        <v>0</v>
      </c>
      <c r="BJ528" s="291" t="s">
        <v>80</v>
      </c>
      <c r="BK528" s="303">
        <f>ROUND(I528*H528,2)</f>
        <v>0</v>
      </c>
      <c r="BL528" s="291" t="s">
        <v>150</v>
      </c>
      <c r="BM528" s="291" t="s">
        <v>1083</v>
      </c>
    </row>
    <row r="529" spans="2:65" s="55" customFormat="1" ht="22.5" customHeight="1">
      <c r="B529" s="33"/>
      <c r="C529" s="142" t="s">
        <v>919</v>
      </c>
      <c r="D529" s="142" t="s">
        <v>146</v>
      </c>
      <c r="E529" s="143" t="s">
        <v>746</v>
      </c>
      <c r="F529" s="144" t="s">
        <v>747</v>
      </c>
      <c r="G529" s="145" t="s">
        <v>221</v>
      </c>
      <c r="H529" s="146">
        <v>6.4</v>
      </c>
      <c r="I529" s="147"/>
      <c r="J529" s="148">
        <f>ROUND(I529*H529,2)</f>
        <v>0</v>
      </c>
      <c r="K529" s="144" t="s">
        <v>190</v>
      </c>
      <c r="L529" s="33"/>
      <c r="M529" s="302" t="s">
        <v>21</v>
      </c>
      <c r="N529" s="149" t="s">
        <v>43</v>
      </c>
      <c r="O529" s="34"/>
      <c r="P529" s="150">
        <f>O529*H529</f>
        <v>0</v>
      </c>
      <c r="Q529" s="150">
        <v>0</v>
      </c>
      <c r="R529" s="150">
        <f>Q529*H529</f>
        <v>0</v>
      </c>
      <c r="S529" s="150">
        <v>0</v>
      </c>
      <c r="T529" s="151">
        <f>S529*H529</f>
        <v>0</v>
      </c>
      <c r="AR529" s="291" t="s">
        <v>150</v>
      </c>
      <c r="AT529" s="291" t="s">
        <v>146</v>
      </c>
      <c r="AU529" s="291" t="s">
        <v>82</v>
      </c>
      <c r="AY529" s="291" t="s">
        <v>145</v>
      </c>
      <c r="BE529" s="303">
        <f>IF(N529="základní",J529,0)</f>
        <v>0</v>
      </c>
      <c r="BF529" s="303">
        <f>IF(N529="snížená",J529,0)</f>
        <v>0</v>
      </c>
      <c r="BG529" s="303">
        <f>IF(N529="zákl. přenesená",J529,0)</f>
        <v>0</v>
      </c>
      <c r="BH529" s="303">
        <f>IF(N529="sníž. přenesená",J529,0)</f>
        <v>0</v>
      </c>
      <c r="BI529" s="303">
        <f>IF(N529="nulová",J529,0)</f>
        <v>0</v>
      </c>
      <c r="BJ529" s="291" t="s">
        <v>80</v>
      </c>
      <c r="BK529" s="303">
        <f>ROUND(I529*H529,2)</f>
        <v>0</v>
      </c>
      <c r="BL529" s="291" t="s">
        <v>150</v>
      </c>
      <c r="BM529" s="291" t="s">
        <v>1084</v>
      </c>
    </row>
    <row r="530" spans="2:65" s="55" customFormat="1" ht="22.5" customHeight="1">
      <c r="B530" s="33"/>
      <c r="C530" s="182" t="s">
        <v>1085</v>
      </c>
      <c r="D530" s="182" t="s">
        <v>232</v>
      </c>
      <c r="E530" s="183" t="s">
        <v>1086</v>
      </c>
      <c r="F530" s="184" t="s">
        <v>749</v>
      </c>
      <c r="G530" s="185" t="s">
        <v>221</v>
      </c>
      <c r="H530" s="186">
        <v>6.4</v>
      </c>
      <c r="I530" s="187"/>
      <c r="J530" s="188">
        <f>ROUND(I530*H530,2)</f>
        <v>0</v>
      </c>
      <c r="K530" s="184" t="s">
        <v>21</v>
      </c>
      <c r="L530" s="306"/>
      <c r="M530" s="307" t="s">
        <v>21</v>
      </c>
      <c r="N530" s="189" t="s">
        <v>43</v>
      </c>
      <c r="O530" s="34"/>
      <c r="P530" s="150">
        <f>O530*H530</f>
        <v>0</v>
      </c>
      <c r="Q530" s="150">
        <v>0</v>
      </c>
      <c r="R530" s="150">
        <f>Q530*H530</f>
        <v>0</v>
      </c>
      <c r="S530" s="150">
        <v>0</v>
      </c>
      <c r="T530" s="151">
        <f>S530*H530</f>
        <v>0</v>
      </c>
      <c r="AR530" s="291" t="s">
        <v>162</v>
      </c>
      <c r="AT530" s="291" t="s">
        <v>232</v>
      </c>
      <c r="AU530" s="291" t="s">
        <v>82</v>
      </c>
      <c r="AY530" s="291" t="s">
        <v>145</v>
      </c>
      <c r="BE530" s="303">
        <f>IF(N530="základní",J530,0)</f>
        <v>0</v>
      </c>
      <c r="BF530" s="303">
        <f>IF(N530="snížená",J530,0)</f>
        <v>0</v>
      </c>
      <c r="BG530" s="303">
        <f>IF(N530="zákl. přenesená",J530,0)</f>
        <v>0</v>
      </c>
      <c r="BH530" s="303">
        <f>IF(N530="sníž. přenesená",J530,0)</f>
        <v>0</v>
      </c>
      <c r="BI530" s="303">
        <f>IF(N530="nulová",J530,0)</f>
        <v>0</v>
      </c>
      <c r="BJ530" s="291" t="s">
        <v>80</v>
      </c>
      <c r="BK530" s="303">
        <f>ROUND(I530*H530,2)</f>
        <v>0</v>
      </c>
      <c r="BL530" s="291" t="s">
        <v>150</v>
      </c>
      <c r="BM530" s="291" t="s">
        <v>1087</v>
      </c>
    </row>
    <row r="531" spans="2:65" s="55" customFormat="1" ht="27">
      <c r="B531" s="33"/>
      <c r="D531" s="170" t="s">
        <v>163</v>
      </c>
      <c r="F531" s="171" t="s">
        <v>1088</v>
      </c>
      <c r="I531" s="122"/>
      <c r="L531" s="33"/>
      <c r="M531" s="154"/>
      <c r="N531" s="34"/>
      <c r="O531" s="34"/>
      <c r="P531" s="34"/>
      <c r="Q531" s="34"/>
      <c r="R531" s="34"/>
      <c r="S531" s="34"/>
      <c r="T531" s="70"/>
      <c r="AT531" s="291" t="s">
        <v>163</v>
      </c>
      <c r="AU531" s="291" t="s">
        <v>82</v>
      </c>
    </row>
    <row r="532" spans="2:65" s="55" customFormat="1" ht="22.5" customHeight="1">
      <c r="B532" s="33"/>
      <c r="C532" s="142" t="s">
        <v>920</v>
      </c>
      <c r="D532" s="142" t="s">
        <v>146</v>
      </c>
      <c r="E532" s="143" t="s">
        <v>817</v>
      </c>
      <c r="F532" s="144" t="s">
        <v>818</v>
      </c>
      <c r="G532" s="145" t="s">
        <v>221</v>
      </c>
      <c r="H532" s="146">
        <v>6.4</v>
      </c>
      <c r="I532" s="147"/>
      <c r="J532" s="148">
        <f>ROUND(I532*H532,2)</f>
        <v>0</v>
      </c>
      <c r="K532" s="144" t="s">
        <v>21</v>
      </c>
      <c r="L532" s="33"/>
      <c r="M532" s="302" t="s">
        <v>21</v>
      </c>
      <c r="N532" s="149" t="s">
        <v>43</v>
      </c>
      <c r="O532" s="34"/>
      <c r="P532" s="150">
        <f>O532*H532</f>
        <v>0</v>
      </c>
      <c r="Q532" s="150">
        <v>0</v>
      </c>
      <c r="R532" s="150">
        <f>Q532*H532</f>
        <v>0</v>
      </c>
      <c r="S532" s="150">
        <v>0</v>
      </c>
      <c r="T532" s="151">
        <f>S532*H532</f>
        <v>0</v>
      </c>
      <c r="AR532" s="291" t="s">
        <v>150</v>
      </c>
      <c r="AT532" s="291" t="s">
        <v>146</v>
      </c>
      <c r="AU532" s="291" t="s">
        <v>82</v>
      </c>
      <c r="AY532" s="291" t="s">
        <v>145</v>
      </c>
      <c r="BE532" s="303">
        <f>IF(N532="základní",J532,0)</f>
        <v>0</v>
      </c>
      <c r="BF532" s="303">
        <f>IF(N532="snížená",J532,0)</f>
        <v>0</v>
      </c>
      <c r="BG532" s="303">
        <f>IF(N532="zákl. přenesená",J532,0)</f>
        <v>0</v>
      </c>
      <c r="BH532" s="303">
        <f>IF(N532="sníž. přenesená",J532,0)</f>
        <v>0</v>
      </c>
      <c r="BI532" s="303">
        <f>IF(N532="nulová",J532,0)</f>
        <v>0</v>
      </c>
      <c r="BJ532" s="291" t="s">
        <v>80</v>
      </c>
      <c r="BK532" s="303">
        <f>ROUND(I532*H532,2)</f>
        <v>0</v>
      </c>
      <c r="BL532" s="291" t="s">
        <v>150</v>
      </c>
      <c r="BM532" s="291" t="s">
        <v>1089</v>
      </c>
    </row>
    <row r="533" spans="2:65" s="55" customFormat="1" ht="22.5" customHeight="1">
      <c r="B533" s="33"/>
      <c r="C533" s="142" t="s">
        <v>1090</v>
      </c>
      <c r="D533" s="142" t="s">
        <v>146</v>
      </c>
      <c r="E533" s="143" t="s">
        <v>820</v>
      </c>
      <c r="F533" s="144" t="s">
        <v>821</v>
      </c>
      <c r="G533" s="145" t="s">
        <v>256</v>
      </c>
      <c r="H533" s="146">
        <v>160</v>
      </c>
      <c r="I533" s="147"/>
      <c r="J533" s="148">
        <f>ROUND(I533*H533,2)</f>
        <v>0</v>
      </c>
      <c r="K533" s="144" t="s">
        <v>190</v>
      </c>
      <c r="L533" s="33"/>
      <c r="M533" s="302" t="s">
        <v>21</v>
      </c>
      <c r="N533" s="149" t="s">
        <v>43</v>
      </c>
      <c r="O533" s="34"/>
      <c r="P533" s="150">
        <f>O533*H533</f>
        <v>0</v>
      </c>
      <c r="Q533" s="150">
        <v>0</v>
      </c>
      <c r="R533" s="150">
        <f>Q533*H533</f>
        <v>0</v>
      </c>
      <c r="S533" s="150">
        <v>0</v>
      </c>
      <c r="T533" s="151">
        <f>S533*H533</f>
        <v>0</v>
      </c>
      <c r="AR533" s="291" t="s">
        <v>150</v>
      </c>
      <c r="AT533" s="291" t="s">
        <v>146</v>
      </c>
      <c r="AU533" s="291" t="s">
        <v>82</v>
      </c>
      <c r="AY533" s="291" t="s">
        <v>145</v>
      </c>
      <c r="BE533" s="303">
        <f>IF(N533="základní",J533,0)</f>
        <v>0</v>
      </c>
      <c r="BF533" s="303">
        <f>IF(N533="snížená",J533,0)</f>
        <v>0</v>
      </c>
      <c r="BG533" s="303">
        <f>IF(N533="zákl. přenesená",J533,0)</f>
        <v>0</v>
      </c>
      <c r="BH533" s="303">
        <f>IF(N533="sníž. přenesená",J533,0)</f>
        <v>0</v>
      </c>
      <c r="BI533" s="303">
        <f>IF(N533="nulová",J533,0)</f>
        <v>0</v>
      </c>
      <c r="BJ533" s="291" t="s">
        <v>80</v>
      </c>
      <c r="BK533" s="303">
        <f>ROUND(I533*H533,2)</f>
        <v>0</v>
      </c>
      <c r="BL533" s="291" t="s">
        <v>150</v>
      </c>
      <c r="BM533" s="291" t="s">
        <v>1091</v>
      </c>
    </row>
    <row r="534" spans="2:65" s="55" customFormat="1" ht="54">
      <c r="B534" s="33"/>
      <c r="D534" s="170" t="s">
        <v>191</v>
      </c>
      <c r="F534" s="171" t="s">
        <v>823</v>
      </c>
      <c r="I534" s="122"/>
      <c r="L534" s="33"/>
      <c r="M534" s="154"/>
      <c r="N534" s="34"/>
      <c r="O534" s="34"/>
      <c r="P534" s="34"/>
      <c r="Q534" s="34"/>
      <c r="R534" s="34"/>
      <c r="S534" s="34"/>
      <c r="T534" s="70"/>
      <c r="AT534" s="291" t="s">
        <v>191</v>
      </c>
      <c r="AU534" s="291" t="s">
        <v>82</v>
      </c>
    </row>
    <row r="535" spans="2:65" s="55" customFormat="1" ht="22.5" customHeight="1">
      <c r="B535" s="33"/>
      <c r="C535" s="182" t="s">
        <v>921</v>
      </c>
      <c r="D535" s="182" t="s">
        <v>232</v>
      </c>
      <c r="E535" s="183" t="s">
        <v>1092</v>
      </c>
      <c r="F535" s="184" t="s">
        <v>1093</v>
      </c>
      <c r="G535" s="185" t="s">
        <v>149</v>
      </c>
      <c r="H535" s="186">
        <v>67</v>
      </c>
      <c r="I535" s="187"/>
      <c r="J535" s="188">
        <f>ROUND(I535*H535,2)</f>
        <v>0</v>
      </c>
      <c r="K535" s="184" t="s">
        <v>21</v>
      </c>
      <c r="L535" s="306"/>
      <c r="M535" s="307" t="s">
        <v>21</v>
      </c>
      <c r="N535" s="189" t="s">
        <v>43</v>
      </c>
      <c r="O535" s="34"/>
      <c r="P535" s="150">
        <f>O535*H535</f>
        <v>0</v>
      </c>
      <c r="Q535" s="150">
        <v>0</v>
      </c>
      <c r="R535" s="150">
        <f>Q535*H535</f>
        <v>0</v>
      </c>
      <c r="S535" s="150">
        <v>0</v>
      </c>
      <c r="T535" s="151">
        <f>S535*H535</f>
        <v>0</v>
      </c>
      <c r="AR535" s="291" t="s">
        <v>162</v>
      </c>
      <c r="AT535" s="291" t="s">
        <v>232</v>
      </c>
      <c r="AU535" s="291" t="s">
        <v>82</v>
      </c>
      <c r="AY535" s="291" t="s">
        <v>145</v>
      </c>
      <c r="BE535" s="303">
        <f>IF(N535="základní",J535,0)</f>
        <v>0</v>
      </c>
      <c r="BF535" s="303">
        <f>IF(N535="snížená",J535,0)</f>
        <v>0</v>
      </c>
      <c r="BG535" s="303">
        <f>IF(N535="zákl. přenesená",J535,0)</f>
        <v>0</v>
      </c>
      <c r="BH535" s="303">
        <f>IF(N535="sníž. přenesená",J535,0)</f>
        <v>0</v>
      </c>
      <c r="BI535" s="303">
        <f>IF(N535="nulová",J535,0)</f>
        <v>0</v>
      </c>
      <c r="BJ535" s="291" t="s">
        <v>80</v>
      </c>
      <c r="BK535" s="303">
        <f>ROUND(I535*H535,2)</f>
        <v>0</v>
      </c>
      <c r="BL535" s="291" t="s">
        <v>150</v>
      </c>
      <c r="BM535" s="291" t="s">
        <v>1094</v>
      </c>
    </row>
    <row r="536" spans="2:65" s="133" customFormat="1" ht="29.85" customHeight="1">
      <c r="B536" s="132"/>
      <c r="D536" s="134" t="s">
        <v>71</v>
      </c>
      <c r="E536" s="168" t="s">
        <v>838</v>
      </c>
      <c r="F536" s="168" t="s">
        <v>839</v>
      </c>
      <c r="I536" s="136"/>
      <c r="J536" s="169">
        <f>BK536</f>
        <v>0</v>
      </c>
      <c r="L536" s="132"/>
      <c r="M536" s="138"/>
      <c r="N536" s="139"/>
      <c r="O536" s="139"/>
      <c r="P536" s="140">
        <f>SUM(P537:P553)</f>
        <v>0</v>
      </c>
      <c r="Q536" s="139"/>
      <c r="R536" s="140">
        <f>SUM(R537:R553)</f>
        <v>4.8349999999999999E-3</v>
      </c>
      <c r="S536" s="139"/>
      <c r="T536" s="141">
        <f>SUM(T537:T553)</f>
        <v>0</v>
      </c>
      <c r="AR536" s="165" t="s">
        <v>80</v>
      </c>
      <c r="AT536" s="300" t="s">
        <v>71</v>
      </c>
      <c r="AU536" s="300" t="s">
        <v>80</v>
      </c>
      <c r="AY536" s="165" t="s">
        <v>145</v>
      </c>
      <c r="BK536" s="301">
        <f>SUM(BK537:BK553)</f>
        <v>0</v>
      </c>
    </row>
    <row r="537" spans="2:65" s="55" customFormat="1" ht="31.5" customHeight="1">
      <c r="B537" s="33"/>
      <c r="C537" s="142" t="s">
        <v>1095</v>
      </c>
      <c r="D537" s="142" t="s">
        <v>146</v>
      </c>
      <c r="E537" s="143" t="s">
        <v>778</v>
      </c>
      <c r="F537" s="144" t="s">
        <v>779</v>
      </c>
      <c r="G537" s="145" t="s">
        <v>189</v>
      </c>
      <c r="H537" s="146">
        <v>967</v>
      </c>
      <c r="I537" s="147"/>
      <c r="J537" s="148">
        <f>ROUND(I537*H537,2)</f>
        <v>0</v>
      </c>
      <c r="K537" s="144" t="s">
        <v>190</v>
      </c>
      <c r="L537" s="33"/>
      <c r="M537" s="302" t="s">
        <v>21</v>
      </c>
      <c r="N537" s="149" t="s">
        <v>43</v>
      </c>
      <c r="O537" s="34"/>
      <c r="P537" s="150">
        <f>O537*H537</f>
        <v>0</v>
      </c>
      <c r="Q537" s="150">
        <v>0</v>
      </c>
      <c r="R537" s="150">
        <f>Q537*H537</f>
        <v>0</v>
      </c>
      <c r="S537" s="150">
        <v>0</v>
      </c>
      <c r="T537" s="151">
        <f>S537*H537</f>
        <v>0</v>
      </c>
      <c r="AR537" s="291" t="s">
        <v>150</v>
      </c>
      <c r="AT537" s="291" t="s">
        <v>146</v>
      </c>
      <c r="AU537" s="291" t="s">
        <v>82</v>
      </c>
      <c r="AY537" s="291" t="s">
        <v>145</v>
      </c>
      <c r="BE537" s="303">
        <f>IF(N537="základní",J537,0)</f>
        <v>0</v>
      </c>
      <c r="BF537" s="303">
        <f>IF(N537="snížená",J537,0)</f>
        <v>0</v>
      </c>
      <c r="BG537" s="303">
        <f>IF(N537="zákl. přenesená",J537,0)</f>
        <v>0</v>
      </c>
      <c r="BH537" s="303">
        <f>IF(N537="sníž. přenesená",J537,0)</f>
        <v>0</v>
      </c>
      <c r="BI537" s="303">
        <f>IF(N537="nulová",J537,0)</f>
        <v>0</v>
      </c>
      <c r="BJ537" s="291" t="s">
        <v>80</v>
      </c>
      <c r="BK537" s="303">
        <f>ROUND(I537*H537,2)</f>
        <v>0</v>
      </c>
      <c r="BL537" s="291" t="s">
        <v>150</v>
      </c>
      <c r="BM537" s="291" t="s">
        <v>1096</v>
      </c>
    </row>
    <row r="538" spans="2:65" s="55" customFormat="1" ht="148.5">
      <c r="B538" s="33"/>
      <c r="D538" s="170" t="s">
        <v>191</v>
      </c>
      <c r="F538" s="171" t="s">
        <v>780</v>
      </c>
      <c r="I538" s="122"/>
      <c r="L538" s="33"/>
      <c r="M538" s="154"/>
      <c r="N538" s="34"/>
      <c r="O538" s="34"/>
      <c r="P538" s="34"/>
      <c r="Q538" s="34"/>
      <c r="R538" s="34"/>
      <c r="S538" s="34"/>
      <c r="T538" s="70"/>
      <c r="AT538" s="291" t="s">
        <v>191</v>
      </c>
      <c r="AU538" s="291" t="s">
        <v>82</v>
      </c>
    </row>
    <row r="539" spans="2:65" s="55" customFormat="1" ht="22.5" customHeight="1">
      <c r="B539" s="33"/>
      <c r="C539" s="182" t="s">
        <v>925</v>
      </c>
      <c r="D539" s="182" t="s">
        <v>232</v>
      </c>
      <c r="E539" s="183" t="s">
        <v>1097</v>
      </c>
      <c r="F539" s="184" t="s">
        <v>843</v>
      </c>
      <c r="G539" s="185" t="s">
        <v>844</v>
      </c>
      <c r="H539" s="186">
        <v>0.69699999999999995</v>
      </c>
      <c r="I539" s="187"/>
      <c r="J539" s="188">
        <f>ROUND(I539*H539,2)</f>
        <v>0</v>
      </c>
      <c r="K539" s="184" t="s">
        <v>21</v>
      </c>
      <c r="L539" s="306"/>
      <c r="M539" s="307" t="s">
        <v>21</v>
      </c>
      <c r="N539" s="189" t="s">
        <v>43</v>
      </c>
      <c r="O539" s="34"/>
      <c r="P539" s="150">
        <f>O539*H539</f>
        <v>0</v>
      </c>
      <c r="Q539" s="150">
        <v>0</v>
      </c>
      <c r="R539" s="150">
        <f>Q539*H539</f>
        <v>0</v>
      </c>
      <c r="S539" s="150">
        <v>0</v>
      </c>
      <c r="T539" s="151">
        <f>S539*H539</f>
        <v>0</v>
      </c>
      <c r="AR539" s="291" t="s">
        <v>162</v>
      </c>
      <c r="AT539" s="291" t="s">
        <v>232</v>
      </c>
      <c r="AU539" s="291" t="s">
        <v>82</v>
      </c>
      <c r="AY539" s="291" t="s">
        <v>145</v>
      </c>
      <c r="BE539" s="303">
        <f>IF(N539="základní",J539,0)</f>
        <v>0</v>
      </c>
      <c r="BF539" s="303">
        <f>IF(N539="snížená",J539,0)</f>
        <v>0</v>
      </c>
      <c r="BG539" s="303">
        <f>IF(N539="zákl. přenesená",J539,0)</f>
        <v>0</v>
      </c>
      <c r="BH539" s="303">
        <f>IF(N539="sníž. přenesená",J539,0)</f>
        <v>0</v>
      </c>
      <c r="BI539" s="303">
        <f>IF(N539="nulová",J539,0)</f>
        <v>0</v>
      </c>
      <c r="BJ539" s="291" t="s">
        <v>80</v>
      </c>
      <c r="BK539" s="303">
        <f>ROUND(I539*H539,2)</f>
        <v>0</v>
      </c>
      <c r="BL539" s="291" t="s">
        <v>150</v>
      </c>
      <c r="BM539" s="291" t="s">
        <v>1098</v>
      </c>
    </row>
    <row r="540" spans="2:65" s="55" customFormat="1" ht="31.5" customHeight="1">
      <c r="B540" s="33"/>
      <c r="C540" s="142" t="s">
        <v>1099</v>
      </c>
      <c r="D540" s="142" t="s">
        <v>146</v>
      </c>
      <c r="E540" s="143" t="s">
        <v>847</v>
      </c>
      <c r="F540" s="144" t="s">
        <v>848</v>
      </c>
      <c r="G540" s="145" t="s">
        <v>189</v>
      </c>
      <c r="H540" s="146">
        <v>967</v>
      </c>
      <c r="I540" s="147"/>
      <c r="J540" s="148">
        <f>ROUND(I540*H540,2)</f>
        <v>0</v>
      </c>
      <c r="K540" s="144" t="s">
        <v>21</v>
      </c>
      <c r="L540" s="33"/>
      <c r="M540" s="302" t="s">
        <v>21</v>
      </c>
      <c r="N540" s="149" t="s">
        <v>43</v>
      </c>
      <c r="O540" s="34"/>
      <c r="P540" s="150">
        <f>O540*H540</f>
        <v>0</v>
      </c>
      <c r="Q540" s="150">
        <v>0</v>
      </c>
      <c r="R540" s="150">
        <f>Q540*H540</f>
        <v>0</v>
      </c>
      <c r="S540" s="150">
        <v>0</v>
      </c>
      <c r="T540" s="151">
        <f>S540*H540</f>
        <v>0</v>
      </c>
      <c r="AR540" s="291" t="s">
        <v>150</v>
      </c>
      <c r="AT540" s="291" t="s">
        <v>146</v>
      </c>
      <c r="AU540" s="291" t="s">
        <v>82</v>
      </c>
      <c r="AY540" s="291" t="s">
        <v>145</v>
      </c>
      <c r="BE540" s="303">
        <f>IF(N540="základní",J540,0)</f>
        <v>0</v>
      </c>
      <c r="BF540" s="303">
        <f>IF(N540="snížená",J540,0)</f>
        <v>0</v>
      </c>
      <c r="BG540" s="303">
        <f>IF(N540="zákl. přenesená",J540,0)</f>
        <v>0</v>
      </c>
      <c r="BH540" s="303">
        <f>IF(N540="sníž. přenesená",J540,0)</f>
        <v>0</v>
      </c>
      <c r="BI540" s="303">
        <f>IF(N540="nulová",J540,0)</f>
        <v>0</v>
      </c>
      <c r="BJ540" s="291" t="s">
        <v>80</v>
      </c>
      <c r="BK540" s="303">
        <f>ROUND(I540*H540,2)</f>
        <v>0</v>
      </c>
      <c r="BL540" s="291" t="s">
        <v>150</v>
      </c>
      <c r="BM540" s="291" t="s">
        <v>1100</v>
      </c>
    </row>
    <row r="541" spans="2:65" s="55" customFormat="1" ht="22.5" customHeight="1">
      <c r="B541" s="33"/>
      <c r="C541" s="142" t="s">
        <v>926</v>
      </c>
      <c r="D541" s="142" t="s">
        <v>146</v>
      </c>
      <c r="E541" s="143" t="s">
        <v>850</v>
      </c>
      <c r="F541" s="144" t="s">
        <v>851</v>
      </c>
      <c r="G541" s="145" t="s">
        <v>189</v>
      </c>
      <c r="H541" s="146">
        <v>967</v>
      </c>
      <c r="I541" s="147"/>
      <c r="J541" s="148">
        <f>ROUND(I541*H541,2)</f>
        <v>0</v>
      </c>
      <c r="K541" s="144" t="s">
        <v>190</v>
      </c>
      <c r="L541" s="33"/>
      <c r="M541" s="302" t="s">
        <v>21</v>
      </c>
      <c r="N541" s="149" t="s">
        <v>43</v>
      </c>
      <c r="O541" s="34"/>
      <c r="P541" s="150">
        <f>O541*H541</f>
        <v>0</v>
      </c>
      <c r="Q541" s="150">
        <v>0</v>
      </c>
      <c r="R541" s="150">
        <f>Q541*H541</f>
        <v>0</v>
      </c>
      <c r="S541" s="150">
        <v>0</v>
      </c>
      <c r="T541" s="151">
        <f>S541*H541</f>
        <v>0</v>
      </c>
      <c r="AR541" s="291" t="s">
        <v>150</v>
      </c>
      <c r="AT541" s="291" t="s">
        <v>146</v>
      </c>
      <c r="AU541" s="291" t="s">
        <v>82</v>
      </c>
      <c r="AY541" s="291" t="s">
        <v>145</v>
      </c>
      <c r="BE541" s="303">
        <f>IF(N541="základní",J541,0)</f>
        <v>0</v>
      </c>
      <c r="BF541" s="303">
        <f>IF(N541="snížená",J541,0)</f>
        <v>0</v>
      </c>
      <c r="BG541" s="303">
        <f>IF(N541="zákl. přenesená",J541,0)</f>
        <v>0</v>
      </c>
      <c r="BH541" s="303">
        <f>IF(N541="sníž. přenesená",J541,0)</f>
        <v>0</v>
      </c>
      <c r="BI541" s="303">
        <f>IF(N541="nulová",J541,0)</f>
        <v>0</v>
      </c>
      <c r="BJ541" s="291" t="s">
        <v>80</v>
      </c>
      <c r="BK541" s="303">
        <f>ROUND(I541*H541,2)</f>
        <v>0</v>
      </c>
      <c r="BL541" s="291" t="s">
        <v>150</v>
      </c>
      <c r="BM541" s="291" t="s">
        <v>1101</v>
      </c>
    </row>
    <row r="542" spans="2:65" s="55" customFormat="1" ht="40.5">
      <c r="B542" s="33"/>
      <c r="D542" s="170" t="s">
        <v>191</v>
      </c>
      <c r="F542" s="171" t="s">
        <v>400</v>
      </c>
      <c r="I542" s="122"/>
      <c r="L542" s="33"/>
      <c r="M542" s="154"/>
      <c r="N542" s="34"/>
      <c r="O542" s="34"/>
      <c r="P542" s="34"/>
      <c r="Q542" s="34"/>
      <c r="R542" s="34"/>
      <c r="S542" s="34"/>
      <c r="T542" s="70"/>
      <c r="AT542" s="291" t="s">
        <v>191</v>
      </c>
      <c r="AU542" s="291" t="s">
        <v>82</v>
      </c>
    </row>
    <row r="543" spans="2:65" s="55" customFormat="1" ht="22.5" customHeight="1">
      <c r="B543" s="33"/>
      <c r="C543" s="142" t="s">
        <v>1102</v>
      </c>
      <c r="D543" s="142" t="s">
        <v>146</v>
      </c>
      <c r="E543" s="143" t="s">
        <v>401</v>
      </c>
      <c r="F543" s="144" t="s">
        <v>402</v>
      </c>
      <c r="G543" s="145" t="s">
        <v>189</v>
      </c>
      <c r="H543" s="146">
        <v>967</v>
      </c>
      <c r="I543" s="147"/>
      <c r="J543" s="148">
        <f>ROUND(I543*H543,2)</f>
        <v>0</v>
      </c>
      <c r="K543" s="144" t="s">
        <v>190</v>
      </c>
      <c r="L543" s="33"/>
      <c r="M543" s="302" t="s">
        <v>21</v>
      </c>
      <c r="N543" s="149" t="s">
        <v>43</v>
      </c>
      <c r="O543" s="34"/>
      <c r="P543" s="150">
        <f>O543*H543</f>
        <v>0</v>
      </c>
      <c r="Q543" s="150">
        <v>0</v>
      </c>
      <c r="R543" s="150">
        <f>Q543*H543</f>
        <v>0</v>
      </c>
      <c r="S543" s="150">
        <v>0</v>
      </c>
      <c r="T543" s="151">
        <f>S543*H543</f>
        <v>0</v>
      </c>
      <c r="AR543" s="291" t="s">
        <v>150</v>
      </c>
      <c r="AT543" s="291" t="s">
        <v>146</v>
      </c>
      <c r="AU543" s="291" t="s">
        <v>82</v>
      </c>
      <c r="AY543" s="291" t="s">
        <v>145</v>
      </c>
      <c r="BE543" s="303">
        <f>IF(N543="základní",J543,0)</f>
        <v>0</v>
      </c>
      <c r="BF543" s="303">
        <f>IF(N543="snížená",J543,0)</f>
        <v>0</v>
      </c>
      <c r="BG543" s="303">
        <f>IF(N543="zákl. přenesená",J543,0)</f>
        <v>0</v>
      </c>
      <c r="BH543" s="303">
        <f>IF(N543="sníž. přenesená",J543,0)</f>
        <v>0</v>
      </c>
      <c r="BI543" s="303">
        <f>IF(N543="nulová",J543,0)</f>
        <v>0</v>
      </c>
      <c r="BJ543" s="291" t="s">
        <v>80</v>
      </c>
      <c r="BK543" s="303">
        <f>ROUND(I543*H543,2)</f>
        <v>0</v>
      </c>
      <c r="BL543" s="291" t="s">
        <v>150</v>
      </c>
      <c r="BM543" s="291" t="s">
        <v>1103</v>
      </c>
    </row>
    <row r="544" spans="2:65" s="55" customFormat="1" ht="40.5">
      <c r="B544" s="33"/>
      <c r="D544" s="170" t="s">
        <v>191</v>
      </c>
      <c r="F544" s="171" t="s">
        <v>400</v>
      </c>
      <c r="I544" s="122"/>
      <c r="L544" s="33"/>
      <c r="M544" s="154"/>
      <c r="N544" s="34"/>
      <c r="O544" s="34"/>
      <c r="P544" s="34"/>
      <c r="Q544" s="34"/>
      <c r="R544" s="34"/>
      <c r="S544" s="34"/>
      <c r="T544" s="70"/>
      <c r="AT544" s="291" t="s">
        <v>191</v>
      </c>
      <c r="AU544" s="291" t="s">
        <v>82</v>
      </c>
    </row>
    <row r="545" spans="2:65" s="55" customFormat="1" ht="22.5" customHeight="1">
      <c r="B545" s="33"/>
      <c r="C545" s="142" t="s">
        <v>928</v>
      </c>
      <c r="D545" s="142" t="s">
        <v>146</v>
      </c>
      <c r="E545" s="143" t="s">
        <v>855</v>
      </c>
      <c r="F545" s="144" t="s">
        <v>856</v>
      </c>
      <c r="G545" s="145" t="s">
        <v>189</v>
      </c>
      <c r="H545" s="146">
        <v>967</v>
      </c>
      <c r="I545" s="147"/>
      <c r="J545" s="148">
        <f>ROUND(I545*H545,2)</f>
        <v>0</v>
      </c>
      <c r="K545" s="144" t="s">
        <v>190</v>
      </c>
      <c r="L545" s="33"/>
      <c r="M545" s="302" t="s">
        <v>21</v>
      </c>
      <c r="N545" s="149" t="s">
        <v>43</v>
      </c>
      <c r="O545" s="34"/>
      <c r="P545" s="150">
        <f>O545*H545</f>
        <v>0</v>
      </c>
      <c r="Q545" s="150">
        <v>0</v>
      </c>
      <c r="R545" s="150">
        <f>Q545*H545</f>
        <v>0</v>
      </c>
      <c r="S545" s="150">
        <v>0</v>
      </c>
      <c r="T545" s="151">
        <f>S545*H545</f>
        <v>0</v>
      </c>
      <c r="AR545" s="291" t="s">
        <v>150</v>
      </c>
      <c r="AT545" s="291" t="s">
        <v>146</v>
      </c>
      <c r="AU545" s="291" t="s">
        <v>82</v>
      </c>
      <c r="AY545" s="291" t="s">
        <v>145</v>
      </c>
      <c r="BE545" s="303">
        <f>IF(N545="základní",J545,0)</f>
        <v>0</v>
      </c>
      <c r="BF545" s="303">
        <f>IF(N545="snížená",J545,0)</f>
        <v>0</v>
      </c>
      <c r="BG545" s="303">
        <f>IF(N545="zákl. přenesená",J545,0)</f>
        <v>0</v>
      </c>
      <c r="BH545" s="303">
        <f>IF(N545="sníž. přenesená",J545,0)</f>
        <v>0</v>
      </c>
      <c r="BI545" s="303">
        <f>IF(N545="nulová",J545,0)</f>
        <v>0</v>
      </c>
      <c r="BJ545" s="291" t="s">
        <v>80</v>
      </c>
      <c r="BK545" s="303">
        <f>ROUND(I545*H545,2)</f>
        <v>0</v>
      </c>
      <c r="BL545" s="291" t="s">
        <v>150</v>
      </c>
      <c r="BM545" s="291" t="s">
        <v>1104</v>
      </c>
    </row>
    <row r="546" spans="2:65" s="55" customFormat="1" ht="40.5">
      <c r="B546" s="33"/>
      <c r="D546" s="170" t="s">
        <v>191</v>
      </c>
      <c r="F546" s="171" t="s">
        <v>400</v>
      </c>
      <c r="I546" s="122"/>
      <c r="L546" s="33"/>
      <c r="M546" s="154"/>
      <c r="N546" s="34"/>
      <c r="O546" s="34"/>
      <c r="P546" s="34"/>
      <c r="Q546" s="34"/>
      <c r="R546" s="34"/>
      <c r="S546" s="34"/>
      <c r="T546" s="70"/>
      <c r="AT546" s="291" t="s">
        <v>191</v>
      </c>
      <c r="AU546" s="291" t="s">
        <v>82</v>
      </c>
    </row>
    <row r="547" spans="2:65" s="55" customFormat="1" ht="22.5" customHeight="1">
      <c r="B547" s="33"/>
      <c r="C547" s="142" t="s">
        <v>1105</v>
      </c>
      <c r="D547" s="142" t="s">
        <v>146</v>
      </c>
      <c r="E547" s="143" t="s">
        <v>401</v>
      </c>
      <c r="F547" s="144" t="s">
        <v>402</v>
      </c>
      <c r="G547" s="145" t="s">
        <v>189</v>
      </c>
      <c r="H547" s="146">
        <v>967</v>
      </c>
      <c r="I547" s="147"/>
      <c r="J547" s="148">
        <f>ROUND(I547*H547,2)</f>
        <v>0</v>
      </c>
      <c r="K547" s="144" t="s">
        <v>190</v>
      </c>
      <c r="L547" s="33"/>
      <c r="M547" s="302" t="s">
        <v>21</v>
      </c>
      <c r="N547" s="149" t="s">
        <v>43</v>
      </c>
      <c r="O547" s="34"/>
      <c r="P547" s="150">
        <f>O547*H547</f>
        <v>0</v>
      </c>
      <c r="Q547" s="150">
        <v>0</v>
      </c>
      <c r="R547" s="150">
        <f>Q547*H547</f>
        <v>0</v>
      </c>
      <c r="S547" s="150">
        <v>0</v>
      </c>
      <c r="T547" s="151">
        <f>S547*H547</f>
        <v>0</v>
      </c>
      <c r="AR547" s="291" t="s">
        <v>150</v>
      </c>
      <c r="AT547" s="291" t="s">
        <v>146</v>
      </c>
      <c r="AU547" s="291" t="s">
        <v>82</v>
      </c>
      <c r="AY547" s="291" t="s">
        <v>145</v>
      </c>
      <c r="BE547" s="303">
        <f>IF(N547="základní",J547,0)</f>
        <v>0</v>
      </c>
      <c r="BF547" s="303">
        <f>IF(N547="snížená",J547,0)</f>
        <v>0</v>
      </c>
      <c r="BG547" s="303">
        <f>IF(N547="zákl. přenesená",J547,0)</f>
        <v>0</v>
      </c>
      <c r="BH547" s="303">
        <f>IF(N547="sníž. přenesená",J547,0)</f>
        <v>0</v>
      </c>
      <c r="BI547" s="303">
        <f>IF(N547="nulová",J547,0)</f>
        <v>0</v>
      </c>
      <c r="BJ547" s="291" t="s">
        <v>80</v>
      </c>
      <c r="BK547" s="303">
        <f>ROUND(I547*H547,2)</f>
        <v>0</v>
      </c>
      <c r="BL547" s="291" t="s">
        <v>150</v>
      </c>
      <c r="BM547" s="291" t="s">
        <v>1106</v>
      </c>
    </row>
    <row r="548" spans="2:65" s="55" customFormat="1" ht="40.5">
      <c r="B548" s="33"/>
      <c r="D548" s="170" t="s">
        <v>191</v>
      </c>
      <c r="F548" s="171" t="s">
        <v>400</v>
      </c>
      <c r="I548" s="122"/>
      <c r="L548" s="33"/>
      <c r="M548" s="154"/>
      <c r="N548" s="34"/>
      <c r="O548" s="34"/>
      <c r="P548" s="34"/>
      <c r="Q548" s="34"/>
      <c r="R548" s="34"/>
      <c r="S548" s="34"/>
      <c r="T548" s="70"/>
      <c r="AT548" s="291" t="s">
        <v>191</v>
      </c>
      <c r="AU548" s="291" t="s">
        <v>82</v>
      </c>
    </row>
    <row r="549" spans="2:65" s="55" customFormat="1" ht="22.5" customHeight="1">
      <c r="B549" s="33"/>
      <c r="C549" s="142" t="s">
        <v>929</v>
      </c>
      <c r="D549" s="142" t="s">
        <v>146</v>
      </c>
      <c r="E549" s="143" t="s">
        <v>860</v>
      </c>
      <c r="F549" s="144" t="s">
        <v>861</v>
      </c>
      <c r="G549" s="145" t="s">
        <v>189</v>
      </c>
      <c r="H549" s="146">
        <v>967</v>
      </c>
      <c r="I549" s="147"/>
      <c r="J549" s="148">
        <f>ROUND(I549*H549,2)</f>
        <v>0</v>
      </c>
      <c r="K549" s="144" t="s">
        <v>21</v>
      </c>
      <c r="L549" s="33"/>
      <c r="M549" s="302" t="s">
        <v>21</v>
      </c>
      <c r="N549" s="149" t="s">
        <v>43</v>
      </c>
      <c r="O549" s="34"/>
      <c r="P549" s="150">
        <f>O549*H549</f>
        <v>0</v>
      </c>
      <c r="Q549" s="150">
        <v>0</v>
      </c>
      <c r="R549" s="150">
        <f>Q549*H549</f>
        <v>0</v>
      </c>
      <c r="S549" s="150">
        <v>0</v>
      </c>
      <c r="T549" s="151">
        <f>S549*H549</f>
        <v>0</v>
      </c>
      <c r="AR549" s="291" t="s">
        <v>150</v>
      </c>
      <c r="AT549" s="291" t="s">
        <v>146</v>
      </c>
      <c r="AU549" s="291" t="s">
        <v>82</v>
      </c>
      <c r="AY549" s="291" t="s">
        <v>145</v>
      </c>
      <c r="BE549" s="303">
        <f>IF(N549="základní",J549,0)</f>
        <v>0</v>
      </c>
      <c r="BF549" s="303">
        <f>IF(N549="snížená",J549,0)</f>
        <v>0</v>
      </c>
      <c r="BG549" s="303">
        <f>IF(N549="zákl. přenesená",J549,0)</f>
        <v>0</v>
      </c>
      <c r="BH549" s="303">
        <f>IF(N549="sníž. přenesená",J549,0)</f>
        <v>0</v>
      </c>
      <c r="BI549" s="303">
        <f>IF(N549="nulová",J549,0)</f>
        <v>0</v>
      </c>
      <c r="BJ549" s="291" t="s">
        <v>80</v>
      </c>
      <c r="BK549" s="303">
        <f>ROUND(I549*H549,2)</f>
        <v>0</v>
      </c>
      <c r="BL549" s="291" t="s">
        <v>150</v>
      </c>
      <c r="BM549" s="291" t="s">
        <v>1107</v>
      </c>
    </row>
    <row r="550" spans="2:65" s="55" customFormat="1" ht="22.5" customHeight="1">
      <c r="B550" s="33"/>
      <c r="C550" s="182" t="s">
        <v>1108</v>
      </c>
      <c r="D550" s="182" t="s">
        <v>232</v>
      </c>
      <c r="E550" s="183" t="s">
        <v>864</v>
      </c>
      <c r="F550" s="184" t="s">
        <v>1249</v>
      </c>
      <c r="G550" s="185" t="s">
        <v>459</v>
      </c>
      <c r="H550" s="186">
        <v>4.835</v>
      </c>
      <c r="I550" s="187"/>
      <c r="J550" s="188">
        <f>ROUND(I550*H550,2)</f>
        <v>0</v>
      </c>
      <c r="K550" s="184" t="s">
        <v>190</v>
      </c>
      <c r="L550" s="306"/>
      <c r="M550" s="307" t="s">
        <v>21</v>
      </c>
      <c r="N550" s="189" t="s">
        <v>43</v>
      </c>
      <c r="O550" s="34"/>
      <c r="P550" s="150">
        <f>O550*H550</f>
        <v>0</v>
      </c>
      <c r="Q550" s="150">
        <v>1E-3</v>
      </c>
      <c r="R550" s="150">
        <f>Q550*H550</f>
        <v>4.8349999999999999E-3</v>
      </c>
      <c r="S550" s="150">
        <v>0</v>
      </c>
      <c r="T550" s="151">
        <f>S550*H550</f>
        <v>0</v>
      </c>
      <c r="AR550" s="291" t="s">
        <v>162</v>
      </c>
      <c r="AT550" s="291" t="s">
        <v>232</v>
      </c>
      <c r="AU550" s="291" t="s">
        <v>82</v>
      </c>
      <c r="AY550" s="291" t="s">
        <v>145</v>
      </c>
      <c r="BE550" s="303">
        <f>IF(N550="základní",J550,0)</f>
        <v>0</v>
      </c>
      <c r="BF550" s="303">
        <f>IF(N550="snížená",J550,0)</f>
        <v>0</v>
      </c>
      <c r="BG550" s="303">
        <f>IF(N550="zákl. přenesená",J550,0)</f>
        <v>0</v>
      </c>
      <c r="BH550" s="303">
        <f>IF(N550="sníž. přenesená",J550,0)</f>
        <v>0</v>
      </c>
      <c r="BI550" s="303">
        <f>IF(N550="nulová",J550,0)</f>
        <v>0</v>
      </c>
      <c r="BJ550" s="291" t="s">
        <v>80</v>
      </c>
      <c r="BK550" s="303">
        <f>ROUND(I550*H550,2)</f>
        <v>0</v>
      </c>
      <c r="BL550" s="291" t="s">
        <v>150</v>
      </c>
      <c r="BM550" s="291" t="s">
        <v>1109</v>
      </c>
    </row>
    <row r="551" spans="2:65" s="55" customFormat="1" ht="22.5" customHeight="1">
      <c r="B551" s="33"/>
      <c r="C551" s="142" t="s">
        <v>931</v>
      </c>
      <c r="D551" s="142" t="s">
        <v>146</v>
      </c>
      <c r="E551" s="143" t="s">
        <v>962</v>
      </c>
      <c r="F551" s="144" t="s">
        <v>963</v>
      </c>
      <c r="G551" s="145" t="s">
        <v>189</v>
      </c>
      <c r="H551" s="146">
        <v>967</v>
      </c>
      <c r="I551" s="147"/>
      <c r="J551" s="148">
        <f>ROUND(I551*H551,2)</f>
        <v>0</v>
      </c>
      <c r="K551" s="144" t="s">
        <v>190</v>
      </c>
      <c r="L551" s="33"/>
      <c r="M551" s="302" t="s">
        <v>21</v>
      </c>
      <c r="N551" s="149" t="s">
        <v>43</v>
      </c>
      <c r="O551" s="34"/>
      <c r="P551" s="150">
        <f>O551*H551</f>
        <v>0</v>
      </c>
      <c r="Q551" s="150">
        <v>0</v>
      </c>
      <c r="R551" s="150">
        <f>Q551*H551</f>
        <v>0</v>
      </c>
      <c r="S551" s="150">
        <v>0</v>
      </c>
      <c r="T551" s="151">
        <f>S551*H551</f>
        <v>0</v>
      </c>
      <c r="AR551" s="291" t="s">
        <v>150</v>
      </c>
      <c r="AT551" s="291" t="s">
        <v>146</v>
      </c>
      <c r="AU551" s="291" t="s">
        <v>82</v>
      </c>
      <c r="AY551" s="291" t="s">
        <v>145</v>
      </c>
      <c r="BE551" s="303">
        <f>IF(N551="základní",J551,0)</f>
        <v>0</v>
      </c>
      <c r="BF551" s="303">
        <f>IF(N551="snížená",J551,0)</f>
        <v>0</v>
      </c>
      <c r="BG551" s="303">
        <f>IF(N551="zákl. přenesená",J551,0)</f>
        <v>0</v>
      </c>
      <c r="BH551" s="303">
        <f>IF(N551="sníž. přenesená",J551,0)</f>
        <v>0</v>
      </c>
      <c r="BI551" s="303">
        <f>IF(N551="nulová",J551,0)</f>
        <v>0</v>
      </c>
      <c r="BJ551" s="291" t="s">
        <v>80</v>
      </c>
      <c r="BK551" s="303">
        <f>ROUND(I551*H551,2)</f>
        <v>0</v>
      </c>
      <c r="BL551" s="291" t="s">
        <v>150</v>
      </c>
      <c r="BM551" s="291" t="s">
        <v>1110</v>
      </c>
    </row>
    <row r="552" spans="2:65" s="55" customFormat="1" ht="40.5">
      <c r="B552" s="33"/>
      <c r="D552" s="170" t="s">
        <v>191</v>
      </c>
      <c r="F552" s="171" t="s">
        <v>400</v>
      </c>
      <c r="I552" s="122"/>
      <c r="L552" s="33"/>
      <c r="M552" s="154"/>
      <c r="N552" s="34"/>
      <c r="O552" s="34"/>
      <c r="P552" s="34"/>
      <c r="Q552" s="34"/>
      <c r="R552" s="34"/>
      <c r="S552" s="34"/>
      <c r="T552" s="70"/>
      <c r="AT552" s="291" t="s">
        <v>191</v>
      </c>
      <c r="AU552" s="291" t="s">
        <v>82</v>
      </c>
    </row>
    <row r="553" spans="2:65" s="55" customFormat="1" ht="22.5" customHeight="1">
      <c r="B553" s="33"/>
      <c r="C553" s="142" t="s">
        <v>1111</v>
      </c>
      <c r="D553" s="142" t="s">
        <v>146</v>
      </c>
      <c r="E553" s="143" t="s">
        <v>870</v>
      </c>
      <c r="F553" s="144" t="s">
        <v>871</v>
      </c>
      <c r="G553" s="145" t="s">
        <v>189</v>
      </c>
      <c r="H553" s="146">
        <v>1934</v>
      </c>
      <c r="I553" s="147"/>
      <c r="J553" s="148">
        <f>ROUND(I553*H553,2)</f>
        <v>0</v>
      </c>
      <c r="K553" s="144" t="s">
        <v>21</v>
      </c>
      <c r="L553" s="33"/>
      <c r="M553" s="302" t="s">
        <v>21</v>
      </c>
      <c r="N553" s="149" t="s">
        <v>43</v>
      </c>
      <c r="O553" s="34"/>
      <c r="P553" s="150">
        <f>O553*H553</f>
        <v>0</v>
      </c>
      <c r="Q553" s="150">
        <v>0</v>
      </c>
      <c r="R553" s="150">
        <f>Q553*H553</f>
        <v>0</v>
      </c>
      <c r="S553" s="150">
        <v>0</v>
      </c>
      <c r="T553" s="151">
        <f>S553*H553</f>
        <v>0</v>
      </c>
      <c r="AR553" s="291" t="s">
        <v>150</v>
      </c>
      <c r="AT553" s="291" t="s">
        <v>146</v>
      </c>
      <c r="AU553" s="291" t="s">
        <v>82</v>
      </c>
      <c r="AY553" s="291" t="s">
        <v>145</v>
      </c>
      <c r="BE553" s="303">
        <f>IF(N553="základní",J553,0)</f>
        <v>0</v>
      </c>
      <c r="BF553" s="303">
        <f>IF(N553="snížená",J553,0)</f>
        <v>0</v>
      </c>
      <c r="BG553" s="303">
        <f>IF(N553="zákl. přenesená",J553,0)</f>
        <v>0</v>
      </c>
      <c r="BH553" s="303">
        <f>IF(N553="sníž. přenesená",J553,0)</f>
        <v>0</v>
      </c>
      <c r="BI553" s="303">
        <f>IF(N553="nulová",J553,0)</f>
        <v>0</v>
      </c>
      <c r="BJ553" s="291" t="s">
        <v>80</v>
      </c>
      <c r="BK553" s="303">
        <f>ROUND(I553*H553,2)</f>
        <v>0</v>
      </c>
      <c r="BL553" s="291" t="s">
        <v>150</v>
      </c>
      <c r="BM553" s="291" t="s">
        <v>1112</v>
      </c>
    </row>
    <row r="554" spans="2:65" s="133" customFormat="1" ht="37.35" customHeight="1">
      <c r="B554" s="132"/>
      <c r="D554" s="165" t="s">
        <v>71</v>
      </c>
      <c r="E554" s="166" t="s">
        <v>1113</v>
      </c>
      <c r="F554" s="166" t="s">
        <v>1114</v>
      </c>
      <c r="I554" s="136"/>
      <c r="J554" s="167">
        <f>BK554</f>
        <v>0</v>
      </c>
      <c r="L554" s="132"/>
      <c r="M554" s="138"/>
      <c r="N554" s="139"/>
      <c r="O554" s="139"/>
      <c r="P554" s="140">
        <f>P555+P560</f>
        <v>0</v>
      </c>
      <c r="Q554" s="139"/>
      <c r="R554" s="140">
        <f>R555+R560</f>
        <v>0.24</v>
      </c>
      <c r="S554" s="139"/>
      <c r="T554" s="141">
        <f>T555+T560</f>
        <v>0</v>
      </c>
      <c r="AR554" s="165" t="s">
        <v>80</v>
      </c>
      <c r="AT554" s="300" t="s">
        <v>71</v>
      </c>
      <c r="AU554" s="300" t="s">
        <v>72</v>
      </c>
      <c r="AY554" s="165" t="s">
        <v>145</v>
      </c>
      <c r="BK554" s="301">
        <f>BK555+BK560</f>
        <v>0</v>
      </c>
    </row>
    <row r="555" spans="2:65" s="133" customFormat="1" ht="19.899999999999999" customHeight="1">
      <c r="B555" s="132"/>
      <c r="D555" s="134" t="s">
        <v>71</v>
      </c>
      <c r="E555" s="168" t="s">
        <v>2439</v>
      </c>
      <c r="F555" s="168" t="s">
        <v>2440</v>
      </c>
      <c r="I555" s="136"/>
      <c r="J555" s="169">
        <f>BK555</f>
        <v>0</v>
      </c>
      <c r="L555" s="132"/>
      <c r="M555" s="138"/>
      <c r="N555" s="139"/>
      <c r="O555" s="139"/>
      <c r="P555" s="140">
        <f>SUM(P556:P559)</f>
        <v>0</v>
      </c>
      <c r="Q555" s="139"/>
      <c r="R555" s="140">
        <f>SUM(R556:R559)</f>
        <v>0</v>
      </c>
      <c r="S555" s="139"/>
      <c r="T555" s="141">
        <f>SUM(T556:T559)</f>
        <v>0</v>
      </c>
      <c r="AR555" s="165" t="s">
        <v>80</v>
      </c>
      <c r="AT555" s="300" t="s">
        <v>71</v>
      </c>
      <c r="AU555" s="300" t="s">
        <v>80</v>
      </c>
      <c r="AY555" s="165" t="s">
        <v>145</v>
      </c>
      <c r="BK555" s="301">
        <f>SUM(BK556:BK559)</f>
        <v>0</v>
      </c>
    </row>
    <row r="556" spans="2:65" s="55" customFormat="1" ht="31.5" customHeight="1">
      <c r="B556" s="33"/>
      <c r="C556" s="142" t="s">
        <v>932</v>
      </c>
      <c r="D556" s="142" t="s">
        <v>146</v>
      </c>
      <c r="E556" s="143" t="s">
        <v>698</v>
      </c>
      <c r="F556" s="144" t="s">
        <v>699</v>
      </c>
      <c r="G556" s="145" t="s">
        <v>155</v>
      </c>
      <c r="H556" s="146">
        <v>20</v>
      </c>
      <c r="I556" s="147"/>
      <c r="J556" s="148">
        <f>ROUND(I556*H556,2)</f>
        <v>0</v>
      </c>
      <c r="K556" s="144" t="s">
        <v>21</v>
      </c>
      <c r="L556" s="33"/>
      <c r="M556" s="302" t="s">
        <v>21</v>
      </c>
      <c r="N556" s="149" t="s">
        <v>43</v>
      </c>
      <c r="O556" s="34"/>
      <c r="P556" s="150">
        <f>O556*H556</f>
        <v>0</v>
      </c>
      <c r="Q556" s="150">
        <v>0</v>
      </c>
      <c r="R556" s="150">
        <f>Q556*H556</f>
        <v>0</v>
      </c>
      <c r="S556" s="150">
        <v>0</v>
      </c>
      <c r="T556" s="151">
        <f>S556*H556</f>
        <v>0</v>
      </c>
      <c r="AR556" s="291" t="s">
        <v>150</v>
      </c>
      <c r="AT556" s="291" t="s">
        <v>146</v>
      </c>
      <c r="AU556" s="291" t="s">
        <v>82</v>
      </c>
      <c r="AY556" s="291" t="s">
        <v>145</v>
      </c>
      <c r="BE556" s="303">
        <f>IF(N556="základní",J556,0)</f>
        <v>0</v>
      </c>
      <c r="BF556" s="303">
        <f>IF(N556="snížená",J556,0)</f>
        <v>0</v>
      </c>
      <c r="BG556" s="303">
        <f>IF(N556="zákl. přenesená",J556,0)</f>
        <v>0</v>
      </c>
      <c r="BH556" s="303">
        <f>IF(N556="sníž. přenesená",J556,0)</f>
        <v>0</v>
      </c>
      <c r="BI556" s="303">
        <f>IF(N556="nulová",J556,0)</f>
        <v>0</v>
      </c>
      <c r="BJ556" s="291" t="s">
        <v>80</v>
      </c>
      <c r="BK556" s="303">
        <f>ROUND(I556*H556,2)</f>
        <v>0</v>
      </c>
      <c r="BL556" s="291" t="s">
        <v>150</v>
      </c>
      <c r="BM556" s="291" t="s">
        <v>1115</v>
      </c>
    </row>
    <row r="557" spans="2:65" s="55" customFormat="1" ht="31.5" customHeight="1">
      <c r="B557" s="33"/>
      <c r="C557" s="142" t="s">
        <v>1116</v>
      </c>
      <c r="D557" s="142" t="s">
        <v>146</v>
      </c>
      <c r="E557" s="143" t="s">
        <v>877</v>
      </c>
      <c r="F557" s="144" t="s">
        <v>878</v>
      </c>
      <c r="G557" s="145" t="s">
        <v>155</v>
      </c>
      <c r="H557" s="146">
        <v>20</v>
      </c>
      <c r="I557" s="147"/>
      <c r="J557" s="148">
        <f>ROUND(I557*H557,2)</f>
        <v>0</v>
      </c>
      <c r="K557" s="144" t="s">
        <v>21</v>
      </c>
      <c r="L557" s="33"/>
      <c r="M557" s="302" t="s">
        <v>21</v>
      </c>
      <c r="N557" s="149" t="s">
        <v>43</v>
      </c>
      <c r="O557" s="34"/>
      <c r="P557" s="150">
        <f>O557*H557</f>
        <v>0</v>
      </c>
      <c r="Q557" s="150">
        <v>0</v>
      </c>
      <c r="R557" s="150">
        <f>Q557*H557</f>
        <v>0</v>
      </c>
      <c r="S557" s="150">
        <v>0</v>
      </c>
      <c r="T557" s="151">
        <f>S557*H557</f>
        <v>0</v>
      </c>
      <c r="AR557" s="291" t="s">
        <v>150</v>
      </c>
      <c r="AT557" s="291" t="s">
        <v>146</v>
      </c>
      <c r="AU557" s="291" t="s">
        <v>82</v>
      </c>
      <c r="AY557" s="291" t="s">
        <v>145</v>
      </c>
      <c r="BE557" s="303">
        <f>IF(N557="základní",J557,0)</f>
        <v>0</v>
      </c>
      <c r="BF557" s="303">
        <f>IF(N557="snížená",J557,0)</f>
        <v>0</v>
      </c>
      <c r="BG557" s="303">
        <f>IF(N557="zákl. přenesená",J557,0)</f>
        <v>0</v>
      </c>
      <c r="BH557" s="303">
        <f>IF(N557="sníž. přenesená",J557,0)</f>
        <v>0</v>
      </c>
      <c r="BI557" s="303">
        <f>IF(N557="nulová",J557,0)</f>
        <v>0</v>
      </c>
      <c r="BJ557" s="291" t="s">
        <v>80</v>
      </c>
      <c r="BK557" s="303">
        <f>ROUND(I557*H557,2)</f>
        <v>0</v>
      </c>
      <c r="BL557" s="291" t="s">
        <v>150</v>
      </c>
      <c r="BM557" s="291" t="s">
        <v>1117</v>
      </c>
    </row>
    <row r="558" spans="2:65" s="55" customFormat="1" ht="31.5" customHeight="1">
      <c r="B558" s="33"/>
      <c r="C558" s="142" t="s">
        <v>934</v>
      </c>
      <c r="D558" s="142" t="s">
        <v>146</v>
      </c>
      <c r="E558" s="143" t="s">
        <v>701</v>
      </c>
      <c r="F558" s="144" t="s">
        <v>702</v>
      </c>
      <c r="G558" s="145" t="s">
        <v>155</v>
      </c>
      <c r="H558" s="146">
        <v>20</v>
      </c>
      <c r="I558" s="147"/>
      <c r="J558" s="148">
        <f>ROUND(I558*H558,2)</f>
        <v>0</v>
      </c>
      <c r="K558" s="144" t="s">
        <v>21</v>
      </c>
      <c r="L558" s="33"/>
      <c r="M558" s="302" t="s">
        <v>21</v>
      </c>
      <c r="N558" s="149" t="s">
        <v>43</v>
      </c>
      <c r="O558" s="34"/>
      <c r="P558" s="150">
        <f>O558*H558</f>
        <v>0</v>
      </c>
      <c r="Q558" s="150">
        <v>0</v>
      </c>
      <c r="R558" s="150">
        <f>Q558*H558</f>
        <v>0</v>
      </c>
      <c r="S558" s="150">
        <v>0</v>
      </c>
      <c r="T558" s="151">
        <f>S558*H558</f>
        <v>0</v>
      </c>
      <c r="AR558" s="291" t="s">
        <v>150</v>
      </c>
      <c r="AT558" s="291" t="s">
        <v>146</v>
      </c>
      <c r="AU558" s="291" t="s">
        <v>82</v>
      </c>
      <c r="AY558" s="291" t="s">
        <v>145</v>
      </c>
      <c r="BE558" s="303">
        <f>IF(N558="základní",J558,0)</f>
        <v>0</v>
      </c>
      <c r="BF558" s="303">
        <f>IF(N558="snížená",J558,0)</f>
        <v>0</v>
      </c>
      <c r="BG558" s="303">
        <f>IF(N558="zákl. přenesená",J558,0)</f>
        <v>0</v>
      </c>
      <c r="BH558" s="303">
        <f>IF(N558="sníž. přenesená",J558,0)</f>
        <v>0</v>
      </c>
      <c r="BI558" s="303">
        <f>IF(N558="nulová",J558,0)</f>
        <v>0</v>
      </c>
      <c r="BJ558" s="291" t="s">
        <v>80</v>
      </c>
      <c r="BK558" s="303">
        <f>ROUND(I558*H558,2)</f>
        <v>0</v>
      </c>
      <c r="BL558" s="291" t="s">
        <v>150</v>
      </c>
      <c r="BM558" s="291" t="s">
        <v>1118</v>
      </c>
    </row>
    <row r="559" spans="2:65" s="55" customFormat="1" ht="22.5" customHeight="1">
      <c r="B559" s="33"/>
      <c r="C559" s="142" t="s">
        <v>1119</v>
      </c>
      <c r="D559" s="142" t="s">
        <v>146</v>
      </c>
      <c r="E559" s="143" t="s">
        <v>706</v>
      </c>
      <c r="F559" s="144" t="s">
        <v>707</v>
      </c>
      <c r="G559" s="145" t="s">
        <v>221</v>
      </c>
      <c r="H559" s="146">
        <v>21</v>
      </c>
      <c r="I559" s="147"/>
      <c r="J559" s="148">
        <f>ROUND(I559*H559,2)</f>
        <v>0</v>
      </c>
      <c r="K559" s="144" t="s">
        <v>21</v>
      </c>
      <c r="L559" s="33"/>
      <c r="M559" s="302" t="s">
        <v>21</v>
      </c>
      <c r="N559" s="149" t="s">
        <v>43</v>
      </c>
      <c r="O559" s="34"/>
      <c r="P559" s="150">
        <f>O559*H559</f>
        <v>0</v>
      </c>
      <c r="Q559" s="150">
        <v>0</v>
      </c>
      <c r="R559" s="150">
        <f>Q559*H559</f>
        <v>0</v>
      </c>
      <c r="S559" s="150">
        <v>0</v>
      </c>
      <c r="T559" s="151">
        <f>S559*H559</f>
        <v>0</v>
      </c>
      <c r="AR559" s="291" t="s">
        <v>150</v>
      </c>
      <c r="AT559" s="291" t="s">
        <v>146</v>
      </c>
      <c r="AU559" s="291" t="s">
        <v>82</v>
      </c>
      <c r="AY559" s="291" t="s">
        <v>145</v>
      </c>
      <c r="BE559" s="303">
        <f>IF(N559="základní",J559,0)</f>
        <v>0</v>
      </c>
      <c r="BF559" s="303">
        <f>IF(N559="snížená",J559,0)</f>
        <v>0</v>
      </c>
      <c r="BG559" s="303">
        <f>IF(N559="zákl. přenesená",J559,0)</f>
        <v>0</v>
      </c>
      <c r="BH559" s="303">
        <f>IF(N559="sníž. přenesená",J559,0)</f>
        <v>0</v>
      </c>
      <c r="BI559" s="303">
        <f>IF(N559="nulová",J559,0)</f>
        <v>0</v>
      </c>
      <c r="BJ559" s="291" t="s">
        <v>80</v>
      </c>
      <c r="BK559" s="303">
        <f>ROUND(I559*H559,2)</f>
        <v>0</v>
      </c>
      <c r="BL559" s="291" t="s">
        <v>150</v>
      </c>
      <c r="BM559" s="291" t="s">
        <v>1120</v>
      </c>
    </row>
    <row r="560" spans="2:65" s="133" customFormat="1" ht="29.85" customHeight="1">
      <c r="B560" s="132"/>
      <c r="D560" s="134" t="s">
        <v>71</v>
      </c>
      <c r="E560" s="168" t="s">
        <v>776</v>
      </c>
      <c r="F560" s="168" t="s">
        <v>777</v>
      </c>
      <c r="I560" s="136"/>
      <c r="J560" s="169">
        <f>BK560</f>
        <v>0</v>
      </c>
      <c r="L560" s="132"/>
      <c r="M560" s="138"/>
      <c r="N560" s="139"/>
      <c r="O560" s="139"/>
      <c r="P560" s="140">
        <f>SUM(P561:P585)</f>
        <v>0</v>
      </c>
      <c r="Q560" s="139"/>
      <c r="R560" s="140">
        <f>SUM(R561:R585)</f>
        <v>0.24</v>
      </c>
      <c r="S560" s="139"/>
      <c r="T560" s="141">
        <f>SUM(T561:T585)</f>
        <v>0</v>
      </c>
      <c r="AR560" s="165" t="s">
        <v>80</v>
      </c>
      <c r="AT560" s="300" t="s">
        <v>71</v>
      </c>
      <c r="AU560" s="300" t="s">
        <v>80</v>
      </c>
      <c r="AY560" s="165" t="s">
        <v>145</v>
      </c>
      <c r="BK560" s="301">
        <f>SUM(BK561:BK585)</f>
        <v>0</v>
      </c>
    </row>
    <row r="561" spans="2:65" s="55" customFormat="1" ht="31.5" customHeight="1">
      <c r="B561" s="33"/>
      <c r="C561" s="142" t="s">
        <v>935</v>
      </c>
      <c r="D561" s="142" t="s">
        <v>146</v>
      </c>
      <c r="E561" s="143" t="s">
        <v>778</v>
      </c>
      <c r="F561" s="144" t="s">
        <v>779</v>
      </c>
      <c r="G561" s="145" t="s">
        <v>189</v>
      </c>
      <c r="H561" s="146">
        <v>12</v>
      </c>
      <c r="I561" s="147"/>
      <c r="J561" s="148">
        <f>ROUND(I561*H561,2)</f>
        <v>0</v>
      </c>
      <c r="K561" s="144" t="s">
        <v>190</v>
      </c>
      <c r="L561" s="33"/>
      <c r="M561" s="302" t="s">
        <v>21</v>
      </c>
      <c r="N561" s="149" t="s">
        <v>43</v>
      </c>
      <c r="O561" s="34"/>
      <c r="P561" s="150">
        <f>O561*H561</f>
        <v>0</v>
      </c>
      <c r="Q561" s="150">
        <v>0</v>
      </c>
      <c r="R561" s="150">
        <f>Q561*H561</f>
        <v>0</v>
      </c>
      <c r="S561" s="150">
        <v>0</v>
      </c>
      <c r="T561" s="151">
        <f>S561*H561</f>
        <v>0</v>
      </c>
      <c r="AR561" s="291" t="s">
        <v>150</v>
      </c>
      <c r="AT561" s="291" t="s">
        <v>146</v>
      </c>
      <c r="AU561" s="291" t="s">
        <v>82</v>
      </c>
      <c r="AY561" s="291" t="s">
        <v>145</v>
      </c>
      <c r="BE561" s="303">
        <f>IF(N561="základní",J561,0)</f>
        <v>0</v>
      </c>
      <c r="BF561" s="303">
        <f>IF(N561="snížená",J561,0)</f>
        <v>0</v>
      </c>
      <c r="BG561" s="303">
        <f>IF(N561="zákl. přenesená",J561,0)</f>
        <v>0</v>
      </c>
      <c r="BH561" s="303">
        <f>IF(N561="sníž. přenesená",J561,0)</f>
        <v>0</v>
      </c>
      <c r="BI561" s="303">
        <f>IF(N561="nulová",J561,0)</f>
        <v>0</v>
      </c>
      <c r="BJ561" s="291" t="s">
        <v>80</v>
      </c>
      <c r="BK561" s="303">
        <f>ROUND(I561*H561,2)</f>
        <v>0</v>
      </c>
      <c r="BL561" s="291" t="s">
        <v>150</v>
      </c>
      <c r="BM561" s="291" t="s">
        <v>1121</v>
      </c>
    </row>
    <row r="562" spans="2:65" s="55" customFormat="1" ht="148.5">
      <c r="B562" s="33"/>
      <c r="D562" s="170" t="s">
        <v>191</v>
      </c>
      <c r="F562" s="171" t="s">
        <v>780</v>
      </c>
      <c r="I562" s="122"/>
      <c r="L562" s="33"/>
      <c r="M562" s="154"/>
      <c r="N562" s="34"/>
      <c r="O562" s="34"/>
      <c r="P562" s="34"/>
      <c r="Q562" s="34"/>
      <c r="R562" s="34"/>
      <c r="S562" s="34"/>
      <c r="T562" s="70"/>
      <c r="AT562" s="291" t="s">
        <v>191</v>
      </c>
      <c r="AU562" s="291" t="s">
        <v>82</v>
      </c>
    </row>
    <row r="563" spans="2:65" s="55" customFormat="1" ht="22.5" customHeight="1">
      <c r="B563" s="33"/>
      <c r="C563" s="182" t="s">
        <v>1122</v>
      </c>
      <c r="D563" s="182" t="s">
        <v>232</v>
      </c>
      <c r="E563" s="183" t="s">
        <v>781</v>
      </c>
      <c r="F563" s="184" t="s">
        <v>782</v>
      </c>
      <c r="G563" s="185" t="s">
        <v>783</v>
      </c>
      <c r="H563" s="186">
        <v>0.19</v>
      </c>
      <c r="I563" s="187"/>
      <c r="J563" s="188">
        <f>ROUND(I563*H563,2)</f>
        <v>0</v>
      </c>
      <c r="K563" s="184" t="s">
        <v>21</v>
      </c>
      <c r="L563" s="306"/>
      <c r="M563" s="307" t="s">
        <v>21</v>
      </c>
      <c r="N563" s="189" t="s">
        <v>43</v>
      </c>
      <c r="O563" s="34"/>
      <c r="P563" s="150">
        <f>O563*H563</f>
        <v>0</v>
      </c>
      <c r="Q563" s="150">
        <v>0</v>
      </c>
      <c r="R563" s="150">
        <f>Q563*H563</f>
        <v>0</v>
      </c>
      <c r="S563" s="150">
        <v>0</v>
      </c>
      <c r="T563" s="151">
        <f>S563*H563</f>
        <v>0</v>
      </c>
      <c r="AR563" s="291" t="s">
        <v>162</v>
      </c>
      <c r="AT563" s="291" t="s">
        <v>232</v>
      </c>
      <c r="AU563" s="291" t="s">
        <v>82</v>
      </c>
      <c r="AY563" s="291" t="s">
        <v>145</v>
      </c>
      <c r="BE563" s="303">
        <f>IF(N563="základní",J563,0)</f>
        <v>0</v>
      </c>
      <c r="BF563" s="303">
        <f>IF(N563="snížená",J563,0)</f>
        <v>0</v>
      </c>
      <c r="BG563" s="303">
        <f>IF(N563="zákl. přenesená",J563,0)</f>
        <v>0</v>
      </c>
      <c r="BH563" s="303">
        <f>IF(N563="sníž. přenesená",J563,0)</f>
        <v>0</v>
      </c>
      <c r="BI563" s="303">
        <f>IF(N563="nulová",J563,0)</f>
        <v>0</v>
      </c>
      <c r="BJ563" s="291" t="s">
        <v>80</v>
      </c>
      <c r="BK563" s="303">
        <f>ROUND(I563*H563,2)</f>
        <v>0</v>
      </c>
      <c r="BL563" s="291" t="s">
        <v>150</v>
      </c>
      <c r="BM563" s="291" t="s">
        <v>1123</v>
      </c>
    </row>
    <row r="564" spans="2:65" s="55" customFormat="1" ht="31.5" customHeight="1">
      <c r="B564" s="33"/>
      <c r="C564" s="142" t="s">
        <v>937</v>
      </c>
      <c r="D564" s="142" t="s">
        <v>146</v>
      </c>
      <c r="E564" s="143" t="s">
        <v>784</v>
      </c>
      <c r="F564" s="144" t="s">
        <v>785</v>
      </c>
      <c r="G564" s="145" t="s">
        <v>221</v>
      </c>
      <c r="H564" s="146">
        <v>1.2</v>
      </c>
      <c r="I564" s="147"/>
      <c r="J564" s="148">
        <f>ROUND(I564*H564,2)</f>
        <v>0</v>
      </c>
      <c r="K564" s="144" t="s">
        <v>190</v>
      </c>
      <c r="L564" s="33"/>
      <c r="M564" s="302" t="s">
        <v>21</v>
      </c>
      <c r="N564" s="149" t="s">
        <v>43</v>
      </c>
      <c r="O564" s="34"/>
      <c r="P564" s="150">
        <f>O564*H564</f>
        <v>0</v>
      </c>
      <c r="Q564" s="150">
        <v>0</v>
      </c>
      <c r="R564" s="150">
        <f>Q564*H564</f>
        <v>0</v>
      </c>
      <c r="S564" s="150">
        <v>0</v>
      </c>
      <c r="T564" s="151">
        <f>S564*H564</f>
        <v>0</v>
      </c>
      <c r="AR564" s="291" t="s">
        <v>150</v>
      </c>
      <c r="AT564" s="291" t="s">
        <v>146</v>
      </c>
      <c r="AU564" s="291" t="s">
        <v>82</v>
      </c>
      <c r="AY564" s="291" t="s">
        <v>145</v>
      </c>
      <c r="BE564" s="303">
        <f>IF(N564="základní",J564,0)</f>
        <v>0</v>
      </c>
      <c r="BF564" s="303">
        <f>IF(N564="snížená",J564,0)</f>
        <v>0</v>
      </c>
      <c r="BG564" s="303">
        <f>IF(N564="zákl. přenesená",J564,0)</f>
        <v>0</v>
      </c>
      <c r="BH564" s="303">
        <f>IF(N564="sníž. přenesená",J564,0)</f>
        <v>0</v>
      </c>
      <c r="BI564" s="303">
        <f>IF(N564="nulová",J564,0)</f>
        <v>0</v>
      </c>
      <c r="BJ564" s="291" t="s">
        <v>80</v>
      </c>
      <c r="BK564" s="303">
        <f>ROUND(I564*H564,2)</f>
        <v>0</v>
      </c>
      <c r="BL564" s="291" t="s">
        <v>150</v>
      </c>
      <c r="BM564" s="291" t="s">
        <v>1124</v>
      </c>
    </row>
    <row r="565" spans="2:65" s="55" customFormat="1" ht="81">
      <c r="B565" s="33"/>
      <c r="D565" s="170" t="s">
        <v>191</v>
      </c>
      <c r="F565" s="171" t="s">
        <v>786</v>
      </c>
      <c r="I565" s="122"/>
      <c r="L565" s="33"/>
      <c r="M565" s="154"/>
      <c r="N565" s="34"/>
      <c r="O565" s="34"/>
      <c r="P565" s="34"/>
      <c r="Q565" s="34"/>
      <c r="R565" s="34"/>
      <c r="S565" s="34"/>
      <c r="T565" s="70"/>
      <c r="AT565" s="291" t="s">
        <v>191</v>
      </c>
      <c r="AU565" s="291" t="s">
        <v>82</v>
      </c>
    </row>
    <row r="566" spans="2:65" s="55" customFormat="1" ht="22.5" customHeight="1">
      <c r="B566" s="33"/>
      <c r="C566" s="142" t="s">
        <v>1125</v>
      </c>
      <c r="D566" s="142" t="s">
        <v>146</v>
      </c>
      <c r="E566" s="143" t="s">
        <v>787</v>
      </c>
      <c r="F566" s="144" t="s">
        <v>788</v>
      </c>
      <c r="G566" s="145" t="s">
        <v>189</v>
      </c>
      <c r="H566" s="146">
        <v>12</v>
      </c>
      <c r="I566" s="147"/>
      <c r="J566" s="148">
        <f>ROUND(I566*H566,2)</f>
        <v>0</v>
      </c>
      <c r="K566" s="144" t="s">
        <v>21</v>
      </c>
      <c r="L566" s="33"/>
      <c r="M566" s="302" t="s">
        <v>21</v>
      </c>
      <c r="N566" s="149" t="s">
        <v>43</v>
      </c>
      <c r="O566" s="34"/>
      <c r="P566" s="150">
        <f>O566*H566</f>
        <v>0</v>
      </c>
      <c r="Q566" s="150">
        <v>0</v>
      </c>
      <c r="R566" s="150">
        <f>Q566*H566</f>
        <v>0</v>
      </c>
      <c r="S566" s="150">
        <v>0</v>
      </c>
      <c r="T566" s="151">
        <f>S566*H566</f>
        <v>0</v>
      </c>
      <c r="AR566" s="291" t="s">
        <v>150</v>
      </c>
      <c r="AT566" s="291" t="s">
        <v>146</v>
      </c>
      <c r="AU566" s="291" t="s">
        <v>82</v>
      </c>
      <c r="AY566" s="291" t="s">
        <v>145</v>
      </c>
      <c r="BE566" s="303">
        <f>IF(N566="základní",J566,0)</f>
        <v>0</v>
      </c>
      <c r="BF566" s="303">
        <f>IF(N566="snížená",J566,0)</f>
        <v>0</v>
      </c>
      <c r="BG566" s="303">
        <f>IF(N566="zákl. přenesená",J566,0)</f>
        <v>0</v>
      </c>
      <c r="BH566" s="303">
        <f>IF(N566="sníž. přenesená",J566,0)</f>
        <v>0</v>
      </c>
      <c r="BI566" s="303">
        <f>IF(N566="nulová",J566,0)</f>
        <v>0</v>
      </c>
      <c r="BJ566" s="291" t="s">
        <v>80</v>
      </c>
      <c r="BK566" s="303">
        <f>ROUND(I566*H566,2)</f>
        <v>0</v>
      </c>
      <c r="BL566" s="291" t="s">
        <v>150</v>
      </c>
      <c r="BM566" s="291" t="s">
        <v>1126</v>
      </c>
    </row>
    <row r="567" spans="2:65" s="55" customFormat="1" ht="22.5" customHeight="1">
      <c r="B567" s="33"/>
      <c r="C567" s="142" t="s">
        <v>938</v>
      </c>
      <c r="D567" s="142" t="s">
        <v>146</v>
      </c>
      <c r="E567" s="143" t="s">
        <v>923</v>
      </c>
      <c r="F567" s="144" t="s">
        <v>924</v>
      </c>
      <c r="G567" s="145" t="s">
        <v>189</v>
      </c>
      <c r="H567" s="146">
        <v>1.2</v>
      </c>
      <c r="I567" s="147"/>
      <c r="J567" s="148">
        <f>ROUND(I567*H567,2)</f>
        <v>0</v>
      </c>
      <c r="K567" s="144" t="s">
        <v>190</v>
      </c>
      <c r="L567" s="33"/>
      <c r="M567" s="302" t="s">
        <v>21</v>
      </c>
      <c r="N567" s="149" t="s">
        <v>43</v>
      </c>
      <c r="O567" s="34"/>
      <c r="P567" s="150">
        <f>O567*H567</f>
        <v>0</v>
      </c>
      <c r="Q567" s="150">
        <v>0</v>
      </c>
      <c r="R567" s="150">
        <f>Q567*H567</f>
        <v>0</v>
      </c>
      <c r="S567" s="150">
        <v>0</v>
      </c>
      <c r="T567" s="151">
        <f>S567*H567</f>
        <v>0</v>
      </c>
      <c r="AR567" s="291" t="s">
        <v>150</v>
      </c>
      <c r="AT567" s="291" t="s">
        <v>146</v>
      </c>
      <c r="AU567" s="291" t="s">
        <v>82</v>
      </c>
      <c r="AY567" s="291" t="s">
        <v>145</v>
      </c>
      <c r="BE567" s="303">
        <f>IF(N567="základní",J567,0)</f>
        <v>0</v>
      </c>
      <c r="BF567" s="303">
        <f>IF(N567="snížená",J567,0)</f>
        <v>0</v>
      </c>
      <c r="BG567" s="303">
        <f>IF(N567="zákl. přenesená",J567,0)</f>
        <v>0</v>
      </c>
      <c r="BH567" s="303">
        <f>IF(N567="sníž. přenesená",J567,0)</f>
        <v>0</v>
      </c>
      <c r="BI567" s="303">
        <f>IF(N567="nulová",J567,0)</f>
        <v>0</v>
      </c>
      <c r="BJ567" s="291" t="s">
        <v>80</v>
      </c>
      <c r="BK567" s="303">
        <f>ROUND(I567*H567,2)</f>
        <v>0</v>
      </c>
      <c r="BL567" s="291" t="s">
        <v>150</v>
      </c>
      <c r="BM567" s="291" t="s">
        <v>1127</v>
      </c>
    </row>
    <row r="568" spans="2:65" s="55" customFormat="1" ht="54">
      <c r="B568" s="33"/>
      <c r="D568" s="170" t="s">
        <v>191</v>
      </c>
      <c r="F568" s="171" t="s">
        <v>798</v>
      </c>
      <c r="I568" s="122"/>
      <c r="L568" s="33"/>
      <c r="M568" s="154"/>
      <c r="N568" s="34"/>
      <c r="O568" s="34"/>
      <c r="P568" s="34"/>
      <c r="Q568" s="34"/>
      <c r="R568" s="34"/>
      <c r="S568" s="34"/>
      <c r="T568" s="70"/>
      <c r="AT568" s="291" t="s">
        <v>191</v>
      </c>
      <c r="AU568" s="291" t="s">
        <v>82</v>
      </c>
    </row>
    <row r="569" spans="2:65" s="55" customFormat="1" ht="31.5" customHeight="1">
      <c r="B569" s="33"/>
      <c r="C569" s="142" t="s">
        <v>1128</v>
      </c>
      <c r="D569" s="142" t="s">
        <v>146</v>
      </c>
      <c r="E569" s="143" t="s">
        <v>799</v>
      </c>
      <c r="F569" s="144" t="s">
        <v>800</v>
      </c>
      <c r="G569" s="145" t="s">
        <v>155</v>
      </c>
      <c r="H569" s="146">
        <v>25</v>
      </c>
      <c r="I569" s="147"/>
      <c r="J569" s="148">
        <f>ROUND(I569*H569,2)</f>
        <v>0</v>
      </c>
      <c r="K569" s="144" t="s">
        <v>21</v>
      </c>
      <c r="L569" s="33"/>
      <c r="M569" s="302" t="s">
        <v>21</v>
      </c>
      <c r="N569" s="149" t="s">
        <v>43</v>
      </c>
      <c r="O569" s="34"/>
      <c r="P569" s="150">
        <f>O569*H569</f>
        <v>0</v>
      </c>
      <c r="Q569" s="150">
        <v>0</v>
      </c>
      <c r="R569" s="150">
        <f>Q569*H569</f>
        <v>0</v>
      </c>
      <c r="S569" s="150">
        <v>0</v>
      </c>
      <c r="T569" s="151">
        <f>S569*H569</f>
        <v>0</v>
      </c>
      <c r="AR569" s="291" t="s">
        <v>150</v>
      </c>
      <c r="AT569" s="291" t="s">
        <v>146</v>
      </c>
      <c r="AU569" s="291" t="s">
        <v>82</v>
      </c>
      <c r="AY569" s="291" t="s">
        <v>145</v>
      </c>
      <c r="BE569" s="303">
        <f>IF(N569="základní",J569,0)</f>
        <v>0</v>
      </c>
      <c r="BF569" s="303">
        <f>IF(N569="snížená",J569,0)</f>
        <v>0</v>
      </c>
      <c r="BG569" s="303">
        <f>IF(N569="zákl. přenesená",J569,0)</f>
        <v>0</v>
      </c>
      <c r="BH569" s="303">
        <f>IF(N569="sníž. přenesená",J569,0)</f>
        <v>0</v>
      </c>
      <c r="BI569" s="303">
        <f>IF(N569="nulová",J569,0)</f>
        <v>0</v>
      </c>
      <c r="BJ569" s="291" t="s">
        <v>80</v>
      </c>
      <c r="BK569" s="303">
        <f>ROUND(I569*H569,2)</f>
        <v>0</v>
      </c>
      <c r="BL569" s="291" t="s">
        <v>150</v>
      </c>
      <c r="BM569" s="291" t="s">
        <v>1129</v>
      </c>
    </row>
    <row r="570" spans="2:65" s="55" customFormat="1" ht="31.5" customHeight="1">
      <c r="B570" s="33"/>
      <c r="C570" s="142" t="s">
        <v>940</v>
      </c>
      <c r="D570" s="142" t="s">
        <v>146</v>
      </c>
      <c r="E570" s="143" t="s">
        <v>802</v>
      </c>
      <c r="F570" s="144" t="s">
        <v>803</v>
      </c>
      <c r="G570" s="145" t="s">
        <v>155</v>
      </c>
      <c r="H570" s="146">
        <v>25</v>
      </c>
      <c r="I570" s="147"/>
      <c r="J570" s="148">
        <f>ROUND(I570*H570,2)</f>
        <v>0</v>
      </c>
      <c r="K570" s="144" t="s">
        <v>190</v>
      </c>
      <c r="L570" s="33"/>
      <c r="M570" s="302" t="s">
        <v>21</v>
      </c>
      <c r="N570" s="149" t="s">
        <v>43</v>
      </c>
      <c r="O570" s="34"/>
      <c r="P570" s="150">
        <f>O570*H570</f>
        <v>0</v>
      </c>
      <c r="Q570" s="150">
        <v>0</v>
      </c>
      <c r="R570" s="150">
        <f>Q570*H570</f>
        <v>0</v>
      </c>
      <c r="S570" s="150">
        <v>0</v>
      </c>
      <c r="T570" s="151">
        <f>S570*H570</f>
        <v>0</v>
      </c>
      <c r="AR570" s="291" t="s">
        <v>150</v>
      </c>
      <c r="AT570" s="291" t="s">
        <v>146</v>
      </c>
      <c r="AU570" s="291" t="s">
        <v>82</v>
      </c>
      <c r="AY570" s="291" t="s">
        <v>145</v>
      </c>
      <c r="BE570" s="303">
        <f>IF(N570="základní",J570,0)</f>
        <v>0</v>
      </c>
      <c r="BF570" s="303">
        <f>IF(N570="snížená",J570,0)</f>
        <v>0</v>
      </c>
      <c r="BG570" s="303">
        <f>IF(N570="zákl. přenesená",J570,0)</f>
        <v>0</v>
      </c>
      <c r="BH570" s="303">
        <f>IF(N570="sníž. přenesená",J570,0)</f>
        <v>0</v>
      </c>
      <c r="BI570" s="303">
        <f>IF(N570="nulová",J570,0)</f>
        <v>0</v>
      </c>
      <c r="BJ570" s="291" t="s">
        <v>80</v>
      </c>
      <c r="BK570" s="303">
        <f>ROUND(I570*H570,2)</f>
        <v>0</v>
      </c>
      <c r="BL570" s="291" t="s">
        <v>150</v>
      </c>
      <c r="BM570" s="291" t="s">
        <v>1130</v>
      </c>
    </row>
    <row r="571" spans="2:65" s="55" customFormat="1" ht="67.5">
      <c r="B571" s="33"/>
      <c r="D571" s="170" t="s">
        <v>191</v>
      </c>
      <c r="F571" s="171" t="s">
        <v>727</v>
      </c>
      <c r="I571" s="122"/>
      <c r="L571" s="33"/>
      <c r="M571" s="154"/>
      <c r="N571" s="34"/>
      <c r="O571" s="34"/>
      <c r="P571" s="34"/>
      <c r="Q571" s="34"/>
      <c r="R571" s="34"/>
      <c r="S571" s="34"/>
      <c r="T571" s="70"/>
      <c r="AT571" s="291" t="s">
        <v>191</v>
      </c>
      <c r="AU571" s="291" t="s">
        <v>82</v>
      </c>
    </row>
    <row r="572" spans="2:65" s="55" customFormat="1" ht="31.5" customHeight="1">
      <c r="B572" s="33"/>
      <c r="C572" s="142" t="s">
        <v>1131</v>
      </c>
      <c r="D572" s="142" t="s">
        <v>146</v>
      </c>
      <c r="E572" s="143" t="s">
        <v>730</v>
      </c>
      <c r="F572" s="144" t="s">
        <v>731</v>
      </c>
      <c r="G572" s="310" t="s">
        <v>459</v>
      </c>
      <c r="H572" s="146">
        <v>0.25</v>
      </c>
      <c r="I572" s="147"/>
      <c r="J572" s="148">
        <f>ROUND(I572*H572,2)</f>
        <v>0</v>
      </c>
      <c r="K572" s="144" t="s">
        <v>190</v>
      </c>
      <c r="L572" s="33"/>
      <c r="M572" s="302" t="s">
        <v>21</v>
      </c>
      <c r="N572" s="149" t="s">
        <v>43</v>
      </c>
      <c r="O572" s="34"/>
      <c r="P572" s="150">
        <f>O572*H572</f>
        <v>0</v>
      </c>
      <c r="Q572" s="150">
        <v>0</v>
      </c>
      <c r="R572" s="150">
        <f>Q572*H572</f>
        <v>0</v>
      </c>
      <c r="S572" s="150">
        <v>0</v>
      </c>
      <c r="T572" s="151">
        <f>S572*H572</f>
        <v>0</v>
      </c>
      <c r="AR572" s="291" t="s">
        <v>150</v>
      </c>
      <c r="AT572" s="291" t="s">
        <v>146</v>
      </c>
      <c r="AU572" s="291" t="s">
        <v>82</v>
      </c>
      <c r="AY572" s="291" t="s">
        <v>145</v>
      </c>
      <c r="BE572" s="303">
        <f>IF(N572="základní",J572,0)</f>
        <v>0</v>
      </c>
      <c r="BF572" s="303">
        <f>IF(N572="snížená",J572,0)</f>
        <v>0</v>
      </c>
      <c r="BG572" s="303">
        <f>IF(N572="zákl. přenesená",J572,0)</f>
        <v>0</v>
      </c>
      <c r="BH572" s="303">
        <f>IF(N572="sníž. přenesená",J572,0)</f>
        <v>0</v>
      </c>
      <c r="BI572" s="303">
        <f>IF(N572="nulová",J572,0)</f>
        <v>0</v>
      </c>
      <c r="BJ572" s="291" t="s">
        <v>80</v>
      </c>
      <c r="BK572" s="303">
        <f>ROUND(I572*H572,2)</f>
        <v>0</v>
      </c>
      <c r="BL572" s="291" t="s">
        <v>150</v>
      </c>
      <c r="BM572" s="291" t="s">
        <v>1132</v>
      </c>
    </row>
    <row r="573" spans="2:65" s="55" customFormat="1" ht="54">
      <c r="B573" s="33"/>
      <c r="D573" s="170" t="s">
        <v>191</v>
      </c>
      <c r="F573" s="171" t="s">
        <v>732</v>
      </c>
      <c r="I573" s="122"/>
      <c r="L573" s="33"/>
      <c r="M573" s="154"/>
      <c r="N573" s="34"/>
      <c r="O573" s="34"/>
      <c r="P573" s="34"/>
      <c r="Q573" s="34"/>
      <c r="R573" s="34"/>
      <c r="S573" s="34"/>
      <c r="T573" s="70"/>
      <c r="AT573" s="291" t="s">
        <v>191</v>
      </c>
      <c r="AU573" s="291" t="s">
        <v>82</v>
      </c>
    </row>
    <row r="574" spans="2:65" s="55" customFormat="1" ht="22.5" customHeight="1">
      <c r="B574" s="33"/>
      <c r="C574" s="182" t="s">
        <v>941</v>
      </c>
      <c r="D574" s="182" t="s">
        <v>232</v>
      </c>
      <c r="E574" s="183" t="s">
        <v>733</v>
      </c>
      <c r="F574" s="184" t="s">
        <v>734</v>
      </c>
      <c r="G574" s="185" t="s">
        <v>459</v>
      </c>
      <c r="H574" s="186">
        <v>0.25</v>
      </c>
      <c r="I574" s="187"/>
      <c r="J574" s="188">
        <f>ROUND(I574*H574,2)</f>
        <v>0</v>
      </c>
      <c r="K574" s="184" t="s">
        <v>21</v>
      </c>
      <c r="L574" s="306"/>
      <c r="M574" s="307" t="s">
        <v>21</v>
      </c>
      <c r="N574" s="189" t="s">
        <v>43</v>
      </c>
      <c r="O574" s="34"/>
      <c r="P574" s="150">
        <f>O574*H574</f>
        <v>0</v>
      </c>
      <c r="Q574" s="150">
        <v>0</v>
      </c>
      <c r="R574" s="150">
        <f>Q574*H574</f>
        <v>0</v>
      </c>
      <c r="S574" s="150">
        <v>0</v>
      </c>
      <c r="T574" s="151">
        <f>S574*H574</f>
        <v>0</v>
      </c>
      <c r="AR574" s="291" t="s">
        <v>162</v>
      </c>
      <c r="AT574" s="291" t="s">
        <v>232</v>
      </c>
      <c r="AU574" s="291" t="s">
        <v>82</v>
      </c>
      <c r="AY574" s="291" t="s">
        <v>145</v>
      </c>
      <c r="BE574" s="303">
        <f>IF(N574="základní",J574,0)</f>
        <v>0</v>
      </c>
      <c r="BF574" s="303">
        <f>IF(N574="snížená",J574,0)</f>
        <v>0</v>
      </c>
      <c r="BG574" s="303">
        <f>IF(N574="zákl. přenesená",J574,0)</f>
        <v>0</v>
      </c>
      <c r="BH574" s="303">
        <f>IF(N574="sníž. přenesená",J574,0)</f>
        <v>0</v>
      </c>
      <c r="BI574" s="303">
        <f>IF(N574="nulová",J574,0)</f>
        <v>0</v>
      </c>
      <c r="BJ574" s="291" t="s">
        <v>80</v>
      </c>
      <c r="BK574" s="303">
        <f>ROUND(I574*H574,2)</f>
        <v>0</v>
      </c>
      <c r="BL574" s="291" t="s">
        <v>150</v>
      </c>
      <c r="BM574" s="291" t="s">
        <v>1133</v>
      </c>
    </row>
    <row r="575" spans="2:65" s="55" customFormat="1" ht="31.5" customHeight="1">
      <c r="B575" s="33"/>
      <c r="C575" s="142" t="s">
        <v>1134</v>
      </c>
      <c r="D575" s="142" t="s">
        <v>146</v>
      </c>
      <c r="E575" s="143" t="s">
        <v>805</v>
      </c>
      <c r="F575" s="144" t="s">
        <v>806</v>
      </c>
      <c r="G575" s="145" t="s">
        <v>189</v>
      </c>
      <c r="H575" s="146">
        <v>3.6</v>
      </c>
      <c r="I575" s="147"/>
      <c r="J575" s="148">
        <f>ROUND(I575*H575,2)</f>
        <v>0</v>
      </c>
      <c r="K575" s="144" t="s">
        <v>190</v>
      </c>
      <c r="L575" s="33"/>
      <c r="M575" s="302" t="s">
        <v>21</v>
      </c>
      <c r="N575" s="149" t="s">
        <v>43</v>
      </c>
      <c r="O575" s="34"/>
      <c r="P575" s="150">
        <f>O575*H575</f>
        <v>0</v>
      </c>
      <c r="Q575" s="150">
        <v>0</v>
      </c>
      <c r="R575" s="150">
        <f>Q575*H575</f>
        <v>0</v>
      </c>
      <c r="S575" s="150">
        <v>0</v>
      </c>
      <c r="T575" s="151">
        <f>S575*H575</f>
        <v>0</v>
      </c>
      <c r="AR575" s="291" t="s">
        <v>150</v>
      </c>
      <c r="AT575" s="291" t="s">
        <v>146</v>
      </c>
      <c r="AU575" s="291" t="s">
        <v>82</v>
      </c>
      <c r="AY575" s="291" t="s">
        <v>145</v>
      </c>
      <c r="BE575" s="303">
        <f>IF(N575="základní",J575,0)</f>
        <v>0</v>
      </c>
      <c r="BF575" s="303">
        <f>IF(N575="snížená",J575,0)</f>
        <v>0</v>
      </c>
      <c r="BG575" s="303">
        <f>IF(N575="zákl. přenesená",J575,0)</f>
        <v>0</v>
      </c>
      <c r="BH575" s="303">
        <f>IF(N575="sníž. přenesená",J575,0)</f>
        <v>0</v>
      </c>
      <c r="BI575" s="303">
        <f>IF(N575="nulová",J575,0)</f>
        <v>0</v>
      </c>
      <c r="BJ575" s="291" t="s">
        <v>80</v>
      </c>
      <c r="BK575" s="303">
        <f>ROUND(I575*H575,2)</f>
        <v>0</v>
      </c>
      <c r="BL575" s="291" t="s">
        <v>150</v>
      </c>
      <c r="BM575" s="291" t="s">
        <v>1135</v>
      </c>
    </row>
    <row r="576" spans="2:65" s="55" customFormat="1" ht="121.5">
      <c r="B576" s="33"/>
      <c r="D576" s="170" t="s">
        <v>191</v>
      </c>
      <c r="F576" s="171" t="s">
        <v>808</v>
      </c>
      <c r="I576" s="122"/>
      <c r="L576" s="33"/>
      <c r="M576" s="154"/>
      <c r="N576" s="34"/>
      <c r="O576" s="34"/>
      <c r="P576" s="34"/>
      <c r="Q576" s="34"/>
      <c r="R576" s="34"/>
      <c r="S576" s="34"/>
      <c r="T576" s="70"/>
      <c r="AT576" s="291" t="s">
        <v>191</v>
      </c>
      <c r="AU576" s="291" t="s">
        <v>82</v>
      </c>
    </row>
    <row r="577" spans="2:65" s="55" customFormat="1" ht="22.5" customHeight="1">
      <c r="B577" s="33"/>
      <c r="C577" s="182" t="s">
        <v>943</v>
      </c>
      <c r="D577" s="182" t="s">
        <v>232</v>
      </c>
      <c r="E577" s="183" t="s">
        <v>781</v>
      </c>
      <c r="F577" s="184" t="s">
        <v>782</v>
      </c>
      <c r="G577" s="185" t="s">
        <v>783</v>
      </c>
      <c r="H577" s="186">
        <v>0.04</v>
      </c>
      <c r="I577" s="187"/>
      <c r="J577" s="188">
        <f t="shared" ref="J577:J583" si="40">ROUND(I577*H577,2)</f>
        <v>0</v>
      </c>
      <c r="K577" s="184" t="s">
        <v>21</v>
      </c>
      <c r="L577" s="306"/>
      <c r="M577" s="307" t="s">
        <v>21</v>
      </c>
      <c r="N577" s="189" t="s">
        <v>43</v>
      </c>
      <c r="O577" s="34"/>
      <c r="P577" s="150">
        <f t="shared" ref="P577:P583" si="41">O577*H577</f>
        <v>0</v>
      </c>
      <c r="Q577" s="150">
        <v>0</v>
      </c>
      <c r="R577" s="150">
        <f t="shared" ref="R577:R583" si="42">Q577*H577</f>
        <v>0</v>
      </c>
      <c r="S577" s="150">
        <v>0</v>
      </c>
      <c r="T577" s="151">
        <f t="shared" ref="T577:T583" si="43">S577*H577</f>
        <v>0</v>
      </c>
      <c r="AR577" s="291" t="s">
        <v>162</v>
      </c>
      <c r="AT577" s="291" t="s">
        <v>232</v>
      </c>
      <c r="AU577" s="291" t="s">
        <v>82</v>
      </c>
      <c r="AY577" s="291" t="s">
        <v>145</v>
      </c>
      <c r="BE577" s="303">
        <f t="shared" ref="BE577:BE583" si="44">IF(N577="základní",J577,0)</f>
        <v>0</v>
      </c>
      <c r="BF577" s="303">
        <f t="shared" ref="BF577:BF583" si="45">IF(N577="snížená",J577,0)</f>
        <v>0</v>
      </c>
      <c r="BG577" s="303">
        <f t="shared" ref="BG577:BG583" si="46">IF(N577="zákl. přenesená",J577,0)</f>
        <v>0</v>
      </c>
      <c r="BH577" s="303">
        <f t="shared" ref="BH577:BH583" si="47">IF(N577="sníž. přenesená",J577,0)</f>
        <v>0</v>
      </c>
      <c r="BI577" s="303">
        <f t="shared" ref="BI577:BI583" si="48">IF(N577="nulová",J577,0)</f>
        <v>0</v>
      </c>
      <c r="BJ577" s="291" t="s">
        <v>80</v>
      </c>
      <c r="BK577" s="303">
        <f t="shared" ref="BK577:BK583" si="49">ROUND(I577*H577,2)</f>
        <v>0</v>
      </c>
      <c r="BL577" s="291" t="s">
        <v>150</v>
      </c>
      <c r="BM577" s="291" t="s">
        <v>1136</v>
      </c>
    </row>
    <row r="578" spans="2:65" s="55" customFormat="1" ht="22.5" customHeight="1">
      <c r="B578" s="33"/>
      <c r="C578" s="142" t="s">
        <v>1137</v>
      </c>
      <c r="D578" s="142" t="s">
        <v>146</v>
      </c>
      <c r="E578" s="143" t="s">
        <v>750</v>
      </c>
      <c r="F578" s="144" t="s">
        <v>751</v>
      </c>
      <c r="G578" s="145" t="s">
        <v>189</v>
      </c>
      <c r="H578" s="146">
        <v>12</v>
      </c>
      <c r="I578" s="147"/>
      <c r="J578" s="148">
        <f t="shared" si="40"/>
        <v>0</v>
      </c>
      <c r="K578" s="144" t="s">
        <v>21</v>
      </c>
      <c r="L578" s="33"/>
      <c r="M578" s="302" t="s">
        <v>21</v>
      </c>
      <c r="N578" s="149" t="s">
        <v>43</v>
      </c>
      <c r="O578" s="34"/>
      <c r="P578" s="150">
        <f t="shared" si="41"/>
        <v>0</v>
      </c>
      <c r="Q578" s="150">
        <v>0</v>
      </c>
      <c r="R578" s="150">
        <f t="shared" si="42"/>
        <v>0</v>
      </c>
      <c r="S578" s="150">
        <v>0</v>
      </c>
      <c r="T578" s="151">
        <f t="shared" si="43"/>
        <v>0</v>
      </c>
      <c r="AR578" s="291" t="s">
        <v>150</v>
      </c>
      <c r="AT578" s="291" t="s">
        <v>146</v>
      </c>
      <c r="AU578" s="291" t="s">
        <v>82</v>
      </c>
      <c r="AY578" s="291" t="s">
        <v>145</v>
      </c>
      <c r="BE578" s="303">
        <f t="shared" si="44"/>
        <v>0</v>
      </c>
      <c r="BF578" s="303">
        <f t="shared" si="45"/>
        <v>0</v>
      </c>
      <c r="BG578" s="303">
        <f t="shared" si="46"/>
        <v>0</v>
      </c>
      <c r="BH578" s="303">
        <f t="shared" si="47"/>
        <v>0</v>
      </c>
      <c r="BI578" s="303">
        <f t="shared" si="48"/>
        <v>0</v>
      </c>
      <c r="BJ578" s="291" t="s">
        <v>80</v>
      </c>
      <c r="BK578" s="303">
        <f t="shared" si="49"/>
        <v>0</v>
      </c>
      <c r="BL578" s="291" t="s">
        <v>150</v>
      </c>
      <c r="BM578" s="291" t="s">
        <v>1138</v>
      </c>
    </row>
    <row r="579" spans="2:65" s="55" customFormat="1" ht="22.5" customHeight="1">
      <c r="B579" s="33"/>
      <c r="C579" s="182" t="s">
        <v>944</v>
      </c>
      <c r="D579" s="182" t="s">
        <v>232</v>
      </c>
      <c r="E579" s="183" t="s">
        <v>753</v>
      </c>
      <c r="F579" s="184" t="s">
        <v>754</v>
      </c>
      <c r="G579" s="185" t="s">
        <v>221</v>
      </c>
      <c r="H579" s="186">
        <v>1.2</v>
      </c>
      <c r="I579" s="187"/>
      <c r="J579" s="188">
        <f t="shared" si="40"/>
        <v>0</v>
      </c>
      <c r="K579" s="184" t="s">
        <v>190</v>
      </c>
      <c r="L579" s="306"/>
      <c r="M579" s="307" t="s">
        <v>21</v>
      </c>
      <c r="N579" s="189" t="s">
        <v>43</v>
      </c>
      <c r="O579" s="34"/>
      <c r="P579" s="150">
        <f t="shared" si="41"/>
        <v>0</v>
      </c>
      <c r="Q579" s="150">
        <v>0.2</v>
      </c>
      <c r="R579" s="150">
        <f t="shared" si="42"/>
        <v>0.24</v>
      </c>
      <c r="S579" s="150">
        <v>0</v>
      </c>
      <c r="T579" s="151">
        <f t="shared" si="43"/>
        <v>0</v>
      </c>
      <c r="AR579" s="291" t="s">
        <v>162</v>
      </c>
      <c r="AT579" s="291" t="s">
        <v>232</v>
      </c>
      <c r="AU579" s="291" t="s">
        <v>82</v>
      </c>
      <c r="AY579" s="291" t="s">
        <v>145</v>
      </c>
      <c r="BE579" s="303">
        <f t="shared" si="44"/>
        <v>0</v>
      </c>
      <c r="BF579" s="303">
        <f t="shared" si="45"/>
        <v>0</v>
      </c>
      <c r="BG579" s="303">
        <f t="shared" si="46"/>
        <v>0</v>
      </c>
      <c r="BH579" s="303">
        <f t="shared" si="47"/>
        <v>0</v>
      </c>
      <c r="BI579" s="303">
        <f t="shared" si="48"/>
        <v>0</v>
      </c>
      <c r="BJ579" s="291" t="s">
        <v>80</v>
      </c>
      <c r="BK579" s="303">
        <f t="shared" si="49"/>
        <v>0</v>
      </c>
      <c r="BL579" s="291" t="s">
        <v>150</v>
      </c>
      <c r="BM579" s="291" t="s">
        <v>1139</v>
      </c>
    </row>
    <row r="580" spans="2:65" s="55" customFormat="1" ht="22.5" customHeight="1">
      <c r="B580" s="33"/>
      <c r="C580" s="142" t="s">
        <v>1140</v>
      </c>
      <c r="D580" s="142" t="s">
        <v>146</v>
      </c>
      <c r="E580" s="143" t="s">
        <v>746</v>
      </c>
      <c r="F580" s="144" t="s">
        <v>747</v>
      </c>
      <c r="G580" s="145" t="s">
        <v>221</v>
      </c>
      <c r="H580" s="146">
        <v>2.4</v>
      </c>
      <c r="I580" s="147"/>
      <c r="J580" s="148">
        <f t="shared" si="40"/>
        <v>0</v>
      </c>
      <c r="K580" s="144" t="s">
        <v>190</v>
      </c>
      <c r="L580" s="33"/>
      <c r="M580" s="302" t="s">
        <v>21</v>
      </c>
      <c r="N580" s="149" t="s">
        <v>43</v>
      </c>
      <c r="O580" s="34"/>
      <c r="P580" s="150">
        <f t="shared" si="41"/>
        <v>0</v>
      </c>
      <c r="Q580" s="150">
        <v>0</v>
      </c>
      <c r="R580" s="150">
        <f t="shared" si="42"/>
        <v>0</v>
      </c>
      <c r="S580" s="150">
        <v>0</v>
      </c>
      <c r="T580" s="151">
        <f t="shared" si="43"/>
        <v>0</v>
      </c>
      <c r="AR580" s="291" t="s">
        <v>150</v>
      </c>
      <c r="AT580" s="291" t="s">
        <v>146</v>
      </c>
      <c r="AU580" s="291" t="s">
        <v>82</v>
      </c>
      <c r="AY580" s="291" t="s">
        <v>145</v>
      </c>
      <c r="BE580" s="303">
        <f t="shared" si="44"/>
        <v>0</v>
      </c>
      <c r="BF580" s="303">
        <f t="shared" si="45"/>
        <v>0</v>
      </c>
      <c r="BG580" s="303">
        <f t="shared" si="46"/>
        <v>0</v>
      </c>
      <c r="BH580" s="303">
        <f t="shared" si="47"/>
        <v>0</v>
      </c>
      <c r="BI580" s="303">
        <f t="shared" si="48"/>
        <v>0</v>
      </c>
      <c r="BJ580" s="291" t="s">
        <v>80</v>
      </c>
      <c r="BK580" s="303">
        <f t="shared" si="49"/>
        <v>0</v>
      </c>
      <c r="BL580" s="291" t="s">
        <v>150</v>
      </c>
      <c r="BM580" s="291" t="s">
        <v>1141</v>
      </c>
    </row>
    <row r="581" spans="2:65" s="55" customFormat="1" ht="22.5" customHeight="1">
      <c r="B581" s="33"/>
      <c r="C581" s="182" t="s">
        <v>946</v>
      </c>
      <c r="D581" s="182" t="s">
        <v>232</v>
      </c>
      <c r="E581" s="183" t="s">
        <v>748</v>
      </c>
      <c r="F581" s="184" t="s">
        <v>749</v>
      </c>
      <c r="G581" s="185" t="s">
        <v>221</v>
      </c>
      <c r="H581" s="186">
        <v>2.4</v>
      </c>
      <c r="I581" s="187"/>
      <c r="J581" s="188">
        <f t="shared" si="40"/>
        <v>0</v>
      </c>
      <c r="K581" s="184" t="s">
        <v>190</v>
      </c>
      <c r="L581" s="306"/>
      <c r="M581" s="307" t="s">
        <v>21</v>
      </c>
      <c r="N581" s="189" t="s">
        <v>43</v>
      </c>
      <c r="O581" s="34"/>
      <c r="P581" s="150">
        <f t="shared" si="41"/>
        <v>0</v>
      </c>
      <c r="Q581" s="150">
        <v>0</v>
      </c>
      <c r="R581" s="150">
        <f t="shared" si="42"/>
        <v>0</v>
      </c>
      <c r="S581" s="150">
        <v>0</v>
      </c>
      <c r="T581" s="151">
        <f t="shared" si="43"/>
        <v>0</v>
      </c>
      <c r="AR581" s="291" t="s">
        <v>162</v>
      </c>
      <c r="AT581" s="291" t="s">
        <v>232</v>
      </c>
      <c r="AU581" s="291" t="s">
        <v>82</v>
      </c>
      <c r="AY581" s="291" t="s">
        <v>145</v>
      </c>
      <c r="BE581" s="303">
        <f t="shared" si="44"/>
        <v>0</v>
      </c>
      <c r="BF581" s="303">
        <f t="shared" si="45"/>
        <v>0</v>
      </c>
      <c r="BG581" s="303">
        <f t="shared" si="46"/>
        <v>0</v>
      </c>
      <c r="BH581" s="303">
        <f t="shared" si="47"/>
        <v>0</v>
      </c>
      <c r="BI581" s="303">
        <f t="shared" si="48"/>
        <v>0</v>
      </c>
      <c r="BJ581" s="291" t="s">
        <v>80</v>
      </c>
      <c r="BK581" s="303">
        <f t="shared" si="49"/>
        <v>0</v>
      </c>
      <c r="BL581" s="291" t="s">
        <v>150</v>
      </c>
      <c r="BM581" s="291" t="s">
        <v>1142</v>
      </c>
    </row>
    <row r="582" spans="2:65" s="55" customFormat="1" ht="22.5" customHeight="1">
      <c r="B582" s="33"/>
      <c r="C582" s="142" t="s">
        <v>1143</v>
      </c>
      <c r="D582" s="142" t="s">
        <v>146</v>
      </c>
      <c r="E582" s="143" t="s">
        <v>817</v>
      </c>
      <c r="F582" s="144" t="s">
        <v>818</v>
      </c>
      <c r="G582" s="145" t="s">
        <v>221</v>
      </c>
      <c r="H582" s="146">
        <v>2.4</v>
      </c>
      <c r="I582" s="147"/>
      <c r="J582" s="148">
        <f t="shared" si="40"/>
        <v>0</v>
      </c>
      <c r="K582" s="144" t="s">
        <v>21</v>
      </c>
      <c r="L582" s="33"/>
      <c r="M582" s="302" t="s">
        <v>21</v>
      </c>
      <c r="N582" s="149" t="s">
        <v>43</v>
      </c>
      <c r="O582" s="34"/>
      <c r="P582" s="150">
        <f t="shared" si="41"/>
        <v>0</v>
      </c>
      <c r="Q582" s="150">
        <v>0</v>
      </c>
      <c r="R582" s="150">
        <f t="shared" si="42"/>
        <v>0</v>
      </c>
      <c r="S582" s="150">
        <v>0</v>
      </c>
      <c r="T582" s="151">
        <f t="shared" si="43"/>
        <v>0</v>
      </c>
      <c r="AR582" s="291" t="s">
        <v>150</v>
      </c>
      <c r="AT582" s="291" t="s">
        <v>146</v>
      </c>
      <c r="AU582" s="291" t="s">
        <v>82</v>
      </c>
      <c r="AY582" s="291" t="s">
        <v>145</v>
      </c>
      <c r="BE582" s="303">
        <f t="shared" si="44"/>
        <v>0</v>
      </c>
      <c r="BF582" s="303">
        <f t="shared" si="45"/>
        <v>0</v>
      </c>
      <c r="BG582" s="303">
        <f t="shared" si="46"/>
        <v>0</v>
      </c>
      <c r="BH582" s="303">
        <f t="shared" si="47"/>
        <v>0</v>
      </c>
      <c r="BI582" s="303">
        <f t="shared" si="48"/>
        <v>0</v>
      </c>
      <c r="BJ582" s="291" t="s">
        <v>80</v>
      </c>
      <c r="BK582" s="303">
        <f t="shared" si="49"/>
        <v>0</v>
      </c>
      <c r="BL582" s="291" t="s">
        <v>150</v>
      </c>
      <c r="BM582" s="291" t="s">
        <v>1144</v>
      </c>
    </row>
    <row r="583" spans="2:65" s="55" customFormat="1" ht="22.5" customHeight="1">
      <c r="B583" s="33"/>
      <c r="C583" s="142" t="s">
        <v>947</v>
      </c>
      <c r="D583" s="142" t="s">
        <v>146</v>
      </c>
      <c r="E583" s="143" t="s">
        <v>820</v>
      </c>
      <c r="F583" s="144" t="s">
        <v>821</v>
      </c>
      <c r="G583" s="145" t="s">
        <v>256</v>
      </c>
      <c r="H583" s="146">
        <v>60</v>
      </c>
      <c r="I583" s="147"/>
      <c r="J583" s="148">
        <f t="shared" si="40"/>
        <v>0</v>
      </c>
      <c r="K583" s="144" t="s">
        <v>190</v>
      </c>
      <c r="L583" s="33"/>
      <c r="M583" s="302" t="s">
        <v>21</v>
      </c>
      <c r="N583" s="149" t="s">
        <v>43</v>
      </c>
      <c r="O583" s="34"/>
      <c r="P583" s="150">
        <f t="shared" si="41"/>
        <v>0</v>
      </c>
      <c r="Q583" s="150">
        <v>0</v>
      </c>
      <c r="R583" s="150">
        <f t="shared" si="42"/>
        <v>0</v>
      </c>
      <c r="S583" s="150">
        <v>0</v>
      </c>
      <c r="T583" s="151">
        <f t="shared" si="43"/>
        <v>0</v>
      </c>
      <c r="AR583" s="291" t="s">
        <v>150</v>
      </c>
      <c r="AT583" s="291" t="s">
        <v>146</v>
      </c>
      <c r="AU583" s="291" t="s">
        <v>82</v>
      </c>
      <c r="AY583" s="291" t="s">
        <v>145</v>
      </c>
      <c r="BE583" s="303">
        <f t="shared" si="44"/>
        <v>0</v>
      </c>
      <c r="BF583" s="303">
        <f t="shared" si="45"/>
        <v>0</v>
      </c>
      <c r="BG583" s="303">
        <f t="shared" si="46"/>
        <v>0</v>
      </c>
      <c r="BH583" s="303">
        <f t="shared" si="47"/>
        <v>0</v>
      </c>
      <c r="BI583" s="303">
        <f t="shared" si="48"/>
        <v>0</v>
      </c>
      <c r="BJ583" s="291" t="s">
        <v>80</v>
      </c>
      <c r="BK583" s="303">
        <f t="shared" si="49"/>
        <v>0</v>
      </c>
      <c r="BL583" s="291" t="s">
        <v>150</v>
      </c>
      <c r="BM583" s="291" t="s">
        <v>1145</v>
      </c>
    </row>
    <row r="584" spans="2:65" s="55" customFormat="1" ht="54">
      <c r="B584" s="33"/>
      <c r="D584" s="170" t="s">
        <v>191</v>
      </c>
      <c r="F584" s="171" t="s">
        <v>823</v>
      </c>
      <c r="I584" s="122"/>
      <c r="L584" s="33"/>
      <c r="M584" s="154"/>
      <c r="N584" s="34"/>
      <c r="O584" s="34"/>
      <c r="P584" s="34"/>
      <c r="Q584" s="34"/>
      <c r="R584" s="34"/>
      <c r="S584" s="34"/>
      <c r="T584" s="70"/>
      <c r="AT584" s="291" t="s">
        <v>191</v>
      </c>
      <c r="AU584" s="291" t="s">
        <v>82</v>
      </c>
    </row>
    <row r="585" spans="2:65" s="55" customFormat="1" ht="22.5" customHeight="1">
      <c r="B585" s="33"/>
      <c r="C585" s="182" t="s">
        <v>1146</v>
      </c>
      <c r="D585" s="182" t="s">
        <v>232</v>
      </c>
      <c r="E585" s="183" t="s">
        <v>835</v>
      </c>
      <c r="F585" s="184" t="s">
        <v>836</v>
      </c>
      <c r="G585" s="185" t="s">
        <v>149</v>
      </c>
      <c r="H585" s="186">
        <v>25</v>
      </c>
      <c r="I585" s="187"/>
      <c r="J585" s="188">
        <f>ROUND(I585*H585,2)</f>
        <v>0</v>
      </c>
      <c r="K585" s="184" t="s">
        <v>21</v>
      </c>
      <c r="L585" s="306"/>
      <c r="M585" s="307" t="s">
        <v>21</v>
      </c>
      <c r="N585" s="189" t="s">
        <v>43</v>
      </c>
      <c r="O585" s="34"/>
      <c r="P585" s="150">
        <f>O585*H585</f>
        <v>0</v>
      </c>
      <c r="Q585" s="150">
        <v>0</v>
      </c>
      <c r="R585" s="150">
        <f>Q585*H585</f>
        <v>0</v>
      </c>
      <c r="S585" s="150">
        <v>0</v>
      </c>
      <c r="T585" s="151">
        <f>S585*H585</f>
        <v>0</v>
      </c>
      <c r="AR585" s="291" t="s">
        <v>162</v>
      </c>
      <c r="AT585" s="291" t="s">
        <v>232</v>
      </c>
      <c r="AU585" s="291" t="s">
        <v>82</v>
      </c>
      <c r="AY585" s="291" t="s">
        <v>145</v>
      </c>
      <c r="BE585" s="303">
        <f>IF(N585="základní",J585,0)</f>
        <v>0</v>
      </c>
      <c r="BF585" s="303">
        <f>IF(N585="snížená",J585,0)</f>
        <v>0</v>
      </c>
      <c r="BG585" s="303">
        <f>IF(N585="zákl. přenesená",J585,0)</f>
        <v>0</v>
      </c>
      <c r="BH585" s="303">
        <f>IF(N585="sníž. přenesená",J585,0)</f>
        <v>0</v>
      </c>
      <c r="BI585" s="303">
        <f>IF(N585="nulová",J585,0)</f>
        <v>0</v>
      </c>
      <c r="BJ585" s="291" t="s">
        <v>80</v>
      </c>
      <c r="BK585" s="303">
        <f>ROUND(I585*H585,2)</f>
        <v>0</v>
      </c>
      <c r="BL585" s="291" t="s">
        <v>150</v>
      </c>
      <c r="BM585" s="291" t="s">
        <v>1147</v>
      </c>
    </row>
    <row r="586" spans="2:65" s="133" customFormat="1" ht="37.35" customHeight="1">
      <c r="B586" s="132"/>
      <c r="D586" s="165" t="s">
        <v>71</v>
      </c>
      <c r="E586" s="166" t="s">
        <v>1148</v>
      </c>
      <c r="F586" s="166" t="s">
        <v>1149</v>
      </c>
      <c r="I586" s="136"/>
      <c r="J586" s="167">
        <f>BK586</f>
        <v>0</v>
      </c>
      <c r="L586" s="132"/>
      <c r="M586" s="138"/>
      <c r="N586" s="139"/>
      <c r="O586" s="139"/>
      <c r="P586" s="140">
        <f>P587+P590+P622+P648</f>
        <v>0</v>
      </c>
      <c r="Q586" s="139"/>
      <c r="R586" s="140">
        <f>R587+R590+R622+R648</f>
        <v>40.309044999999998</v>
      </c>
      <c r="S586" s="139"/>
      <c r="T586" s="141">
        <f>T587+T590+T622+T648</f>
        <v>0</v>
      </c>
      <c r="AR586" s="165" t="s">
        <v>80</v>
      </c>
      <c r="AT586" s="300" t="s">
        <v>71</v>
      </c>
      <c r="AU586" s="300" t="s">
        <v>72</v>
      </c>
      <c r="AY586" s="165" t="s">
        <v>145</v>
      </c>
      <c r="BK586" s="301">
        <f>BK587+BK590+BK622+BK648</f>
        <v>0</v>
      </c>
    </row>
    <row r="587" spans="2:65" s="133" customFormat="1" ht="19.899999999999999" customHeight="1">
      <c r="B587" s="132"/>
      <c r="D587" s="134" t="s">
        <v>71</v>
      </c>
      <c r="E587" s="168" t="s">
        <v>2439</v>
      </c>
      <c r="F587" s="168" t="s">
        <v>2440</v>
      </c>
      <c r="I587" s="136"/>
      <c r="J587" s="169">
        <f>BK587</f>
        <v>0</v>
      </c>
      <c r="L587" s="132"/>
      <c r="M587" s="138"/>
      <c r="N587" s="139"/>
      <c r="O587" s="139"/>
      <c r="P587" s="140">
        <f>SUM(P588:P589)</f>
        <v>0</v>
      </c>
      <c r="Q587" s="139"/>
      <c r="R587" s="140">
        <f>SUM(R588:R589)</f>
        <v>0</v>
      </c>
      <c r="S587" s="139"/>
      <c r="T587" s="141">
        <f>SUM(T588:T589)</f>
        <v>0</v>
      </c>
      <c r="AR587" s="165" t="s">
        <v>80</v>
      </c>
      <c r="AT587" s="300" t="s">
        <v>71</v>
      </c>
      <c r="AU587" s="300" t="s">
        <v>80</v>
      </c>
      <c r="AY587" s="165" t="s">
        <v>145</v>
      </c>
      <c r="BK587" s="301">
        <f>SUM(BK588:BK589)</f>
        <v>0</v>
      </c>
    </row>
    <row r="588" spans="2:65" s="55" customFormat="1" ht="31.5" customHeight="1">
      <c r="B588" s="33"/>
      <c r="C588" s="142" t="s">
        <v>949</v>
      </c>
      <c r="D588" s="142" t="s">
        <v>146</v>
      </c>
      <c r="E588" s="143" t="s">
        <v>877</v>
      </c>
      <c r="F588" s="144" t="s">
        <v>878</v>
      </c>
      <c r="G588" s="145" t="s">
        <v>155</v>
      </c>
      <c r="H588" s="146">
        <v>120</v>
      </c>
      <c r="I588" s="147"/>
      <c r="J588" s="148">
        <f>ROUND(I588*H588,2)</f>
        <v>0</v>
      </c>
      <c r="K588" s="144" t="s">
        <v>21</v>
      </c>
      <c r="L588" s="33"/>
      <c r="M588" s="302" t="s">
        <v>21</v>
      </c>
      <c r="N588" s="149" t="s">
        <v>43</v>
      </c>
      <c r="O588" s="34"/>
      <c r="P588" s="150">
        <f>O588*H588</f>
        <v>0</v>
      </c>
      <c r="Q588" s="150">
        <v>0</v>
      </c>
      <c r="R588" s="150">
        <f>Q588*H588</f>
        <v>0</v>
      </c>
      <c r="S588" s="150">
        <v>0</v>
      </c>
      <c r="T588" s="151">
        <f>S588*H588</f>
        <v>0</v>
      </c>
      <c r="AR588" s="291" t="s">
        <v>150</v>
      </c>
      <c r="AT588" s="291" t="s">
        <v>146</v>
      </c>
      <c r="AU588" s="291" t="s">
        <v>82</v>
      </c>
      <c r="AY588" s="291" t="s">
        <v>145</v>
      </c>
      <c r="BE588" s="303">
        <f>IF(N588="základní",J588,0)</f>
        <v>0</v>
      </c>
      <c r="BF588" s="303">
        <f>IF(N588="snížená",J588,0)</f>
        <v>0</v>
      </c>
      <c r="BG588" s="303">
        <f>IF(N588="zákl. přenesená",J588,0)</f>
        <v>0</v>
      </c>
      <c r="BH588" s="303">
        <f>IF(N588="sníž. přenesená",J588,0)</f>
        <v>0</v>
      </c>
      <c r="BI588" s="303">
        <f>IF(N588="nulová",J588,0)</f>
        <v>0</v>
      </c>
      <c r="BJ588" s="291" t="s">
        <v>80</v>
      </c>
      <c r="BK588" s="303">
        <f>ROUND(I588*H588,2)</f>
        <v>0</v>
      </c>
      <c r="BL588" s="291" t="s">
        <v>150</v>
      </c>
      <c r="BM588" s="291" t="s">
        <v>1150</v>
      </c>
    </row>
    <row r="589" spans="2:65" s="55" customFormat="1" ht="22.5" customHeight="1">
      <c r="B589" s="33"/>
      <c r="C589" s="142" t="s">
        <v>1151</v>
      </c>
      <c r="D589" s="142" t="s">
        <v>146</v>
      </c>
      <c r="E589" s="143" t="s">
        <v>706</v>
      </c>
      <c r="F589" s="144" t="s">
        <v>707</v>
      </c>
      <c r="G589" s="145" t="s">
        <v>221</v>
      </c>
      <c r="H589" s="146">
        <v>42</v>
      </c>
      <c r="I589" s="147"/>
      <c r="J589" s="148">
        <f>ROUND(I589*H589,2)</f>
        <v>0</v>
      </c>
      <c r="K589" s="144" t="s">
        <v>21</v>
      </c>
      <c r="L589" s="33"/>
      <c r="M589" s="302" t="s">
        <v>21</v>
      </c>
      <c r="N589" s="149" t="s">
        <v>43</v>
      </c>
      <c r="O589" s="34"/>
      <c r="P589" s="150">
        <f>O589*H589</f>
        <v>0</v>
      </c>
      <c r="Q589" s="150">
        <v>0</v>
      </c>
      <c r="R589" s="150">
        <f>Q589*H589</f>
        <v>0</v>
      </c>
      <c r="S589" s="150">
        <v>0</v>
      </c>
      <c r="T589" s="151">
        <f>S589*H589</f>
        <v>0</v>
      </c>
      <c r="AR589" s="291" t="s">
        <v>150</v>
      </c>
      <c r="AT589" s="291" t="s">
        <v>146</v>
      </c>
      <c r="AU589" s="291" t="s">
        <v>82</v>
      </c>
      <c r="AY589" s="291" t="s">
        <v>145</v>
      </c>
      <c r="BE589" s="303">
        <f>IF(N589="základní",J589,0)</f>
        <v>0</v>
      </c>
      <c r="BF589" s="303">
        <f>IF(N589="snížená",J589,0)</f>
        <v>0</v>
      </c>
      <c r="BG589" s="303">
        <f>IF(N589="zákl. přenesená",J589,0)</f>
        <v>0</v>
      </c>
      <c r="BH589" s="303">
        <f>IF(N589="sníž. přenesená",J589,0)</f>
        <v>0</v>
      </c>
      <c r="BI589" s="303">
        <f>IF(N589="nulová",J589,0)</f>
        <v>0</v>
      </c>
      <c r="BJ589" s="291" t="s">
        <v>80</v>
      </c>
      <c r="BK589" s="303">
        <f>ROUND(I589*H589,2)</f>
        <v>0</v>
      </c>
      <c r="BL589" s="291" t="s">
        <v>150</v>
      </c>
      <c r="BM589" s="291" t="s">
        <v>1152</v>
      </c>
    </row>
    <row r="590" spans="2:65" s="133" customFormat="1" ht="29.85" customHeight="1">
      <c r="B590" s="132"/>
      <c r="D590" s="134" t="s">
        <v>71</v>
      </c>
      <c r="E590" s="168" t="s">
        <v>719</v>
      </c>
      <c r="F590" s="168" t="s">
        <v>720</v>
      </c>
      <c r="I590" s="136"/>
      <c r="J590" s="169">
        <f>BK590</f>
        <v>0</v>
      </c>
      <c r="L590" s="132"/>
      <c r="M590" s="138"/>
      <c r="N590" s="139"/>
      <c r="O590" s="139"/>
      <c r="P590" s="140">
        <f>P591+SUM(P592:P613)</f>
        <v>0</v>
      </c>
      <c r="Q590" s="139"/>
      <c r="R590" s="140">
        <f>R591+SUM(R592:R613)</f>
        <v>27.214919999999996</v>
      </c>
      <c r="S590" s="139"/>
      <c r="T590" s="141">
        <f>T591+SUM(T592:T613)</f>
        <v>0</v>
      </c>
      <c r="AR590" s="165" t="s">
        <v>80</v>
      </c>
      <c r="AT590" s="300" t="s">
        <v>71</v>
      </c>
      <c r="AU590" s="300" t="s">
        <v>80</v>
      </c>
      <c r="AY590" s="165" t="s">
        <v>145</v>
      </c>
      <c r="BK590" s="301">
        <f>BK591+SUM(BK592:BK613)</f>
        <v>0</v>
      </c>
    </row>
    <row r="591" spans="2:65" s="55" customFormat="1" ht="31.5" customHeight="1">
      <c r="B591" s="33"/>
      <c r="C591" s="142" t="s">
        <v>950</v>
      </c>
      <c r="D591" s="142" t="s">
        <v>146</v>
      </c>
      <c r="E591" s="143" t="s">
        <v>721</v>
      </c>
      <c r="F591" s="144" t="s">
        <v>722</v>
      </c>
      <c r="G591" s="145" t="s">
        <v>155</v>
      </c>
      <c r="H591" s="146">
        <v>110</v>
      </c>
      <c r="I591" s="147"/>
      <c r="J591" s="148">
        <f>ROUND(I591*H591,2)</f>
        <v>0</v>
      </c>
      <c r="K591" s="144" t="s">
        <v>190</v>
      </c>
      <c r="L591" s="33"/>
      <c r="M591" s="302" t="s">
        <v>21</v>
      </c>
      <c r="N591" s="149" t="s">
        <v>43</v>
      </c>
      <c r="O591" s="34"/>
      <c r="P591" s="150">
        <f>O591*H591</f>
        <v>0</v>
      </c>
      <c r="Q591" s="150">
        <v>0</v>
      </c>
      <c r="R591" s="150">
        <f>Q591*H591</f>
        <v>0</v>
      </c>
      <c r="S591" s="150">
        <v>0</v>
      </c>
      <c r="T591" s="151">
        <f>S591*H591</f>
        <v>0</v>
      </c>
      <c r="AR591" s="291" t="s">
        <v>150</v>
      </c>
      <c r="AT591" s="291" t="s">
        <v>146</v>
      </c>
      <c r="AU591" s="291" t="s">
        <v>82</v>
      </c>
      <c r="AY591" s="291" t="s">
        <v>145</v>
      </c>
      <c r="BE591" s="303">
        <f>IF(N591="základní",J591,0)</f>
        <v>0</v>
      </c>
      <c r="BF591" s="303">
        <f>IF(N591="snížená",J591,0)</f>
        <v>0</v>
      </c>
      <c r="BG591" s="303">
        <f>IF(N591="zákl. přenesená",J591,0)</f>
        <v>0</v>
      </c>
      <c r="BH591" s="303">
        <f>IF(N591="sníž. přenesená",J591,0)</f>
        <v>0</v>
      </c>
      <c r="BI591" s="303">
        <f>IF(N591="nulová",J591,0)</f>
        <v>0</v>
      </c>
      <c r="BJ591" s="291" t="s">
        <v>80</v>
      </c>
      <c r="BK591" s="303">
        <f>ROUND(I591*H591,2)</f>
        <v>0</v>
      </c>
      <c r="BL591" s="291" t="s">
        <v>150</v>
      </c>
      <c r="BM591" s="291" t="s">
        <v>1153</v>
      </c>
    </row>
    <row r="592" spans="2:65" s="55" customFormat="1" ht="81">
      <c r="B592" s="33"/>
      <c r="D592" s="170" t="s">
        <v>191</v>
      </c>
      <c r="F592" s="171" t="s">
        <v>408</v>
      </c>
      <c r="I592" s="122"/>
      <c r="L592" s="33"/>
      <c r="M592" s="154"/>
      <c r="N592" s="34"/>
      <c r="O592" s="34"/>
      <c r="P592" s="34"/>
      <c r="Q592" s="34"/>
      <c r="R592" s="34"/>
      <c r="S592" s="34"/>
      <c r="T592" s="70"/>
      <c r="AT592" s="291" t="s">
        <v>191</v>
      </c>
      <c r="AU592" s="291" t="s">
        <v>82</v>
      </c>
    </row>
    <row r="593" spans="2:65" s="55" customFormat="1" ht="22.5" customHeight="1">
      <c r="B593" s="33"/>
      <c r="C593" s="182" t="s">
        <v>1154</v>
      </c>
      <c r="D593" s="182" t="s">
        <v>232</v>
      </c>
      <c r="E593" s="183" t="s">
        <v>723</v>
      </c>
      <c r="F593" s="184" t="s">
        <v>724</v>
      </c>
      <c r="G593" s="185" t="s">
        <v>221</v>
      </c>
      <c r="H593" s="186">
        <v>110</v>
      </c>
      <c r="I593" s="187"/>
      <c r="J593" s="188">
        <f>ROUND(I593*H593,2)</f>
        <v>0</v>
      </c>
      <c r="K593" s="184" t="s">
        <v>190</v>
      </c>
      <c r="L593" s="306"/>
      <c r="M593" s="307" t="s">
        <v>21</v>
      </c>
      <c r="N593" s="189" t="s">
        <v>43</v>
      </c>
      <c r="O593" s="34"/>
      <c r="P593" s="150">
        <f>O593*H593</f>
        <v>0</v>
      </c>
      <c r="Q593" s="150">
        <v>0.21</v>
      </c>
      <c r="R593" s="150">
        <f>Q593*H593</f>
        <v>23.099999999999998</v>
      </c>
      <c r="S593" s="150">
        <v>0</v>
      </c>
      <c r="T593" s="151">
        <f>S593*H593</f>
        <v>0</v>
      </c>
      <c r="AR593" s="291" t="s">
        <v>162</v>
      </c>
      <c r="AT593" s="291" t="s">
        <v>232</v>
      </c>
      <c r="AU593" s="291" t="s">
        <v>82</v>
      </c>
      <c r="AY593" s="291" t="s">
        <v>145</v>
      </c>
      <c r="BE593" s="303">
        <f>IF(N593="základní",J593,0)</f>
        <v>0</v>
      </c>
      <c r="BF593" s="303">
        <f>IF(N593="snížená",J593,0)</f>
        <v>0</v>
      </c>
      <c r="BG593" s="303">
        <f>IF(N593="zákl. přenesená",J593,0)</f>
        <v>0</v>
      </c>
      <c r="BH593" s="303">
        <f>IF(N593="sníž. přenesená",J593,0)</f>
        <v>0</v>
      </c>
      <c r="BI593" s="303">
        <f>IF(N593="nulová",J593,0)</f>
        <v>0</v>
      </c>
      <c r="BJ593" s="291" t="s">
        <v>80</v>
      </c>
      <c r="BK593" s="303">
        <f>ROUND(I593*H593,2)</f>
        <v>0</v>
      </c>
      <c r="BL593" s="291" t="s">
        <v>150</v>
      </c>
      <c r="BM593" s="291" t="s">
        <v>1155</v>
      </c>
    </row>
    <row r="594" spans="2:65" s="55" customFormat="1" ht="31.5" customHeight="1">
      <c r="B594" s="33"/>
      <c r="C594" s="142" t="s">
        <v>952</v>
      </c>
      <c r="D594" s="142" t="s">
        <v>146</v>
      </c>
      <c r="E594" s="143" t="s">
        <v>725</v>
      </c>
      <c r="F594" s="144" t="s">
        <v>726</v>
      </c>
      <c r="G594" s="145" t="s">
        <v>155</v>
      </c>
      <c r="H594" s="146">
        <v>110</v>
      </c>
      <c r="I594" s="147"/>
      <c r="J594" s="148">
        <f>ROUND(I594*H594,2)</f>
        <v>0</v>
      </c>
      <c r="K594" s="144" t="s">
        <v>190</v>
      </c>
      <c r="L594" s="33"/>
      <c r="M594" s="302" t="s">
        <v>21</v>
      </c>
      <c r="N594" s="149" t="s">
        <v>43</v>
      </c>
      <c r="O594" s="34"/>
      <c r="P594" s="150">
        <f>O594*H594</f>
        <v>0</v>
      </c>
      <c r="Q594" s="150">
        <v>0</v>
      </c>
      <c r="R594" s="150">
        <f>Q594*H594</f>
        <v>0</v>
      </c>
      <c r="S594" s="150">
        <v>0</v>
      </c>
      <c r="T594" s="151">
        <f>S594*H594</f>
        <v>0</v>
      </c>
      <c r="AR594" s="291" t="s">
        <v>150</v>
      </c>
      <c r="AT594" s="291" t="s">
        <v>146</v>
      </c>
      <c r="AU594" s="291" t="s">
        <v>82</v>
      </c>
      <c r="AY594" s="291" t="s">
        <v>145</v>
      </c>
      <c r="BE594" s="303">
        <f>IF(N594="základní",J594,0)</f>
        <v>0</v>
      </c>
      <c r="BF594" s="303">
        <f>IF(N594="snížená",J594,0)</f>
        <v>0</v>
      </c>
      <c r="BG594" s="303">
        <f>IF(N594="zákl. přenesená",J594,0)</f>
        <v>0</v>
      </c>
      <c r="BH594" s="303">
        <f>IF(N594="sníž. přenesená",J594,0)</f>
        <v>0</v>
      </c>
      <c r="BI594" s="303">
        <f>IF(N594="nulová",J594,0)</f>
        <v>0</v>
      </c>
      <c r="BJ594" s="291" t="s">
        <v>80</v>
      </c>
      <c r="BK594" s="303">
        <f>ROUND(I594*H594,2)</f>
        <v>0</v>
      </c>
      <c r="BL594" s="291" t="s">
        <v>150</v>
      </c>
      <c r="BM594" s="291" t="s">
        <v>1156</v>
      </c>
    </row>
    <row r="595" spans="2:65" s="55" customFormat="1" ht="67.5">
      <c r="B595" s="33"/>
      <c r="D595" s="170" t="s">
        <v>191</v>
      </c>
      <c r="F595" s="171" t="s">
        <v>727</v>
      </c>
      <c r="I595" s="122"/>
      <c r="L595" s="33"/>
      <c r="M595" s="154"/>
      <c r="N595" s="34"/>
      <c r="O595" s="34"/>
      <c r="P595" s="34"/>
      <c r="Q595" s="34"/>
      <c r="R595" s="34"/>
      <c r="S595" s="34"/>
      <c r="T595" s="70"/>
      <c r="AT595" s="291" t="s">
        <v>191</v>
      </c>
      <c r="AU595" s="291" t="s">
        <v>82</v>
      </c>
    </row>
    <row r="596" spans="2:65" s="55" customFormat="1" ht="22.5" customHeight="1">
      <c r="B596" s="33"/>
      <c r="C596" s="182" t="s">
        <v>1157</v>
      </c>
      <c r="D596" s="182" t="s">
        <v>232</v>
      </c>
      <c r="E596" s="183" t="s">
        <v>979</v>
      </c>
      <c r="F596" s="184" t="s">
        <v>980</v>
      </c>
      <c r="G596" s="185" t="s">
        <v>149</v>
      </c>
      <c r="H596" s="186">
        <v>30</v>
      </c>
      <c r="I596" s="187"/>
      <c r="J596" s="188">
        <f>ROUND(I596*H596,2)</f>
        <v>0</v>
      </c>
      <c r="K596" s="184" t="s">
        <v>21</v>
      </c>
      <c r="L596" s="306"/>
      <c r="M596" s="307" t="s">
        <v>21</v>
      </c>
      <c r="N596" s="189" t="s">
        <v>43</v>
      </c>
      <c r="O596" s="34"/>
      <c r="P596" s="150">
        <f>O596*H596</f>
        <v>0</v>
      </c>
      <c r="Q596" s="150">
        <v>0</v>
      </c>
      <c r="R596" s="150">
        <f>Q596*H596</f>
        <v>0</v>
      </c>
      <c r="S596" s="150">
        <v>0</v>
      </c>
      <c r="T596" s="151">
        <f>S596*H596</f>
        <v>0</v>
      </c>
      <c r="AR596" s="291" t="s">
        <v>162</v>
      </c>
      <c r="AT596" s="291" t="s">
        <v>232</v>
      </c>
      <c r="AU596" s="291" t="s">
        <v>82</v>
      </c>
      <c r="AY596" s="291" t="s">
        <v>145</v>
      </c>
      <c r="BE596" s="303">
        <f>IF(N596="základní",J596,0)</f>
        <v>0</v>
      </c>
      <c r="BF596" s="303">
        <f>IF(N596="snížená",J596,0)</f>
        <v>0</v>
      </c>
      <c r="BG596" s="303">
        <f>IF(N596="zákl. přenesená",J596,0)</f>
        <v>0</v>
      </c>
      <c r="BH596" s="303">
        <f>IF(N596="sníž. přenesená",J596,0)</f>
        <v>0</v>
      </c>
      <c r="BI596" s="303">
        <f>IF(N596="nulová",J596,0)</f>
        <v>0</v>
      </c>
      <c r="BJ596" s="291" t="s">
        <v>80</v>
      </c>
      <c r="BK596" s="303">
        <f>ROUND(I596*H596,2)</f>
        <v>0</v>
      </c>
      <c r="BL596" s="291" t="s">
        <v>150</v>
      </c>
      <c r="BM596" s="291" t="s">
        <v>1158</v>
      </c>
    </row>
    <row r="597" spans="2:65" s="55" customFormat="1" ht="22.5" customHeight="1">
      <c r="B597" s="33"/>
      <c r="C597" s="182" t="s">
        <v>953</v>
      </c>
      <c r="D597" s="182" t="s">
        <v>232</v>
      </c>
      <c r="E597" s="183" t="s">
        <v>1159</v>
      </c>
      <c r="F597" s="184" t="s">
        <v>1160</v>
      </c>
      <c r="G597" s="185" t="s">
        <v>149</v>
      </c>
      <c r="H597" s="186">
        <v>30</v>
      </c>
      <c r="I597" s="187"/>
      <c r="J597" s="188">
        <f>ROUND(I597*H597,2)</f>
        <v>0</v>
      </c>
      <c r="K597" s="184" t="s">
        <v>21</v>
      </c>
      <c r="L597" s="306"/>
      <c r="M597" s="307" t="s">
        <v>21</v>
      </c>
      <c r="N597" s="189" t="s">
        <v>43</v>
      </c>
      <c r="O597" s="34"/>
      <c r="P597" s="150">
        <f>O597*H597</f>
        <v>0</v>
      </c>
      <c r="Q597" s="150">
        <v>0</v>
      </c>
      <c r="R597" s="150">
        <f>Q597*H597</f>
        <v>0</v>
      </c>
      <c r="S597" s="150">
        <v>0</v>
      </c>
      <c r="T597" s="151">
        <f>S597*H597</f>
        <v>0</v>
      </c>
      <c r="AR597" s="291" t="s">
        <v>162</v>
      </c>
      <c r="AT597" s="291" t="s">
        <v>232</v>
      </c>
      <c r="AU597" s="291" t="s">
        <v>82</v>
      </c>
      <c r="AY597" s="291" t="s">
        <v>145</v>
      </c>
      <c r="BE597" s="303">
        <f>IF(N597="základní",J597,0)</f>
        <v>0</v>
      </c>
      <c r="BF597" s="303">
        <f>IF(N597="snížená",J597,0)</f>
        <v>0</v>
      </c>
      <c r="BG597" s="303">
        <f>IF(N597="zákl. přenesená",J597,0)</f>
        <v>0</v>
      </c>
      <c r="BH597" s="303">
        <f>IF(N597="sníž. přenesená",J597,0)</f>
        <v>0</v>
      </c>
      <c r="BI597" s="303">
        <f>IF(N597="nulová",J597,0)</f>
        <v>0</v>
      </c>
      <c r="BJ597" s="291" t="s">
        <v>80</v>
      </c>
      <c r="BK597" s="303">
        <f>ROUND(I597*H597,2)</f>
        <v>0</v>
      </c>
      <c r="BL597" s="291" t="s">
        <v>150</v>
      </c>
      <c r="BM597" s="291" t="s">
        <v>1161</v>
      </c>
    </row>
    <row r="598" spans="2:65" s="55" customFormat="1" ht="22.5" customHeight="1">
      <c r="B598" s="33"/>
      <c r="C598" s="182" t="s">
        <v>1162</v>
      </c>
      <c r="D598" s="182" t="s">
        <v>232</v>
      </c>
      <c r="E598" s="183" t="s">
        <v>982</v>
      </c>
      <c r="F598" s="184" t="s">
        <v>983</v>
      </c>
      <c r="G598" s="185" t="s">
        <v>149</v>
      </c>
      <c r="H598" s="186">
        <v>50</v>
      </c>
      <c r="I598" s="187"/>
      <c r="J598" s="188">
        <f>ROUND(I598*H598,2)</f>
        <v>0</v>
      </c>
      <c r="K598" s="184" t="s">
        <v>21</v>
      </c>
      <c r="L598" s="306"/>
      <c r="M598" s="307" t="s">
        <v>21</v>
      </c>
      <c r="N598" s="189" t="s">
        <v>43</v>
      </c>
      <c r="O598" s="34"/>
      <c r="P598" s="150">
        <f>O598*H598</f>
        <v>0</v>
      </c>
      <c r="Q598" s="150">
        <v>0</v>
      </c>
      <c r="R598" s="150">
        <f>Q598*H598</f>
        <v>0</v>
      </c>
      <c r="S598" s="150">
        <v>0</v>
      </c>
      <c r="T598" s="151">
        <f>S598*H598</f>
        <v>0</v>
      </c>
      <c r="AR598" s="291" t="s">
        <v>162</v>
      </c>
      <c r="AT598" s="291" t="s">
        <v>232</v>
      </c>
      <c r="AU598" s="291" t="s">
        <v>82</v>
      </c>
      <c r="AY598" s="291" t="s">
        <v>145</v>
      </c>
      <c r="BE598" s="303">
        <f>IF(N598="základní",J598,0)</f>
        <v>0</v>
      </c>
      <c r="BF598" s="303">
        <f>IF(N598="snížená",J598,0)</f>
        <v>0</v>
      </c>
      <c r="BG598" s="303">
        <f>IF(N598="zákl. přenesená",J598,0)</f>
        <v>0</v>
      </c>
      <c r="BH598" s="303">
        <f>IF(N598="sníž. přenesená",J598,0)</f>
        <v>0</v>
      </c>
      <c r="BI598" s="303">
        <f>IF(N598="nulová",J598,0)</f>
        <v>0</v>
      </c>
      <c r="BJ598" s="291" t="s">
        <v>80</v>
      </c>
      <c r="BK598" s="303">
        <f>ROUND(I598*H598,2)</f>
        <v>0</v>
      </c>
      <c r="BL598" s="291" t="s">
        <v>150</v>
      </c>
      <c r="BM598" s="291" t="s">
        <v>1163</v>
      </c>
    </row>
    <row r="599" spans="2:65" s="55" customFormat="1" ht="31.5" customHeight="1">
      <c r="B599" s="33"/>
      <c r="C599" s="142" t="s">
        <v>955</v>
      </c>
      <c r="D599" s="142" t="s">
        <v>146</v>
      </c>
      <c r="E599" s="143" t="s">
        <v>730</v>
      </c>
      <c r="F599" s="144" t="s">
        <v>731</v>
      </c>
      <c r="G599" s="145" t="s">
        <v>199</v>
      </c>
      <c r="H599" s="146">
        <v>4.0000000000000001E-3</v>
      </c>
      <c r="I599" s="147"/>
      <c r="J599" s="148">
        <f>ROUND(I599*H599,2)</f>
        <v>0</v>
      </c>
      <c r="K599" s="144" t="s">
        <v>190</v>
      </c>
      <c r="L599" s="33"/>
      <c r="M599" s="302" t="s">
        <v>21</v>
      </c>
      <c r="N599" s="149" t="s">
        <v>43</v>
      </c>
      <c r="O599" s="34"/>
      <c r="P599" s="150">
        <f>O599*H599</f>
        <v>0</v>
      </c>
      <c r="Q599" s="150">
        <v>0</v>
      </c>
      <c r="R599" s="150">
        <f>Q599*H599</f>
        <v>0</v>
      </c>
      <c r="S599" s="150">
        <v>0</v>
      </c>
      <c r="T599" s="151">
        <f>S599*H599</f>
        <v>0</v>
      </c>
      <c r="AR599" s="291" t="s">
        <v>150</v>
      </c>
      <c r="AT599" s="291" t="s">
        <v>146</v>
      </c>
      <c r="AU599" s="291" t="s">
        <v>82</v>
      </c>
      <c r="AY599" s="291" t="s">
        <v>145</v>
      </c>
      <c r="BE599" s="303">
        <f>IF(N599="základní",J599,0)</f>
        <v>0</v>
      </c>
      <c r="BF599" s="303">
        <f>IF(N599="snížená",J599,0)</f>
        <v>0</v>
      </c>
      <c r="BG599" s="303">
        <f>IF(N599="zákl. přenesená",J599,0)</f>
        <v>0</v>
      </c>
      <c r="BH599" s="303">
        <f>IF(N599="sníž. přenesená",J599,0)</f>
        <v>0</v>
      </c>
      <c r="BI599" s="303">
        <f>IF(N599="nulová",J599,0)</f>
        <v>0</v>
      </c>
      <c r="BJ599" s="291" t="s">
        <v>80</v>
      </c>
      <c r="BK599" s="303">
        <f>ROUND(I599*H599,2)</f>
        <v>0</v>
      </c>
      <c r="BL599" s="291" t="s">
        <v>150</v>
      </c>
      <c r="BM599" s="291" t="s">
        <v>1164</v>
      </c>
    </row>
    <row r="600" spans="2:65" s="55" customFormat="1" ht="54">
      <c r="B600" s="33"/>
      <c r="D600" s="170" t="s">
        <v>191</v>
      </c>
      <c r="F600" s="171" t="s">
        <v>732</v>
      </c>
      <c r="I600" s="122"/>
      <c r="L600" s="33"/>
      <c r="M600" s="154"/>
      <c r="N600" s="34"/>
      <c r="O600" s="34"/>
      <c r="P600" s="34"/>
      <c r="Q600" s="34"/>
      <c r="R600" s="34"/>
      <c r="S600" s="34"/>
      <c r="T600" s="70"/>
      <c r="AT600" s="291" t="s">
        <v>191</v>
      </c>
      <c r="AU600" s="291" t="s">
        <v>82</v>
      </c>
    </row>
    <row r="601" spans="2:65" s="55" customFormat="1" ht="22.5" customHeight="1">
      <c r="B601" s="33"/>
      <c r="C601" s="182" t="s">
        <v>1165</v>
      </c>
      <c r="D601" s="182" t="s">
        <v>232</v>
      </c>
      <c r="E601" s="183" t="s">
        <v>733</v>
      </c>
      <c r="F601" s="184" t="s">
        <v>734</v>
      </c>
      <c r="G601" s="185" t="s">
        <v>459</v>
      </c>
      <c r="H601" s="186">
        <v>4.4000000000000004</v>
      </c>
      <c r="I601" s="187"/>
      <c r="J601" s="188">
        <f t="shared" ref="J601:J606" si="50">ROUND(I601*H601,2)</f>
        <v>0</v>
      </c>
      <c r="K601" s="184" t="s">
        <v>21</v>
      </c>
      <c r="L601" s="306"/>
      <c r="M601" s="307" t="s">
        <v>21</v>
      </c>
      <c r="N601" s="189" t="s">
        <v>43</v>
      </c>
      <c r="O601" s="34"/>
      <c r="P601" s="150">
        <f t="shared" ref="P601:P606" si="51">O601*H601</f>
        <v>0</v>
      </c>
      <c r="Q601" s="150">
        <v>0</v>
      </c>
      <c r="R601" s="150">
        <f t="shared" ref="R601:R606" si="52">Q601*H601</f>
        <v>0</v>
      </c>
      <c r="S601" s="150">
        <v>0</v>
      </c>
      <c r="T601" s="151">
        <f t="shared" ref="T601:T606" si="53">S601*H601</f>
        <v>0</v>
      </c>
      <c r="AR601" s="291" t="s">
        <v>162</v>
      </c>
      <c r="AT601" s="291" t="s">
        <v>232</v>
      </c>
      <c r="AU601" s="291" t="s">
        <v>82</v>
      </c>
      <c r="AY601" s="291" t="s">
        <v>145</v>
      </c>
      <c r="BE601" s="303">
        <f t="shared" ref="BE601:BE606" si="54">IF(N601="základní",J601,0)</f>
        <v>0</v>
      </c>
      <c r="BF601" s="303">
        <f t="shared" ref="BF601:BF606" si="55">IF(N601="snížená",J601,0)</f>
        <v>0</v>
      </c>
      <c r="BG601" s="303">
        <f t="shared" ref="BG601:BG606" si="56">IF(N601="zákl. přenesená",J601,0)</f>
        <v>0</v>
      </c>
      <c r="BH601" s="303">
        <f t="shared" ref="BH601:BH606" si="57">IF(N601="sníž. přenesená",J601,0)</f>
        <v>0</v>
      </c>
      <c r="BI601" s="303">
        <f t="shared" ref="BI601:BI606" si="58">IF(N601="nulová",J601,0)</f>
        <v>0</v>
      </c>
      <c r="BJ601" s="291" t="s">
        <v>80</v>
      </c>
      <c r="BK601" s="303">
        <f t="shared" ref="BK601:BK606" si="59">ROUND(I601*H601,2)</f>
        <v>0</v>
      </c>
      <c r="BL601" s="291" t="s">
        <v>150</v>
      </c>
      <c r="BM601" s="291" t="s">
        <v>1166</v>
      </c>
    </row>
    <row r="602" spans="2:65" s="55" customFormat="1" ht="22.5" customHeight="1">
      <c r="B602" s="33"/>
      <c r="C602" s="142" t="s">
        <v>956</v>
      </c>
      <c r="D602" s="142" t="s">
        <v>146</v>
      </c>
      <c r="E602" s="143" t="s">
        <v>736</v>
      </c>
      <c r="F602" s="144" t="s">
        <v>737</v>
      </c>
      <c r="G602" s="145" t="s">
        <v>155</v>
      </c>
      <c r="H602" s="146">
        <v>110</v>
      </c>
      <c r="I602" s="147"/>
      <c r="J602" s="148">
        <f t="shared" si="50"/>
        <v>0</v>
      </c>
      <c r="K602" s="144" t="s">
        <v>21</v>
      </c>
      <c r="L602" s="33"/>
      <c r="M602" s="302" t="s">
        <v>21</v>
      </c>
      <c r="N602" s="149" t="s">
        <v>43</v>
      </c>
      <c r="O602" s="34"/>
      <c r="P602" s="150">
        <f t="shared" si="51"/>
        <v>0</v>
      </c>
      <c r="Q602" s="150">
        <v>0</v>
      </c>
      <c r="R602" s="150">
        <f t="shared" si="52"/>
        <v>0</v>
      </c>
      <c r="S602" s="150">
        <v>0</v>
      </c>
      <c r="T602" s="151">
        <f t="shared" si="53"/>
        <v>0</v>
      </c>
      <c r="AR602" s="291" t="s">
        <v>150</v>
      </c>
      <c r="AT602" s="291" t="s">
        <v>146</v>
      </c>
      <c r="AU602" s="291" t="s">
        <v>82</v>
      </c>
      <c r="AY602" s="291" t="s">
        <v>145</v>
      </c>
      <c r="BE602" s="303">
        <f t="shared" si="54"/>
        <v>0</v>
      </c>
      <c r="BF602" s="303">
        <f t="shared" si="55"/>
        <v>0</v>
      </c>
      <c r="BG602" s="303">
        <f t="shared" si="56"/>
        <v>0</v>
      </c>
      <c r="BH602" s="303">
        <f t="shared" si="57"/>
        <v>0</v>
      </c>
      <c r="BI602" s="303">
        <f t="shared" si="58"/>
        <v>0</v>
      </c>
      <c r="BJ602" s="291" t="s">
        <v>80</v>
      </c>
      <c r="BK602" s="303">
        <f t="shared" si="59"/>
        <v>0</v>
      </c>
      <c r="BL602" s="291" t="s">
        <v>150</v>
      </c>
      <c r="BM602" s="291" t="s">
        <v>1167</v>
      </c>
    </row>
    <row r="603" spans="2:65" s="55" customFormat="1" ht="22.5" customHeight="1">
      <c r="B603" s="33"/>
      <c r="C603" s="182" t="s">
        <v>1168</v>
      </c>
      <c r="D603" s="182" t="s">
        <v>232</v>
      </c>
      <c r="E603" s="183" t="s">
        <v>739</v>
      </c>
      <c r="F603" s="184" t="s">
        <v>740</v>
      </c>
      <c r="G603" s="185" t="s">
        <v>149</v>
      </c>
      <c r="H603" s="186">
        <v>330</v>
      </c>
      <c r="I603" s="187"/>
      <c r="J603" s="188">
        <f t="shared" si="50"/>
        <v>0</v>
      </c>
      <c r="K603" s="184" t="s">
        <v>21</v>
      </c>
      <c r="L603" s="306"/>
      <c r="M603" s="307" t="s">
        <v>21</v>
      </c>
      <c r="N603" s="189" t="s">
        <v>43</v>
      </c>
      <c r="O603" s="34"/>
      <c r="P603" s="150">
        <f t="shared" si="51"/>
        <v>0</v>
      </c>
      <c r="Q603" s="150">
        <v>0</v>
      </c>
      <c r="R603" s="150">
        <f t="shared" si="52"/>
        <v>0</v>
      </c>
      <c r="S603" s="150">
        <v>0</v>
      </c>
      <c r="T603" s="151">
        <f t="shared" si="53"/>
        <v>0</v>
      </c>
      <c r="AR603" s="291" t="s">
        <v>162</v>
      </c>
      <c r="AT603" s="291" t="s">
        <v>232</v>
      </c>
      <c r="AU603" s="291" t="s">
        <v>82</v>
      </c>
      <c r="AY603" s="291" t="s">
        <v>145</v>
      </c>
      <c r="BE603" s="303">
        <f t="shared" si="54"/>
        <v>0</v>
      </c>
      <c r="BF603" s="303">
        <f t="shared" si="55"/>
        <v>0</v>
      </c>
      <c r="BG603" s="303">
        <f t="shared" si="56"/>
        <v>0</v>
      </c>
      <c r="BH603" s="303">
        <f t="shared" si="57"/>
        <v>0</v>
      </c>
      <c r="BI603" s="303">
        <f t="shared" si="58"/>
        <v>0</v>
      </c>
      <c r="BJ603" s="291" t="s">
        <v>80</v>
      </c>
      <c r="BK603" s="303">
        <f t="shared" si="59"/>
        <v>0</v>
      </c>
      <c r="BL603" s="291" t="s">
        <v>150</v>
      </c>
      <c r="BM603" s="291" t="s">
        <v>1169</v>
      </c>
    </row>
    <row r="604" spans="2:65" s="55" customFormat="1" ht="22.5" customHeight="1">
      <c r="B604" s="33"/>
      <c r="C604" s="142" t="s">
        <v>958</v>
      </c>
      <c r="D604" s="142" t="s">
        <v>146</v>
      </c>
      <c r="E604" s="143" t="s">
        <v>741</v>
      </c>
      <c r="F604" s="144" t="s">
        <v>742</v>
      </c>
      <c r="G604" s="145" t="s">
        <v>189</v>
      </c>
      <c r="H604" s="146">
        <v>110</v>
      </c>
      <c r="I604" s="147"/>
      <c r="J604" s="148">
        <f t="shared" si="50"/>
        <v>0</v>
      </c>
      <c r="K604" s="144" t="s">
        <v>21</v>
      </c>
      <c r="L604" s="33"/>
      <c r="M604" s="302" t="s">
        <v>21</v>
      </c>
      <c r="N604" s="149" t="s">
        <v>43</v>
      </c>
      <c r="O604" s="34"/>
      <c r="P604" s="150">
        <f t="shared" si="51"/>
        <v>0</v>
      </c>
      <c r="Q604" s="150">
        <v>0</v>
      </c>
      <c r="R604" s="150">
        <f t="shared" si="52"/>
        <v>0</v>
      </c>
      <c r="S604" s="150">
        <v>0</v>
      </c>
      <c r="T604" s="151">
        <f t="shared" si="53"/>
        <v>0</v>
      </c>
      <c r="AR604" s="291" t="s">
        <v>150</v>
      </c>
      <c r="AT604" s="291" t="s">
        <v>146</v>
      </c>
      <c r="AU604" s="291" t="s">
        <v>82</v>
      </c>
      <c r="AY604" s="291" t="s">
        <v>145</v>
      </c>
      <c r="BE604" s="303">
        <f t="shared" si="54"/>
        <v>0</v>
      </c>
      <c r="BF604" s="303">
        <f t="shared" si="55"/>
        <v>0</v>
      </c>
      <c r="BG604" s="303">
        <f t="shared" si="56"/>
        <v>0</v>
      </c>
      <c r="BH604" s="303">
        <f t="shared" si="57"/>
        <v>0</v>
      </c>
      <c r="BI604" s="303">
        <f t="shared" si="58"/>
        <v>0</v>
      </c>
      <c r="BJ604" s="291" t="s">
        <v>80</v>
      </c>
      <c r="BK604" s="303">
        <f t="shared" si="59"/>
        <v>0</v>
      </c>
      <c r="BL604" s="291" t="s">
        <v>150</v>
      </c>
      <c r="BM604" s="291" t="s">
        <v>1170</v>
      </c>
    </row>
    <row r="605" spans="2:65" s="55" customFormat="1" ht="22.5" customHeight="1">
      <c r="B605" s="33"/>
      <c r="C605" s="182" t="s">
        <v>1171</v>
      </c>
      <c r="D605" s="182" t="s">
        <v>232</v>
      </c>
      <c r="E605" s="183" t="s">
        <v>743</v>
      </c>
      <c r="F605" s="184" t="s">
        <v>744</v>
      </c>
      <c r="G605" s="185" t="s">
        <v>745</v>
      </c>
      <c r="H605" s="186">
        <v>132</v>
      </c>
      <c r="I605" s="187"/>
      <c r="J605" s="188">
        <f t="shared" si="50"/>
        <v>0</v>
      </c>
      <c r="K605" s="184" t="s">
        <v>21</v>
      </c>
      <c r="L605" s="306"/>
      <c r="M605" s="307" t="s">
        <v>21</v>
      </c>
      <c r="N605" s="189" t="s">
        <v>43</v>
      </c>
      <c r="O605" s="34"/>
      <c r="P605" s="150">
        <f t="shared" si="51"/>
        <v>0</v>
      </c>
      <c r="Q605" s="150">
        <v>0</v>
      </c>
      <c r="R605" s="150">
        <f t="shared" si="52"/>
        <v>0</v>
      </c>
      <c r="S605" s="150">
        <v>0</v>
      </c>
      <c r="T605" s="151">
        <f t="shared" si="53"/>
        <v>0</v>
      </c>
      <c r="AR605" s="291" t="s">
        <v>162</v>
      </c>
      <c r="AT605" s="291" t="s">
        <v>232</v>
      </c>
      <c r="AU605" s="291" t="s">
        <v>82</v>
      </c>
      <c r="AY605" s="291" t="s">
        <v>145</v>
      </c>
      <c r="BE605" s="303">
        <f t="shared" si="54"/>
        <v>0</v>
      </c>
      <c r="BF605" s="303">
        <f t="shared" si="55"/>
        <v>0</v>
      </c>
      <c r="BG605" s="303">
        <f t="shared" si="56"/>
        <v>0</v>
      </c>
      <c r="BH605" s="303">
        <f t="shared" si="57"/>
        <v>0</v>
      </c>
      <c r="BI605" s="303">
        <f t="shared" si="58"/>
        <v>0</v>
      </c>
      <c r="BJ605" s="291" t="s">
        <v>80</v>
      </c>
      <c r="BK605" s="303">
        <f t="shared" si="59"/>
        <v>0</v>
      </c>
      <c r="BL605" s="291" t="s">
        <v>150</v>
      </c>
      <c r="BM605" s="291" t="s">
        <v>1172</v>
      </c>
    </row>
    <row r="606" spans="2:65" s="55" customFormat="1" ht="31.5" customHeight="1">
      <c r="B606" s="33"/>
      <c r="C606" s="142" t="s">
        <v>959</v>
      </c>
      <c r="D606" s="142" t="s">
        <v>146</v>
      </c>
      <c r="E606" s="143" t="s">
        <v>716</v>
      </c>
      <c r="F606" s="144" t="s">
        <v>717</v>
      </c>
      <c r="G606" s="145" t="s">
        <v>155</v>
      </c>
      <c r="H606" s="146">
        <v>110</v>
      </c>
      <c r="I606" s="147"/>
      <c r="J606" s="148">
        <f t="shared" si="50"/>
        <v>0</v>
      </c>
      <c r="K606" s="144" t="s">
        <v>190</v>
      </c>
      <c r="L606" s="33"/>
      <c r="M606" s="302" t="s">
        <v>21</v>
      </c>
      <c r="N606" s="149" t="s">
        <v>43</v>
      </c>
      <c r="O606" s="34"/>
      <c r="P606" s="150">
        <f t="shared" si="51"/>
        <v>0</v>
      </c>
      <c r="Q606" s="150">
        <v>2.0799999999999998E-3</v>
      </c>
      <c r="R606" s="150">
        <f t="shared" si="52"/>
        <v>0.22879999999999998</v>
      </c>
      <c r="S606" s="150">
        <v>0</v>
      </c>
      <c r="T606" s="151">
        <f t="shared" si="53"/>
        <v>0</v>
      </c>
      <c r="AR606" s="291" t="s">
        <v>150</v>
      </c>
      <c r="AT606" s="291" t="s">
        <v>146</v>
      </c>
      <c r="AU606" s="291" t="s">
        <v>82</v>
      </c>
      <c r="AY606" s="291" t="s">
        <v>145</v>
      </c>
      <c r="BE606" s="303">
        <f t="shared" si="54"/>
        <v>0</v>
      </c>
      <c r="BF606" s="303">
        <f t="shared" si="55"/>
        <v>0</v>
      </c>
      <c r="BG606" s="303">
        <f t="shared" si="56"/>
        <v>0</v>
      </c>
      <c r="BH606" s="303">
        <f t="shared" si="57"/>
        <v>0</v>
      </c>
      <c r="BI606" s="303">
        <f t="shared" si="58"/>
        <v>0</v>
      </c>
      <c r="BJ606" s="291" t="s">
        <v>80</v>
      </c>
      <c r="BK606" s="303">
        <f t="shared" si="59"/>
        <v>0</v>
      </c>
      <c r="BL606" s="291" t="s">
        <v>150</v>
      </c>
      <c r="BM606" s="291" t="s">
        <v>1173</v>
      </c>
    </row>
    <row r="607" spans="2:65" s="55" customFormat="1" ht="121.5">
      <c r="B607" s="33"/>
      <c r="D607" s="170" t="s">
        <v>191</v>
      </c>
      <c r="F607" s="171" t="s">
        <v>718</v>
      </c>
      <c r="I607" s="122"/>
      <c r="L607" s="33"/>
      <c r="M607" s="154"/>
      <c r="N607" s="34"/>
      <c r="O607" s="34"/>
      <c r="P607" s="34"/>
      <c r="Q607" s="34"/>
      <c r="R607" s="34"/>
      <c r="S607" s="34"/>
      <c r="T607" s="70"/>
      <c r="AT607" s="291" t="s">
        <v>191</v>
      </c>
      <c r="AU607" s="291" t="s">
        <v>82</v>
      </c>
    </row>
    <row r="608" spans="2:65" s="55" customFormat="1" ht="22.5" customHeight="1">
      <c r="B608" s="33"/>
      <c r="C608" s="142" t="s">
        <v>1174</v>
      </c>
      <c r="D608" s="142" t="s">
        <v>146</v>
      </c>
      <c r="E608" s="143" t="s">
        <v>713</v>
      </c>
      <c r="F608" s="144" t="s">
        <v>714</v>
      </c>
      <c r="G608" s="145" t="s">
        <v>155</v>
      </c>
      <c r="H608" s="146">
        <v>110</v>
      </c>
      <c r="I608" s="147"/>
      <c r="J608" s="148">
        <f>ROUND(I608*H608,2)</f>
        <v>0</v>
      </c>
      <c r="K608" s="144" t="s">
        <v>21</v>
      </c>
      <c r="L608" s="33"/>
      <c r="M608" s="302" t="s">
        <v>21</v>
      </c>
      <c r="N608" s="149" t="s">
        <v>43</v>
      </c>
      <c r="O608" s="34"/>
      <c r="P608" s="150">
        <f>O608*H608</f>
        <v>0</v>
      </c>
      <c r="Q608" s="150">
        <v>0</v>
      </c>
      <c r="R608" s="150">
        <f>Q608*H608</f>
        <v>0</v>
      </c>
      <c r="S608" s="150">
        <v>0</v>
      </c>
      <c r="T608" s="151">
        <f>S608*H608</f>
        <v>0</v>
      </c>
      <c r="AR608" s="291" t="s">
        <v>150</v>
      </c>
      <c r="AT608" s="291" t="s">
        <v>146</v>
      </c>
      <c r="AU608" s="291" t="s">
        <v>82</v>
      </c>
      <c r="AY608" s="291" t="s">
        <v>145</v>
      </c>
      <c r="BE608" s="303">
        <f>IF(N608="základní",J608,0)</f>
        <v>0</v>
      </c>
      <c r="BF608" s="303">
        <f>IF(N608="snížená",J608,0)</f>
        <v>0</v>
      </c>
      <c r="BG608" s="303">
        <f>IF(N608="zákl. přenesená",J608,0)</f>
        <v>0</v>
      </c>
      <c r="BH608" s="303">
        <f>IF(N608="sníž. přenesená",J608,0)</f>
        <v>0</v>
      </c>
      <c r="BI608" s="303">
        <f>IF(N608="nulová",J608,0)</f>
        <v>0</v>
      </c>
      <c r="BJ608" s="291" t="s">
        <v>80</v>
      </c>
      <c r="BK608" s="303">
        <f>ROUND(I608*H608,2)</f>
        <v>0</v>
      </c>
      <c r="BL608" s="291" t="s">
        <v>150</v>
      </c>
      <c r="BM608" s="291" t="s">
        <v>1175</v>
      </c>
    </row>
    <row r="609" spans="2:65" s="55" customFormat="1" ht="22.5" customHeight="1">
      <c r="B609" s="33"/>
      <c r="C609" s="142" t="s">
        <v>961</v>
      </c>
      <c r="D609" s="142" t="s">
        <v>146</v>
      </c>
      <c r="E609" s="143" t="s">
        <v>746</v>
      </c>
      <c r="F609" s="144" t="s">
        <v>747</v>
      </c>
      <c r="G609" s="145" t="s">
        <v>221</v>
      </c>
      <c r="H609" s="146">
        <v>77</v>
      </c>
      <c r="I609" s="147"/>
      <c r="J609" s="148">
        <f>ROUND(I609*H609,2)</f>
        <v>0</v>
      </c>
      <c r="K609" s="144" t="s">
        <v>190</v>
      </c>
      <c r="L609" s="33"/>
      <c r="M609" s="302" t="s">
        <v>21</v>
      </c>
      <c r="N609" s="149" t="s">
        <v>43</v>
      </c>
      <c r="O609" s="34"/>
      <c r="P609" s="150">
        <f>O609*H609</f>
        <v>0</v>
      </c>
      <c r="Q609" s="150">
        <v>0</v>
      </c>
      <c r="R609" s="150">
        <f>Q609*H609</f>
        <v>0</v>
      </c>
      <c r="S609" s="150">
        <v>0</v>
      </c>
      <c r="T609" s="151">
        <f>S609*H609</f>
        <v>0</v>
      </c>
      <c r="AR609" s="291" t="s">
        <v>150</v>
      </c>
      <c r="AT609" s="291" t="s">
        <v>146</v>
      </c>
      <c r="AU609" s="291" t="s">
        <v>82</v>
      </c>
      <c r="AY609" s="291" t="s">
        <v>145</v>
      </c>
      <c r="BE609" s="303">
        <f>IF(N609="základní",J609,0)</f>
        <v>0</v>
      </c>
      <c r="BF609" s="303">
        <f>IF(N609="snížená",J609,0)</f>
        <v>0</v>
      </c>
      <c r="BG609" s="303">
        <f>IF(N609="zákl. přenesená",J609,0)</f>
        <v>0</v>
      </c>
      <c r="BH609" s="303">
        <f>IF(N609="sníž. přenesená",J609,0)</f>
        <v>0</v>
      </c>
      <c r="BI609" s="303">
        <f>IF(N609="nulová",J609,0)</f>
        <v>0</v>
      </c>
      <c r="BJ609" s="291" t="s">
        <v>80</v>
      </c>
      <c r="BK609" s="303">
        <f>ROUND(I609*H609,2)</f>
        <v>0</v>
      </c>
      <c r="BL609" s="291" t="s">
        <v>150</v>
      </c>
      <c r="BM609" s="291" t="s">
        <v>1176</v>
      </c>
    </row>
    <row r="610" spans="2:65" s="55" customFormat="1" ht="22.5" customHeight="1">
      <c r="B610" s="33"/>
      <c r="C610" s="182" t="s">
        <v>1177</v>
      </c>
      <c r="D610" s="182" t="s">
        <v>232</v>
      </c>
      <c r="E610" s="183" t="s">
        <v>748</v>
      </c>
      <c r="F610" s="184" t="s">
        <v>749</v>
      </c>
      <c r="G610" s="185" t="s">
        <v>221</v>
      </c>
      <c r="H610" s="186">
        <v>77</v>
      </c>
      <c r="I610" s="187"/>
      <c r="J610" s="188">
        <f>ROUND(I610*H610,2)</f>
        <v>0</v>
      </c>
      <c r="K610" s="184" t="s">
        <v>190</v>
      </c>
      <c r="L610" s="306"/>
      <c r="M610" s="307" t="s">
        <v>21</v>
      </c>
      <c r="N610" s="189" t="s">
        <v>43</v>
      </c>
      <c r="O610" s="34"/>
      <c r="P610" s="150">
        <f>O610*H610</f>
        <v>0</v>
      </c>
      <c r="Q610" s="150">
        <v>0</v>
      </c>
      <c r="R610" s="150">
        <f>Q610*H610</f>
        <v>0</v>
      </c>
      <c r="S610" s="150">
        <v>0</v>
      </c>
      <c r="T610" s="151">
        <f>S610*H610</f>
        <v>0</v>
      </c>
      <c r="AR610" s="291" t="s">
        <v>162</v>
      </c>
      <c r="AT610" s="291" t="s">
        <v>232</v>
      </c>
      <c r="AU610" s="291" t="s">
        <v>82</v>
      </c>
      <c r="AY610" s="291" t="s">
        <v>145</v>
      </c>
      <c r="BE610" s="303">
        <f>IF(N610="základní",J610,0)</f>
        <v>0</v>
      </c>
      <c r="BF610" s="303">
        <f>IF(N610="snížená",J610,0)</f>
        <v>0</v>
      </c>
      <c r="BG610" s="303">
        <f>IF(N610="zákl. přenesená",J610,0)</f>
        <v>0</v>
      </c>
      <c r="BH610" s="303">
        <f>IF(N610="sníž. přenesená",J610,0)</f>
        <v>0</v>
      </c>
      <c r="BI610" s="303">
        <f>IF(N610="nulová",J610,0)</f>
        <v>0</v>
      </c>
      <c r="BJ610" s="291" t="s">
        <v>80</v>
      </c>
      <c r="BK610" s="303">
        <f>ROUND(I610*H610,2)</f>
        <v>0</v>
      </c>
      <c r="BL610" s="291" t="s">
        <v>150</v>
      </c>
      <c r="BM610" s="291" t="s">
        <v>1178</v>
      </c>
    </row>
    <row r="611" spans="2:65" s="55" customFormat="1" ht="22.5" customHeight="1">
      <c r="B611" s="33"/>
      <c r="C611" s="142" t="s">
        <v>964</v>
      </c>
      <c r="D611" s="142" t="s">
        <v>146</v>
      </c>
      <c r="E611" s="143" t="s">
        <v>750</v>
      </c>
      <c r="F611" s="144" t="s">
        <v>751</v>
      </c>
      <c r="G611" s="145" t="s">
        <v>189</v>
      </c>
      <c r="H611" s="146">
        <v>194.28800000000001</v>
      </c>
      <c r="I611" s="147"/>
      <c r="J611" s="148">
        <f>ROUND(I611*H611,2)</f>
        <v>0</v>
      </c>
      <c r="K611" s="144" t="s">
        <v>21</v>
      </c>
      <c r="L611" s="33"/>
      <c r="M611" s="302" t="s">
        <v>21</v>
      </c>
      <c r="N611" s="149" t="s">
        <v>43</v>
      </c>
      <c r="O611" s="34"/>
      <c r="P611" s="150">
        <f>O611*H611</f>
        <v>0</v>
      </c>
      <c r="Q611" s="150">
        <v>0</v>
      </c>
      <c r="R611" s="150">
        <f>Q611*H611</f>
        <v>0</v>
      </c>
      <c r="S611" s="150">
        <v>0</v>
      </c>
      <c r="T611" s="151">
        <f>S611*H611</f>
        <v>0</v>
      </c>
      <c r="AR611" s="291" t="s">
        <v>150</v>
      </c>
      <c r="AT611" s="291" t="s">
        <v>146</v>
      </c>
      <c r="AU611" s="291" t="s">
        <v>82</v>
      </c>
      <c r="AY611" s="291" t="s">
        <v>145</v>
      </c>
      <c r="BE611" s="303">
        <f>IF(N611="základní",J611,0)</f>
        <v>0</v>
      </c>
      <c r="BF611" s="303">
        <f>IF(N611="snížená",J611,0)</f>
        <v>0</v>
      </c>
      <c r="BG611" s="303">
        <f>IF(N611="zákl. přenesená",J611,0)</f>
        <v>0</v>
      </c>
      <c r="BH611" s="303">
        <f>IF(N611="sníž. přenesená",J611,0)</f>
        <v>0</v>
      </c>
      <c r="BI611" s="303">
        <f>IF(N611="nulová",J611,0)</f>
        <v>0</v>
      </c>
      <c r="BJ611" s="291" t="s">
        <v>80</v>
      </c>
      <c r="BK611" s="303">
        <f>ROUND(I611*H611,2)</f>
        <v>0</v>
      </c>
      <c r="BL611" s="291" t="s">
        <v>150</v>
      </c>
      <c r="BM611" s="291" t="s">
        <v>1179</v>
      </c>
    </row>
    <row r="612" spans="2:65" s="55" customFormat="1" ht="22.5" customHeight="1">
      <c r="B612" s="33"/>
      <c r="C612" s="182" t="s">
        <v>1180</v>
      </c>
      <c r="D612" s="182" t="s">
        <v>232</v>
      </c>
      <c r="E612" s="183" t="s">
        <v>753</v>
      </c>
      <c r="F612" s="184" t="s">
        <v>754</v>
      </c>
      <c r="G612" s="185" t="s">
        <v>221</v>
      </c>
      <c r="H612" s="186">
        <v>19.428999999999998</v>
      </c>
      <c r="I612" s="187"/>
      <c r="J612" s="188">
        <f>ROUND(I612*H612,2)</f>
        <v>0</v>
      </c>
      <c r="K612" s="184" t="s">
        <v>190</v>
      </c>
      <c r="L612" s="306"/>
      <c r="M612" s="307" t="s">
        <v>21</v>
      </c>
      <c r="N612" s="189" t="s">
        <v>43</v>
      </c>
      <c r="O612" s="34"/>
      <c r="P612" s="150">
        <f>O612*H612</f>
        <v>0</v>
      </c>
      <c r="Q612" s="150">
        <v>0.2</v>
      </c>
      <c r="R612" s="150">
        <f>Q612*H612</f>
        <v>3.8857999999999997</v>
      </c>
      <c r="S612" s="150">
        <v>0</v>
      </c>
      <c r="T612" s="151">
        <f>S612*H612</f>
        <v>0</v>
      </c>
      <c r="AR612" s="291" t="s">
        <v>162</v>
      </c>
      <c r="AT612" s="291" t="s">
        <v>232</v>
      </c>
      <c r="AU612" s="291" t="s">
        <v>82</v>
      </c>
      <c r="AY612" s="291" t="s">
        <v>145</v>
      </c>
      <c r="BE612" s="303">
        <f>IF(N612="základní",J612,0)</f>
        <v>0</v>
      </c>
      <c r="BF612" s="303">
        <f>IF(N612="snížená",J612,0)</f>
        <v>0</v>
      </c>
      <c r="BG612" s="303">
        <f>IF(N612="zákl. přenesená",J612,0)</f>
        <v>0</v>
      </c>
      <c r="BH612" s="303">
        <f>IF(N612="sníž. přenesená",J612,0)</f>
        <v>0</v>
      </c>
      <c r="BI612" s="303">
        <f>IF(N612="nulová",J612,0)</f>
        <v>0</v>
      </c>
      <c r="BJ612" s="291" t="s">
        <v>80</v>
      </c>
      <c r="BK612" s="303">
        <f>ROUND(I612*H612,2)</f>
        <v>0</v>
      </c>
      <c r="BL612" s="291" t="s">
        <v>150</v>
      </c>
      <c r="BM612" s="291" t="s">
        <v>1181</v>
      </c>
    </row>
    <row r="613" spans="2:65" s="133" customFormat="1" ht="22.35" customHeight="1">
      <c r="B613" s="132"/>
      <c r="D613" s="134" t="s">
        <v>71</v>
      </c>
      <c r="E613" s="168" t="s">
        <v>755</v>
      </c>
      <c r="F613" s="168" t="s">
        <v>756</v>
      </c>
      <c r="I613" s="136"/>
      <c r="J613" s="169">
        <f>BK613</f>
        <v>0</v>
      </c>
      <c r="L613" s="132"/>
      <c r="M613" s="138"/>
      <c r="N613" s="139"/>
      <c r="O613" s="139"/>
      <c r="P613" s="140">
        <f>SUM(P614:P621)</f>
        <v>0</v>
      </c>
      <c r="Q613" s="139"/>
      <c r="R613" s="140">
        <f>SUM(R614:R621)</f>
        <v>3.2000000000000003E-4</v>
      </c>
      <c r="S613" s="139"/>
      <c r="T613" s="141">
        <f>SUM(T614:T621)</f>
        <v>0</v>
      </c>
      <c r="AR613" s="165" t="s">
        <v>80</v>
      </c>
      <c r="AT613" s="300" t="s">
        <v>71</v>
      </c>
      <c r="AU613" s="300" t="s">
        <v>82</v>
      </c>
      <c r="AY613" s="165" t="s">
        <v>145</v>
      </c>
      <c r="BK613" s="301">
        <f>SUM(BK614:BK621)</f>
        <v>0</v>
      </c>
    </row>
    <row r="614" spans="2:65" s="55" customFormat="1" ht="22.5" customHeight="1">
      <c r="B614" s="33"/>
      <c r="C614" s="142" t="s">
        <v>966</v>
      </c>
      <c r="D614" s="142" t="s">
        <v>146</v>
      </c>
      <c r="E614" s="143" t="s">
        <v>757</v>
      </c>
      <c r="F614" s="144" t="s">
        <v>758</v>
      </c>
      <c r="G614" s="145" t="s">
        <v>155</v>
      </c>
      <c r="H614" s="146">
        <v>110</v>
      </c>
      <c r="I614" s="147"/>
      <c r="J614" s="148">
        <f>ROUND(I614*H614,2)</f>
        <v>0</v>
      </c>
      <c r="K614" s="144" t="s">
        <v>190</v>
      </c>
      <c r="L614" s="33"/>
      <c r="M614" s="302" t="s">
        <v>21</v>
      </c>
      <c r="N614" s="149" t="s">
        <v>43</v>
      </c>
      <c r="O614" s="34"/>
      <c r="P614" s="150">
        <f>O614*H614</f>
        <v>0</v>
      </c>
      <c r="Q614" s="150">
        <v>0</v>
      </c>
      <c r="R614" s="150">
        <f>Q614*H614</f>
        <v>0</v>
      </c>
      <c r="S614" s="150">
        <v>0</v>
      </c>
      <c r="T614" s="151">
        <f>S614*H614</f>
        <v>0</v>
      </c>
      <c r="AR614" s="291" t="s">
        <v>150</v>
      </c>
      <c r="AT614" s="291" t="s">
        <v>146</v>
      </c>
      <c r="AU614" s="291" t="s">
        <v>159</v>
      </c>
      <c r="AY614" s="291" t="s">
        <v>145</v>
      </c>
      <c r="BE614" s="303">
        <f>IF(N614="základní",J614,0)</f>
        <v>0</v>
      </c>
      <c r="BF614" s="303">
        <f>IF(N614="snížená",J614,0)</f>
        <v>0</v>
      </c>
      <c r="BG614" s="303">
        <f>IF(N614="zákl. přenesená",J614,0)</f>
        <v>0</v>
      </c>
      <c r="BH614" s="303">
        <f>IF(N614="sníž. přenesená",J614,0)</f>
        <v>0</v>
      </c>
      <c r="BI614" s="303">
        <f>IF(N614="nulová",J614,0)</f>
        <v>0</v>
      </c>
      <c r="BJ614" s="291" t="s">
        <v>80</v>
      </c>
      <c r="BK614" s="303">
        <f>ROUND(I614*H614,2)</f>
        <v>0</v>
      </c>
      <c r="BL614" s="291" t="s">
        <v>150</v>
      </c>
      <c r="BM614" s="291" t="s">
        <v>1182</v>
      </c>
    </row>
    <row r="615" spans="2:65" s="55" customFormat="1" ht="148.5">
      <c r="B615" s="33"/>
      <c r="D615" s="170" t="s">
        <v>191</v>
      </c>
      <c r="F615" s="171" t="s">
        <v>759</v>
      </c>
      <c r="I615" s="122"/>
      <c r="L615" s="33"/>
      <c r="M615" s="154"/>
      <c r="N615" s="34"/>
      <c r="O615" s="34"/>
      <c r="P615" s="34"/>
      <c r="Q615" s="34"/>
      <c r="R615" s="34"/>
      <c r="S615" s="34"/>
      <c r="T615" s="70"/>
      <c r="AT615" s="291" t="s">
        <v>191</v>
      </c>
      <c r="AU615" s="291" t="s">
        <v>159</v>
      </c>
    </row>
    <row r="616" spans="2:65" s="55" customFormat="1" ht="22.5" customHeight="1">
      <c r="B616" s="33"/>
      <c r="C616" s="142" t="s">
        <v>1183</v>
      </c>
      <c r="D616" s="142" t="s">
        <v>146</v>
      </c>
      <c r="E616" s="143" t="s">
        <v>760</v>
      </c>
      <c r="F616" s="144" t="s">
        <v>761</v>
      </c>
      <c r="G616" s="145" t="s">
        <v>149</v>
      </c>
      <c r="H616" s="146">
        <v>220</v>
      </c>
      <c r="I616" s="147"/>
      <c r="J616" s="148">
        <f>ROUND(I616*H616,2)</f>
        <v>0</v>
      </c>
      <c r="K616" s="144" t="s">
        <v>21</v>
      </c>
      <c r="L616" s="33"/>
      <c r="M616" s="302" t="s">
        <v>21</v>
      </c>
      <c r="N616" s="149" t="s">
        <v>43</v>
      </c>
      <c r="O616" s="34"/>
      <c r="P616" s="150">
        <f>O616*H616</f>
        <v>0</v>
      </c>
      <c r="Q616" s="150">
        <v>0</v>
      </c>
      <c r="R616" s="150">
        <f>Q616*H616</f>
        <v>0</v>
      </c>
      <c r="S616" s="150">
        <v>0</v>
      </c>
      <c r="T616" s="151">
        <f>S616*H616</f>
        <v>0</v>
      </c>
      <c r="AR616" s="291" t="s">
        <v>150</v>
      </c>
      <c r="AT616" s="291" t="s">
        <v>146</v>
      </c>
      <c r="AU616" s="291" t="s">
        <v>159</v>
      </c>
      <c r="AY616" s="291" t="s">
        <v>145</v>
      </c>
      <c r="BE616" s="303">
        <f>IF(N616="základní",J616,0)</f>
        <v>0</v>
      </c>
      <c r="BF616" s="303">
        <f>IF(N616="snížená",J616,0)</f>
        <v>0</v>
      </c>
      <c r="BG616" s="303">
        <f>IF(N616="zákl. přenesená",J616,0)</f>
        <v>0</v>
      </c>
      <c r="BH616" s="303">
        <f>IF(N616="sníž. přenesená",J616,0)</f>
        <v>0</v>
      </c>
      <c r="BI616" s="303">
        <f>IF(N616="nulová",J616,0)</f>
        <v>0</v>
      </c>
      <c r="BJ616" s="291" t="s">
        <v>80</v>
      </c>
      <c r="BK616" s="303">
        <f>ROUND(I616*H616,2)</f>
        <v>0</v>
      </c>
      <c r="BL616" s="291" t="s">
        <v>150</v>
      </c>
      <c r="BM616" s="291" t="s">
        <v>1184</v>
      </c>
    </row>
    <row r="617" spans="2:65" s="55" customFormat="1" ht="22.5" customHeight="1">
      <c r="B617" s="33"/>
      <c r="C617" s="142" t="s">
        <v>432</v>
      </c>
      <c r="D617" s="142" t="s">
        <v>146</v>
      </c>
      <c r="E617" s="143" t="s">
        <v>763</v>
      </c>
      <c r="F617" s="144" t="s">
        <v>764</v>
      </c>
      <c r="G617" s="145" t="s">
        <v>155</v>
      </c>
      <c r="H617" s="146">
        <v>16</v>
      </c>
      <c r="I617" s="147"/>
      <c r="J617" s="148">
        <f>ROUND(I617*H617,2)</f>
        <v>0</v>
      </c>
      <c r="K617" s="144" t="s">
        <v>190</v>
      </c>
      <c r="L617" s="33"/>
      <c r="M617" s="302" t="s">
        <v>21</v>
      </c>
      <c r="N617" s="149" t="s">
        <v>43</v>
      </c>
      <c r="O617" s="34"/>
      <c r="P617" s="150">
        <f>O617*H617</f>
        <v>0</v>
      </c>
      <c r="Q617" s="150">
        <v>2.0000000000000002E-5</v>
      </c>
      <c r="R617" s="150">
        <f>Q617*H617</f>
        <v>3.2000000000000003E-4</v>
      </c>
      <c r="S617" s="150">
        <v>0</v>
      </c>
      <c r="T617" s="151">
        <f>S617*H617</f>
        <v>0</v>
      </c>
      <c r="AR617" s="291" t="s">
        <v>150</v>
      </c>
      <c r="AT617" s="291" t="s">
        <v>146</v>
      </c>
      <c r="AU617" s="291" t="s">
        <v>159</v>
      </c>
      <c r="AY617" s="291" t="s">
        <v>145</v>
      </c>
      <c r="BE617" s="303">
        <f>IF(N617="základní",J617,0)</f>
        <v>0</v>
      </c>
      <c r="BF617" s="303">
        <f>IF(N617="snížená",J617,0)</f>
        <v>0</v>
      </c>
      <c r="BG617" s="303">
        <f>IF(N617="zákl. přenesená",J617,0)</f>
        <v>0</v>
      </c>
      <c r="BH617" s="303">
        <f>IF(N617="sníž. přenesená",J617,0)</f>
        <v>0</v>
      </c>
      <c r="BI617" s="303">
        <f>IF(N617="nulová",J617,0)</f>
        <v>0</v>
      </c>
      <c r="BJ617" s="291" t="s">
        <v>80</v>
      </c>
      <c r="BK617" s="303">
        <f>ROUND(I617*H617,2)</f>
        <v>0</v>
      </c>
      <c r="BL617" s="291" t="s">
        <v>150</v>
      </c>
      <c r="BM617" s="291" t="s">
        <v>1185</v>
      </c>
    </row>
    <row r="618" spans="2:65" s="55" customFormat="1" ht="27">
      <c r="B618" s="33"/>
      <c r="D618" s="170" t="s">
        <v>191</v>
      </c>
      <c r="F618" s="171" t="s">
        <v>765</v>
      </c>
      <c r="I618" s="122"/>
      <c r="L618" s="33"/>
      <c r="M618" s="154"/>
      <c r="N618" s="34"/>
      <c r="O618" s="34"/>
      <c r="P618" s="34"/>
      <c r="Q618" s="34"/>
      <c r="R618" s="34"/>
      <c r="S618" s="34"/>
      <c r="T618" s="70"/>
      <c r="AT618" s="291" t="s">
        <v>191</v>
      </c>
      <c r="AU618" s="291" t="s">
        <v>159</v>
      </c>
    </row>
    <row r="619" spans="2:65" s="55" customFormat="1" ht="22.5" customHeight="1">
      <c r="B619" s="33"/>
      <c r="C619" s="142" t="s">
        <v>1186</v>
      </c>
      <c r="D619" s="142" t="s">
        <v>146</v>
      </c>
      <c r="E619" s="143" t="s">
        <v>766</v>
      </c>
      <c r="F619" s="144" t="s">
        <v>767</v>
      </c>
      <c r="G619" s="145" t="s">
        <v>189</v>
      </c>
      <c r="H619" s="146">
        <v>8</v>
      </c>
      <c r="I619" s="147"/>
      <c r="J619" s="148">
        <f>ROUND(I619*H619,2)</f>
        <v>0</v>
      </c>
      <c r="K619" s="144" t="s">
        <v>21</v>
      </c>
      <c r="L619" s="33"/>
      <c r="M619" s="302" t="s">
        <v>21</v>
      </c>
      <c r="N619" s="149" t="s">
        <v>43</v>
      </c>
      <c r="O619" s="34"/>
      <c r="P619" s="150">
        <f>O619*H619</f>
        <v>0</v>
      </c>
      <c r="Q619" s="150">
        <v>0</v>
      </c>
      <c r="R619" s="150">
        <f>Q619*H619</f>
        <v>0</v>
      </c>
      <c r="S619" s="150">
        <v>0</v>
      </c>
      <c r="T619" s="151">
        <f>S619*H619</f>
        <v>0</v>
      </c>
      <c r="AR619" s="291" t="s">
        <v>150</v>
      </c>
      <c r="AT619" s="291" t="s">
        <v>146</v>
      </c>
      <c r="AU619" s="291" t="s">
        <v>159</v>
      </c>
      <c r="AY619" s="291" t="s">
        <v>145</v>
      </c>
      <c r="BE619" s="303">
        <f>IF(N619="základní",J619,0)</f>
        <v>0</v>
      </c>
      <c r="BF619" s="303">
        <f>IF(N619="snížená",J619,0)</f>
        <v>0</v>
      </c>
      <c r="BG619" s="303">
        <f>IF(N619="zákl. přenesená",J619,0)</f>
        <v>0</v>
      </c>
      <c r="BH619" s="303">
        <f>IF(N619="sníž. přenesená",J619,0)</f>
        <v>0</v>
      </c>
      <c r="BI619" s="303">
        <f>IF(N619="nulová",J619,0)</f>
        <v>0</v>
      </c>
      <c r="BJ619" s="291" t="s">
        <v>80</v>
      </c>
      <c r="BK619" s="303">
        <f>ROUND(I619*H619,2)</f>
        <v>0</v>
      </c>
      <c r="BL619" s="291" t="s">
        <v>150</v>
      </c>
      <c r="BM619" s="291" t="s">
        <v>1187</v>
      </c>
    </row>
    <row r="620" spans="2:65" s="55" customFormat="1" ht="22.5" customHeight="1">
      <c r="B620" s="33"/>
      <c r="C620" s="142" t="s">
        <v>970</v>
      </c>
      <c r="D620" s="142" t="s">
        <v>146</v>
      </c>
      <c r="E620" s="143" t="s">
        <v>741</v>
      </c>
      <c r="F620" s="144" t="s">
        <v>742</v>
      </c>
      <c r="G620" s="145" t="s">
        <v>189</v>
      </c>
      <c r="H620" s="146">
        <v>8</v>
      </c>
      <c r="I620" s="147"/>
      <c r="J620" s="148">
        <f>ROUND(I620*H620,2)</f>
        <v>0</v>
      </c>
      <c r="K620" s="144" t="s">
        <v>21</v>
      </c>
      <c r="L620" s="33"/>
      <c r="M620" s="302" t="s">
        <v>21</v>
      </c>
      <c r="N620" s="149" t="s">
        <v>43</v>
      </c>
      <c r="O620" s="34"/>
      <c r="P620" s="150">
        <f>O620*H620</f>
        <v>0</v>
      </c>
      <c r="Q620" s="150">
        <v>0</v>
      </c>
      <c r="R620" s="150">
        <f>Q620*H620</f>
        <v>0</v>
      </c>
      <c r="S620" s="150">
        <v>0</v>
      </c>
      <c r="T620" s="151">
        <f>S620*H620</f>
        <v>0</v>
      </c>
      <c r="AR620" s="291" t="s">
        <v>150</v>
      </c>
      <c r="AT620" s="291" t="s">
        <v>146</v>
      </c>
      <c r="AU620" s="291" t="s">
        <v>159</v>
      </c>
      <c r="AY620" s="291" t="s">
        <v>145</v>
      </c>
      <c r="BE620" s="303">
        <f>IF(N620="základní",J620,0)</f>
        <v>0</v>
      </c>
      <c r="BF620" s="303">
        <f>IF(N620="snížená",J620,0)</f>
        <v>0</v>
      </c>
      <c r="BG620" s="303">
        <f>IF(N620="zákl. přenesená",J620,0)</f>
        <v>0</v>
      </c>
      <c r="BH620" s="303">
        <f>IF(N620="sníž. přenesená",J620,0)</f>
        <v>0</v>
      </c>
      <c r="BI620" s="303">
        <f>IF(N620="nulová",J620,0)</f>
        <v>0</v>
      </c>
      <c r="BJ620" s="291" t="s">
        <v>80</v>
      </c>
      <c r="BK620" s="303">
        <f>ROUND(I620*H620,2)</f>
        <v>0</v>
      </c>
      <c r="BL620" s="291" t="s">
        <v>150</v>
      </c>
      <c r="BM620" s="291" t="s">
        <v>1188</v>
      </c>
    </row>
    <row r="621" spans="2:65" s="55" customFormat="1" ht="22.5" customHeight="1">
      <c r="B621" s="33"/>
      <c r="C621" s="182" t="s">
        <v>1189</v>
      </c>
      <c r="D621" s="182" t="s">
        <v>232</v>
      </c>
      <c r="E621" s="183" t="s">
        <v>743</v>
      </c>
      <c r="F621" s="184" t="s">
        <v>744</v>
      </c>
      <c r="G621" s="185" t="s">
        <v>745</v>
      </c>
      <c r="H621" s="186">
        <v>9.6</v>
      </c>
      <c r="I621" s="187"/>
      <c r="J621" s="188">
        <f>ROUND(I621*H621,2)</f>
        <v>0</v>
      </c>
      <c r="K621" s="184" t="s">
        <v>21</v>
      </c>
      <c r="L621" s="306"/>
      <c r="M621" s="307" t="s">
        <v>21</v>
      </c>
      <c r="N621" s="189" t="s">
        <v>43</v>
      </c>
      <c r="O621" s="34"/>
      <c r="P621" s="150">
        <f>O621*H621</f>
        <v>0</v>
      </c>
      <c r="Q621" s="150">
        <v>0</v>
      </c>
      <c r="R621" s="150">
        <f>Q621*H621</f>
        <v>0</v>
      </c>
      <c r="S621" s="150">
        <v>0</v>
      </c>
      <c r="T621" s="151">
        <f>S621*H621</f>
        <v>0</v>
      </c>
      <c r="AR621" s="291" t="s">
        <v>162</v>
      </c>
      <c r="AT621" s="291" t="s">
        <v>232</v>
      </c>
      <c r="AU621" s="291" t="s">
        <v>159</v>
      </c>
      <c r="AY621" s="291" t="s">
        <v>145</v>
      </c>
      <c r="BE621" s="303">
        <f>IF(N621="základní",J621,0)</f>
        <v>0</v>
      </c>
      <c r="BF621" s="303">
        <f>IF(N621="snížená",J621,0)</f>
        <v>0</v>
      </c>
      <c r="BG621" s="303">
        <f>IF(N621="zákl. přenesená",J621,0)</f>
        <v>0</v>
      </c>
      <c r="BH621" s="303">
        <f>IF(N621="sníž. přenesená",J621,0)</f>
        <v>0</v>
      </c>
      <c r="BI621" s="303">
        <f>IF(N621="nulová",J621,0)</f>
        <v>0</v>
      </c>
      <c r="BJ621" s="291" t="s">
        <v>80</v>
      </c>
      <c r="BK621" s="303">
        <f>ROUND(I621*H621,2)</f>
        <v>0</v>
      </c>
      <c r="BL621" s="291" t="s">
        <v>150</v>
      </c>
      <c r="BM621" s="291" t="s">
        <v>1190</v>
      </c>
    </row>
    <row r="622" spans="2:65" s="133" customFormat="1" ht="29.85" customHeight="1">
      <c r="B622" s="132"/>
      <c r="D622" s="134" t="s">
        <v>71</v>
      </c>
      <c r="E622" s="168" t="s">
        <v>1191</v>
      </c>
      <c r="F622" s="168" t="s">
        <v>1192</v>
      </c>
      <c r="I622" s="136"/>
      <c r="J622" s="169">
        <f>BK622</f>
        <v>0</v>
      </c>
      <c r="L622" s="132"/>
      <c r="M622" s="138"/>
      <c r="N622" s="139"/>
      <c r="O622" s="139"/>
      <c r="P622" s="140">
        <f>P623+SUM(P624:P642)</f>
        <v>0</v>
      </c>
      <c r="Q622" s="139"/>
      <c r="R622" s="140">
        <f>R623+SUM(R624:R642)</f>
        <v>13.093400000000001</v>
      </c>
      <c r="S622" s="139"/>
      <c r="T622" s="141">
        <f>T623+SUM(T624:T642)</f>
        <v>0</v>
      </c>
      <c r="AR622" s="165" t="s">
        <v>80</v>
      </c>
      <c r="AT622" s="300" t="s">
        <v>71</v>
      </c>
      <c r="AU622" s="300" t="s">
        <v>80</v>
      </c>
      <c r="AY622" s="165" t="s">
        <v>145</v>
      </c>
      <c r="BK622" s="301">
        <f>BK623+SUM(BK624:BK642)</f>
        <v>0</v>
      </c>
    </row>
    <row r="623" spans="2:65" s="55" customFormat="1" ht="31.5" customHeight="1">
      <c r="B623" s="33"/>
      <c r="C623" s="142" t="s">
        <v>971</v>
      </c>
      <c r="D623" s="142" t="s">
        <v>146</v>
      </c>
      <c r="E623" s="143" t="s">
        <v>1193</v>
      </c>
      <c r="F623" s="144" t="s">
        <v>1194</v>
      </c>
      <c r="G623" s="145" t="s">
        <v>155</v>
      </c>
      <c r="H623" s="146">
        <v>350</v>
      </c>
      <c r="I623" s="147"/>
      <c r="J623" s="148">
        <f>ROUND(I623*H623,2)</f>
        <v>0</v>
      </c>
      <c r="K623" s="144" t="s">
        <v>190</v>
      </c>
      <c r="L623" s="33"/>
      <c r="M623" s="302" t="s">
        <v>21</v>
      </c>
      <c r="N623" s="149" t="s">
        <v>43</v>
      </c>
      <c r="O623" s="34"/>
      <c r="P623" s="150">
        <f>O623*H623</f>
        <v>0</v>
      </c>
      <c r="Q623" s="150">
        <v>0</v>
      </c>
      <c r="R623" s="150">
        <f>Q623*H623</f>
        <v>0</v>
      </c>
      <c r="S623" s="150">
        <v>0</v>
      </c>
      <c r="T623" s="151">
        <f>S623*H623</f>
        <v>0</v>
      </c>
      <c r="AR623" s="291" t="s">
        <v>150</v>
      </c>
      <c r="AT623" s="291" t="s">
        <v>146</v>
      </c>
      <c r="AU623" s="291" t="s">
        <v>82</v>
      </c>
      <c r="AY623" s="291" t="s">
        <v>145</v>
      </c>
      <c r="BE623" s="303">
        <f>IF(N623="základní",J623,0)</f>
        <v>0</v>
      </c>
      <c r="BF623" s="303">
        <f>IF(N623="snížená",J623,0)</f>
        <v>0</v>
      </c>
      <c r="BG623" s="303">
        <f>IF(N623="zákl. přenesená",J623,0)</f>
        <v>0</v>
      </c>
      <c r="BH623" s="303">
        <f>IF(N623="sníž. přenesená",J623,0)</f>
        <v>0</v>
      </c>
      <c r="BI623" s="303">
        <f>IF(N623="nulová",J623,0)</f>
        <v>0</v>
      </c>
      <c r="BJ623" s="291" t="s">
        <v>80</v>
      </c>
      <c r="BK623" s="303">
        <f>ROUND(I623*H623,2)</f>
        <v>0</v>
      </c>
      <c r="BL623" s="291" t="s">
        <v>150</v>
      </c>
      <c r="BM623" s="291" t="s">
        <v>1195</v>
      </c>
    </row>
    <row r="624" spans="2:65" s="55" customFormat="1" ht="81">
      <c r="B624" s="33"/>
      <c r="D624" s="170" t="s">
        <v>191</v>
      </c>
      <c r="F624" s="171" t="s">
        <v>408</v>
      </c>
      <c r="I624" s="122"/>
      <c r="L624" s="33"/>
      <c r="M624" s="154"/>
      <c r="N624" s="34"/>
      <c r="O624" s="34"/>
      <c r="P624" s="34"/>
      <c r="Q624" s="34"/>
      <c r="R624" s="34"/>
      <c r="S624" s="34"/>
      <c r="T624" s="70"/>
      <c r="AT624" s="291" t="s">
        <v>191</v>
      </c>
      <c r="AU624" s="291" t="s">
        <v>82</v>
      </c>
    </row>
    <row r="625" spans="2:65" s="55" customFormat="1" ht="31.5" customHeight="1">
      <c r="B625" s="33"/>
      <c r="C625" s="142" t="s">
        <v>1196</v>
      </c>
      <c r="D625" s="142" t="s">
        <v>146</v>
      </c>
      <c r="E625" s="143" t="s">
        <v>1197</v>
      </c>
      <c r="F625" s="144" t="s">
        <v>1198</v>
      </c>
      <c r="G625" s="145" t="s">
        <v>155</v>
      </c>
      <c r="H625" s="146">
        <v>350</v>
      </c>
      <c r="I625" s="147"/>
      <c r="J625" s="148">
        <f>ROUND(I625*H625,2)</f>
        <v>0</v>
      </c>
      <c r="K625" s="144" t="s">
        <v>190</v>
      </c>
      <c r="L625" s="33"/>
      <c r="M625" s="302" t="s">
        <v>21</v>
      </c>
      <c r="N625" s="149" t="s">
        <v>43</v>
      </c>
      <c r="O625" s="34"/>
      <c r="P625" s="150">
        <f>O625*H625</f>
        <v>0</v>
      </c>
      <c r="Q625" s="150">
        <v>0</v>
      </c>
      <c r="R625" s="150">
        <f>Q625*H625</f>
        <v>0</v>
      </c>
      <c r="S625" s="150">
        <v>0</v>
      </c>
      <c r="T625" s="151">
        <f>S625*H625</f>
        <v>0</v>
      </c>
      <c r="AR625" s="291" t="s">
        <v>150</v>
      </c>
      <c r="AT625" s="291" t="s">
        <v>146</v>
      </c>
      <c r="AU625" s="291" t="s">
        <v>82</v>
      </c>
      <c r="AY625" s="291" t="s">
        <v>145</v>
      </c>
      <c r="BE625" s="303">
        <f>IF(N625="základní",J625,0)</f>
        <v>0</v>
      </c>
      <c r="BF625" s="303">
        <f>IF(N625="snížená",J625,0)</f>
        <v>0</v>
      </c>
      <c r="BG625" s="303">
        <f>IF(N625="zákl. přenesená",J625,0)</f>
        <v>0</v>
      </c>
      <c r="BH625" s="303">
        <f>IF(N625="sníž. přenesená",J625,0)</f>
        <v>0</v>
      </c>
      <c r="BI625" s="303">
        <f>IF(N625="nulová",J625,0)</f>
        <v>0</v>
      </c>
      <c r="BJ625" s="291" t="s">
        <v>80</v>
      </c>
      <c r="BK625" s="303">
        <f>ROUND(I625*H625,2)</f>
        <v>0</v>
      </c>
      <c r="BL625" s="291" t="s">
        <v>150</v>
      </c>
      <c r="BM625" s="291" t="s">
        <v>1199</v>
      </c>
    </row>
    <row r="626" spans="2:65" s="55" customFormat="1" ht="94.5">
      <c r="B626" s="33"/>
      <c r="D626" s="170" t="s">
        <v>191</v>
      </c>
      <c r="F626" s="171" t="s">
        <v>1200</v>
      </c>
      <c r="I626" s="122"/>
      <c r="L626" s="33"/>
      <c r="M626" s="154"/>
      <c r="N626" s="34"/>
      <c r="O626" s="34"/>
      <c r="P626" s="34"/>
      <c r="Q626" s="34"/>
      <c r="R626" s="34"/>
      <c r="S626" s="34"/>
      <c r="T626" s="70"/>
      <c r="AT626" s="291" t="s">
        <v>191</v>
      </c>
      <c r="AU626" s="291" t="s">
        <v>82</v>
      </c>
    </row>
    <row r="627" spans="2:65" s="55" customFormat="1" ht="22.5" customHeight="1">
      <c r="B627" s="33"/>
      <c r="C627" s="182" t="s">
        <v>973</v>
      </c>
      <c r="D627" s="182" t="s">
        <v>232</v>
      </c>
      <c r="E627" s="183" t="s">
        <v>1201</v>
      </c>
      <c r="F627" s="184" t="s">
        <v>1202</v>
      </c>
      <c r="G627" s="185" t="s">
        <v>149</v>
      </c>
      <c r="H627" s="186">
        <v>150</v>
      </c>
      <c r="I627" s="187"/>
      <c r="J627" s="188">
        <f>ROUND(I627*H627,2)</f>
        <v>0</v>
      </c>
      <c r="K627" s="184" t="s">
        <v>21</v>
      </c>
      <c r="L627" s="306"/>
      <c r="M627" s="307" t="s">
        <v>21</v>
      </c>
      <c r="N627" s="189" t="s">
        <v>43</v>
      </c>
      <c r="O627" s="34"/>
      <c r="P627" s="150">
        <f>O627*H627</f>
        <v>0</v>
      </c>
      <c r="Q627" s="150">
        <v>0</v>
      </c>
      <c r="R627" s="150">
        <f>Q627*H627</f>
        <v>0</v>
      </c>
      <c r="S627" s="150">
        <v>0</v>
      </c>
      <c r="T627" s="151">
        <f>S627*H627</f>
        <v>0</v>
      </c>
      <c r="AR627" s="291" t="s">
        <v>162</v>
      </c>
      <c r="AT627" s="291" t="s">
        <v>232</v>
      </c>
      <c r="AU627" s="291" t="s">
        <v>82</v>
      </c>
      <c r="AY627" s="291" t="s">
        <v>145</v>
      </c>
      <c r="BE627" s="303">
        <f>IF(N627="základní",J627,0)</f>
        <v>0</v>
      </c>
      <c r="BF627" s="303">
        <f>IF(N627="snížená",J627,0)</f>
        <v>0</v>
      </c>
      <c r="BG627" s="303">
        <f>IF(N627="zákl. přenesená",J627,0)</f>
        <v>0</v>
      </c>
      <c r="BH627" s="303">
        <f>IF(N627="sníž. přenesená",J627,0)</f>
        <v>0</v>
      </c>
      <c r="BI627" s="303">
        <f>IF(N627="nulová",J627,0)</f>
        <v>0</v>
      </c>
      <c r="BJ627" s="291" t="s">
        <v>80</v>
      </c>
      <c r="BK627" s="303">
        <f>ROUND(I627*H627,2)</f>
        <v>0</v>
      </c>
      <c r="BL627" s="291" t="s">
        <v>150</v>
      </c>
      <c r="BM627" s="291" t="s">
        <v>1203</v>
      </c>
    </row>
    <row r="628" spans="2:65" s="55" customFormat="1" ht="22.5" customHeight="1">
      <c r="B628" s="33"/>
      <c r="C628" s="182" t="s">
        <v>1204</v>
      </c>
      <c r="D628" s="182" t="s">
        <v>232</v>
      </c>
      <c r="E628" s="183" t="s">
        <v>1205</v>
      </c>
      <c r="F628" s="184" t="s">
        <v>1206</v>
      </c>
      <c r="G628" s="185" t="s">
        <v>149</v>
      </c>
      <c r="H628" s="186">
        <v>150</v>
      </c>
      <c r="I628" s="187"/>
      <c r="J628" s="188">
        <f>ROUND(I628*H628,2)</f>
        <v>0</v>
      </c>
      <c r="K628" s="184" t="s">
        <v>21</v>
      </c>
      <c r="L628" s="306"/>
      <c r="M628" s="307" t="s">
        <v>21</v>
      </c>
      <c r="N628" s="189" t="s">
        <v>43</v>
      </c>
      <c r="O628" s="34"/>
      <c r="P628" s="150">
        <f>O628*H628</f>
        <v>0</v>
      </c>
      <c r="Q628" s="150">
        <v>0</v>
      </c>
      <c r="R628" s="150">
        <f>Q628*H628</f>
        <v>0</v>
      </c>
      <c r="S628" s="150">
        <v>0</v>
      </c>
      <c r="T628" s="151">
        <f>S628*H628</f>
        <v>0</v>
      </c>
      <c r="AR628" s="291" t="s">
        <v>162</v>
      </c>
      <c r="AT628" s="291" t="s">
        <v>232</v>
      </c>
      <c r="AU628" s="291" t="s">
        <v>82</v>
      </c>
      <c r="AY628" s="291" t="s">
        <v>145</v>
      </c>
      <c r="BE628" s="303">
        <f>IF(N628="základní",J628,0)</f>
        <v>0</v>
      </c>
      <c r="BF628" s="303">
        <f>IF(N628="snížená",J628,0)</f>
        <v>0</v>
      </c>
      <c r="BG628" s="303">
        <f>IF(N628="zákl. přenesená",J628,0)</f>
        <v>0</v>
      </c>
      <c r="BH628" s="303">
        <f>IF(N628="sníž. přenesená",J628,0)</f>
        <v>0</v>
      </c>
      <c r="BI628" s="303">
        <f>IF(N628="nulová",J628,0)</f>
        <v>0</v>
      </c>
      <c r="BJ628" s="291" t="s">
        <v>80</v>
      </c>
      <c r="BK628" s="303">
        <f>ROUND(I628*H628,2)</f>
        <v>0</v>
      </c>
      <c r="BL628" s="291" t="s">
        <v>150</v>
      </c>
      <c r="BM628" s="291" t="s">
        <v>1207</v>
      </c>
    </row>
    <row r="629" spans="2:65" s="55" customFormat="1" ht="22.5" customHeight="1">
      <c r="B629" s="33"/>
      <c r="C629" s="182" t="s">
        <v>974</v>
      </c>
      <c r="D629" s="182" t="s">
        <v>232</v>
      </c>
      <c r="E629" s="183" t="s">
        <v>1208</v>
      </c>
      <c r="F629" s="184" t="s">
        <v>1209</v>
      </c>
      <c r="G629" s="185" t="s">
        <v>149</v>
      </c>
      <c r="H629" s="186">
        <v>50</v>
      </c>
      <c r="I629" s="187"/>
      <c r="J629" s="188">
        <f>ROUND(I629*H629,2)</f>
        <v>0</v>
      </c>
      <c r="K629" s="184" t="s">
        <v>21</v>
      </c>
      <c r="L629" s="306"/>
      <c r="M629" s="307" t="s">
        <v>21</v>
      </c>
      <c r="N629" s="189" t="s">
        <v>43</v>
      </c>
      <c r="O629" s="34"/>
      <c r="P629" s="150">
        <f>O629*H629</f>
        <v>0</v>
      </c>
      <c r="Q629" s="150">
        <v>0</v>
      </c>
      <c r="R629" s="150">
        <f>Q629*H629</f>
        <v>0</v>
      </c>
      <c r="S629" s="150">
        <v>0</v>
      </c>
      <c r="T629" s="151">
        <f>S629*H629</f>
        <v>0</v>
      </c>
      <c r="AR629" s="291" t="s">
        <v>162</v>
      </c>
      <c r="AT629" s="291" t="s">
        <v>232</v>
      </c>
      <c r="AU629" s="291" t="s">
        <v>82</v>
      </c>
      <c r="AY629" s="291" t="s">
        <v>145</v>
      </c>
      <c r="BE629" s="303">
        <f>IF(N629="základní",J629,0)</f>
        <v>0</v>
      </c>
      <c r="BF629" s="303">
        <f>IF(N629="snížená",J629,0)</f>
        <v>0</v>
      </c>
      <c r="BG629" s="303">
        <f>IF(N629="zákl. přenesená",J629,0)</f>
        <v>0</v>
      </c>
      <c r="BH629" s="303">
        <f>IF(N629="sníž. přenesená",J629,0)</f>
        <v>0</v>
      </c>
      <c r="BI629" s="303">
        <f>IF(N629="nulová",J629,0)</f>
        <v>0</v>
      </c>
      <c r="BJ629" s="291" t="s">
        <v>80</v>
      </c>
      <c r="BK629" s="303">
        <f>ROUND(I629*H629,2)</f>
        <v>0</v>
      </c>
      <c r="BL629" s="291" t="s">
        <v>150</v>
      </c>
      <c r="BM629" s="291" t="s">
        <v>1210</v>
      </c>
    </row>
    <row r="630" spans="2:65" s="55" customFormat="1" ht="31.5" customHeight="1">
      <c r="B630" s="33"/>
      <c r="C630" s="142" t="s">
        <v>1211</v>
      </c>
      <c r="D630" s="142" t="s">
        <v>146</v>
      </c>
      <c r="E630" s="143" t="s">
        <v>730</v>
      </c>
      <c r="F630" s="144" t="s">
        <v>731</v>
      </c>
      <c r="G630" s="145" t="s">
        <v>199</v>
      </c>
      <c r="H630" s="146">
        <v>7.0000000000000001E-3</v>
      </c>
      <c r="I630" s="147"/>
      <c r="J630" s="148">
        <f>ROUND(I630*H630,2)</f>
        <v>0</v>
      </c>
      <c r="K630" s="144" t="s">
        <v>190</v>
      </c>
      <c r="L630" s="33"/>
      <c r="M630" s="302" t="s">
        <v>21</v>
      </c>
      <c r="N630" s="149" t="s">
        <v>43</v>
      </c>
      <c r="O630" s="34"/>
      <c r="P630" s="150">
        <f>O630*H630</f>
        <v>0</v>
      </c>
      <c r="Q630" s="150">
        <v>0</v>
      </c>
      <c r="R630" s="150">
        <f>Q630*H630</f>
        <v>0</v>
      </c>
      <c r="S630" s="150">
        <v>0</v>
      </c>
      <c r="T630" s="151">
        <f>S630*H630</f>
        <v>0</v>
      </c>
      <c r="AR630" s="291" t="s">
        <v>150</v>
      </c>
      <c r="AT630" s="291" t="s">
        <v>146</v>
      </c>
      <c r="AU630" s="291" t="s">
        <v>82</v>
      </c>
      <c r="AY630" s="291" t="s">
        <v>145</v>
      </c>
      <c r="BE630" s="303">
        <f>IF(N630="základní",J630,0)</f>
        <v>0</v>
      </c>
      <c r="BF630" s="303">
        <f>IF(N630="snížená",J630,0)</f>
        <v>0</v>
      </c>
      <c r="BG630" s="303">
        <f>IF(N630="zákl. přenesená",J630,0)</f>
        <v>0</v>
      </c>
      <c r="BH630" s="303">
        <f>IF(N630="sníž. přenesená",J630,0)</f>
        <v>0</v>
      </c>
      <c r="BI630" s="303">
        <f>IF(N630="nulová",J630,0)</f>
        <v>0</v>
      </c>
      <c r="BJ630" s="291" t="s">
        <v>80</v>
      </c>
      <c r="BK630" s="303">
        <f>ROUND(I630*H630,2)</f>
        <v>0</v>
      </c>
      <c r="BL630" s="291" t="s">
        <v>150</v>
      </c>
      <c r="BM630" s="291" t="s">
        <v>1212</v>
      </c>
    </row>
    <row r="631" spans="2:65" s="55" customFormat="1" ht="54">
      <c r="B631" s="33"/>
      <c r="D631" s="170" t="s">
        <v>191</v>
      </c>
      <c r="F631" s="171" t="s">
        <v>732</v>
      </c>
      <c r="I631" s="122"/>
      <c r="L631" s="33"/>
      <c r="M631" s="154"/>
      <c r="N631" s="34"/>
      <c r="O631" s="34"/>
      <c r="P631" s="34"/>
      <c r="Q631" s="34"/>
      <c r="R631" s="34"/>
      <c r="S631" s="34"/>
      <c r="T631" s="70"/>
      <c r="AT631" s="291" t="s">
        <v>191</v>
      </c>
      <c r="AU631" s="291" t="s">
        <v>82</v>
      </c>
    </row>
    <row r="632" spans="2:65" s="55" customFormat="1" ht="22.5" customHeight="1">
      <c r="B632" s="33"/>
      <c r="C632" s="182" t="s">
        <v>976</v>
      </c>
      <c r="D632" s="182" t="s">
        <v>232</v>
      </c>
      <c r="E632" s="183" t="s">
        <v>733</v>
      </c>
      <c r="F632" s="184" t="s">
        <v>734</v>
      </c>
      <c r="G632" s="185" t="s">
        <v>459</v>
      </c>
      <c r="H632" s="186">
        <v>7</v>
      </c>
      <c r="I632" s="187"/>
      <c r="J632" s="188">
        <f>ROUND(I632*H632,2)</f>
        <v>0</v>
      </c>
      <c r="K632" s="184" t="s">
        <v>21</v>
      </c>
      <c r="L632" s="306"/>
      <c r="M632" s="307" t="s">
        <v>21</v>
      </c>
      <c r="N632" s="189" t="s">
        <v>43</v>
      </c>
      <c r="O632" s="34"/>
      <c r="P632" s="150">
        <f>O632*H632</f>
        <v>0</v>
      </c>
      <c r="Q632" s="150">
        <v>0</v>
      </c>
      <c r="R632" s="150">
        <f>Q632*H632</f>
        <v>0</v>
      </c>
      <c r="S632" s="150">
        <v>0</v>
      </c>
      <c r="T632" s="151">
        <f>S632*H632</f>
        <v>0</v>
      </c>
      <c r="AR632" s="291" t="s">
        <v>162</v>
      </c>
      <c r="AT632" s="291" t="s">
        <v>232</v>
      </c>
      <c r="AU632" s="291" t="s">
        <v>82</v>
      </c>
      <c r="AY632" s="291" t="s">
        <v>145</v>
      </c>
      <c r="BE632" s="303">
        <f>IF(N632="základní",J632,0)</f>
        <v>0</v>
      </c>
      <c r="BF632" s="303">
        <f>IF(N632="snížená",J632,0)</f>
        <v>0</v>
      </c>
      <c r="BG632" s="303">
        <f>IF(N632="zákl. přenesená",J632,0)</f>
        <v>0</v>
      </c>
      <c r="BH632" s="303">
        <f>IF(N632="sníž. přenesená",J632,0)</f>
        <v>0</v>
      </c>
      <c r="BI632" s="303">
        <f>IF(N632="nulová",J632,0)</f>
        <v>0</v>
      </c>
      <c r="BJ632" s="291" t="s">
        <v>80</v>
      </c>
      <c r="BK632" s="303">
        <f>ROUND(I632*H632,2)</f>
        <v>0</v>
      </c>
      <c r="BL632" s="291" t="s">
        <v>150</v>
      </c>
      <c r="BM632" s="291" t="s">
        <v>1213</v>
      </c>
    </row>
    <row r="633" spans="2:65" s="55" customFormat="1" ht="31.5" customHeight="1">
      <c r="B633" s="33"/>
      <c r="C633" s="142" t="s">
        <v>1214</v>
      </c>
      <c r="D633" s="142" t="s">
        <v>146</v>
      </c>
      <c r="E633" s="143" t="s">
        <v>716</v>
      </c>
      <c r="F633" s="144" t="s">
        <v>717</v>
      </c>
      <c r="G633" s="145" t="s">
        <v>155</v>
      </c>
      <c r="H633" s="146">
        <v>350</v>
      </c>
      <c r="I633" s="147"/>
      <c r="J633" s="148">
        <f>ROUND(I633*H633,2)</f>
        <v>0</v>
      </c>
      <c r="K633" s="144" t="s">
        <v>190</v>
      </c>
      <c r="L633" s="33"/>
      <c r="M633" s="302" t="s">
        <v>21</v>
      </c>
      <c r="N633" s="149" t="s">
        <v>43</v>
      </c>
      <c r="O633" s="34"/>
      <c r="P633" s="150">
        <f>O633*H633</f>
        <v>0</v>
      </c>
      <c r="Q633" s="150">
        <v>2.0799999999999998E-3</v>
      </c>
      <c r="R633" s="150">
        <f>Q633*H633</f>
        <v>0.72799999999999998</v>
      </c>
      <c r="S633" s="150">
        <v>0</v>
      </c>
      <c r="T633" s="151">
        <f>S633*H633</f>
        <v>0</v>
      </c>
      <c r="AR633" s="291" t="s">
        <v>150</v>
      </c>
      <c r="AT633" s="291" t="s">
        <v>146</v>
      </c>
      <c r="AU633" s="291" t="s">
        <v>82</v>
      </c>
      <c r="AY633" s="291" t="s">
        <v>145</v>
      </c>
      <c r="BE633" s="303">
        <f>IF(N633="základní",J633,0)</f>
        <v>0</v>
      </c>
      <c r="BF633" s="303">
        <f>IF(N633="snížená",J633,0)</f>
        <v>0</v>
      </c>
      <c r="BG633" s="303">
        <f>IF(N633="zákl. přenesená",J633,0)</f>
        <v>0</v>
      </c>
      <c r="BH633" s="303">
        <f>IF(N633="sníž. přenesená",J633,0)</f>
        <v>0</v>
      </c>
      <c r="BI633" s="303">
        <f>IF(N633="nulová",J633,0)</f>
        <v>0</v>
      </c>
      <c r="BJ633" s="291" t="s">
        <v>80</v>
      </c>
      <c r="BK633" s="303">
        <f>ROUND(I633*H633,2)</f>
        <v>0</v>
      </c>
      <c r="BL633" s="291" t="s">
        <v>150</v>
      </c>
      <c r="BM633" s="291" t="s">
        <v>1215</v>
      </c>
    </row>
    <row r="634" spans="2:65" s="55" customFormat="1" ht="121.5">
      <c r="B634" s="33"/>
      <c r="D634" s="170" t="s">
        <v>191</v>
      </c>
      <c r="F634" s="171" t="s">
        <v>718</v>
      </c>
      <c r="I634" s="122"/>
      <c r="L634" s="33"/>
      <c r="M634" s="154"/>
      <c r="N634" s="34"/>
      <c r="O634" s="34"/>
      <c r="P634" s="34"/>
      <c r="Q634" s="34"/>
      <c r="R634" s="34"/>
      <c r="S634" s="34"/>
      <c r="T634" s="70"/>
      <c r="AT634" s="291" t="s">
        <v>191</v>
      </c>
      <c r="AU634" s="291" t="s">
        <v>82</v>
      </c>
    </row>
    <row r="635" spans="2:65" s="55" customFormat="1" ht="22.5" customHeight="1">
      <c r="B635" s="33"/>
      <c r="C635" s="142" t="s">
        <v>977</v>
      </c>
      <c r="D635" s="142" t="s">
        <v>146</v>
      </c>
      <c r="E635" s="143" t="s">
        <v>1216</v>
      </c>
      <c r="F635" s="144" t="s">
        <v>1217</v>
      </c>
      <c r="G635" s="145" t="s">
        <v>149</v>
      </c>
      <c r="H635" s="146">
        <v>350</v>
      </c>
      <c r="I635" s="147"/>
      <c r="J635" s="148">
        <f t="shared" ref="J635:J641" si="60">ROUND(I635*H635,2)</f>
        <v>0</v>
      </c>
      <c r="K635" s="144" t="s">
        <v>21</v>
      </c>
      <c r="L635" s="33"/>
      <c r="M635" s="302" t="s">
        <v>21</v>
      </c>
      <c r="N635" s="149" t="s">
        <v>43</v>
      </c>
      <c r="O635" s="34"/>
      <c r="P635" s="150">
        <f t="shared" ref="P635:P641" si="61">O635*H635</f>
        <v>0</v>
      </c>
      <c r="Q635" s="150">
        <v>0</v>
      </c>
      <c r="R635" s="150">
        <f t="shared" ref="R635:R641" si="62">Q635*H635</f>
        <v>0</v>
      </c>
      <c r="S635" s="150">
        <v>0</v>
      </c>
      <c r="T635" s="151">
        <f t="shared" ref="T635:T641" si="63">S635*H635</f>
        <v>0</v>
      </c>
      <c r="AR635" s="291" t="s">
        <v>150</v>
      </c>
      <c r="AT635" s="291" t="s">
        <v>146</v>
      </c>
      <c r="AU635" s="291" t="s">
        <v>82</v>
      </c>
      <c r="AY635" s="291" t="s">
        <v>145</v>
      </c>
      <c r="BE635" s="303">
        <f t="shared" ref="BE635:BE641" si="64">IF(N635="základní",J635,0)</f>
        <v>0</v>
      </c>
      <c r="BF635" s="303">
        <f t="shared" ref="BF635:BF641" si="65">IF(N635="snížená",J635,0)</f>
        <v>0</v>
      </c>
      <c r="BG635" s="303">
        <f t="shared" ref="BG635:BG641" si="66">IF(N635="zákl. přenesená",J635,0)</f>
        <v>0</v>
      </c>
      <c r="BH635" s="303">
        <f t="shared" ref="BH635:BH641" si="67">IF(N635="sníž. přenesená",J635,0)</f>
        <v>0</v>
      </c>
      <c r="BI635" s="303">
        <f t="shared" ref="BI635:BI641" si="68">IF(N635="nulová",J635,0)</f>
        <v>0</v>
      </c>
      <c r="BJ635" s="291" t="s">
        <v>80</v>
      </c>
      <c r="BK635" s="303">
        <f t="shared" ref="BK635:BK641" si="69">ROUND(I635*H635,2)</f>
        <v>0</v>
      </c>
      <c r="BL635" s="291" t="s">
        <v>150</v>
      </c>
      <c r="BM635" s="291" t="s">
        <v>1218</v>
      </c>
    </row>
    <row r="636" spans="2:65" s="55" customFormat="1" ht="22.5" customHeight="1">
      <c r="B636" s="33"/>
      <c r="C636" s="182" t="s">
        <v>1219</v>
      </c>
      <c r="D636" s="182" t="s">
        <v>232</v>
      </c>
      <c r="E636" s="183" t="s">
        <v>739</v>
      </c>
      <c r="F636" s="184" t="s">
        <v>740</v>
      </c>
      <c r="G636" s="185" t="s">
        <v>149</v>
      </c>
      <c r="H636" s="186">
        <v>350</v>
      </c>
      <c r="I636" s="187"/>
      <c r="J636" s="188">
        <f t="shared" si="60"/>
        <v>0</v>
      </c>
      <c r="K636" s="184" t="s">
        <v>21</v>
      </c>
      <c r="L636" s="306"/>
      <c r="M636" s="307" t="s">
        <v>21</v>
      </c>
      <c r="N636" s="189" t="s">
        <v>43</v>
      </c>
      <c r="O636" s="34"/>
      <c r="P636" s="150">
        <f t="shared" si="61"/>
        <v>0</v>
      </c>
      <c r="Q636" s="150">
        <v>0</v>
      </c>
      <c r="R636" s="150">
        <f t="shared" si="62"/>
        <v>0</v>
      </c>
      <c r="S636" s="150">
        <v>0</v>
      </c>
      <c r="T636" s="151">
        <f t="shared" si="63"/>
        <v>0</v>
      </c>
      <c r="AR636" s="291" t="s">
        <v>162</v>
      </c>
      <c r="AT636" s="291" t="s">
        <v>232</v>
      </c>
      <c r="AU636" s="291" t="s">
        <v>82</v>
      </c>
      <c r="AY636" s="291" t="s">
        <v>145</v>
      </c>
      <c r="BE636" s="303">
        <f t="shared" si="64"/>
        <v>0</v>
      </c>
      <c r="BF636" s="303">
        <f t="shared" si="65"/>
        <v>0</v>
      </c>
      <c r="BG636" s="303">
        <f t="shared" si="66"/>
        <v>0</v>
      </c>
      <c r="BH636" s="303">
        <f t="shared" si="67"/>
        <v>0</v>
      </c>
      <c r="BI636" s="303">
        <f t="shared" si="68"/>
        <v>0</v>
      </c>
      <c r="BJ636" s="291" t="s">
        <v>80</v>
      </c>
      <c r="BK636" s="303">
        <f t="shared" si="69"/>
        <v>0</v>
      </c>
      <c r="BL636" s="291" t="s">
        <v>150</v>
      </c>
      <c r="BM636" s="291" t="s">
        <v>1220</v>
      </c>
    </row>
    <row r="637" spans="2:65" s="55" customFormat="1" ht="22.5" customHeight="1">
      <c r="B637" s="33"/>
      <c r="C637" s="142" t="s">
        <v>986</v>
      </c>
      <c r="D637" s="142" t="s">
        <v>146</v>
      </c>
      <c r="E637" s="143" t="s">
        <v>746</v>
      </c>
      <c r="F637" s="144" t="s">
        <v>747</v>
      </c>
      <c r="G637" s="145" t="s">
        <v>221</v>
      </c>
      <c r="H637" s="146">
        <v>17.5</v>
      </c>
      <c r="I637" s="147"/>
      <c r="J637" s="148">
        <f t="shared" si="60"/>
        <v>0</v>
      </c>
      <c r="K637" s="144" t="s">
        <v>190</v>
      </c>
      <c r="L637" s="33"/>
      <c r="M637" s="302" t="s">
        <v>21</v>
      </c>
      <c r="N637" s="149" t="s">
        <v>43</v>
      </c>
      <c r="O637" s="34"/>
      <c r="P637" s="150">
        <f t="shared" si="61"/>
        <v>0</v>
      </c>
      <c r="Q637" s="150">
        <v>0</v>
      </c>
      <c r="R637" s="150">
        <f t="shared" si="62"/>
        <v>0</v>
      </c>
      <c r="S637" s="150">
        <v>0</v>
      </c>
      <c r="T637" s="151">
        <f t="shared" si="63"/>
        <v>0</v>
      </c>
      <c r="AR637" s="291" t="s">
        <v>150</v>
      </c>
      <c r="AT637" s="291" t="s">
        <v>146</v>
      </c>
      <c r="AU637" s="291" t="s">
        <v>82</v>
      </c>
      <c r="AY637" s="291" t="s">
        <v>145</v>
      </c>
      <c r="BE637" s="303">
        <f t="shared" si="64"/>
        <v>0</v>
      </c>
      <c r="BF637" s="303">
        <f t="shared" si="65"/>
        <v>0</v>
      </c>
      <c r="BG637" s="303">
        <f t="shared" si="66"/>
        <v>0</v>
      </c>
      <c r="BH637" s="303">
        <f t="shared" si="67"/>
        <v>0</v>
      </c>
      <c r="BI637" s="303">
        <f t="shared" si="68"/>
        <v>0</v>
      </c>
      <c r="BJ637" s="291" t="s">
        <v>80</v>
      </c>
      <c r="BK637" s="303">
        <f t="shared" si="69"/>
        <v>0</v>
      </c>
      <c r="BL637" s="291" t="s">
        <v>150</v>
      </c>
      <c r="BM637" s="291" t="s">
        <v>1221</v>
      </c>
    </row>
    <row r="638" spans="2:65" s="55" customFormat="1" ht="22.5" customHeight="1">
      <c r="B638" s="33"/>
      <c r="C638" s="182" t="s">
        <v>1222</v>
      </c>
      <c r="D638" s="182" t="s">
        <v>232</v>
      </c>
      <c r="E638" s="183" t="s">
        <v>748</v>
      </c>
      <c r="F638" s="184" t="s">
        <v>749</v>
      </c>
      <c r="G638" s="185" t="s">
        <v>221</v>
      </c>
      <c r="H638" s="186">
        <v>17.5</v>
      </c>
      <c r="I638" s="187"/>
      <c r="J638" s="188">
        <f t="shared" si="60"/>
        <v>0</v>
      </c>
      <c r="K638" s="184" t="s">
        <v>190</v>
      </c>
      <c r="L638" s="306"/>
      <c r="M638" s="307" t="s">
        <v>21</v>
      </c>
      <c r="N638" s="189" t="s">
        <v>43</v>
      </c>
      <c r="O638" s="34"/>
      <c r="P638" s="150">
        <f t="shared" si="61"/>
        <v>0</v>
      </c>
      <c r="Q638" s="150">
        <v>0</v>
      </c>
      <c r="R638" s="150">
        <f t="shared" si="62"/>
        <v>0</v>
      </c>
      <c r="S638" s="150">
        <v>0</v>
      </c>
      <c r="T638" s="151">
        <f t="shared" si="63"/>
        <v>0</v>
      </c>
      <c r="AR638" s="291" t="s">
        <v>162</v>
      </c>
      <c r="AT638" s="291" t="s">
        <v>232</v>
      </c>
      <c r="AU638" s="291" t="s">
        <v>82</v>
      </c>
      <c r="AY638" s="291" t="s">
        <v>145</v>
      </c>
      <c r="BE638" s="303">
        <f t="shared" si="64"/>
        <v>0</v>
      </c>
      <c r="BF638" s="303">
        <f t="shared" si="65"/>
        <v>0</v>
      </c>
      <c r="BG638" s="303">
        <f t="shared" si="66"/>
        <v>0</v>
      </c>
      <c r="BH638" s="303">
        <f t="shared" si="67"/>
        <v>0</v>
      </c>
      <c r="BI638" s="303">
        <f t="shared" si="68"/>
        <v>0</v>
      </c>
      <c r="BJ638" s="291" t="s">
        <v>80</v>
      </c>
      <c r="BK638" s="303">
        <f t="shared" si="69"/>
        <v>0</v>
      </c>
      <c r="BL638" s="291" t="s">
        <v>150</v>
      </c>
      <c r="BM638" s="291" t="s">
        <v>1223</v>
      </c>
    </row>
    <row r="639" spans="2:65" s="55" customFormat="1" ht="22.5" customHeight="1">
      <c r="B639" s="33"/>
      <c r="C639" s="142" t="s">
        <v>987</v>
      </c>
      <c r="D639" s="142" t="s">
        <v>146</v>
      </c>
      <c r="E639" s="143" t="s">
        <v>817</v>
      </c>
      <c r="F639" s="144" t="s">
        <v>818</v>
      </c>
      <c r="G639" s="145" t="s">
        <v>221</v>
      </c>
      <c r="H639" s="146">
        <v>17.5</v>
      </c>
      <c r="I639" s="147"/>
      <c r="J639" s="148">
        <f t="shared" si="60"/>
        <v>0</v>
      </c>
      <c r="K639" s="144" t="s">
        <v>21</v>
      </c>
      <c r="L639" s="33"/>
      <c r="M639" s="302" t="s">
        <v>21</v>
      </c>
      <c r="N639" s="149" t="s">
        <v>43</v>
      </c>
      <c r="O639" s="34"/>
      <c r="P639" s="150">
        <f t="shared" si="61"/>
        <v>0</v>
      </c>
      <c r="Q639" s="150">
        <v>0</v>
      </c>
      <c r="R639" s="150">
        <f t="shared" si="62"/>
        <v>0</v>
      </c>
      <c r="S639" s="150">
        <v>0</v>
      </c>
      <c r="T639" s="151">
        <f t="shared" si="63"/>
        <v>0</v>
      </c>
      <c r="AR639" s="291" t="s">
        <v>150</v>
      </c>
      <c r="AT639" s="291" t="s">
        <v>146</v>
      </c>
      <c r="AU639" s="291" t="s">
        <v>82</v>
      </c>
      <c r="AY639" s="291" t="s">
        <v>145</v>
      </c>
      <c r="BE639" s="303">
        <f t="shared" si="64"/>
        <v>0</v>
      </c>
      <c r="BF639" s="303">
        <f t="shared" si="65"/>
        <v>0</v>
      </c>
      <c r="BG639" s="303">
        <f t="shared" si="66"/>
        <v>0</v>
      </c>
      <c r="BH639" s="303">
        <f t="shared" si="67"/>
        <v>0</v>
      </c>
      <c r="BI639" s="303">
        <f t="shared" si="68"/>
        <v>0</v>
      </c>
      <c r="BJ639" s="291" t="s">
        <v>80</v>
      </c>
      <c r="BK639" s="303">
        <f t="shared" si="69"/>
        <v>0</v>
      </c>
      <c r="BL639" s="291" t="s">
        <v>150</v>
      </c>
      <c r="BM639" s="291" t="s">
        <v>1224</v>
      </c>
    </row>
    <row r="640" spans="2:65" s="55" customFormat="1" ht="22.5" customHeight="1">
      <c r="B640" s="33"/>
      <c r="C640" s="142" t="s">
        <v>1225</v>
      </c>
      <c r="D640" s="142" t="s">
        <v>146</v>
      </c>
      <c r="E640" s="143" t="s">
        <v>750</v>
      </c>
      <c r="F640" s="144" t="s">
        <v>751</v>
      </c>
      <c r="G640" s="145" t="s">
        <v>189</v>
      </c>
      <c r="H640" s="146">
        <v>618.19000000000005</v>
      </c>
      <c r="I640" s="147"/>
      <c r="J640" s="148">
        <f t="shared" si="60"/>
        <v>0</v>
      </c>
      <c r="K640" s="144" t="s">
        <v>21</v>
      </c>
      <c r="L640" s="33"/>
      <c r="M640" s="302" t="s">
        <v>21</v>
      </c>
      <c r="N640" s="149" t="s">
        <v>43</v>
      </c>
      <c r="O640" s="34"/>
      <c r="P640" s="150">
        <f t="shared" si="61"/>
        <v>0</v>
      </c>
      <c r="Q640" s="150">
        <v>0</v>
      </c>
      <c r="R640" s="150">
        <f t="shared" si="62"/>
        <v>0</v>
      </c>
      <c r="S640" s="150">
        <v>0</v>
      </c>
      <c r="T640" s="151">
        <f t="shared" si="63"/>
        <v>0</v>
      </c>
      <c r="AR640" s="291" t="s">
        <v>150</v>
      </c>
      <c r="AT640" s="291" t="s">
        <v>146</v>
      </c>
      <c r="AU640" s="291" t="s">
        <v>82</v>
      </c>
      <c r="AY640" s="291" t="s">
        <v>145</v>
      </c>
      <c r="BE640" s="303">
        <f t="shared" si="64"/>
        <v>0</v>
      </c>
      <c r="BF640" s="303">
        <f t="shared" si="65"/>
        <v>0</v>
      </c>
      <c r="BG640" s="303">
        <f t="shared" si="66"/>
        <v>0</v>
      </c>
      <c r="BH640" s="303">
        <f t="shared" si="67"/>
        <v>0</v>
      </c>
      <c r="BI640" s="303">
        <f t="shared" si="68"/>
        <v>0</v>
      </c>
      <c r="BJ640" s="291" t="s">
        <v>80</v>
      </c>
      <c r="BK640" s="303">
        <f t="shared" si="69"/>
        <v>0</v>
      </c>
      <c r="BL640" s="291" t="s">
        <v>150</v>
      </c>
      <c r="BM640" s="291" t="s">
        <v>1226</v>
      </c>
    </row>
    <row r="641" spans="2:65" s="55" customFormat="1" ht="22.5" customHeight="1">
      <c r="B641" s="33"/>
      <c r="C641" s="182" t="s">
        <v>989</v>
      </c>
      <c r="D641" s="182" t="s">
        <v>232</v>
      </c>
      <c r="E641" s="183" t="s">
        <v>753</v>
      </c>
      <c r="F641" s="184" t="s">
        <v>754</v>
      </c>
      <c r="G641" s="185" t="s">
        <v>221</v>
      </c>
      <c r="H641" s="186">
        <v>61.82</v>
      </c>
      <c r="I641" s="187"/>
      <c r="J641" s="188">
        <f t="shared" si="60"/>
        <v>0</v>
      </c>
      <c r="K641" s="184" t="s">
        <v>190</v>
      </c>
      <c r="L641" s="306"/>
      <c r="M641" s="307" t="s">
        <v>21</v>
      </c>
      <c r="N641" s="189" t="s">
        <v>43</v>
      </c>
      <c r="O641" s="34"/>
      <c r="P641" s="150">
        <f t="shared" si="61"/>
        <v>0</v>
      </c>
      <c r="Q641" s="150">
        <v>0.2</v>
      </c>
      <c r="R641" s="150">
        <f t="shared" si="62"/>
        <v>12.364000000000001</v>
      </c>
      <c r="S641" s="150">
        <v>0</v>
      </c>
      <c r="T641" s="151">
        <f t="shared" si="63"/>
        <v>0</v>
      </c>
      <c r="AR641" s="291" t="s">
        <v>162</v>
      </c>
      <c r="AT641" s="291" t="s">
        <v>232</v>
      </c>
      <c r="AU641" s="291" t="s">
        <v>82</v>
      </c>
      <c r="AY641" s="291" t="s">
        <v>145</v>
      </c>
      <c r="BE641" s="303">
        <f t="shared" si="64"/>
        <v>0</v>
      </c>
      <c r="BF641" s="303">
        <f t="shared" si="65"/>
        <v>0</v>
      </c>
      <c r="BG641" s="303">
        <f t="shared" si="66"/>
        <v>0</v>
      </c>
      <c r="BH641" s="303">
        <f t="shared" si="67"/>
        <v>0</v>
      </c>
      <c r="BI641" s="303">
        <f t="shared" si="68"/>
        <v>0</v>
      </c>
      <c r="BJ641" s="291" t="s">
        <v>80</v>
      </c>
      <c r="BK641" s="303">
        <f t="shared" si="69"/>
        <v>0</v>
      </c>
      <c r="BL641" s="291" t="s">
        <v>150</v>
      </c>
      <c r="BM641" s="291" t="s">
        <v>1227</v>
      </c>
    </row>
    <row r="642" spans="2:65" s="133" customFormat="1" ht="22.35" customHeight="1">
      <c r="B642" s="132"/>
      <c r="D642" s="134" t="s">
        <v>71</v>
      </c>
      <c r="E642" s="168" t="s">
        <v>755</v>
      </c>
      <c r="F642" s="168" t="s">
        <v>756</v>
      </c>
      <c r="I642" s="136"/>
      <c r="J642" s="169">
        <f>BK642</f>
        <v>0</v>
      </c>
      <c r="L642" s="132"/>
      <c r="M642" s="138"/>
      <c r="N642" s="139"/>
      <c r="O642" s="139"/>
      <c r="P642" s="140">
        <f>SUM(P643:P647)</f>
        <v>0</v>
      </c>
      <c r="Q642" s="139"/>
      <c r="R642" s="140">
        <f>SUM(R643:R647)</f>
        <v>1.4000000000000002E-3</v>
      </c>
      <c r="S642" s="139"/>
      <c r="T642" s="141">
        <f>SUM(T643:T647)</f>
        <v>0</v>
      </c>
      <c r="AR642" s="165" t="s">
        <v>80</v>
      </c>
      <c r="AT642" s="300" t="s">
        <v>71</v>
      </c>
      <c r="AU642" s="300" t="s">
        <v>82</v>
      </c>
      <c r="AY642" s="165" t="s">
        <v>145</v>
      </c>
      <c r="BK642" s="301">
        <f>SUM(BK643:BK647)</f>
        <v>0</v>
      </c>
    </row>
    <row r="643" spans="2:65" s="55" customFormat="1" ht="22.5" customHeight="1">
      <c r="B643" s="33"/>
      <c r="C643" s="142" t="s">
        <v>1228</v>
      </c>
      <c r="D643" s="142" t="s">
        <v>146</v>
      </c>
      <c r="E643" s="143" t="s">
        <v>757</v>
      </c>
      <c r="F643" s="144" t="s">
        <v>758</v>
      </c>
      <c r="G643" s="145" t="s">
        <v>155</v>
      </c>
      <c r="H643" s="146">
        <v>350</v>
      </c>
      <c r="I643" s="147"/>
      <c r="J643" s="148">
        <f>ROUND(I643*H643,2)</f>
        <v>0</v>
      </c>
      <c r="K643" s="144" t="s">
        <v>190</v>
      </c>
      <c r="L643" s="33"/>
      <c r="M643" s="302" t="s">
        <v>21</v>
      </c>
      <c r="N643" s="149" t="s">
        <v>43</v>
      </c>
      <c r="O643" s="34"/>
      <c r="P643" s="150">
        <f>O643*H643</f>
        <v>0</v>
      </c>
      <c r="Q643" s="150">
        <v>0</v>
      </c>
      <c r="R643" s="150">
        <f>Q643*H643</f>
        <v>0</v>
      </c>
      <c r="S643" s="150">
        <v>0</v>
      </c>
      <c r="T643" s="151">
        <f>S643*H643</f>
        <v>0</v>
      </c>
      <c r="AR643" s="291" t="s">
        <v>150</v>
      </c>
      <c r="AT643" s="291" t="s">
        <v>146</v>
      </c>
      <c r="AU643" s="291" t="s">
        <v>159</v>
      </c>
      <c r="AY643" s="291" t="s">
        <v>145</v>
      </c>
      <c r="BE643" s="303">
        <f>IF(N643="základní",J643,0)</f>
        <v>0</v>
      </c>
      <c r="BF643" s="303">
        <f>IF(N643="snížená",J643,0)</f>
        <v>0</v>
      </c>
      <c r="BG643" s="303">
        <f>IF(N643="zákl. přenesená",J643,0)</f>
        <v>0</v>
      </c>
      <c r="BH643" s="303">
        <f>IF(N643="sníž. přenesená",J643,0)</f>
        <v>0</v>
      </c>
      <c r="BI643" s="303">
        <f>IF(N643="nulová",J643,0)</f>
        <v>0</v>
      </c>
      <c r="BJ643" s="291" t="s">
        <v>80</v>
      </c>
      <c r="BK643" s="303">
        <f>ROUND(I643*H643,2)</f>
        <v>0</v>
      </c>
      <c r="BL643" s="291" t="s">
        <v>150</v>
      </c>
      <c r="BM643" s="291" t="s">
        <v>1229</v>
      </c>
    </row>
    <row r="644" spans="2:65" s="55" customFormat="1" ht="148.5">
      <c r="B644" s="33"/>
      <c r="D644" s="170" t="s">
        <v>191</v>
      </c>
      <c r="F644" s="171" t="s">
        <v>759</v>
      </c>
      <c r="I644" s="122"/>
      <c r="L644" s="33"/>
      <c r="M644" s="154"/>
      <c r="N644" s="34"/>
      <c r="O644" s="34"/>
      <c r="P644" s="34"/>
      <c r="Q644" s="34"/>
      <c r="R644" s="34"/>
      <c r="S644" s="34"/>
      <c r="T644" s="70"/>
      <c r="AT644" s="291" t="s">
        <v>191</v>
      </c>
      <c r="AU644" s="291" t="s">
        <v>159</v>
      </c>
    </row>
    <row r="645" spans="2:65" s="55" customFormat="1" ht="22.5" customHeight="1">
      <c r="B645" s="33"/>
      <c r="C645" s="142" t="s">
        <v>990</v>
      </c>
      <c r="D645" s="142" t="s">
        <v>146</v>
      </c>
      <c r="E645" s="143" t="s">
        <v>760</v>
      </c>
      <c r="F645" s="144" t="s">
        <v>761</v>
      </c>
      <c r="G645" s="145" t="s">
        <v>149</v>
      </c>
      <c r="H645" s="146">
        <v>700</v>
      </c>
      <c r="I645" s="147"/>
      <c r="J645" s="148">
        <f>ROUND(I645*H645,2)</f>
        <v>0</v>
      </c>
      <c r="K645" s="144" t="s">
        <v>21</v>
      </c>
      <c r="L645" s="33"/>
      <c r="M645" s="302" t="s">
        <v>21</v>
      </c>
      <c r="N645" s="149" t="s">
        <v>43</v>
      </c>
      <c r="O645" s="34"/>
      <c r="P645" s="150">
        <f>O645*H645</f>
        <v>0</v>
      </c>
      <c r="Q645" s="150">
        <v>0</v>
      </c>
      <c r="R645" s="150">
        <f>Q645*H645</f>
        <v>0</v>
      </c>
      <c r="S645" s="150">
        <v>0</v>
      </c>
      <c r="T645" s="151">
        <f>S645*H645</f>
        <v>0</v>
      </c>
      <c r="AR645" s="291" t="s">
        <v>150</v>
      </c>
      <c r="AT645" s="291" t="s">
        <v>146</v>
      </c>
      <c r="AU645" s="291" t="s">
        <v>159</v>
      </c>
      <c r="AY645" s="291" t="s">
        <v>145</v>
      </c>
      <c r="BE645" s="303">
        <f>IF(N645="základní",J645,0)</f>
        <v>0</v>
      </c>
      <c r="BF645" s="303">
        <f>IF(N645="snížená",J645,0)</f>
        <v>0</v>
      </c>
      <c r="BG645" s="303">
        <f>IF(N645="zákl. přenesená",J645,0)</f>
        <v>0</v>
      </c>
      <c r="BH645" s="303">
        <f>IF(N645="sníž. přenesená",J645,0)</f>
        <v>0</v>
      </c>
      <c r="BI645" s="303">
        <f>IF(N645="nulová",J645,0)</f>
        <v>0</v>
      </c>
      <c r="BJ645" s="291" t="s">
        <v>80</v>
      </c>
      <c r="BK645" s="303">
        <f>ROUND(I645*H645,2)</f>
        <v>0</v>
      </c>
      <c r="BL645" s="291" t="s">
        <v>150</v>
      </c>
      <c r="BM645" s="291" t="s">
        <v>1230</v>
      </c>
    </row>
    <row r="646" spans="2:65" s="55" customFormat="1" ht="22.5" customHeight="1">
      <c r="B646" s="33"/>
      <c r="C646" s="142" t="s">
        <v>1231</v>
      </c>
      <c r="D646" s="142" t="s">
        <v>146</v>
      </c>
      <c r="E646" s="143" t="s">
        <v>763</v>
      </c>
      <c r="F646" s="144" t="s">
        <v>764</v>
      </c>
      <c r="G646" s="145" t="s">
        <v>155</v>
      </c>
      <c r="H646" s="146">
        <v>70</v>
      </c>
      <c r="I646" s="147"/>
      <c r="J646" s="148">
        <f>ROUND(I646*H646,2)</f>
        <v>0</v>
      </c>
      <c r="K646" s="144" t="s">
        <v>190</v>
      </c>
      <c r="L646" s="33"/>
      <c r="M646" s="302" t="s">
        <v>21</v>
      </c>
      <c r="N646" s="149" t="s">
        <v>43</v>
      </c>
      <c r="O646" s="34"/>
      <c r="P646" s="150">
        <f>O646*H646</f>
        <v>0</v>
      </c>
      <c r="Q646" s="150">
        <v>2.0000000000000002E-5</v>
      </c>
      <c r="R646" s="150">
        <f>Q646*H646</f>
        <v>1.4000000000000002E-3</v>
      </c>
      <c r="S646" s="150">
        <v>0</v>
      </c>
      <c r="T646" s="151">
        <f>S646*H646</f>
        <v>0</v>
      </c>
      <c r="AR646" s="291" t="s">
        <v>150</v>
      </c>
      <c r="AT646" s="291" t="s">
        <v>146</v>
      </c>
      <c r="AU646" s="291" t="s">
        <v>159</v>
      </c>
      <c r="AY646" s="291" t="s">
        <v>145</v>
      </c>
      <c r="BE646" s="303">
        <f>IF(N646="základní",J646,0)</f>
        <v>0</v>
      </c>
      <c r="BF646" s="303">
        <f>IF(N646="snížená",J646,0)</f>
        <v>0</v>
      </c>
      <c r="BG646" s="303">
        <f>IF(N646="zákl. přenesená",J646,0)</f>
        <v>0</v>
      </c>
      <c r="BH646" s="303">
        <f>IF(N646="sníž. přenesená",J646,0)</f>
        <v>0</v>
      </c>
      <c r="BI646" s="303">
        <f>IF(N646="nulová",J646,0)</f>
        <v>0</v>
      </c>
      <c r="BJ646" s="291" t="s">
        <v>80</v>
      </c>
      <c r="BK646" s="303">
        <f>ROUND(I646*H646,2)</f>
        <v>0</v>
      </c>
      <c r="BL646" s="291" t="s">
        <v>150</v>
      </c>
      <c r="BM646" s="291" t="s">
        <v>1232</v>
      </c>
    </row>
    <row r="647" spans="2:65" s="55" customFormat="1" ht="27">
      <c r="B647" s="33"/>
      <c r="D647" s="152" t="s">
        <v>191</v>
      </c>
      <c r="F647" s="153" t="s">
        <v>765</v>
      </c>
      <c r="I647" s="122"/>
      <c r="L647" s="33"/>
      <c r="M647" s="154"/>
      <c r="N647" s="34"/>
      <c r="O647" s="34"/>
      <c r="P647" s="34"/>
      <c r="Q647" s="34"/>
      <c r="R647" s="34"/>
      <c r="S647" s="34"/>
      <c r="T647" s="70"/>
      <c r="AT647" s="291" t="s">
        <v>191</v>
      </c>
      <c r="AU647" s="291" t="s">
        <v>159</v>
      </c>
    </row>
    <row r="648" spans="2:65" s="133" customFormat="1" ht="29.85" customHeight="1">
      <c r="B648" s="132"/>
      <c r="D648" s="134" t="s">
        <v>71</v>
      </c>
      <c r="E648" s="168" t="s">
        <v>838</v>
      </c>
      <c r="F648" s="168" t="s">
        <v>839</v>
      </c>
      <c r="I648" s="136"/>
      <c r="J648" s="169">
        <f>BK648</f>
        <v>0</v>
      </c>
      <c r="L648" s="132"/>
      <c r="M648" s="138"/>
      <c r="N648" s="139"/>
      <c r="O648" s="139"/>
      <c r="P648" s="140">
        <f>SUM(P649:P665)</f>
        <v>0</v>
      </c>
      <c r="Q648" s="139"/>
      <c r="R648" s="140">
        <f>SUM(R649:R665)</f>
        <v>7.2499999999999995E-4</v>
      </c>
      <c r="S648" s="139"/>
      <c r="T648" s="141">
        <f>SUM(T649:T665)</f>
        <v>0</v>
      </c>
      <c r="AR648" s="165" t="s">
        <v>80</v>
      </c>
      <c r="AT648" s="300" t="s">
        <v>71</v>
      </c>
      <c r="AU648" s="300" t="s">
        <v>80</v>
      </c>
      <c r="AY648" s="165" t="s">
        <v>145</v>
      </c>
      <c r="BK648" s="301">
        <f>SUM(BK649:BK665)</f>
        <v>0</v>
      </c>
    </row>
    <row r="649" spans="2:65" s="55" customFormat="1" ht="31.5" customHeight="1">
      <c r="B649" s="33"/>
      <c r="C649" s="142" t="s">
        <v>992</v>
      </c>
      <c r="D649" s="142" t="s">
        <v>146</v>
      </c>
      <c r="E649" s="143" t="s">
        <v>778</v>
      </c>
      <c r="F649" s="144" t="s">
        <v>779</v>
      </c>
      <c r="G649" s="145" t="s">
        <v>189</v>
      </c>
      <c r="H649" s="146">
        <v>145</v>
      </c>
      <c r="I649" s="147"/>
      <c r="J649" s="148">
        <f>ROUND(I649*H649,2)</f>
        <v>0</v>
      </c>
      <c r="K649" s="144" t="s">
        <v>190</v>
      </c>
      <c r="L649" s="33"/>
      <c r="M649" s="302" t="s">
        <v>21</v>
      </c>
      <c r="N649" s="149" t="s">
        <v>43</v>
      </c>
      <c r="O649" s="34"/>
      <c r="P649" s="150">
        <f>O649*H649</f>
        <v>0</v>
      </c>
      <c r="Q649" s="150">
        <v>0</v>
      </c>
      <c r="R649" s="150">
        <f>Q649*H649</f>
        <v>0</v>
      </c>
      <c r="S649" s="150">
        <v>0</v>
      </c>
      <c r="T649" s="151">
        <f>S649*H649</f>
        <v>0</v>
      </c>
      <c r="AR649" s="291" t="s">
        <v>150</v>
      </c>
      <c r="AT649" s="291" t="s">
        <v>146</v>
      </c>
      <c r="AU649" s="291" t="s">
        <v>82</v>
      </c>
      <c r="AY649" s="291" t="s">
        <v>145</v>
      </c>
      <c r="BE649" s="303">
        <f>IF(N649="základní",J649,0)</f>
        <v>0</v>
      </c>
      <c r="BF649" s="303">
        <f>IF(N649="snížená",J649,0)</f>
        <v>0</v>
      </c>
      <c r="BG649" s="303">
        <f>IF(N649="zákl. přenesená",J649,0)</f>
        <v>0</v>
      </c>
      <c r="BH649" s="303">
        <f>IF(N649="sníž. přenesená",J649,0)</f>
        <v>0</v>
      </c>
      <c r="BI649" s="303">
        <f>IF(N649="nulová",J649,0)</f>
        <v>0</v>
      </c>
      <c r="BJ649" s="291" t="s">
        <v>80</v>
      </c>
      <c r="BK649" s="303">
        <f>ROUND(I649*H649,2)</f>
        <v>0</v>
      </c>
      <c r="BL649" s="291" t="s">
        <v>150</v>
      </c>
      <c r="BM649" s="291" t="s">
        <v>1233</v>
      </c>
    </row>
    <row r="650" spans="2:65" s="55" customFormat="1" ht="148.5">
      <c r="B650" s="33"/>
      <c r="D650" s="170" t="s">
        <v>191</v>
      </c>
      <c r="F650" s="171" t="s">
        <v>780</v>
      </c>
      <c r="I650" s="122"/>
      <c r="L650" s="33"/>
      <c r="M650" s="154"/>
      <c r="N650" s="34"/>
      <c r="O650" s="34"/>
      <c r="P650" s="34"/>
      <c r="Q650" s="34"/>
      <c r="R650" s="34"/>
      <c r="S650" s="34"/>
      <c r="T650" s="70"/>
      <c r="AT650" s="291" t="s">
        <v>191</v>
      </c>
      <c r="AU650" s="291" t="s">
        <v>82</v>
      </c>
    </row>
    <row r="651" spans="2:65" s="55" customFormat="1" ht="22.5" customHeight="1">
      <c r="B651" s="33"/>
      <c r="C651" s="182" t="s">
        <v>1234</v>
      </c>
      <c r="D651" s="182" t="s">
        <v>232</v>
      </c>
      <c r="E651" s="183" t="s">
        <v>1097</v>
      </c>
      <c r="F651" s="184" t="s">
        <v>843</v>
      </c>
      <c r="G651" s="185" t="s">
        <v>844</v>
      </c>
      <c r="H651" s="186">
        <v>0.14499999999999999</v>
      </c>
      <c r="I651" s="187"/>
      <c r="J651" s="188">
        <f>ROUND(I651*H651,2)</f>
        <v>0</v>
      </c>
      <c r="K651" s="184" t="s">
        <v>21</v>
      </c>
      <c r="L651" s="306"/>
      <c r="M651" s="307" t="s">
        <v>21</v>
      </c>
      <c r="N651" s="189" t="s">
        <v>43</v>
      </c>
      <c r="O651" s="34"/>
      <c r="P651" s="150">
        <f>O651*H651</f>
        <v>0</v>
      </c>
      <c r="Q651" s="150">
        <v>0</v>
      </c>
      <c r="R651" s="150">
        <f>Q651*H651</f>
        <v>0</v>
      </c>
      <c r="S651" s="150">
        <v>0</v>
      </c>
      <c r="T651" s="151">
        <f>S651*H651</f>
        <v>0</v>
      </c>
      <c r="AR651" s="291" t="s">
        <v>162</v>
      </c>
      <c r="AT651" s="291" t="s">
        <v>232</v>
      </c>
      <c r="AU651" s="291" t="s">
        <v>82</v>
      </c>
      <c r="AY651" s="291" t="s">
        <v>145</v>
      </c>
      <c r="BE651" s="303">
        <f>IF(N651="základní",J651,0)</f>
        <v>0</v>
      </c>
      <c r="BF651" s="303">
        <f>IF(N651="snížená",J651,0)</f>
        <v>0</v>
      </c>
      <c r="BG651" s="303">
        <f>IF(N651="zákl. přenesená",J651,0)</f>
        <v>0</v>
      </c>
      <c r="BH651" s="303">
        <f>IF(N651="sníž. přenesená",J651,0)</f>
        <v>0</v>
      </c>
      <c r="BI651" s="303">
        <f>IF(N651="nulová",J651,0)</f>
        <v>0</v>
      </c>
      <c r="BJ651" s="291" t="s">
        <v>80</v>
      </c>
      <c r="BK651" s="303">
        <f>ROUND(I651*H651,2)</f>
        <v>0</v>
      </c>
      <c r="BL651" s="291" t="s">
        <v>150</v>
      </c>
      <c r="BM651" s="291" t="s">
        <v>1235</v>
      </c>
    </row>
    <row r="652" spans="2:65" s="55" customFormat="1" ht="31.5" customHeight="1">
      <c r="B652" s="33"/>
      <c r="C652" s="142" t="s">
        <v>993</v>
      </c>
      <c r="D652" s="142" t="s">
        <v>146</v>
      </c>
      <c r="E652" s="143" t="s">
        <v>847</v>
      </c>
      <c r="F652" s="144" t="s">
        <v>848</v>
      </c>
      <c r="G652" s="145" t="s">
        <v>189</v>
      </c>
      <c r="H652" s="146">
        <v>145</v>
      </c>
      <c r="I652" s="147"/>
      <c r="J652" s="148">
        <f>ROUND(I652*H652,2)</f>
        <v>0</v>
      </c>
      <c r="K652" s="144" t="s">
        <v>21</v>
      </c>
      <c r="L652" s="33"/>
      <c r="M652" s="302" t="s">
        <v>21</v>
      </c>
      <c r="N652" s="149" t="s">
        <v>43</v>
      </c>
      <c r="O652" s="34"/>
      <c r="P652" s="150">
        <f>O652*H652</f>
        <v>0</v>
      </c>
      <c r="Q652" s="150">
        <v>0</v>
      </c>
      <c r="R652" s="150">
        <f>Q652*H652</f>
        <v>0</v>
      </c>
      <c r="S652" s="150">
        <v>0</v>
      </c>
      <c r="T652" s="151">
        <f>S652*H652</f>
        <v>0</v>
      </c>
      <c r="AR652" s="291" t="s">
        <v>150</v>
      </c>
      <c r="AT652" s="291" t="s">
        <v>146</v>
      </c>
      <c r="AU652" s="291" t="s">
        <v>82</v>
      </c>
      <c r="AY652" s="291" t="s">
        <v>145</v>
      </c>
      <c r="BE652" s="303">
        <f>IF(N652="základní",J652,0)</f>
        <v>0</v>
      </c>
      <c r="BF652" s="303">
        <f>IF(N652="snížená",J652,0)</f>
        <v>0</v>
      </c>
      <c r="BG652" s="303">
        <f>IF(N652="zákl. přenesená",J652,0)</f>
        <v>0</v>
      </c>
      <c r="BH652" s="303">
        <f>IF(N652="sníž. přenesená",J652,0)</f>
        <v>0</v>
      </c>
      <c r="BI652" s="303">
        <f>IF(N652="nulová",J652,0)</f>
        <v>0</v>
      </c>
      <c r="BJ652" s="291" t="s">
        <v>80</v>
      </c>
      <c r="BK652" s="303">
        <f>ROUND(I652*H652,2)</f>
        <v>0</v>
      </c>
      <c r="BL652" s="291" t="s">
        <v>150</v>
      </c>
      <c r="BM652" s="291" t="s">
        <v>1236</v>
      </c>
    </row>
    <row r="653" spans="2:65" s="55" customFormat="1" ht="22.5" customHeight="1">
      <c r="B653" s="33"/>
      <c r="C653" s="142" t="s">
        <v>1237</v>
      </c>
      <c r="D653" s="142" t="s">
        <v>146</v>
      </c>
      <c r="E653" s="143" t="s">
        <v>850</v>
      </c>
      <c r="F653" s="144" t="s">
        <v>851</v>
      </c>
      <c r="G653" s="145" t="s">
        <v>189</v>
      </c>
      <c r="H653" s="146">
        <v>145</v>
      </c>
      <c r="I653" s="147"/>
      <c r="J653" s="148">
        <f>ROUND(I653*H653,2)</f>
        <v>0</v>
      </c>
      <c r="K653" s="144" t="s">
        <v>190</v>
      </c>
      <c r="L653" s="33"/>
      <c r="M653" s="302" t="s">
        <v>21</v>
      </c>
      <c r="N653" s="149" t="s">
        <v>43</v>
      </c>
      <c r="O653" s="34"/>
      <c r="P653" s="150">
        <f>O653*H653</f>
        <v>0</v>
      </c>
      <c r="Q653" s="150">
        <v>0</v>
      </c>
      <c r="R653" s="150">
        <f>Q653*H653</f>
        <v>0</v>
      </c>
      <c r="S653" s="150">
        <v>0</v>
      </c>
      <c r="T653" s="151">
        <f>S653*H653</f>
        <v>0</v>
      </c>
      <c r="AR653" s="291" t="s">
        <v>150</v>
      </c>
      <c r="AT653" s="291" t="s">
        <v>146</v>
      </c>
      <c r="AU653" s="291" t="s">
        <v>82</v>
      </c>
      <c r="AY653" s="291" t="s">
        <v>145</v>
      </c>
      <c r="BE653" s="303">
        <f>IF(N653="základní",J653,0)</f>
        <v>0</v>
      </c>
      <c r="BF653" s="303">
        <f>IF(N653="snížená",J653,0)</f>
        <v>0</v>
      </c>
      <c r="BG653" s="303">
        <f>IF(N653="zákl. přenesená",J653,0)</f>
        <v>0</v>
      </c>
      <c r="BH653" s="303">
        <f>IF(N653="sníž. přenesená",J653,0)</f>
        <v>0</v>
      </c>
      <c r="BI653" s="303">
        <f>IF(N653="nulová",J653,0)</f>
        <v>0</v>
      </c>
      <c r="BJ653" s="291" t="s">
        <v>80</v>
      </c>
      <c r="BK653" s="303">
        <f>ROUND(I653*H653,2)</f>
        <v>0</v>
      </c>
      <c r="BL653" s="291" t="s">
        <v>150</v>
      </c>
      <c r="BM653" s="291" t="s">
        <v>1238</v>
      </c>
    </row>
    <row r="654" spans="2:65" s="55" customFormat="1" ht="40.5">
      <c r="B654" s="33"/>
      <c r="D654" s="170" t="s">
        <v>191</v>
      </c>
      <c r="F654" s="171" t="s">
        <v>400</v>
      </c>
      <c r="I654" s="122"/>
      <c r="L654" s="33"/>
      <c r="M654" s="154"/>
      <c r="N654" s="34"/>
      <c r="O654" s="34"/>
      <c r="P654" s="34"/>
      <c r="Q654" s="34"/>
      <c r="R654" s="34"/>
      <c r="S654" s="34"/>
      <c r="T654" s="70"/>
      <c r="AT654" s="291" t="s">
        <v>191</v>
      </c>
      <c r="AU654" s="291" t="s">
        <v>82</v>
      </c>
    </row>
    <row r="655" spans="2:65" s="55" customFormat="1" ht="22.5" customHeight="1">
      <c r="B655" s="33"/>
      <c r="C655" s="142" t="s">
        <v>995</v>
      </c>
      <c r="D655" s="142" t="s">
        <v>146</v>
      </c>
      <c r="E655" s="143" t="s">
        <v>401</v>
      </c>
      <c r="F655" s="144" t="s">
        <v>402</v>
      </c>
      <c r="G655" s="145" t="s">
        <v>189</v>
      </c>
      <c r="H655" s="146">
        <v>145</v>
      </c>
      <c r="I655" s="147"/>
      <c r="J655" s="148">
        <f>ROUND(I655*H655,2)</f>
        <v>0</v>
      </c>
      <c r="K655" s="144" t="s">
        <v>190</v>
      </c>
      <c r="L655" s="33"/>
      <c r="M655" s="302" t="s">
        <v>21</v>
      </c>
      <c r="N655" s="149" t="s">
        <v>43</v>
      </c>
      <c r="O655" s="34"/>
      <c r="P655" s="150">
        <f>O655*H655</f>
        <v>0</v>
      </c>
      <c r="Q655" s="150">
        <v>0</v>
      </c>
      <c r="R655" s="150">
        <f>Q655*H655</f>
        <v>0</v>
      </c>
      <c r="S655" s="150">
        <v>0</v>
      </c>
      <c r="T655" s="151">
        <f>S655*H655</f>
        <v>0</v>
      </c>
      <c r="AR655" s="291" t="s">
        <v>150</v>
      </c>
      <c r="AT655" s="291" t="s">
        <v>146</v>
      </c>
      <c r="AU655" s="291" t="s">
        <v>82</v>
      </c>
      <c r="AY655" s="291" t="s">
        <v>145</v>
      </c>
      <c r="BE655" s="303">
        <f>IF(N655="základní",J655,0)</f>
        <v>0</v>
      </c>
      <c r="BF655" s="303">
        <f>IF(N655="snížená",J655,0)</f>
        <v>0</v>
      </c>
      <c r="BG655" s="303">
        <f>IF(N655="zákl. přenesená",J655,0)</f>
        <v>0</v>
      </c>
      <c r="BH655" s="303">
        <f>IF(N655="sníž. přenesená",J655,0)</f>
        <v>0</v>
      </c>
      <c r="BI655" s="303">
        <f>IF(N655="nulová",J655,0)</f>
        <v>0</v>
      </c>
      <c r="BJ655" s="291" t="s">
        <v>80</v>
      </c>
      <c r="BK655" s="303">
        <f>ROUND(I655*H655,2)</f>
        <v>0</v>
      </c>
      <c r="BL655" s="291" t="s">
        <v>150</v>
      </c>
      <c r="BM655" s="291" t="s">
        <v>1239</v>
      </c>
    </row>
    <row r="656" spans="2:65" s="55" customFormat="1" ht="40.5">
      <c r="B656" s="33"/>
      <c r="D656" s="170" t="s">
        <v>191</v>
      </c>
      <c r="F656" s="171" t="s">
        <v>400</v>
      </c>
      <c r="I656" s="122"/>
      <c r="L656" s="33"/>
      <c r="M656" s="154"/>
      <c r="N656" s="34"/>
      <c r="O656" s="34"/>
      <c r="P656" s="34"/>
      <c r="Q656" s="34"/>
      <c r="R656" s="34"/>
      <c r="S656" s="34"/>
      <c r="T656" s="70"/>
      <c r="AT656" s="291" t="s">
        <v>191</v>
      </c>
      <c r="AU656" s="291" t="s">
        <v>82</v>
      </c>
    </row>
    <row r="657" spans="2:65" s="55" customFormat="1" ht="22.5" customHeight="1">
      <c r="B657" s="33"/>
      <c r="C657" s="142" t="s">
        <v>1240</v>
      </c>
      <c r="D657" s="142" t="s">
        <v>146</v>
      </c>
      <c r="E657" s="143" t="s">
        <v>855</v>
      </c>
      <c r="F657" s="144" t="s">
        <v>856</v>
      </c>
      <c r="G657" s="145" t="s">
        <v>189</v>
      </c>
      <c r="H657" s="146">
        <v>145</v>
      </c>
      <c r="I657" s="147"/>
      <c r="J657" s="148">
        <f>ROUND(I657*H657,2)</f>
        <v>0</v>
      </c>
      <c r="K657" s="144" t="s">
        <v>190</v>
      </c>
      <c r="L657" s="33"/>
      <c r="M657" s="302" t="s">
        <v>21</v>
      </c>
      <c r="N657" s="149" t="s">
        <v>43</v>
      </c>
      <c r="O657" s="34"/>
      <c r="P657" s="150">
        <f>O657*H657</f>
        <v>0</v>
      </c>
      <c r="Q657" s="150">
        <v>0</v>
      </c>
      <c r="R657" s="150">
        <f>Q657*H657</f>
        <v>0</v>
      </c>
      <c r="S657" s="150">
        <v>0</v>
      </c>
      <c r="T657" s="151">
        <f>S657*H657</f>
        <v>0</v>
      </c>
      <c r="AR657" s="291" t="s">
        <v>150</v>
      </c>
      <c r="AT657" s="291" t="s">
        <v>146</v>
      </c>
      <c r="AU657" s="291" t="s">
        <v>82</v>
      </c>
      <c r="AY657" s="291" t="s">
        <v>145</v>
      </c>
      <c r="BE657" s="303">
        <f>IF(N657="základní",J657,0)</f>
        <v>0</v>
      </c>
      <c r="BF657" s="303">
        <f>IF(N657="snížená",J657,0)</f>
        <v>0</v>
      </c>
      <c r="BG657" s="303">
        <f>IF(N657="zákl. přenesená",J657,0)</f>
        <v>0</v>
      </c>
      <c r="BH657" s="303">
        <f>IF(N657="sníž. přenesená",J657,0)</f>
        <v>0</v>
      </c>
      <c r="BI657" s="303">
        <f>IF(N657="nulová",J657,0)</f>
        <v>0</v>
      </c>
      <c r="BJ657" s="291" t="s">
        <v>80</v>
      </c>
      <c r="BK657" s="303">
        <f>ROUND(I657*H657,2)</f>
        <v>0</v>
      </c>
      <c r="BL657" s="291" t="s">
        <v>150</v>
      </c>
      <c r="BM657" s="291" t="s">
        <v>1241</v>
      </c>
    </row>
    <row r="658" spans="2:65" s="55" customFormat="1" ht="40.5">
      <c r="B658" s="33"/>
      <c r="D658" s="170" t="s">
        <v>191</v>
      </c>
      <c r="F658" s="171" t="s">
        <v>400</v>
      </c>
      <c r="I658" s="122"/>
      <c r="L658" s="33"/>
      <c r="M658" s="154"/>
      <c r="N658" s="34"/>
      <c r="O658" s="34"/>
      <c r="P658" s="34"/>
      <c r="Q658" s="34"/>
      <c r="R658" s="34"/>
      <c r="S658" s="34"/>
      <c r="T658" s="70"/>
      <c r="AT658" s="291" t="s">
        <v>191</v>
      </c>
      <c r="AU658" s="291" t="s">
        <v>82</v>
      </c>
    </row>
    <row r="659" spans="2:65" s="55" customFormat="1" ht="22.5" customHeight="1">
      <c r="B659" s="33"/>
      <c r="C659" s="142" t="s">
        <v>996</v>
      </c>
      <c r="D659" s="142" t="s">
        <v>146</v>
      </c>
      <c r="E659" s="143" t="s">
        <v>401</v>
      </c>
      <c r="F659" s="144" t="s">
        <v>402</v>
      </c>
      <c r="G659" s="145" t="s">
        <v>189</v>
      </c>
      <c r="H659" s="146">
        <v>145</v>
      </c>
      <c r="I659" s="147"/>
      <c r="J659" s="148">
        <f>ROUND(I659*H659,2)</f>
        <v>0</v>
      </c>
      <c r="K659" s="144" t="s">
        <v>190</v>
      </c>
      <c r="L659" s="33"/>
      <c r="M659" s="302" t="s">
        <v>21</v>
      </c>
      <c r="N659" s="149" t="s">
        <v>43</v>
      </c>
      <c r="O659" s="34"/>
      <c r="P659" s="150">
        <f>O659*H659</f>
        <v>0</v>
      </c>
      <c r="Q659" s="150">
        <v>0</v>
      </c>
      <c r="R659" s="150">
        <f>Q659*H659</f>
        <v>0</v>
      </c>
      <c r="S659" s="150">
        <v>0</v>
      </c>
      <c r="T659" s="151">
        <f>S659*H659</f>
        <v>0</v>
      </c>
      <c r="AR659" s="291" t="s">
        <v>150</v>
      </c>
      <c r="AT659" s="291" t="s">
        <v>146</v>
      </c>
      <c r="AU659" s="291" t="s">
        <v>82</v>
      </c>
      <c r="AY659" s="291" t="s">
        <v>145</v>
      </c>
      <c r="BE659" s="303">
        <f>IF(N659="základní",J659,0)</f>
        <v>0</v>
      </c>
      <c r="BF659" s="303">
        <f>IF(N659="snížená",J659,0)</f>
        <v>0</v>
      </c>
      <c r="BG659" s="303">
        <f>IF(N659="zákl. přenesená",J659,0)</f>
        <v>0</v>
      </c>
      <c r="BH659" s="303">
        <f>IF(N659="sníž. přenesená",J659,0)</f>
        <v>0</v>
      </c>
      <c r="BI659" s="303">
        <f>IF(N659="nulová",J659,0)</f>
        <v>0</v>
      </c>
      <c r="BJ659" s="291" t="s">
        <v>80</v>
      </c>
      <c r="BK659" s="303">
        <f>ROUND(I659*H659,2)</f>
        <v>0</v>
      </c>
      <c r="BL659" s="291" t="s">
        <v>150</v>
      </c>
      <c r="BM659" s="291" t="s">
        <v>1242</v>
      </c>
    </row>
    <row r="660" spans="2:65" s="55" customFormat="1" ht="40.5">
      <c r="B660" s="33"/>
      <c r="D660" s="170" t="s">
        <v>191</v>
      </c>
      <c r="F660" s="171" t="s">
        <v>400</v>
      </c>
      <c r="I660" s="122"/>
      <c r="L660" s="33"/>
      <c r="M660" s="154"/>
      <c r="N660" s="34"/>
      <c r="O660" s="34"/>
      <c r="P660" s="34"/>
      <c r="Q660" s="34"/>
      <c r="R660" s="34"/>
      <c r="S660" s="34"/>
      <c r="T660" s="70"/>
      <c r="AT660" s="291" t="s">
        <v>191</v>
      </c>
      <c r="AU660" s="291" t="s">
        <v>82</v>
      </c>
    </row>
    <row r="661" spans="2:65" s="55" customFormat="1" ht="22.5" customHeight="1">
      <c r="B661" s="33"/>
      <c r="C661" s="142" t="s">
        <v>1243</v>
      </c>
      <c r="D661" s="142" t="s">
        <v>146</v>
      </c>
      <c r="E661" s="143" t="s">
        <v>860</v>
      </c>
      <c r="F661" s="144" t="s">
        <v>861</v>
      </c>
      <c r="G661" s="145" t="s">
        <v>189</v>
      </c>
      <c r="H661" s="146">
        <v>145</v>
      </c>
      <c r="I661" s="147"/>
      <c r="J661" s="148">
        <f>ROUND(I661*H661,2)</f>
        <v>0</v>
      </c>
      <c r="K661" s="144" t="s">
        <v>21</v>
      </c>
      <c r="L661" s="33"/>
      <c r="M661" s="302" t="s">
        <v>21</v>
      </c>
      <c r="N661" s="149" t="s">
        <v>43</v>
      </c>
      <c r="O661" s="34"/>
      <c r="P661" s="150">
        <f>O661*H661</f>
        <v>0</v>
      </c>
      <c r="Q661" s="150">
        <v>0</v>
      </c>
      <c r="R661" s="150">
        <f>Q661*H661</f>
        <v>0</v>
      </c>
      <c r="S661" s="150">
        <v>0</v>
      </c>
      <c r="T661" s="151">
        <f>S661*H661</f>
        <v>0</v>
      </c>
      <c r="AR661" s="291" t="s">
        <v>150</v>
      </c>
      <c r="AT661" s="291" t="s">
        <v>146</v>
      </c>
      <c r="AU661" s="291" t="s">
        <v>82</v>
      </c>
      <c r="AY661" s="291" t="s">
        <v>145</v>
      </c>
      <c r="BE661" s="303">
        <f>IF(N661="základní",J661,0)</f>
        <v>0</v>
      </c>
      <c r="BF661" s="303">
        <f>IF(N661="snížená",J661,0)</f>
        <v>0</v>
      </c>
      <c r="BG661" s="303">
        <f>IF(N661="zákl. přenesená",J661,0)</f>
        <v>0</v>
      </c>
      <c r="BH661" s="303">
        <f>IF(N661="sníž. přenesená",J661,0)</f>
        <v>0</v>
      </c>
      <c r="BI661" s="303">
        <f>IF(N661="nulová",J661,0)</f>
        <v>0</v>
      </c>
      <c r="BJ661" s="291" t="s">
        <v>80</v>
      </c>
      <c r="BK661" s="303">
        <f>ROUND(I661*H661,2)</f>
        <v>0</v>
      </c>
      <c r="BL661" s="291" t="s">
        <v>150</v>
      </c>
      <c r="BM661" s="291" t="s">
        <v>1244</v>
      </c>
    </row>
    <row r="662" spans="2:65" s="55" customFormat="1" ht="22.5" customHeight="1">
      <c r="B662" s="33"/>
      <c r="C662" s="182" t="s">
        <v>998</v>
      </c>
      <c r="D662" s="182" t="s">
        <v>232</v>
      </c>
      <c r="E662" s="183" t="s">
        <v>864</v>
      </c>
      <c r="F662" s="184" t="s">
        <v>1249</v>
      </c>
      <c r="G662" s="185" t="s">
        <v>459</v>
      </c>
      <c r="H662" s="186">
        <v>0.72499999999999998</v>
      </c>
      <c r="I662" s="187"/>
      <c r="J662" s="188">
        <f>ROUND(I662*H662,2)</f>
        <v>0</v>
      </c>
      <c r="K662" s="184" t="s">
        <v>190</v>
      </c>
      <c r="L662" s="306"/>
      <c r="M662" s="307" t="s">
        <v>21</v>
      </c>
      <c r="N662" s="189" t="s">
        <v>43</v>
      </c>
      <c r="O662" s="34"/>
      <c r="P662" s="150">
        <f>O662*H662</f>
        <v>0</v>
      </c>
      <c r="Q662" s="150">
        <v>1E-3</v>
      </c>
      <c r="R662" s="150">
        <f>Q662*H662</f>
        <v>7.2499999999999995E-4</v>
      </c>
      <c r="S662" s="150">
        <v>0</v>
      </c>
      <c r="T662" s="151">
        <f>S662*H662</f>
        <v>0</v>
      </c>
      <c r="AR662" s="291" t="s">
        <v>162</v>
      </c>
      <c r="AT662" s="291" t="s">
        <v>232</v>
      </c>
      <c r="AU662" s="291" t="s">
        <v>82</v>
      </c>
      <c r="AY662" s="291" t="s">
        <v>145</v>
      </c>
      <c r="BE662" s="303">
        <f>IF(N662="základní",J662,0)</f>
        <v>0</v>
      </c>
      <c r="BF662" s="303">
        <f>IF(N662="snížená",J662,0)</f>
        <v>0</v>
      </c>
      <c r="BG662" s="303">
        <f>IF(N662="zákl. přenesená",J662,0)</f>
        <v>0</v>
      </c>
      <c r="BH662" s="303">
        <f>IF(N662="sníž. přenesená",J662,0)</f>
        <v>0</v>
      </c>
      <c r="BI662" s="303">
        <f>IF(N662="nulová",J662,0)</f>
        <v>0</v>
      </c>
      <c r="BJ662" s="291" t="s">
        <v>80</v>
      </c>
      <c r="BK662" s="303">
        <f>ROUND(I662*H662,2)</f>
        <v>0</v>
      </c>
      <c r="BL662" s="291" t="s">
        <v>150</v>
      </c>
      <c r="BM662" s="291" t="s">
        <v>1245</v>
      </c>
    </row>
    <row r="663" spans="2:65" s="55" customFormat="1" ht="22.5" customHeight="1">
      <c r="B663" s="33"/>
      <c r="C663" s="142" t="s">
        <v>1246</v>
      </c>
      <c r="D663" s="142" t="s">
        <v>146</v>
      </c>
      <c r="E663" s="143" t="s">
        <v>962</v>
      </c>
      <c r="F663" s="144" t="s">
        <v>963</v>
      </c>
      <c r="G663" s="145" t="s">
        <v>189</v>
      </c>
      <c r="H663" s="146">
        <v>145</v>
      </c>
      <c r="I663" s="147"/>
      <c r="J663" s="148">
        <f>ROUND(I663*H663,2)</f>
        <v>0</v>
      </c>
      <c r="K663" s="144" t="s">
        <v>190</v>
      </c>
      <c r="L663" s="33"/>
      <c r="M663" s="302" t="s">
        <v>21</v>
      </c>
      <c r="N663" s="149" t="s">
        <v>43</v>
      </c>
      <c r="O663" s="34"/>
      <c r="P663" s="150">
        <f>O663*H663</f>
        <v>0</v>
      </c>
      <c r="Q663" s="150">
        <v>0</v>
      </c>
      <c r="R663" s="150">
        <f>Q663*H663</f>
        <v>0</v>
      </c>
      <c r="S663" s="150">
        <v>0</v>
      </c>
      <c r="T663" s="151">
        <f>S663*H663</f>
        <v>0</v>
      </c>
      <c r="AR663" s="291" t="s">
        <v>150</v>
      </c>
      <c r="AT663" s="291" t="s">
        <v>146</v>
      </c>
      <c r="AU663" s="291" t="s">
        <v>82</v>
      </c>
      <c r="AY663" s="291" t="s">
        <v>145</v>
      </c>
      <c r="BE663" s="303">
        <f>IF(N663="základní",J663,0)</f>
        <v>0</v>
      </c>
      <c r="BF663" s="303">
        <f>IF(N663="snížená",J663,0)</f>
        <v>0</v>
      </c>
      <c r="BG663" s="303">
        <f>IF(N663="zákl. přenesená",J663,0)</f>
        <v>0</v>
      </c>
      <c r="BH663" s="303">
        <f>IF(N663="sníž. přenesená",J663,0)</f>
        <v>0</v>
      </c>
      <c r="BI663" s="303">
        <f>IF(N663="nulová",J663,0)</f>
        <v>0</v>
      </c>
      <c r="BJ663" s="291" t="s">
        <v>80</v>
      </c>
      <c r="BK663" s="303">
        <f>ROUND(I663*H663,2)</f>
        <v>0</v>
      </c>
      <c r="BL663" s="291" t="s">
        <v>150</v>
      </c>
      <c r="BM663" s="291" t="s">
        <v>1247</v>
      </c>
    </row>
    <row r="664" spans="2:65" s="55" customFormat="1" ht="40.5">
      <c r="B664" s="33"/>
      <c r="D664" s="170" t="s">
        <v>191</v>
      </c>
      <c r="F664" s="171" t="s">
        <v>400</v>
      </c>
      <c r="I664" s="122"/>
      <c r="L664" s="33"/>
      <c r="M664" s="154"/>
      <c r="N664" s="34"/>
      <c r="O664" s="34"/>
      <c r="P664" s="34"/>
      <c r="Q664" s="34"/>
      <c r="R664" s="34"/>
      <c r="S664" s="34"/>
      <c r="T664" s="70"/>
      <c r="AT664" s="291" t="s">
        <v>191</v>
      </c>
      <c r="AU664" s="291" t="s">
        <v>82</v>
      </c>
    </row>
    <row r="665" spans="2:65" s="55" customFormat="1" ht="22.5" customHeight="1">
      <c r="B665" s="33"/>
      <c r="C665" s="142" t="s">
        <v>1001</v>
      </c>
      <c r="D665" s="142" t="s">
        <v>146</v>
      </c>
      <c r="E665" s="143" t="s">
        <v>870</v>
      </c>
      <c r="F665" s="144" t="s">
        <v>871</v>
      </c>
      <c r="G665" s="145" t="s">
        <v>189</v>
      </c>
      <c r="H665" s="146">
        <v>290</v>
      </c>
      <c r="I665" s="147"/>
      <c r="J665" s="148">
        <f>ROUND(I665*H665,2)</f>
        <v>0</v>
      </c>
      <c r="K665" s="144" t="s">
        <v>21</v>
      </c>
      <c r="L665" s="33"/>
      <c r="M665" s="302" t="s">
        <v>21</v>
      </c>
      <c r="N665" s="149" t="s">
        <v>43</v>
      </c>
      <c r="O665" s="34"/>
      <c r="P665" s="150">
        <f>O665*H665</f>
        <v>0</v>
      </c>
      <c r="Q665" s="150">
        <v>0</v>
      </c>
      <c r="R665" s="150">
        <f>Q665*H665</f>
        <v>0</v>
      </c>
      <c r="S665" s="150">
        <v>0</v>
      </c>
      <c r="T665" s="151">
        <f>S665*H665</f>
        <v>0</v>
      </c>
      <c r="AR665" s="291" t="s">
        <v>150</v>
      </c>
      <c r="AT665" s="291" t="s">
        <v>146</v>
      </c>
      <c r="AU665" s="291" t="s">
        <v>82</v>
      </c>
      <c r="AY665" s="291" t="s">
        <v>145</v>
      </c>
      <c r="BE665" s="303">
        <f>IF(N665="základní",J665,0)</f>
        <v>0</v>
      </c>
      <c r="BF665" s="303">
        <f>IF(N665="snížená",J665,0)</f>
        <v>0</v>
      </c>
      <c r="BG665" s="303">
        <f>IF(N665="zákl. přenesená",J665,0)</f>
        <v>0</v>
      </c>
      <c r="BH665" s="303">
        <f>IF(N665="sníž. přenesená",J665,0)</f>
        <v>0</v>
      </c>
      <c r="BI665" s="303">
        <f>IF(N665="nulová",J665,0)</f>
        <v>0</v>
      </c>
      <c r="BJ665" s="291" t="s">
        <v>80</v>
      </c>
      <c r="BK665" s="303">
        <f>ROUND(I665*H665,2)</f>
        <v>0</v>
      </c>
      <c r="BL665" s="291" t="s">
        <v>150</v>
      </c>
      <c r="BM665" s="291" t="s">
        <v>1248</v>
      </c>
    </row>
    <row r="666" spans="2:65" s="133" customFormat="1" ht="37.35" customHeight="1">
      <c r="B666" s="132"/>
      <c r="D666" s="165" t="s">
        <v>71</v>
      </c>
      <c r="E666" s="166" t="s">
        <v>1250</v>
      </c>
      <c r="F666" s="166" t="s">
        <v>1251</v>
      </c>
      <c r="I666" s="136"/>
      <c r="J666" s="167">
        <f>BK666</f>
        <v>0</v>
      </c>
      <c r="L666" s="132"/>
      <c r="M666" s="138"/>
      <c r="N666" s="139"/>
      <c r="O666" s="139"/>
      <c r="P666" s="140">
        <f>P667+P672+P697</f>
        <v>0</v>
      </c>
      <c r="Q666" s="139"/>
      <c r="R666" s="140">
        <f>R667+R672+R697</f>
        <v>7.4840450000000018</v>
      </c>
      <c r="S666" s="139"/>
      <c r="T666" s="141">
        <f>T667+T672+T697</f>
        <v>0</v>
      </c>
      <c r="AR666" s="165" t="s">
        <v>80</v>
      </c>
      <c r="AT666" s="300" t="s">
        <v>71</v>
      </c>
      <c r="AU666" s="300" t="s">
        <v>72</v>
      </c>
      <c r="AY666" s="165" t="s">
        <v>145</v>
      </c>
      <c r="BK666" s="301">
        <f>BK667+BK672+BK697</f>
        <v>0</v>
      </c>
    </row>
    <row r="667" spans="2:65" s="133" customFormat="1" ht="19.899999999999999" customHeight="1">
      <c r="B667" s="132"/>
      <c r="D667" s="134" t="s">
        <v>71</v>
      </c>
      <c r="E667" s="168" t="s">
        <v>2439</v>
      </c>
      <c r="F667" s="168" t="s">
        <v>2440</v>
      </c>
      <c r="I667" s="136"/>
      <c r="J667" s="169">
        <f>BK667</f>
        <v>0</v>
      </c>
      <c r="L667" s="132"/>
      <c r="M667" s="138"/>
      <c r="N667" s="139"/>
      <c r="O667" s="139"/>
      <c r="P667" s="140">
        <f>SUM(P668:P671)</f>
        <v>0</v>
      </c>
      <c r="Q667" s="139"/>
      <c r="R667" s="140">
        <f>SUM(R668:R671)</f>
        <v>0</v>
      </c>
      <c r="S667" s="139"/>
      <c r="T667" s="141">
        <f>SUM(T668:T671)</f>
        <v>0</v>
      </c>
      <c r="AR667" s="165" t="s">
        <v>80</v>
      </c>
      <c r="AT667" s="300" t="s">
        <v>71</v>
      </c>
      <c r="AU667" s="300" t="s">
        <v>80</v>
      </c>
      <c r="AY667" s="165" t="s">
        <v>145</v>
      </c>
      <c r="BK667" s="301">
        <f>SUM(BK668:BK671)</f>
        <v>0</v>
      </c>
    </row>
    <row r="668" spans="2:65" s="55" customFormat="1" ht="31.5" customHeight="1">
      <c r="B668" s="33"/>
      <c r="C668" s="142" t="s">
        <v>1252</v>
      </c>
      <c r="D668" s="142" t="s">
        <v>146</v>
      </c>
      <c r="E668" s="143" t="s">
        <v>698</v>
      </c>
      <c r="F668" s="144" t="s">
        <v>699</v>
      </c>
      <c r="G668" s="145" t="s">
        <v>155</v>
      </c>
      <c r="H668" s="146">
        <v>245</v>
      </c>
      <c r="I668" s="147"/>
      <c r="J668" s="148">
        <f>ROUND(I668*H668,2)</f>
        <v>0</v>
      </c>
      <c r="K668" s="144" t="s">
        <v>21</v>
      </c>
      <c r="L668" s="33"/>
      <c r="M668" s="302" t="s">
        <v>21</v>
      </c>
      <c r="N668" s="149" t="s">
        <v>43</v>
      </c>
      <c r="O668" s="34"/>
      <c r="P668" s="150">
        <f>O668*H668</f>
        <v>0</v>
      </c>
      <c r="Q668" s="150">
        <v>0</v>
      </c>
      <c r="R668" s="150">
        <f>Q668*H668</f>
        <v>0</v>
      </c>
      <c r="S668" s="150">
        <v>0</v>
      </c>
      <c r="T668" s="151">
        <f>S668*H668</f>
        <v>0</v>
      </c>
      <c r="AR668" s="291" t="s">
        <v>150</v>
      </c>
      <c r="AT668" s="291" t="s">
        <v>146</v>
      </c>
      <c r="AU668" s="291" t="s">
        <v>82</v>
      </c>
      <c r="AY668" s="291" t="s">
        <v>145</v>
      </c>
      <c r="BE668" s="303">
        <f>IF(N668="základní",J668,0)</f>
        <v>0</v>
      </c>
      <c r="BF668" s="303">
        <f>IF(N668="snížená",J668,0)</f>
        <v>0</v>
      </c>
      <c r="BG668" s="303">
        <f>IF(N668="zákl. přenesená",J668,0)</f>
        <v>0</v>
      </c>
      <c r="BH668" s="303">
        <f>IF(N668="sníž. přenesená",J668,0)</f>
        <v>0</v>
      </c>
      <c r="BI668" s="303">
        <f>IF(N668="nulová",J668,0)</f>
        <v>0</v>
      </c>
      <c r="BJ668" s="291" t="s">
        <v>80</v>
      </c>
      <c r="BK668" s="303">
        <f>ROUND(I668*H668,2)</f>
        <v>0</v>
      </c>
      <c r="BL668" s="291" t="s">
        <v>150</v>
      </c>
      <c r="BM668" s="291" t="s">
        <v>1253</v>
      </c>
    </row>
    <row r="669" spans="2:65" s="55" customFormat="1" ht="31.5" customHeight="1">
      <c r="B669" s="33"/>
      <c r="C669" s="142" t="s">
        <v>1004</v>
      </c>
      <c r="D669" s="142" t="s">
        <v>146</v>
      </c>
      <c r="E669" s="143" t="s">
        <v>877</v>
      </c>
      <c r="F669" s="144" t="s">
        <v>878</v>
      </c>
      <c r="G669" s="145" t="s">
        <v>155</v>
      </c>
      <c r="H669" s="146">
        <v>84</v>
      </c>
      <c r="I669" s="147"/>
      <c r="J669" s="148">
        <f>ROUND(I669*H669,2)</f>
        <v>0</v>
      </c>
      <c r="K669" s="144" t="s">
        <v>21</v>
      </c>
      <c r="L669" s="33"/>
      <c r="M669" s="302" t="s">
        <v>21</v>
      </c>
      <c r="N669" s="149" t="s">
        <v>43</v>
      </c>
      <c r="O669" s="34"/>
      <c r="P669" s="150">
        <f>O669*H669</f>
        <v>0</v>
      </c>
      <c r="Q669" s="150">
        <v>0</v>
      </c>
      <c r="R669" s="150">
        <f>Q669*H669</f>
        <v>0</v>
      </c>
      <c r="S669" s="150">
        <v>0</v>
      </c>
      <c r="T669" s="151">
        <f>S669*H669</f>
        <v>0</v>
      </c>
      <c r="AR669" s="291" t="s">
        <v>150</v>
      </c>
      <c r="AT669" s="291" t="s">
        <v>146</v>
      </c>
      <c r="AU669" s="291" t="s">
        <v>82</v>
      </c>
      <c r="AY669" s="291" t="s">
        <v>145</v>
      </c>
      <c r="BE669" s="303">
        <f>IF(N669="základní",J669,0)</f>
        <v>0</v>
      </c>
      <c r="BF669" s="303">
        <f>IF(N669="snížená",J669,0)</f>
        <v>0</v>
      </c>
      <c r="BG669" s="303">
        <f>IF(N669="zákl. přenesená",J669,0)</f>
        <v>0</v>
      </c>
      <c r="BH669" s="303">
        <f>IF(N669="sníž. přenesená",J669,0)</f>
        <v>0</v>
      </c>
      <c r="BI669" s="303">
        <f>IF(N669="nulová",J669,0)</f>
        <v>0</v>
      </c>
      <c r="BJ669" s="291" t="s">
        <v>80</v>
      </c>
      <c r="BK669" s="303">
        <f>ROUND(I669*H669,2)</f>
        <v>0</v>
      </c>
      <c r="BL669" s="291" t="s">
        <v>150</v>
      </c>
      <c r="BM669" s="291" t="s">
        <v>1254</v>
      </c>
    </row>
    <row r="670" spans="2:65" s="55" customFormat="1" ht="31.5" customHeight="1">
      <c r="B670" s="33"/>
      <c r="C670" s="142" t="s">
        <v>1255</v>
      </c>
      <c r="D670" s="142" t="s">
        <v>146</v>
      </c>
      <c r="E670" s="143" t="s">
        <v>701</v>
      </c>
      <c r="F670" s="144" t="s">
        <v>702</v>
      </c>
      <c r="G670" s="145" t="s">
        <v>155</v>
      </c>
      <c r="H670" s="146">
        <v>12</v>
      </c>
      <c r="I670" s="147"/>
      <c r="J670" s="148">
        <f>ROUND(I670*H670,2)</f>
        <v>0</v>
      </c>
      <c r="K670" s="144" t="s">
        <v>21</v>
      </c>
      <c r="L670" s="33"/>
      <c r="M670" s="302" t="s">
        <v>21</v>
      </c>
      <c r="N670" s="149" t="s">
        <v>43</v>
      </c>
      <c r="O670" s="34"/>
      <c r="P670" s="150">
        <f>O670*H670</f>
        <v>0</v>
      </c>
      <c r="Q670" s="150">
        <v>0</v>
      </c>
      <c r="R670" s="150">
        <f>Q670*H670</f>
        <v>0</v>
      </c>
      <c r="S670" s="150">
        <v>0</v>
      </c>
      <c r="T670" s="151">
        <f>S670*H670</f>
        <v>0</v>
      </c>
      <c r="AR670" s="291" t="s">
        <v>150</v>
      </c>
      <c r="AT670" s="291" t="s">
        <v>146</v>
      </c>
      <c r="AU670" s="291" t="s">
        <v>82</v>
      </c>
      <c r="AY670" s="291" t="s">
        <v>145</v>
      </c>
      <c r="BE670" s="303">
        <f>IF(N670="základní",J670,0)</f>
        <v>0</v>
      </c>
      <c r="BF670" s="303">
        <f>IF(N670="snížená",J670,0)</f>
        <v>0</v>
      </c>
      <c r="BG670" s="303">
        <f>IF(N670="zákl. přenesená",J670,0)</f>
        <v>0</v>
      </c>
      <c r="BH670" s="303">
        <f>IF(N670="sníž. přenesená",J670,0)</f>
        <v>0</v>
      </c>
      <c r="BI670" s="303">
        <f>IF(N670="nulová",J670,0)</f>
        <v>0</v>
      </c>
      <c r="BJ670" s="291" t="s">
        <v>80</v>
      </c>
      <c r="BK670" s="303">
        <f>ROUND(I670*H670,2)</f>
        <v>0</v>
      </c>
      <c r="BL670" s="291" t="s">
        <v>150</v>
      </c>
      <c r="BM670" s="291" t="s">
        <v>1256</v>
      </c>
    </row>
    <row r="671" spans="2:65" s="55" customFormat="1" ht="22.5" customHeight="1">
      <c r="B671" s="33"/>
      <c r="C671" s="142" t="s">
        <v>1005</v>
      </c>
      <c r="D671" s="142" t="s">
        <v>146</v>
      </c>
      <c r="E671" s="143" t="s">
        <v>706</v>
      </c>
      <c r="F671" s="144" t="s">
        <v>707</v>
      </c>
      <c r="G671" s="145" t="s">
        <v>221</v>
      </c>
      <c r="H671" s="146">
        <v>82</v>
      </c>
      <c r="I671" s="147"/>
      <c r="J671" s="148">
        <f>ROUND(I671*H671,2)</f>
        <v>0</v>
      </c>
      <c r="K671" s="144" t="s">
        <v>21</v>
      </c>
      <c r="L671" s="33"/>
      <c r="M671" s="302" t="s">
        <v>21</v>
      </c>
      <c r="N671" s="149" t="s">
        <v>43</v>
      </c>
      <c r="O671" s="34"/>
      <c r="P671" s="150">
        <f>O671*H671</f>
        <v>0</v>
      </c>
      <c r="Q671" s="150">
        <v>0</v>
      </c>
      <c r="R671" s="150">
        <f>Q671*H671</f>
        <v>0</v>
      </c>
      <c r="S671" s="150">
        <v>0</v>
      </c>
      <c r="T671" s="151">
        <f>S671*H671</f>
        <v>0</v>
      </c>
      <c r="AR671" s="291" t="s">
        <v>150</v>
      </c>
      <c r="AT671" s="291" t="s">
        <v>146</v>
      </c>
      <c r="AU671" s="291" t="s">
        <v>82</v>
      </c>
      <c r="AY671" s="291" t="s">
        <v>145</v>
      </c>
      <c r="BE671" s="303">
        <f>IF(N671="základní",J671,0)</f>
        <v>0</v>
      </c>
      <c r="BF671" s="303">
        <f>IF(N671="snížená",J671,0)</f>
        <v>0</v>
      </c>
      <c r="BG671" s="303">
        <f>IF(N671="zákl. přenesená",J671,0)</f>
        <v>0</v>
      </c>
      <c r="BH671" s="303">
        <f>IF(N671="sníž. přenesená",J671,0)</f>
        <v>0</v>
      </c>
      <c r="BI671" s="303">
        <f>IF(N671="nulová",J671,0)</f>
        <v>0</v>
      </c>
      <c r="BJ671" s="291" t="s">
        <v>80</v>
      </c>
      <c r="BK671" s="303">
        <f>ROUND(I671*H671,2)</f>
        <v>0</v>
      </c>
      <c r="BL671" s="291" t="s">
        <v>150</v>
      </c>
      <c r="BM671" s="291" t="s">
        <v>1257</v>
      </c>
    </row>
    <row r="672" spans="2:65" s="133" customFormat="1" ht="29.85" customHeight="1">
      <c r="B672" s="132"/>
      <c r="D672" s="134" t="s">
        <v>71</v>
      </c>
      <c r="E672" s="168" t="s">
        <v>1191</v>
      </c>
      <c r="F672" s="168" t="s">
        <v>1192</v>
      </c>
      <c r="I672" s="136"/>
      <c r="J672" s="169">
        <f>BK672</f>
        <v>0</v>
      </c>
      <c r="L672" s="132"/>
      <c r="M672" s="138"/>
      <c r="N672" s="139"/>
      <c r="O672" s="139"/>
      <c r="P672" s="140">
        <f>P673+SUM(P674:P691)</f>
        <v>0</v>
      </c>
      <c r="Q672" s="139"/>
      <c r="R672" s="140">
        <f>R673+SUM(R674:R691)</f>
        <v>7.4818000000000016</v>
      </c>
      <c r="S672" s="139"/>
      <c r="T672" s="141">
        <f>T673+SUM(T674:T691)</f>
        <v>0</v>
      </c>
      <c r="AR672" s="165" t="s">
        <v>80</v>
      </c>
      <c r="AT672" s="300" t="s">
        <v>71</v>
      </c>
      <c r="AU672" s="300" t="s">
        <v>80</v>
      </c>
      <c r="AY672" s="165" t="s">
        <v>145</v>
      </c>
      <c r="BK672" s="301">
        <f>BK673+SUM(BK674:BK691)</f>
        <v>0</v>
      </c>
    </row>
    <row r="673" spans="2:65" s="55" customFormat="1" ht="31.5" customHeight="1">
      <c r="B673" s="33"/>
      <c r="C673" s="142" t="s">
        <v>1258</v>
      </c>
      <c r="D673" s="142" t="s">
        <v>146</v>
      </c>
      <c r="E673" s="143" t="s">
        <v>1193</v>
      </c>
      <c r="F673" s="144" t="s">
        <v>1194</v>
      </c>
      <c r="G673" s="145" t="s">
        <v>155</v>
      </c>
      <c r="H673" s="146">
        <v>200</v>
      </c>
      <c r="I673" s="147"/>
      <c r="J673" s="148">
        <f>ROUND(I673*H673,2)</f>
        <v>0</v>
      </c>
      <c r="K673" s="144" t="s">
        <v>190</v>
      </c>
      <c r="L673" s="33"/>
      <c r="M673" s="302" t="s">
        <v>21</v>
      </c>
      <c r="N673" s="149" t="s">
        <v>43</v>
      </c>
      <c r="O673" s="34"/>
      <c r="P673" s="150">
        <f>O673*H673</f>
        <v>0</v>
      </c>
      <c r="Q673" s="150">
        <v>0</v>
      </c>
      <c r="R673" s="150">
        <f>Q673*H673</f>
        <v>0</v>
      </c>
      <c r="S673" s="150">
        <v>0</v>
      </c>
      <c r="T673" s="151">
        <f>S673*H673</f>
        <v>0</v>
      </c>
      <c r="AR673" s="291" t="s">
        <v>150</v>
      </c>
      <c r="AT673" s="291" t="s">
        <v>146</v>
      </c>
      <c r="AU673" s="291" t="s">
        <v>82</v>
      </c>
      <c r="AY673" s="291" t="s">
        <v>145</v>
      </c>
      <c r="BE673" s="303">
        <f>IF(N673="základní",J673,0)</f>
        <v>0</v>
      </c>
      <c r="BF673" s="303">
        <f>IF(N673="snížená",J673,0)</f>
        <v>0</v>
      </c>
      <c r="BG673" s="303">
        <f>IF(N673="zákl. přenesená",J673,0)</f>
        <v>0</v>
      </c>
      <c r="BH673" s="303">
        <f>IF(N673="sníž. přenesená",J673,0)</f>
        <v>0</v>
      </c>
      <c r="BI673" s="303">
        <f>IF(N673="nulová",J673,0)</f>
        <v>0</v>
      </c>
      <c r="BJ673" s="291" t="s">
        <v>80</v>
      </c>
      <c r="BK673" s="303">
        <f>ROUND(I673*H673,2)</f>
        <v>0</v>
      </c>
      <c r="BL673" s="291" t="s">
        <v>150</v>
      </c>
      <c r="BM673" s="291" t="s">
        <v>1259</v>
      </c>
    </row>
    <row r="674" spans="2:65" s="55" customFormat="1" ht="81">
      <c r="B674" s="33"/>
      <c r="D674" s="170" t="s">
        <v>191</v>
      </c>
      <c r="F674" s="171" t="s">
        <v>408</v>
      </c>
      <c r="I674" s="122"/>
      <c r="L674" s="33"/>
      <c r="M674" s="154"/>
      <c r="N674" s="34"/>
      <c r="O674" s="34"/>
      <c r="P674" s="34"/>
      <c r="Q674" s="34"/>
      <c r="R674" s="34"/>
      <c r="S674" s="34"/>
      <c r="T674" s="70"/>
      <c r="AT674" s="291" t="s">
        <v>191</v>
      </c>
      <c r="AU674" s="291" t="s">
        <v>82</v>
      </c>
    </row>
    <row r="675" spans="2:65" s="55" customFormat="1" ht="31.5" customHeight="1">
      <c r="B675" s="33"/>
      <c r="C675" s="142" t="s">
        <v>1007</v>
      </c>
      <c r="D675" s="142" t="s">
        <v>146</v>
      </c>
      <c r="E675" s="143" t="s">
        <v>1197</v>
      </c>
      <c r="F675" s="144" t="s">
        <v>1198</v>
      </c>
      <c r="G675" s="145" t="s">
        <v>155</v>
      </c>
      <c r="H675" s="146">
        <v>200</v>
      </c>
      <c r="I675" s="147"/>
      <c r="J675" s="148">
        <f>ROUND(I675*H675,2)</f>
        <v>0</v>
      </c>
      <c r="K675" s="144" t="s">
        <v>190</v>
      </c>
      <c r="L675" s="33"/>
      <c r="M675" s="302" t="s">
        <v>21</v>
      </c>
      <c r="N675" s="149" t="s">
        <v>43</v>
      </c>
      <c r="O675" s="34"/>
      <c r="P675" s="150">
        <f>O675*H675</f>
        <v>0</v>
      </c>
      <c r="Q675" s="150">
        <v>0</v>
      </c>
      <c r="R675" s="150">
        <f>Q675*H675</f>
        <v>0</v>
      </c>
      <c r="S675" s="150">
        <v>0</v>
      </c>
      <c r="T675" s="151">
        <f>S675*H675</f>
        <v>0</v>
      </c>
      <c r="AR675" s="291" t="s">
        <v>150</v>
      </c>
      <c r="AT675" s="291" t="s">
        <v>146</v>
      </c>
      <c r="AU675" s="291" t="s">
        <v>82</v>
      </c>
      <c r="AY675" s="291" t="s">
        <v>145</v>
      </c>
      <c r="BE675" s="303">
        <f>IF(N675="základní",J675,0)</f>
        <v>0</v>
      </c>
      <c r="BF675" s="303">
        <f>IF(N675="snížená",J675,0)</f>
        <v>0</v>
      </c>
      <c r="BG675" s="303">
        <f>IF(N675="zákl. přenesená",J675,0)</f>
        <v>0</v>
      </c>
      <c r="BH675" s="303">
        <f>IF(N675="sníž. přenesená",J675,0)</f>
        <v>0</v>
      </c>
      <c r="BI675" s="303">
        <f>IF(N675="nulová",J675,0)</f>
        <v>0</v>
      </c>
      <c r="BJ675" s="291" t="s">
        <v>80</v>
      </c>
      <c r="BK675" s="303">
        <f>ROUND(I675*H675,2)</f>
        <v>0</v>
      </c>
      <c r="BL675" s="291" t="s">
        <v>150</v>
      </c>
      <c r="BM675" s="291" t="s">
        <v>1260</v>
      </c>
    </row>
    <row r="676" spans="2:65" s="55" customFormat="1" ht="94.5">
      <c r="B676" s="33"/>
      <c r="D676" s="170" t="s">
        <v>191</v>
      </c>
      <c r="F676" s="171" t="s">
        <v>1200</v>
      </c>
      <c r="I676" s="122"/>
      <c r="L676" s="33"/>
      <c r="M676" s="154"/>
      <c r="N676" s="34"/>
      <c r="O676" s="34"/>
      <c r="P676" s="34"/>
      <c r="Q676" s="34"/>
      <c r="R676" s="34"/>
      <c r="S676" s="34"/>
      <c r="T676" s="70"/>
      <c r="AT676" s="291" t="s">
        <v>191</v>
      </c>
      <c r="AU676" s="291" t="s">
        <v>82</v>
      </c>
    </row>
    <row r="677" spans="2:65" s="55" customFormat="1" ht="22.5" customHeight="1">
      <c r="B677" s="33"/>
      <c r="C677" s="182" t="s">
        <v>1261</v>
      </c>
      <c r="D677" s="182" t="s">
        <v>232</v>
      </c>
      <c r="E677" s="183" t="s">
        <v>1262</v>
      </c>
      <c r="F677" s="184" t="s">
        <v>1263</v>
      </c>
      <c r="G677" s="185" t="s">
        <v>149</v>
      </c>
      <c r="H677" s="186">
        <v>150</v>
      </c>
      <c r="I677" s="187"/>
      <c r="J677" s="188">
        <f>ROUND(I677*H677,2)</f>
        <v>0</v>
      </c>
      <c r="K677" s="184" t="s">
        <v>21</v>
      </c>
      <c r="L677" s="306"/>
      <c r="M677" s="307" t="s">
        <v>21</v>
      </c>
      <c r="N677" s="189" t="s">
        <v>43</v>
      </c>
      <c r="O677" s="34"/>
      <c r="P677" s="150">
        <f>O677*H677</f>
        <v>0</v>
      </c>
      <c r="Q677" s="150">
        <v>0</v>
      </c>
      <c r="R677" s="150">
        <f>Q677*H677</f>
        <v>0</v>
      </c>
      <c r="S677" s="150">
        <v>0</v>
      </c>
      <c r="T677" s="151">
        <f>S677*H677</f>
        <v>0</v>
      </c>
      <c r="AR677" s="291" t="s">
        <v>162</v>
      </c>
      <c r="AT677" s="291" t="s">
        <v>232</v>
      </c>
      <c r="AU677" s="291" t="s">
        <v>82</v>
      </c>
      <c r="AY677" s="291" t="s">
        <v>145</v>
      </c>
      <c r="BE677" s="303">
        <f>IF(N677="základní",J677,0)</f>
        <v>0</v>
      </c>
      <c r="BF677" s="303">
        <f>IF(N677="snížená",J677,0)</f>
        <v>0</v>
      </c>
      <c r="BG677" s="303">
        <f>IF(N677="zákl. přenesená",J677,0)</f>
        <v>0</v>
      </c>
      <c r="BH677" s="303">
        <f>IF(N677="sníž. přenesená",J677,0)</f>
        <v>0</v>
      </c>
      <c r="BI677" s="303">
        <f>IF(N677="nulová",J677,0)</f>
        <v>0</v>
      </c>
      <c r="BJ677" s="291" t="s">
        <v>80</v>
      </c>
      <c r="BK677" s="303">
        <f>ROUND(I677*H677,2)</f>
        <v>0</v>
      </c>
      <c r="BL677" s="291" t="s">
        <v>150</v>
      </c>
      <c r="BM677" s="291" t="s">
        <v>1264</v>
      </c>
    </row>
    <row r="678" spans="2:65" s="55" customFormat="1" ht="22.5" customHeight="1">
      <c r="B678" s="33"/>
      <c r="C678" s="182" t="s">
        <v>1008</v>
      </c>
      <c r="D678" s="182" t="s">
        <v>232</v>
      </c>
      <c r="E678" s="183" t="s">
        <v>1208</v>
      </c>
      <c r="F678" s="184" t="s">
        <v>1209</v>
      </c>
      <c r="G678" s="185" t="s">
        <v>149</v>
      </c>
      <c r="H678" s="186">
        <v>50</v>
      </c>
      <c r="I678" s="187"/>
      <c r="J678" s="188">
        <f>ROUND(I678*H678,2)</f>
        <v>0</v>
      </c>
      <c r="K678" s="184" t="s">
        <v>21</v>
      </c>
      <c r="L678" s="306"/>
      <c r="M678" s="307" t="s">
        <v>21</v>
      </c>
      <c r="N678" s="189" t="s">
        <v>43</v>
      </c>
      <c r="O678" s="34"/>
      <c r="P678" s="150">
        <f>O678*H678</f>
        <v>0</v>
      </c>
      <c r="Q678" s="150">
        <v>0</v>
      </c>
      <c r="R678" s="150">
        <f>Q678*H678</f>
        <v>0</v>
      </c>
      <c r="S678" s="150">
        <v>0</v>
      </c>
      <c r="T678" s="151">
        <f>S678*H678</f>
        <v>0</v>
      </c>
      <c r="AR678" s="291" t="s">
        <v>162</v>
      </c>
      <c r="AT678" s="291" t="s">
        <v>232</v>
      </c>
      <c r="AU678" s="291" t="s">
        <v>82</v>
      </c>
      <c r="AY678" s="291" t="s">
        <v>145</v>
      </c>
      <c r="BE678" s="303">
        <f>IF(N678="základní",J678,0)</f>
        <v>0</v>
      </c>
      <c r="BF678" s="303">
        <f>IF(N678="snížená",J678,0)</f>
        <v>0</v>
      </c>
      <c r="BG678" s="303">
        <f>IF(N678="zákl. přenesená",J678,0)</f>
        <v>0</v>
      </c>
      <c r="BH678" s="303">
        <f>IF(N678="sníž. přenesená",J678,0)</f>
        <v>0</v>
      </c>
      <c r="BI678" s="303">
        <f>IF(N678="nulová",J678,0)</f>
        <v>0</v>
      </c>
      <c r="BJ678" s="291" t="s">
        <v>80</v>
      </c>
      <c r="BK678" s="303">
        <f>ROUND(I678*H678,2)</f>
        <v>0</v>
      </c>
      <c r="BL678" s="291" t="s">
        <v>150</v>
      </c>
      <c r="BM678" s="291" t="s">
        <v>1265</v>
      </c>
    </row>
    <row r="679" spans="2:65" s="55" customFormat="1" ht="31.5" customHeight="1">
      <c r="B679" s="33"/>
      <c r="C679" s="142" t="s">
        <v>1266</v>
      </c>
      <c r="D679" s="142" t="s">
        <v>146</v>
      </c>
      <c r="E679" s="143" t="s">
        <v>730</v>
      </c>
      <c r="F679" s="144" t="s">
        <v>731</v>
      </c>
      <c r="G679" s="145" t="s">
        <v>199</v>
      </c>
      <c r="H679" s="146">
        <v>4.0000000000000001E-3</v>
      </c>
      <c r="I679" s="147"/>
      <c r="J679" s="148">
        <f>ROUND(I679*H679,2)</f>
        <v>0</v>
      </c>
      <c r="K679" s="144" t="s">
        <v>190</v>
      </c>
      <c r="L679" s="33"/>
      <c r="M679" s="302" t="s">
        <v>21</v>
      </c>
      <c r="N679" s="149" t="s">
        <v>43</v>
      </c>
      <c r="O679" s="34"/>
      <c r="P679" s="150">
        <f>O679*H679</f>
        <v>0</v>
      </c>
      <c r="Q679" s="150">
        <v>0</v>
      </c>
      <c r="R679" s="150">
        <f>Q679*H679</f>
        <v>0</v>
      </c>
      <c r="S679" s="150">
        <v>0</v>
      </c>
      <c r="T679" s="151">
        <f>S679*H679</f>
        <v>0</v>
      </c>
      <c r="AR679" s="291" t="s">
        <v>150</v>
      </c>
      <c r="AT679" s="291" t="s">
        <v>146</v>
      </c>
      <c r="AU679" s="291" t="s">
        <v>82</v>
      </c>
      <c r="AY679" s="291" t="s">
        <v>145</v>
      </c>
      <c r="BE679" s="303">
        <f>IF(N679="základní",J679,0)</f>
        <v>0</v>
      </c>
      <c r="BF679" s="303">
        <f>IF(N679="snížená",J679,0)</f>
        <v>0</v>
      </c>
      <c r="BG679" s="303">
        <f>IF(N679="zákl. přenesená",J679,0)</f>
        <v>0</v>
      </c>
      <c r="BH679" s="303">
        <f>IF(N679="sníž. přenesená",J679,0)</f>
        <v>0</v>
      </c>
      <c r="BI679" s="303">
        <f>IF(N679="nulová",J679,0)</f>
        <v>0</v>
      </c>
      <c r="BJ679" s="291" t="s">
        <v>80</v>
      </c>
      <c r="BK679" s="303">
        <f>ROUND(I679*H679,2)</f>
        <v>0</v>
      </c>
      <c r="BL679" s="291" t="s">
        <v>150</v>
      </c>
      <c r="BM679" s="291" t="s">
        <v>1267</v>
      </c>
    </row>
    <row r="680" spans="2:65" s="55" customFormat="1" ht="54">
      <c r="B680" s="33"/>
      <c r="D680" s="170" t="s">
        <v>191</v>
      </c>
      <c r="F680" s="171" t="s">
        <v>732</v>
      </c>
      <c r="I680" s="122"/>
      <c r="L680" s="33"/>
      <c r="M680" s="154"/>
      <c r="N680" s="34"/>
      <c r="O680" s="34"/>
      <c r="P680" s="34"/>
      <c r="Q680" s="34"/>
      <c r="R680" s="34"/>
      <c r="S680" s="34"/>
      <c r="T680" s="70"/>
      <c r="AT680" s="291" t="s">
        <v>191</v>
      </c>
      <c r="AU680" s="291" t="s">
        <v>82</v>
      </c>
    </row>
    <row r="681" spans="2:65" s="55" customFormat="1" ht="22.5" customHeight="1">
      <c r="B681" s="33"/>
      <c r="C681" s="182" t="s">
        <v>1010</v>
      </c>
      <c r="D681" s="182" t="s">
        <v>232</v>
      </c>
      <c r="E681" s="183" t="s">
        <v>733</v>
      </c>
      <c r="F681" s="184" t="s">
        <v>734</v>
      </c>
      <c r="G681" s="185" t="s">
        <v>459</v>
      </c>
      <c r="H681" s="186">
        <v>4</v>
      </c>
      <c r="I681" s="187"/>
      <c r="J681" s="188">
        <f>ROUND(I681*H681,2)</f>
        <v>0</v>
      </c>
      <c r="K681" s="184" t="s">
        <v>21</v>
      </c>
      <c r="L681" s="306"/>
      <c r="M681" s="307" t="s">
        <v>21</v>
      </c>
      <c r="N681" s="189" t="s">
        <v>43</v>
      </c>
      <c r="O681" s="34"/>
      <c r="P681" s="150">
        <f>O681*H681</f>
        <v>0</v>
      </c>
      <c r="Q681" s="150">
        <v>0</v>
      </c>
      <c r="R681" s="150">
        <f>Q681*H681</f>
        <v>0</v>
      </c>
      <c r="S681" s="150">
        <v>0</v>
      </c>
      <c r="T681" s="151">
        <f>S681*H681</f>
        <v>0</v>
      </c>
      <c r="AR681" s="291" t="s">
        <v>162</v>
      </c>
      <c r="AT681" s="291" t="s">
        <v>232</v>
      </c>
      <c r="AU681" s="291" t="s">
        <v>82</v>
      </c>
      <c r="AY681" s="291" t="s">
        <v>145</v>
      </c>
      <c r="BE681" s="303">
        <f>IF(N681="základní",J681,0)</f>
        <v>0</v>
      </c>
      <c r="BF681" s="303">
        <f>IF(N681="snížená",J681,0)</f>
        <v>0</v>
      </c>
      <c r="BG681" s="303">
        <f>IF(N681="zákl. přenesená",J681,0)</f>
        <v>0</v>
      </c>
      <c r="BH681" s="303">
        <f>IF(N681="sníž. přenesená",J681,0)</f>
        <v>0</v>
      </c>
      <c r="BI681" s="303">
        <f>IF(N681="nulová",J681,0)</f>
        <v>0</v>
      </c>
      <c r="BJ681" s="291" t="s">
        <v>80</v>
      </c>
      <c r="BK681" s="303">
        <f>ROUND(I681*H681,2)</f>
        <v>0</v>
      </c>
      <c r="BL681" s="291" t="s">
        <v>150</v>
      </c>
      <c r="BM681" s="291" t="s">
        <v>1268</v>
      </c>
    </row>
    <row r="682" spans="2:65" s="55" customFormat="1" ht="31.5" customHeight="1">
      <c r="B682" s="33"/>
      <c r="C682" s="142" t="s">
        <v>1269</v>
      </c>
      <c r="D682" s="142" t="s">
        <v>146</v>
      </c>
      <c r="E682" s="143" t="s">
        <v>716</v>
      </c>
      <c r="F682" s="144" t="s">
        <v>717</v>
      </c>
      <c r="G682" s="145" t="s">
        <v>155</v>
      </c>
      <c r="H682" s="146">
        <v>200</v>
      </c>
      <c r="I682" s="147"/>
      <c r="J682" s="148">
        <f>ROUND(I682*H682,2)</f>
        <v>0</v>
      </c>
      <c r="K682" s="144" t="s">
        <v>190</v>
      </c>
      <c r="L682" s="33"/>
      <c r="M682" s="302" t="s">
        <v>21</v>
      </c>
      <c r="N682" s="149" t="s">
        <v>43</v>
      </c>
      <c r="O682" s="34"/>
      <c r="P682" s="150">
        <f>O682*H682</f>
        <v>0</v>
      </c>
      <c r="Q682" s="150">
        <v>2.0799999999999998E-3</v>
      </c>
      <c r="R682" s="150">
        <f>Q682*H682</f>
        <v>0.41599999999999998</v>
      </c>
      <c r="S682" s="150">
        <v>0</v>
      </c>
      <c r="T682" s="151">
        <f>S682*H682</f>
        <v>0</v>
      </c>
      <c r="AR682" s="291" t="s">
        <v>150</v>
      </c>
      <c r="AT682" s="291" t="s">
        <v>146</v>
      </c>
      <c r="AU682" s="291" t="s">
        <v>82</v>
      </c>
      <c r="AY682" s="291" t="s">
        <v>145</v>
      </c>
      <c r="BE682" s="303">
        <f>IF(N682="základní",J682,0)</f>
        <v>0</v>
      </c>
      <c r="BF682" s="303">
        <f>IF(N682="snížená",J682,0)</f>
        <v>0</v>
      </c>
      <c r="BG682" s="303">
        <f>IF(N682="zákl. přenesená",J682,0)</f>
        <v>0</v>
      </c>
      <c r="BH682" s="303">
        <f>IF(N682="sníž. přenesená",J682,0)</f>
        <v>0</v>
      </c>
      <c r="BI682" s="303">
        <f>IF(N682="nulová",J682,0)</f>
        <v>0</v>
      </c>
      <c r="BJ682" s="291" t="s">
        <v>80</v>
      </c>
      <c r="BK682" s="303">
        <f>ROUND(I682*H682,2)</f>
        <v>0</v>
      </c>
      <c r="BL682" s="291" t="s">
        <v>150</v>
      </c>
      <c r="BM682" s="291" t="s">
        <v>1270</v>
      </c>
    </row>
    <row r="683" spans="2:65" s="55" customFormat="1" ht="121.5">
      <c r="B683" s="33"/>
      <c r="D683" s="170" t="s">
        <v>191</v>
      </c>
      <c r="F683" s="171" t="s">
        <v>718</v>
      </c>
      <c r="I683" s="122"/>
      <c r="L683" s="33"/>
      <c r="M683" s="154"/>
      <c r="N683" s="34"/>
      <c r="O683" s="34"/>
      <c r="P683" s="34"/>
      <c r="Q683" s="34"/>
      <c r="R683" s="34"/>
      <c r="S683" s="34"/>
      <c r="T683" s="70"/>
      <c r="AT683" s="291" t="s">
        <v>191</v>
      </c>
      <c r="AU683" s="291" t="s">
        <v>82</v>
      </c>
    </row>
    <row r="684" spans="2:65" s="55" customFormat="1" ht="22.5" customHeight="1">
      <c r="B684" s="33"/>
      <c r="C684" s="142" t="s">
        <v>1011</v>
      </c>
      <c r="D684" s="142" t="s">
        <v>146</v>
      </c>
      <c r="E684" s="143" t="s">
        <v>1216</v>
      </c>
      <c r="F684" s="144" t="s">
        <v>1217</v>
      </c>
      <c r="G684" s="145" t="s">
        <v>149</v>
      </c>
      <c r="H684" s="146">
        <v>200</v>
      </c>
      <c r="I684" s="147"/>
      <c r="J684" s="148">
        <f t="shared" ref="J684:J690" si="70">ROUND(I684*H684,2)</f>
        <v>0</v>
      </c>
      <c r="K684" s="144" t="s">
        <v>21</v>
      </c>
      <c r="L684" s="33"/>
      <c r="M684" s="302" t="s">
        <v>21</v>
      </c>
      <c r="N684" s="149" t="s">
        <v>43</v>
      </c>
      <c r="O684" s="34"/>
      <c r="P684" s="150">
        <f t="shared" ref="P684:P690" si="71">O684*H684</f>
        <v>0</v>
      </c>
      <c r="Q684" s="150">
        <v>0</v>
      </c>
      <c r="R684" s="150">
        <f t="shared" ref="R684:R690" si="72">Q684*H684</f>
        <v>0</v>
      </c>
      <c r="S684" s="150">
        <v>0</v>
      </c>
      <c r="T684" s="151">
        <f t="shared" ref="T684:T690" si="73">S684*H684</f>
        <v>0</v>
      </c>
      <c r="AR684" s="291" t="s">
        <v>150</v>
      </c>
      <c r="AT684" s="291" t="s">
        <v>146</v>
      </c>
      <c r="AU684" s="291" t="s">
        <v>82</v>
      </c>
      <c r="AY684" s="291" t="s">
        <v>145</v>
      </c>
      <c r="BE684" s="303">
        <f t="shared" ref="BE684:BE690" si="74">IF(N684="základní",J684,0)</f>
        <v>0</v>
      </c>
      <c r="BF684" s="303">
        <f t="shared" ref="BF684:BF690" si="75">IF(N684="snížená",J684,0)</f>
        <v>0</v>
      </c>
      <c r="BG684" s="303">
        <f t="shared" ref="BG684:BG690" si="76">IF(N684="zákl. přenesená",J684,0)</f>
        <v>0</v>
      </c>
      <c r="BH684" s="303">
        <f t="shared" ref="BH684:BH690" si="77">IF(N684="sníž. přenesená",J684,0)</f>
        <v>0</v>
      </c>
      <c r="BI684" s="303">
        <f t="shared" ref="BI684:BI690" si="78">IF(N684="nulová",J684,0)</f>
        <v>0</v>
      </c>
      <c r="BJ684" s="291" t="s">
        <v>80</v>
      </c>
      <c r="BK684" s="303">
        <f t="shared" ref="BK684:BK690" si="79">ROUND(I684*H684,2)</f>
        <v>0</v>
      </c>
      <c r="BL684" s="291" t="s">
        <v>150</v>
      </c>
      <c r="BM684" s="291" t="s">
        <v>1271</v>
      </c>
    </row>
    <row r="685" spans="2:65" s="55" customFormat="1" ht="22.5" customHeight="1">
      <c r="B685" s="33"/>
      <c r="C685" s="182" t="s">
        <v>1272</v>
      </c>
      <c r="D685" s="182" t="s">
        <v>232</v>
      </c>
      <c r="E685" s="183" t="s">
        <v>739</v>
      </c>
      <c r="F685" s="184" t="s">
        <v>740</v>
      </c>
      <c r="G685" s="185" t="s">
        <v>149</v>
      </c>
      <c r="H685" s="186">
        <v>200</v>
      </c>
      <c r="I685" s="187"/>
      <c r="J685" s="188">
        <f t="shared" si="70"/>
        <v>0</v>
      </c>
      <c r="K685" s="184" t="s">
        <v>21</v>
      </c>
      <c r="L685" s="306"/>
      <c r="M685" s="307" t="s">
        <v>21</v>
      </c>
      <c r="N685" s="189" t="s">
        <v>43</v>
      </c>
      <c r="O685" s="34"/>
      <c r="P685" s="150">
        <f t="shared" si="71"/>
        <v>0</v>
      </c>
      <c r="Q685" s="150">
        <v>0</v>
      </c>
      <c r="R685" s="150">
        <f t="shared" si="72"/>
        <v>0</v>
      </c>
      <c r="S685" s="150">
        <v>0</v>
      </c>
      <c r="T685" s="151">
        <f t="shared" si="73"/>
        <v>0</v>
      </c>
      <c r="AR685" s="291" t="s">
        <v>162</v>
      </c>
      <c r="AT685" s="291" t="s">
        <v>232</v>
      </c>
      <c r="AU685" s="291" t="s">
        <v>82</v>
      </c>
      <c r="AY685" s="291" t="s">
        <v>145</v>
      </c>
      <c r="BE685" s="303">
        <f t="shared" si="74"/>
        <v>0</v>
      </c>
      <c r="BF685" s="303">
        <f t="shared" si="75"/>
        <v>0</v>
      </c>
      <c r="BG685" s="303">
        <f t="shared" si="76"/>
        <v>0</v>
      </c>
      <c r="BH685" s="303">
        <f t="shared" si="77"/>
        <v>0</v>
      </c>
      <c r="BI685" s="303">
        <f t="shared" si="78"/>
        <v>0</v>
      </c>
      <c r="BJ685" s="291" t="s">
        <v>80</v>
      </c>
      <c r="BK685" s="303">
        <f t="shared" si="79"/>
        <v>0</v>
      </c>
      <c r="BL685" s="291" t="s">
        <v>150</v>
      </c>
      <c r="BM685" s="291" t="s">
        <v>1273</v>
      </c>
    </row>
    <row r="686" spans="2:65" s="55" customFormat="1" ht="22.5" customHeight="1">
      <c r="B686" s="33"/>
      <c r="C686" s="142" t="s">
        <v>1013</v>
      </c>
      <c r="D686" s="142" t="s">
        <v>146</v>
      </c>
      <c r="E686" s="143" t="s">
        <v>746</v>
      </c>
      <c r="F686" s="144" t="s">
        <v>747</v>
      </c>
      <c r="G686" s="145" t="s">
        <v>221</v>
      </c>
      <c r="H686" s="146">
        <v>10</v>
      </c>
      <c r="I686" s="147"/>
      <c r="J686" s="148">
        <f t="shared" si="70"/>
        <v>0</v>
      </c>
      <c r="K686" s="144" t="s">
        <v>190</v>
      </c>
      <c r="L686" s="33"/>
      <c r="M686" s="302" t="s">
        <v>21</v>
      </c>
      <c r="N686" s="149" t="s">
        <v>43</v>
      </c>
      <c r="O686" s="34"/>
      <c r="P686" s="150">
        <f t="shared" si="71"/>
        <v>0</v>
      </c>
      <c r="Q686" s="150">
        <v>0</v>
      </c>
      <c r="R686" s="150">
        <f t="shared" si="72"/>
        <v>0</v>
      </c>
      <c r="S686" s="150">
        <v>0</v>
      </c>
      <c r="T686" s="151">
        <f t="shared" si="73"/>
        <v>0</v>
      </c>
      <c r="AR686" s="291" t="s">
        <v>150</v>
      </c>
      <c r="AT686" s="291" t="s">
        <v>146</v>
      </c>
      <c r="AU686" s="291" t="s">
        <v>82</v>
      </c>
      <c r="AY686" s="291" t="s">
        <v>145</v>
      </c>
      <c r="BE686" s="303">
        <f t="shared" si="74"/>
        <v>0</v>
      </c>
      <c r="BF686" s="303">
        <f t="shared" si="75"/>
        <v>0</v>
      </c>
      <c r="BG686" s="303">
        <f t="shared" si="76"/>
        <v>0</v>
      </c>
      <c r="BH686" s="303">
        <f t="shared" si="77"/>
        <v>0</v>
      </c>
      <c r="BI686" s="303">
        <f t="shared" si="78"/>
        <v>0</v>
      </c>
      <c r="BJ686" s="291" t="s">
        <v>80</v>
      </c>
      <c r="BK686" s="303">
        <f t="shared" si="79"/>
        <v>0</v>
      </c>
      <c r="BL686" s="291" t="s">
        <v>150</v>
      </c>
      <c r="BM686" s="291" t="s">
        <v>1274</v>
      </c>
    </row>
    <row r="687" spans="2:65" s="55" customFormat="1" ht="22.5" customHeight="1">
      <c r="B687" s="33"/>
      <c r="C687" s="182" t="s">
        <v>1275</v>
      </c>
      <c r="D687" s="182" t="s">
        <v>232</v>
      </c>
      <c r="E687" s="183" t="s">
        <v>748</v>
      </c>
      <c r="F687" s="184" t="s">
        <v>749</v>
      </c>
      <c r="G687" s="185" t="s">
        <v>221</v>
      </c>
      <c r="H687" s="186">
        <v>10</v>
      </c>
      <c r="I687" s="187"/>
      <c r="J687" s="188">
        <f t="shared" si="70"/>
        <v>0</v>
      </c>
      <c r="K687" s="184" t="s">
        <v>190</v>
      </c>
      <c r="L687" s="306"/>
      <c r="M687" s="307" t="s">
        <v>21</v>
      </c>
      <c r="N687" s="189" t="s">
        <v>43</v>
      </c>
      <c r="O687" s="34"/>
      <c r="P687" s="150">
        <f t="shared" si="71"/>
        <v>0</v>
      </c>
      <c r="Q687" s="150">
        <v>0</v>
      </c>
      <c r="R687" s="150">
        <f t="shared" si="72"/>
        <v>0</v>
      </c>
      <c r="S687" s="150">
        <v>0</v>
      </c>
      <c r="T687" s="151">
        <f t="shared" si="73"/>
        <v>0</v>
      </c>
      <c r="AR687" s="291" t="s">
        <v>162</v>
      </c>
      <c r="AT687" s="291" t="s">
        <v>232</v>
      </c>
      <c r="AU687" s="291" t="s">
        <v>82</v>
      </c>
      <c r="AY687" s="291" t="s">
        <v>145</v>
      </c>
      <c r="BE687" s="303">
        <f t="shared" si="74"/>
        <v>0</v>
      </c>
      <c r="BF687" s="303">
        <f t="shared" si="75"/>
        <v>0</v>
      </c>
      <c r="BG687" s="303">
        <f t="shared" si="76"/>
        <v>0</v>
      </c>
      <c r="BH687" s="303">
        <f t="shared" si="77"/>
        <v>0</v>
      </c>
      <c r="BI687" s="303">
        <f t="shared" si="78"/>
        <v>0</v>
      </c>
      <c r="BJ687" s="291" t="s">
        <v>80</v>
      </c>
      <c r="BK687" s="303">
        <f t="shared" si="79"/>
        <v>0</v>
      </c>
      <c r="BL687" s="291" t="s">
        <v>150</v>
      </c>
      <c r="BM687" s="291" t="s">
        <v>1276</v>
      </c>
    </row>
    <row r="688" spans="2:65" s="55" customFormat="1" ht="22.5" customHeight="1">
      <c r="B688" s="33"/>
      <c r="C688" s="142" t="s">
        <v>1014</v>
      </c>
      <c r="D688" s="142" t="s">
        <v>146</v>
      </c>
      <c r="E688" s="143" t="s">
        <v>817</v>
      </c>
      <c r="F688" s="144" t="s">
        <v>818</v>
      </c>
      <c r="G688" s="145" t="s">
        <v>221</v>
      </c>
      <c r="H688" s="146">
        <v>10</v>
      </c>
      <c r="I688" s="147"/>
      <c r="J688" s="148">
        <f t="shared" si="70"/>
        <v>0</v>
      </c>
      <c r="K688" s="144" t="s">
        <v>21</v>
      </c>
      <c r="L688" s="33"/>
      <c r="M688" s="302" t="s">
        <v>21</v>
      </c>
      <c r="N688" s="149" t="s">
        <v>43</v>
      </c>
      <c r="O688" s="34"/>
      <c r="P688" s="150">
        <f t="shared" si="71"/>
        <v>0</v>
      </c>
      <c r="Q688" s="150">
        <v>0</v>
      </c>
      <c r="R688" s="150">
        <f t="shared" si="72"/>
        <v>0</v>
      </c>
      <c r="S688" s="150">
        <v>0</v>
      </c>
      <c r="T688" s="151">
        <f t="shared" si="73"/>
        <v>0</v>
      </c>
      <c r="AR688" s="291" t="s">
        <v>150</v>
      </c>
      <c r="AT688" s="291" t="s">
        <v>146</v>
      </c>
      <c r="AU688" s="291" t="s">
        <v>82</v>
      </c>
      <c r="AY688" s="291" t="s">
        <v>145</v>
      </c>
      <c r="BE688" s="303">
        <f t="shared" si="74"/>
        <v>0</v>
      </c>
      <c r="BF688" s="303">
        <f t="shared" si="75"/>
        <v>0</v>
      </c>
      <c r="BG688" s="303">
        <f t="shared" si="76"/>
        <v>0</v>
      </c>
      <c r="BH688" s="303">
        <f t="shared" si="77"/>
        <v>0</v>
      </c>
      <c r="BI688" s="303">
        <f t="shared" si="78"/>
        <v>0</v>
      </c>
      <c r="BJ688" s="291" t="s">
        <v>80</v>
      </c>
      <c r="BK688" s="303">
        <f t="shared" si="79"/>
        <v>0</v>
      </c>
      <c r="BL688" s="291" t="s">
        <v>150</v>
      </c>
      <c r="BM688" s="291" t="s">
        <v>1277</v>
      </c>
    </row>
    <row r="689" spans="2:65" s="55" customFormat="1" ht="22.5" customHeight="1">
      <c r="B689" s="33"/>
      <c r="C689" s="142" t="s">
        <v>1278</v>
      </c>
      <c r="D689" s="142" t="s">
        <v>146</v>
      </c>
      <c r="E689" s="143" t="s">
        <v>750</v>
      </c>
      <c r="F689" s="144" t="s">
        <v>751</v>
      </c>
      <c r="G689" s="145" t="s">
        <v>189</v>
      </c>
      <c r="H689" s="146">
        <v>353.25</v>
      </c>
      <c r="I689" s="147"/>
      <c r="J689" s="148">
        <f t="shared" si="70"/>
        <v>0</v>
      </c>
      <c r="K689" s="144" t="s">
        <v>21</v>
      </c>
      <c r="L689" s="33"/>
      <c r="M689" s="302" t="s">
        <v>21</v>
      </c>
      <c r="N689" s="149" t="s">
        <v>43</v>
      </c>
      <c r="O689" s="34"/>
      <c r="P689" s="150">
        <f t="shared" si="71"/>
        <v>0</v>
      </c>
      <c r="Q689" s="150">
        <v>0</v>
      </c>
      <c r="R689" s="150">
        <f t="shared" si="72"/>
        <v>0</v>
      </c>
      <c r="S689" s="150">
        <v>0</v>
      </c>
      <c r="T689" s="151">
        <f t="shared" si="73"/>
        <v>0</v>
      </c>
      <c r="AR689" s="291" t="s">
        <v>150</v>
      </c>
      <c r="AT689" s="291" t="s">
        <v>146</v>
      </c>
      <c r="AU689" s="291" t="s">
        <v>82</v>
      </c>
      <c r="AY689" s="291" t="s">
        <v>145</v>
      </c>
      <c r="BE689" s="303">
        <f t="shared" si="74"/>
        <v>0</v>
      </c>
      <c r="BF689" s="303">
        <f t="shared" si="75"/>
        <v>0</v>
      </c>
      <c r="BG689" s="303">
        <f t="shared" si="76"/>
        <v>0</v>
      </c>
      <c r="BH689" s="303">
        <f t="shared" si="77"/>
        <v>0</v>
      </c>
      <c r="BI689" s="303">
        <f t="shared" si="78"/>
        <v>0</v>
      </c>
      <c r="BJ689" s="291" t="s">
        <v>80</v>
      </c>
      <c r="BK689" s="303">
        <f t="shared" si="79"/>
        <v>0</v>
      </c>
      <c r="BL689" s="291" t="s">
        <v>150</v>
      </c>
      <c r="BM689" s="291" t="s">
        <v>1279</v>
      </c>
    </row>
    <row r="690" spans="2:65" s="55" customFormat="1" ht="22.5" customHeight="1">
      <c r="B690" s="33"/>
      <c r="C690" s="182" t="s">
        <v>981</v>
      </c>
      <c r="D690" s="182" t="s">
        <v>232</v>
      </c>
      <c r="E690" s="183" t="s">
        <v>753</v>
      </c>
      <c r="F690" s="184" t="s">
        <v>754</v>
      </c>
      <c r="G690" s="185" t="s">
        <v>221</v>
      </c>
      <c r="H690" s="186">
        <v>35.325000000000003</v>
      </c>
      <c r="I690" s="187"/>
      <c r="J690" s="188">
        <f t="shared" si="70"/>
        <v>0</v>
      </c>
      <c r="K690" s="184" t="s">
        <v>190</v>
      </c>
      <c r="L690" s="306"/>
      <c r="M690" s="307" t="s">
        <v>21</v>
      </c>
      <c r="N690" s="189" t="s">
        <v>43</v>
      </c>
      <c r="O690" s="34"/>
      <c r="P690" s="150">
        <f t="shared" si="71"/>
        <v>0</v>
      </c>
      <c r="Q690" s="150">
        <v>0.2</v>
      </c>
      <c r="R690" s="150">
        <f t="shared" si="72"/>
        <v>7.0650000000000013</v>
      </c>
      <c r="S690" s="150">
        <v>0</v>
      </c>
      <c r="T690" s="151">
        <f t="shared" si="73"/>
        <v>0</v>
      </c>
      <c r="AR690" s="291" t="s">
        <v>162</v>
      </c>
      <c r="AT690" s="291" t="s">
        <v>232</v>
      </c>
      <c r="AU690" s="291" t="s">
        <v>82</v>
      </c>
      <c r="AY690" s="291" t="s">
        <v>145</v>
      </c>
      <c r="BE690" s="303">
        <f t="shared" si="74"/>
        <v>0</v>
      </c>
      <c r="BF690" s="303">
        <f t="shared" si="75"/>
        <v>0</v>
      </c>
      <c r="BG690" s="303">
        <f t="shared" si="76"/>
        <v>0</v>
      </c>
      <c r="BH690" s="303">
        <f t="shared" si="77"/>
        <v>0</v>
      </c>
      <c r="BI690" s="303">
        <f t="shared" si="78"/>
        <v>0</v>
      </c>
      <c r="BJ690" s="291" t="s">
        <v>80</v>
      </c>
      <c r="BK690" s="303">
        <f t="shared" si="79"/>
        <v>0</v>
      </c>
      <c r="BL690" s="291" t="s">
        <v>150</v>
      </c>
      <c r="BM690" s="291" t="s">
        <v>1280</v>
      </c>
    </row>
    <row r="691" spans="2:65" s="133" customFormat="1" ht="22.35" customHeight="1">
      <c r="B691" s="132"/>
      <c r="D691" s="134" t="s">
        <v>71</v>
      </c>
      <c r="E691" s="168" t="s">
        <v>755</v>
      </c>
      <c r="F691" s="168" t="s">
        <v>756</v>
      </c>
      <c r="I691" s="136"/>
      <c r="J691" s="169">
        <f>BK691</f>
        <v>0</v>
      </c>
      <c r="L691" s="132"/>
      <c r="M691" s="138"/>
      <c r="N691" s="139"/>
      <c r="O691" s="139"/>
      <c r="P691" s="140">
        <f>SUM(P692:P696)</f>
        <v>0</v>
      </c>
      <c r="Q691" s="139"/>
      <c r="R691" s="140">
        <f>SUM(R692:R696)</f>
        <v>8.0000000000000004E-4</v>
      </c>
      <c r="S691" s="139"/>
      <c r="T691" s="141">
        <f>SUM(T692:T696)</f>
        <v>0</v>
      </c>
      <c r="AR691" s="165" t="s">
        <v>80</v>
      </c>
      <c r="AT691" s="300" t="s">
        <v>71</v>
      </c>
      <c r="AU691" s="300" t="s">
        <v>82</v>
      </c>
      <c r="AY691" s="165" t="s">
        <v>145</v>
      </c>
      <c r="BK691" s="301">
        <f>SUM(BK692:BK696)</f>
        <v>0</v>
      </c>
    </row>
    <row r="692" spans="2:65" s="55" customFormat="1" ht="22.5" customHeight="1">
      <c r="B692" s="33"/>
      <c r="C692" s="142" t="s">
        <v>1281</v>
      </c>
      <c r="D692" s="142" t="s">
        <v>146</v>
      </c>
      <c r="E692" s="143" t="s">
        <v>757</v>
      </c>
      <c r="F692" s="144" t="s">
        <v>758</v>
      </c>
      <c r="G692" s="145" t="s">
        <v>155</v>
      </c>
      <c r="H692" s="146">
        <v>200</v>
      </c>
      <c r="I692" s="147"/>
      <c r="J692" s="148">
        <f>ROUND(I692*H692,2)</f>
        <v>0</v>
      </c>
      <c r="K692" s="144" t="s">
        <v>190</v>
      </c>
      <c r="L692" s="33"/>
      <c r="M692" s="302" t="s">
        <v>21</v>
      </c>
      <c r="N692" s="149" t="s">
        <v>43</v>
      </c>
      <c r="O692" s="34"/>
      <c r="P692" s="150">
        <f>O692*H692</f>
        <v>0</v>
      </c>
      <c r="Q692" s="150">
        <v>0</v>
      </c>
      <c r="R692" s="150">
        <f>Q692*H692</f>
        <v>0</v>
      </c>
      <c r="S692" s="150">
        <v>0</v>
      </c>
      <c r="T692" s="151">
        <f>S692*H692</f>
        <v>0</v>
      </c>
      <c r="AR692" s="291" t="s">
        <v>150</v>
      </c>
      <c r="AT692" s="291" t="s">
        <v>146</v>
      </c>
      <c r="AU692" s="291" t="s">
        <v>159</v>
      </c>
      <c r="AY692" s="291" t="s">
        <v>145</v>
      </c>
      <c r="BE692" s="303">
        <f>IF(N692="základní",J692,0)</f>
        <v>0</v>
      </c>
      <c r="BF692" s="303">
        <f>IF(N692="snížená",J692,0)</f>
        <v>0</v>
      </c>
      <c r="BG692" s="303">
        <f>IF(N692="zákl. přenesená",J692,0)</f>
        <v>0</v>
      </c>
      <c r="BH692" s="303">
        <f>IF(N692="sníž. přenesená",J692,0)</f>
        <v>0</v>
      </c>
      <c r="BI692" s="303">
        <f>IF(N692="nulová",J692,0)</f>
        <v>0</v>
      </c>
      <c r="BJ692" s="291" t="s">
        <v>80</v>
      </c>
      <c r="BK692" s="303">
        <f>ROUND(I692*H692,2)</f>
        <v>0</v>
      </c>
      <c r="BL692" s="291" t="s">
        <v>150</v>
      </c>
      <c r="BM692" s="291" t="s">
        <v>1282</v>
      </c>
    </row>
    <row r="693" spans="2:65" s="55" customFormat="1" ht="148.5">
      <c r="B693" s="33"/>
      <c r="D693" s="170" t="s">
        <v>191</v>
      </c>
      <c r="F693" s="171" t="s">
        <v>759</v>
      </c>
      <c r="I693" s="122"/>
      <c r="L693" s="33"/>
      <c r="M693" s="154"/>
      <c r="N693" s="34"/>
      <c r="O693" s="34"/>
      <c r="P693" s="34"/>
      <c r="Q693" s="34"/>
      <c r="R693" s="34"/>
      <c r="S693" s="34"/>
      <c r="T693" s="70"/>
      <c r="AT693" s="291" t="s">
        <v>191</v>
      </c>
      <c r="AU693" s="291" t="s">
        <v>159</v>
      </c>
    </row>
    <row r="694" spans="2:65" s="55" customFormat="1" ht="22.5" customHeight="1">
      <c r="B694" s="33"/>
      <c r="C694" s="142" t="s">
        <v>984</v>
      </c>
      <c r="D694" s="142" t="s">
        <v>146</v>
      </c>
      <c r="E694" s="143" t="s">
        <v>760</v>
      </c>
      <c r="F694" s="144" t="s">
        <v>761</v>
      </c>
      <c r="G694" s="145" t="s">
        <v>149</v>
      </c>
      <c r="H694" s="146">
        <v>400</v>
      </c>
      <c r="I694" s="147"/>
      <c r="J694" s="148">
        <f>ROUND(I694*H694,2)</f>
        <v>0</v>
      </c>
      <c r="K694" s="144" t="s">
        <v>21</v>
      </c>
      <c r="L694" s="33"/>
      <c r="M694" s="302" t="s">
        <v>21</v>
      </c>
      <c r="N694" s="149" t="s">
        <v>43</v>
      </c>
      <c r="O694" s="34"/>
      <c r="P694" s="150">
        <f>O694*H694</f>
        <v>0</v>
      </c>
      <c r="Q694" s="150">
        <v>0</v>
      </c>
      <c r="R694" s="150">
        <f>Q694*H694</f>
        <v>0</v>
      </c>
      <c r="S694" s="150">
        <v>0</v>
      </c>
      <c r="T694" s="151">
        <f>S694*H694</f>
        <v>0</v>
      </c>
      <c r="AR694" s="291" t="s">
        <v>150</v>
      </c>
      <c r="AT694" s="291" t="s">
        <v>146</v>
      </c>
      <c r="AU694" s="291" t="s">
        <v>159</v>
      </c>
      <c r="AY694" s="291" t="s">
        <v>145</v>
      </c>
      <c r="BE694" s="303">
        <f>IF(N694="základní",J694,0)</f>
        <v>0</v>
      </c>
      <c r="BF694" s="303">
        <f>IF(N694="snížená",J694,0)</f>
        <v>0</v>
      </c>
      <c r="BG694" s="303">
        <f>IF(N694="zákl. přenesená",J694,0)</f>
        <v>0</v>
      </c>
      <c r="BH694" s="303">
        <f>IF(N694="sníž. přenesená",J694,0)</f>
        <v>0</v>
      </c>
      <c r="BI694" s="303">
        <f>IF(N694="nulová",J694,0)</f>
        <v>0</v>
      </c>
      <c r="BJ694" s="291" t="s">
        <v>80</v>
      </c>
      <c r="BK694" s="303">
        <f>ROUND(I694*H694,2)</f>
        <v>0</v>
      </c>
      <c r="BL694" s="291" t="s">
        <v>150</v>
      </c>
      <c r="BM694" s="291" t="s">
        <v>1283</v>
      </c>
    </row>
    <row r="695" spans="2:65" s="55" customFormat="1" ht="22.5" customHeight="1">
      <c r="B695" s="33"/>
      <c r="C695" s="142" t="s">
        <v>1284</v>
      </c>
      <c r="D695" s="142" t="s">
        <v>146</v>
      </c>
      <c r="E695" s="143" t="s">
        <v>763</v>
      </c>
      <c r="F695" s="144" t="s">
        <v>764</v>
      </c>
      <c r="G695" s="145" t="s">
        <v>155</v>
      </c>
      <c r="H695" s="146">
        <v>40</v>
      </c>
      <c r="I695" s="147"/>
      <c r="J695" s="148">
        <f>ROUND(I695*H695,2)</f>
        <v>0</v>
      </c>
      <c r="K695" s="144" t="s">
        <v>190</v>
      </c>
      <c r="L695" s="33"/>
      <c r="M695" s="302" t="s">
        <v>21</v>
      </c>
      <c r="N695" s="149" t="s">
        <v>43</v>
      </c>
      <c r="O695" s="34"/>
      <c r="P695" s="150">
        <f>O695*H695</f>
        <v>0</v>
      </c>
      <c r="Q695" s="150">
        <v>2.0000000000000002E-5</v>
      </c>
      <c r="R695" s="150">
        <f>Q695*H695</f>
        <v>8.0000000000000004E-4</v>
      </c>
      <c r="S695" s="150">
        <v>0</v>
      </c>
      <c r="T695" s="151">
        <f>S695*H695</f>
        <v>0</v>
      </c>
      <c r="AR695" s="291" t="s">
        <v>150</v>
      </c>
      <c r="AT695" s="291" t="s">
        <v>146</v>
      </c>
      <c r="AU695" s="291" t="s">
        <v>159</v>
      </c>
      <c r="AY695" s="291" t="s">
        <v>145</v>
      </c>
      <c r="BE695" s="303">
        <f>IF(N695="základní",J695,0)</f>
        <v>0</v>
      </c>
      <c r="BF695" s="303">
        <f>IF(N695="snížená",J695,0)</f>
        <v>0</v>
      </c>
      <c r="BG695" s="303">
        <f>IF(N695="zákl. přenesená",J695,0)</f>
        <v>0</v>
      </c>
      <c r="BH695" s="303">
        <f>IF(N695="sníž. přenesená",J695,0)</f>
        <v>0</v>
      </c>
      <c r="BI695" s="303">
        <f>IF(N695="nulová",J695,0)</f>
        <v>0</v>
      </c>
      <c r="BJ695" s="291" t="s">
        <v>80</v>
      </c>
      <c r="BK695" s="303">
        <f>ROUND(I695*H695,2)</f>
        <v>0</v>
      </c>
      <c r="BL695" s="291" t="s">
        <v>150</v>
      </c>
      <c r="BM695" s="291" t="s">
        <v>1285</v>
      </c>
    </row>
    <row r="696" spans="2:65" s="55" customFormat="1" ht="27">
      <c r="B696" s="33"/>
      <c r="D696" s="152" t="s">
        <v>191</v>
      </c>
      <c r="F696" s="153" t="s">
        <v>765</v>
      </c>
      <c r="I696" s="122"/>
      <c r="L696" s="33"/>
      <c r="M696" s="154"/>
      <c r="N696" s="34"/>
      <c r="O696" s="34"/>
      <c r="P696" s="34"/>
      <c r="Q696" s="34"/>
      <c r="R696" s="34"/>
      <c r="S696" s="34"/>
      <c r="T696" s="70"/>
      <c r="AT696" s="291" t="s">
        <v>191</v>
      </c>
      <c r="AU696" s="291" t="s">
        <v>159</v>
      </c>
    </row>
    <row r="697" spans="2:65" s="133" customFormat="1" ht="29.85" customHeight="1">
      <c r="B697" s="132"/>
      <c r="D697" s="134" t="s">
        <v>71</v>
      </c>
      <c r="E697" s="168" t="s">
        <v>838</v>
      </c>
      <c r="F697" s="168" t="s">
        <v>839</v>
      </c>
      <c r="I697" s="136"/>
      <c r="J697" s="169">
        <f>BK697</f>
        <v>0</v>
      </c>
      <c r="L697" s="132"/>
      <c r="M697" s="138"/>
      <c r="N697" s="139"/>
      <c r="O697" s="139"/>
      <c r="P697" s="140">
        <f>SUM(P698:P714)</f>
        <v>0</v>
      </c>
      <c r="Q697" s="139"/>
      <c r="R697" s="140">
        <f>SUM(R698:R714)</f>
        <v>2.245E-3</v>
      </c>
      <c r="S697" s="139"/>
      <c r="T697" s="141">
        <f>SUM(T698:T714)</f>
        <v>0</v>
      </c>
      <c r="AR697" s="165" t="s">
        <v>80</v>
      </c>
      <c r="AT697" s="300" t="s">
        <v>71</v>
      </c>
      <c r="AU697" s="300" t="s">
        <v>80</v>
      </c>
      <c r="AY697" s="165" t="s">
        <v>145</v>
      </c>
      <c r="BK697" s="301">
        <f>SUM(BK698:BK714)</f>
        <v>0</v>
      </c>
    </row>
    <row r="698" spans="2:65" s="55" customFormat="1" ht="31.5" customHeight="1">
      <c r="B698" s="33"/>
      <c r="C698" s="142" t="s">
        <v>1016</v>
      </c>
      <c r="D698" s="142" t="s">
        <v>146</v>
      </c>
      <c r="E698" s="143" t="s">
        <v>778</v>
      </c>
      <c r="F698" s="144" t="s">
        <v>779</v>
      </c>
      <c r="G698" s="145" t="s">
        <v>189</v>
      </c>
      <c r="H698" s="146">
        <v>449</v>
      </c>
      <c r="I698" s="147"/>
      <c r="J698" s="148">
        <f>ROUND(I698*H698,2)</f>
        <v>0</v>
      </c>
      <c r="K698" s="144" t="s">
        <v>190</v>
      </c>
      <c r="L698" s="33"/>
      <c r="M698" s="302" t="s">
        <v>21</v>
      </c>
      <c r="N698" s="149" t="s">
        <v>43</v>
      </c>
      <c r="O698" s="34"/>
      <c r="P698" s="150">
        <f>O698*H698</f>
        <v>0</v>
      </c>
      <c r="Q698" s="150">
        <v>0</v>
      </c>
      <c r="R698" s="150">
        <f>Q698*H698</f>
        <v>0</v>
      </c>
      <c r="S698" s="150">
        <v>0</v>
      </c>
      <c r="T698" s="151">
        <f>S698*H698</f>
        <v>0</v>
      </c>
      <c r="AR698" s="291" t="s">
        <v>150</v>
      </c>
      <c r="AT698" s="291" t="s">
        <v>146</v>
      </c>
      <c r="AU698" s="291" t="s">
        <v>82</v>
      </c>
      <c r="AY698" s="291" t="s">
        <v>145</v>
      </c>
      <c r="BE698" s="303">
        <f>IF(N698="základní",J698,0)</f>
        <v>0</v>
      </c>
      <c r="BF698" s="303">
        <f>IF(N698="snížená",J698,0)</f>
        <v>0</v>
      </c>
      <c r="BG698" s="303">
        <f>IF(N698="zákl. přenesená",J698,0)</f>
        <v>0</v>
      </c>
      <c r="BH698" s="303">
        <f>IF(N698="sníž. přenesená",J698,0)</f>
        <v>0</v>
      </c>
      <c r="BI698" s="303">
        <f>IF(N698="nulová",J698,0)</f>
        <v>0</v>
      </c>
      <c r="BJ698" s="291" t="s">
        <v>80</v>
      </c>
      <c r="BK698" s="303">
        <f>ROUND(I698*H698,2)</f>
        <v>0</v>
      </c>
      <c r="BL698" s="291" t="s">
        <v>150</v>
      </c>
      <c r="BM698" s="291" t="s">
        <v>1286</v>
      </c>
    </row>
    <row r="699" spans="2:65" s="55" customFormat="1" ht="148.5">
      <c r="B699" s="33"/>
      <c r="D699" s="170" t="s">
        <v>191</v>
      </c>
      <c r="F699" s="171" t="s">
        <v>780</v>
      </c>
      <c r="I699" s="122"/>
      <c r="L699" s="33"/>
      <c r="M699" s="154"/>
      <c r="N699" s="34"/>
      <c r="O699" s="34"/>
      <c r="P699" s="34"/>
      <c r="Q699" s="34"/>
      <c r="R699" s="34"/>
      <c r="S699" s="34"/>
      <c r="T699" s="70"/>
      <c r="AT699" s="291" t="s">
        <v>191</v>
      </c>
      <c r="AU699" s="291" t="s">
        <v>82</v>
      </c>
    </row>
    <row r="700" spans="2:65" s="55" customFormat="1" ht="22.5" customHeight="1">
      <c r="B700" s="33"/>
      <c r="C700" s="182" t="s">
        <v>1287</v>
      </c>
      <c r="D700" s="182" t="s">
        <v>232</v>
      </c>
      <c r="E700" s="183" t="s">
        <v>1097</v>
      </c>
      <c r="F700" s="184" t="s">
        <v>843</v>
      </c>
      <c r="G700" s="185" t="s">
        <v>844</v>
      </c>
      <c r="H700" s="186">
        <v>0.44900000000000001</v>
      </c>
      <c r="I700" s="187"/>
      <c r="J700" s="188">
        <f>ROUND(I700*H700,2)</f>
        <v>0</v>
      </c>
      <c r="K700" s="184" t="s">
        <v>21</v>
      </c>
      <c r="L700" s="306"/>
      <c r="M700" s="307" t="s">
        <v>21</v>
      </c>
      <c r="N700" s="189" t="s">
        <v>43</v>
      </c>
      <c r="O700" s="34"/>
      <c r="P700" s="150">
        <f>O700*H700</f>
        <v>0</v>
      </c>
      <c r="Q700" s="150">
        <v>0</v>
      </c>
      <c r="R700" s="150">
        <f>Q700*H700</f>
        <v>0</v>
      </c>
      <c r="S700" s="150">
        <v>0</v>
      </c>
      <c r="T700" s="151">
        <f>S700*H700</f>
        <v>0</v>
      </c>
      <c r="AR700" s="291" t="s">
        <v>162</v>
      </c>
      <c r="AT700" s="291" t="s">
        <v>232</v>
      </c>
      <c r="AU700" s="291" t="s">
        <v>82</v>
      </c>
      <c r="AY700" s="291" t="s">
        <v>145</v>
      </c>
      <c r="BE700" s="303">
        <f>IF(N700="základní",J700,0)</f>
        <v>0</v>
      </c>
      <c r="BF700" s="303">
        <f>IF(N700="snížená",J700,0)</f>
        <v>0</v>
      </c>
      <c r="BG700" s="303">
        <f>IF(N700="zákl. přenesená",J700,0)</f>
        <v>0</v>
      </c>
      <c r="BH700" s="303">
        <f>IF(N700="sníž. přenesená",J700,0)</f>
        <v>0</v>
      </c>
      <c r="BI700" s="303">
        <f>IF(N700="nulová",J700,0)</f>
        <v>0</v>
      </c>
      <c r="BJ700" s="291" t="s">
        <v>80</v>
      </c>
      <c r="BK700" s="303">
        <f>ROUND(I700*H700,2)</f>
        <v>0</v>
      </c>
      <c r="BL700" s="291" t="s">
        <v>150</v>
      </c>
      <c r="BM700" s="291" t="s">
        <v>1288</v>
      </c>
    </row>
    <row r="701" spans="2:65" s="55" customFormat="1" ht="31.5" customHeight="1">
      <c r="B701" s="33"/>
      <c r="C701" s="142" t="s">
        <v>1017</v>
      </c>
      <c r="D701" s="142" t="s">
        <v>146</v>
      </c>
      <c r="E701" s="143" t="s">
        <v>847</v>
      </c>
      <c r="F701" s="144" t="s">
        <v>848</v>
      </c>
      <c r="G701" s="145" t="s">
        <v>189</v>
      </c>
      <c r="H701" s="146">
        <v>449</v>
      </c>
      <c r="I701" s="147"/>
      <c r="J701" s="148">
        <f>ROUND(I701*H701,2)</f>
        <v>0</v>
      </c>
      <c r="K701" s="144" t="s">
        <v>21</v>
      </c>
      <c r="L701" s="33"/>
      <c r="M701" s="302" t="s">
        <v>21</v>
      </c>
      <c r="N701" s="149" t="s">
        <v>43</v>
      </c>
      <c r="O701" s="34"/>
      <c r="P701" s="150">
        <f>O701*H701</f>
        <v>0</v>
      </c>
      <c r="Q701" s="150">
        <v>0</v>
      </c>
      <c r="R701" s="150">
        <f>Q701*H701</f>
        <v>0</v>
      </c>
      <c r="S701" s="150">
        <v>0</v>
      </c>
      <c r="T701" s="151">
        <f>S701*H701</f>
        <v>0</v>
      </c>
      <c r="AR701" s="291" t="s">
        <v>150</v>
      </c>
      <c r="AT701" s="291" t="s">
        <v>146</v>
      </c>
      <c r="AU701" s="291" t="s">
        <v>82</v>
      </c>
      <c r="AY701" s="291" t="s">
        <v>145</v>
      </c>
      <c r="BE701" s="303">
        <f>IF(N701="základní",J701,0)</f>
        <v>0</v>
      </c>
      <c r="BF701" s="303">
        <f>IF(N701="snížená",J701,0)</f>
        <v>0</v>
      </c>
      <c r="BG701" s="303">
        <f>IF(N701="zákl. přenesená",J701,0)</f>
        <v>0</v>
      </c>
      <c r="BH701" s="303">
        <f>IF(N701="sníž. přenesená",J701,0)</f>
        <v>0</v>
      </c>
      <c r="BI701" s="303">
        <f>IF(N701="nulová",J701,0)</f>
        <v>0</v>
      </c>
      <c r="BJ701" s="291" t="s">
        <v>80</v>
      </c>
      <c r="BK701" s="303">
        <f>ROUND(I701*H701,2)</f>
        <v>0</v>
      </c>
      <c r="BL701" s="291" t="s">
        <v>150</v>
      </c>
      <c r="BM701" s="291" t="s">
        <v>1289</v>
      </c>
    </row>
    <row r="702" spans="2:65" s="55" customFormat="1" ht="22.5" customHeight="1">
      <c r="B702" s="33"/>
      <c r="C702" s="142" t="s">
        <v>1290</v>
      </c>
      <c r="D702" s="142" t="s">
        <v>146</v>
      </c>
      <c r="E702" s="143" t="s">
        <v>850</v>
      </c>
      <c r="F702" s="144" t="s">
        <v>851</v>
      </c>
      <c r="G702" s="145" t="s">
        <v>189</v>
      </c>
      <c r="H702" s="146">
        <v>449</v>
      </c>
      <c r="I702" s="147"/>
      <c r="J702" s="148">
        <f>ROUND(I702*H702,2)</f>
        <v>0</v>
      </c>
      <c r="K702" s="144" t="s">
        <v>190</v>
      </c>
      <c r="L702" s="33"/>
      <c r="M702" s="302" t="s">
        <v>21</v>
      </c>
      <c r="N702" s="149" t="s">
        <v>43</v>
      </c>
      <c r="O702" s="34"/>
      <c r="P702" s="150">
        <f>O702*H702</f>
        <v>0</v>
      </c>
      <c r="Q702" s="150">
        <v>0</v>
      </c>
      <c r="R702" s="150">
        <f>Q702*H702</f>
        <v>0</v>
      </c>
      <c r="S702" s="150">
        <v>0</v>
      </c>
      <c r="T702" s="151">
        <f>S702*H702</f>
        <v>0</v>
      </c>
      <c r="AR702" s="291" t="s">
        <v>150</v>
      </c>
      <c r="AT702" s="291" t="s">
        <v>146</v>
      </c>
      <c r="AU702" s="291" t="s">
        <v>82</v>
      </c>
      <c r="AY702" s="291" t="s">
        <v>145</v>
      </c>
      <c r="BE702" s="303">
        <f>IF(N702="základní",J702,0)</f>
        <v>0</v>
      </c>
      <c r="BF702" s="303">
        <f>IF(N702="snížená",J702,0)</f>
        <v>0</v>
      </c>
      <c r="BG702" s="303">
        <f>IF(N702="zákl. přenesená",J702,0)</f>
        <v>0</v>
      </c>
      <c r="BH702" s="303">
        <f>IF(N702="sníž. přenesená",J702,0)</f>
        <v>0</v>
      </c>
      <c r="BI702" s="303">
        <f>IF(N702="nulová",J702,0)</f>
        <v>0</v>
      </c>
      <c r="BJ702" s="291" t="s">
        <v>80</v>
      </c>
      <c r="BK702" s="303">
        <f>ROUND(I702*H702,2)</f>
        <v>0</v>
      </c>
      <c r="BL702" s="291" t="s">
        <v>150</v>
      </c>
      <c r="BM702" s="291" t="s">
        <v>1291</v>
      </c>
    </row>
    <row r="703" spans="2:65" s="55" customFormat="1" ht="40.5">
      <c r="B703" s="33"/>
      <c r="D703" s="170" t="s">
        <v>191</v>
      </c>
      <c r="F703" s="171" t="s">
        <v>400</v>
      </c>
      <c r="I703" s="122"/>
      <c r="L703" s="33"/>
      <c r="M703" s="154"/>
      <c r="N703" s="34"/>
      <c r="O703" s="34"/>
      <c r="P703" s="34"/>
      <c r="Q703" s="34"/>
      <c r="R703" s="34"/>
      <c r="S703" s="34"/>
      <c r="T703" s="70"/>
      <c r="AT703" s="291" t="s">
        <v>191</v>
      </c>
      <c r="AU703" s="291" t="s">
        <v>82</v>
      </c>
    </row>
    <row r="704" spans="2:65" s="55" customFormat="1" ht="22.5" customHeight="1">
      <c r="B704" s="33"/>
      <c r="C704" s="142" t="s">
        <v>1019</v>
      </c>
      <c r="D704" s="142" t="s">
        <v>146</v>
      </c>
      <c r="E704" s="143" t="s">
        <v>401</v>
      </c>
      <c r="F704" s="144" t="s">
        <v>402</v>
      </c>
      <c r="G704" s="145" t="s">
        <v>189</v>
      </c>
      <c r="H704" s="146">
        <v>449</v>
      </c>
      <c r="I704" s="147"/>
      <c r="J704" s="148">
        <f>ROUND(I704*H704,2)</f>
        <v>0</v>
      </c>
      <c r="K704" s="144" t="s">
        <v>190</v>
      </c>
      <c r="L704" s="33"/>
      <c r="M704" s="302" t="s">
        <v>21</v>
      </c>
      <c r="N704" s="149" t="s">
        <v>43</v>
      </c>
      <c r="O704" s="34"/>
      <c r="P704" s="150">
        <f>O704*H704</f>
        <v>0</v>
      </c>
      <c r="Q704" s="150">
        <v>0</v>
      </c>
      <c r="R704" s="150">
        <f>Q704*H704</f>
        <v>0</v>
      </c>
      <c r="S704" s="150">
        <v>0</v>
      </c>
      <c r="T704" s="151">
        <f>S704*H704</f>
        <v>0</v>
      </c>
      <c r="AR704" s="291" t="s">
        <v>150</v>
      </c>
      <c r="AT704" s="291" t="s">
        <v>146</v>
      </c>
      <c r="AU704" s="291" t="s">
        <v>82</v>
      </c>
      <c r="AY704" s="291" t="s">
        <v>145</v>
      </c>
      <c r="BE704" s="303">
        <f>IF(N704="základní",J704,0)</f>
        <v>0</v>
      </c>
      <c r="BF704" s="303">
        <f>IF(N704="snížená",J704,0)</f>
        <v>0</v>
      </c>
      <c r="BG704" s="303">
        <f>IF(N704="zákl. přenesená",J704,0)</f>
        <v>0</v>
      </c>
      <c r="BH704" s="303">
        <f>IF(N704="sníž. přenesená",J704,0)</f>
        <v>0</v>
      </c>
      <c r="BI704" s="303">
        <f>IF(N704="nulová",J704,0)</f>
        <v>0</v>
      </c>
      <c r="BJ704" s="291" t="s">
        <v>80</v>
      </c>
      <c r="BK704" s="303">
        <f>ROUND(I704*H704,2)</f>
        <v>0</v>
      </c>
      <c r="BL704" s="291" t="s">
        <v>150</v>
      </c>
      <c r="BM704" s="291" t="s">
        <v>1292</v>
      </c>
    </row>
    <row r="705" spans="2:65" s="55" customFormat="1" ht="40.5">
      <c r="B705" s="33"/>
      <c r="D705" s="170" t="s">
        <v>191</v>
      </c>
      <c r="F705" s="171" t="s">
        <v>400</v>
      </c>
      <c r="I705" s="122"/>
      <c r="L705" s="33"/>
      <c r="M705" s="154"/>
      <c r="N705" s="34"/>
      <c r="O705" s="34"/>
      <c r="P705" s="34"/>
      <c r="Q705" s="34"/>
      <c r="R705" s="34"/>
      <c r="S705" s="34"/>
      <c r="T705" s="70"/>
      <c r="AT705" s="291" t="s">
        <v>191</v>
      </c>
      <c r="AU705" s="291" t="s">
        <v>82</v>
      </c>
    </row>
    <row r="706" spans="2:65" s="55" customFormat="1" ht="22.5" customHeight="1">
      <c r="B706" s="33"/>
      <c r="C706" s="142" t="s">
        <v>1293</v>
      </c>
      <c r="D706" s="142" t="s">
        <v>146</v>
      </c>
      <c r="E706" s="143" t="s">
        <v>855</v>
      </c>
      <c r="F706" s="144" t="s">
        <v>856</v>
      </c>
      <c r="G706" s="145" t="s">
        <v>189</v>
      </c>
      <c r="H706" s="146">
        <v>449</v>
      </c>
      <c r="I706" s="147"/>
      <c r="J706" s="148">
        <f>ROUND(I706*H706,2)</f>
        <v>0</v>
      </c>
      <c r="K706" s="144" t="s">
        <v>190</v>
      </c>
      <c r="L706" s="33"/>
      <c r="M706" s="302" t="s">
        <v>21</v>
      </c>
      <c r="N706" s="149" t="s">
        <v>43</v>
      </c>
      <c r="O706" s="34"/>
      <c r="P706" s="150">
        <f>O706*H706</f>
        <v>0</v>
      </c>
      <c r="Q706" s="150">
        <v>0</v>
      </c>
      <c r="R706" s="150">
        <f>Q706*H706</f>
        <v>0</v>
      </c>
      <c r="S706" s="150">
        <v>0</v>
      </c>
      <c r="T706" s="151">
        <f>S706*H706</f>
        <v>0</v>
      </c>
      <c r="AR706" s="291" t="s">
        <v>150</v>
      </c>
      <c r="AT706" s="291" t="s">
        <v>146</v>
      </c>
      <c r="AU706" s="291" t="s">
        <v>82</v>
      </c>
      <c r="AY706" s="291" t="s">
        <v>145</v>
      </c>
      <c r="BE706" s="303">
        <f>IF(N706="základní",J706,0)</f>
        <v>0</v>
      </c>
      <c r="BF706" s="303">
        <f>IF(N706="snížená",J706,0)</f>
        <v>0</v>
      </c>
      <c r="BG706" s="303">
        <f>IF(N706="zákl. přenesená",J706,0)</f>
        <v>0</v>
      </c>
      <c r="BH706" s="303">
        <f>IF(N706="sníž. přenesená",J706,0)</f>
        <v>0</v>
      </c>
      <c r="BI706" s="303">
        <f>IF(N706="nulová",J706,0)</f>
        <v>0</v>
      </c>
      <c r="BJ706" s="291" t="s">
        <v>80</v>
      </c>
      <c r="BK706" s="303">
        <f>ROUND(I706*H706,2)</f>
        <v>0</v>
      </c>
      <c r="BL706" s="291" t="s">
        <v>150</v>
      </c>
      <c r="BM706" s="291" t="s">
        <v>1294</v>
      </c>
    </row>
    <row r="707" spans="2:65" s="55" customFormat="1" ht="40.5">
      <c r="B707" s="33"/>
      <c r="D707" s="170" t="s">
        <v>191</v>
      </c>
      <c r="F707" s="171" t="s">
        <v>400</v>
      </c>
      <c r="I707" s="122"/>
      <c r="L707" s="33"/>
      <c r="M707" s="154"/>
      <c r="N707" s="34"/>
      <c r="O707" s="34"/>
      <c r="P707" s="34"/>
      <c r="Q707" s="34"/>
      <c r="R707" s="34"/>
      <c r="S707" s="34"/>
      <c r="T707" s="70"/>
      <c r="AT707" s="291" t="s">
        <v>191</v>
      </c>
      <c r="AU707" s="291" t="s">
        <v>82</v>
      </c>
    </row>
    <row r="708" spans="2:65" s="55" customFormat="1" ht="22.5" customHeight="1">
      <c r="B708" s="33"/>
      <c r="C708" s="142" t="s">
        <v>1020</v>
      </c>
      <c r="D708" s="142" t="s">
        <v>146</v>
      </c>
      <c r="E708" s="143" t="s">
        <v>401</v>
      </c>
      <c r="F708" s="144" t="s">
        <v>402</v>
      </c>
      <c r="G708" s="145" t="s">
        <v>189</v>
      </c>
      <c r="H708" s="146">
        <v>449</v>
      </c>
      <c r="I708" s="147"/>
      <c r="J708" s="148">
        <f>ROUND(I708*H708,2)</f>
        <v>0</v>
      </c>
      <c r="K708" s="144" t="s">
        <v>190</v>
      </c>
      <c r="L708" s="33"/>
      <c r="M708" s="302" t="s">
        <v>21</v>
      </c>
      <c r="N708" s="149" t="s">
        <v>43</v>
      </c>
      <c r="O708" s="34"/>
      <c r="P708" s="150">
        <f>O708*H708</f>
        <v>0</v>
      </c>
      <c r="Q708" s="150">
        <v>0</v>
      </c>
      <c r="R708" s="150">
        <f>Q708*H708</f>
        <v>0</v>
      </c>
      <c r="S708" s="150">
        <v>0</v>
      </c>
      <c r="T708" s="151">
        <f>S708*H708</f>
        <v>0</v>
      </c>
      <c r="AR708" s="291" t="s">
        <v>150</v>
      </c>
      <c r="AT708" s="291" t="s">
        <v>146</v>
      </c>
      <c r="AU708" s="291" t="s">
        <v>82</v>
      </c>
      <c r="AY708" s="291" t="s">
        <v>145</v>
      </c>
      <c r="BE708" s="303">
        <f>IF(N708="základní",J708,0)</f>
        <v>0</v>
      </c>
      <c r="BF708" s="303">
        <f>IF(N708="snížená",J708,0)</f>
        <v>0</v>
      </c>
      <c r="BG708" s="303">
        <f>IF(N708="zákl. přenesená",J708,0)</f>
        <v>0</v>
      </c>
      <c r="BH708" s="303">
        <f>IF(N708="sníž. přenesená",J708,0)</f>
        <v>0</v>
      </c>
      <c r="BI708" s="303">
        <f>IF(N708="nulová",J708,0)</f>
        <v>0</v>
      </c>
      <c r="BJ708" s="291" t="s">
        <v>80</v>
      </c>
      <c r="BK708" s="303">
        <f>ROUND(I708*H708,2)</f>
        <v>0</v>
      </c>
      <c r="BL708" s="291" t="s">
        <v>150</v>
      </c>
      <c r="BM708" s="291" t="s">
        <v>1295</v>
      </c>
    </row>
    <row r="709" spans="2:65" s="55" customFormat="1" ht="40.5">
      <c r="B709" s="33"/>
      <c r="D709" s="170" t="s">
        <v>191</v>
      </c>
      <c r="F709" s="171" t="s">
        <v>400</v>
      </c>
      <c r="I709" s="122"/>
      <c r="L709" s="33"/>
      <c r="M709" s="154"/>
      <c r="N709" s="34"/>
      <c r="O709" s="34"/>
      <c r="P709" s="34"/>
      <c r="Q709" s="34"/>
      <c r="R709" s="34"/>
      <c r="S709" s="34"/>
      <c r="T709" s="70"/>
      <c r="AT709" s="291" t="s">
        <v>191</v>
      </c>
      <c r="AU709" s="291" t="s">
        <v>82</v>
      </c>
    </row>
    <row r="710" spans="2:65" s="55" customFormat="1" ht="22.5" customHeight="1">
      <c r="B710" s="33"/>
      <c r="C710" s="142" t="s">
        <v>1296</v>
      </c>
      <c r="D710" s="142" t="s">
        <v>146</v>
      </c>
      <c r="E710" s="143" t="s">
        <v>860</v>
      </c>
      <c r="F710" s="144" t="s">
        <v>861</v>
      </c>
      <c r="G710" s="145" t="s">
        <v>189</v>
      </c>
      <c r="H710" s="146">
        <v>449</v>
      </c>
      <c r="I710" s="147"/>
      <c r="J710" s="148">
        <f>ROUND(I710*H710,2)</f>
        <v>0</v>
      </c>
      <c r="K710" s="144" t="s">
        <v>21</v>
      </c>
      <c r="L710" s="33"/>
      <c r="M710" s="302" t="s">
        <v>21</v>
      </c>
      <c r="N710" s="149" t="s">
        <v>43</v>
      </c>
      <c r="O710" s="34"/>
      <c r="P710" s="150">
        <f>O710*H710</f>
        <v>0</v>
      </c>
      <c r="Q710" s="150">
        <v>0</v>
      </c>
      <c r="R710" s="150">
        <f>Q710*H710</f>
        <v>0</v>
      </c>
      <c r="S710" s="150">
        <v>0</v>
      </c>
      <c r="T710" s="151">
        <f>S710*H710</f>
        <v>0</v>
      </c>
      <c r="AR710" s="291" t="s">
        <v>150</v>
      </c>
      <c r="AT710" s="291" t="s">
        <v>146</v>
      </c>
      <c r="AU710" s="291" t="s">
        <v>82</v>
      </c>
      <c r="AY710" s="291" t="s">
        <v>145</v>
      </c>
      <c r="BE710" s="303">
        <f>IF(N710="základní",J710,0)</f>
        <v>0</v>
      </c>
      <c r="BF710" s="303">
        <f>IF(N710="snížená",J710,0)</f>
        <v>0</v>
      </c>
      <c r="BG710" s="303">
        <f>IF(N710="zákl. přenesená",J710,0)</f>
        <v>0</v>
      </c>
      <c r="BH710" s="303">
        <f>IF(N710="sníž. přenesená",J710,0)</f>
        <v>0</v>
      </c>
      <c r="BI710" s="303">
        <f>IF(N710="nulová",J710,0)</f>
        <v>0</v>
      </c>
      <c r="BJ710" s="291" t="s">
        <v>80</v>
      </c>
      <c r="BK710" s="303">
        <f>ROUND(I710*H710,2)</f>
        <v>0</v>
      </c>
      <c r="BL710" s="291" t="s">
        <v>150</v>
      </c>
      <c r="BM710" s="291" t="s">
        <v>1297</v>
      </c>
    </row>
    <row r="711" spans="2:65" s="55" customFormat="1" ht="22.5" customHeight="1">
      <c r="B711" s="33"/>
      <c r="C711" s="182" t="s">
        <v>1022</v>
      </c>
      <c r="D711" s="182" t="s">
        <v>232</v>
      </c>
      <c r="E711" s="183" t="s">
        <v>864</v>
      </c>
      <c r="F711" s="184" t="s">
        <v>1249</v>
      </c>
      <c r="G711" s="185" t="s">
        <v>459</v>
      </c>
      <c r="H711" s="186">
        <v>2.2450000000000001</v>
      </c>
      <c r="I711" s="187"/>
      <c r="J711" s="188">
        <f>ROUND(I711*H711,2)</f>
        <v>0</v>
      </c>
      <c r="K711" s="184" t="s">
        <v>190</v>
      </c>
      <c r="L711" s="306"/>
      <c r="M711" s="307" t="s">
        <v>21</v>
      </c>
      <c r="N711" s="189" t="s">
        <v>43</v>
      </c>
      <c r="O711" s="34"/>
      <c r="P711" s="150">
        <f>O711*H711</f>
        <v>0</v>
      </c>
      <c r="Q711" s="150">
        <v>1E-3</v>
      </c>
      <c r="R711" s="150">
        <f>Q711*H711</f>
        <v>2.245E-3</v>
      </c>
      <c r="S711" s="150">
        <v>0</v>
      </c>
      <c r="T711" s="151">
        <f>S711*H711</f>
        <v>0</v>
      </c>
      <c r="AR711" s="291" t="s">
        <v>162</v>
      </c>
      <c r="AT711" s="291" t="s">
        <v>232</v>
      </c>
      <c r="AU711" s="291" t="s">
        <v>82</v>
      </c>
      <c r="AY711" s="291" t="s">
        <v>145</v>
      </c>
      <c r="BE711" s="303">
        <f>IF(N711="základní",J711,0)</f>
        <v>0</v>
      </c>
      <c r="BF711" s="303">
        <f>IF(N711="snížená",J711,0)</f>
        <v>0</v>
      </c>
      <c r="BG711" s="303">
        <f>IF(N711="zákl. přenesená",J711,0)</f>
        <v>0</v>
      </c>
      <c r="BH711" s="303">
        <f>IF(N711="sníž. přenesená",J711,0)</f>
        <v>0</v>
      </c>
      <c r="BI711" s="303">
        <f>IF(N711="nulová",J711,0)</f>
        <v>0</v>
      </c>
      <c r="BJ711" s="291" t="s">
        <v>80</v>
      </c>
      <c r="BK711" s="303">
        <f>ROUND(I711*H711,2)</f>
        <v>0</v>
      </c>
      <c r="BL711" s="291" t="s">
        <v>150</v>
      </c>
      <c r="BM711" s="291" t="s">
        <v>1298</v>
      </c>
    </row>
    <row r="712" spans="2:65" s="55" customFormat="1" ht="22.5" customHeight="1">
      <c r="B712" s="33"/>
      <c r="C712" s="142" t="s">
        <v>1299</v>
      </c>
      <c r="D712" s="142" t="s">
        <v>146</v>
      </c>
      <c r="E712" s="143" t="s">
        <v>962</v>
      </c>
      <c r="F712" s="144" t="s">
        <v>963</v>
      </c>
      <c r="G712" s="145" t="s">
        <v>189</v>
      </c>
      <c r="H712" s="146">
        <v>449</v>
      </c>
      <c r="I712" s="147"/>
      <c r="J712" s="148">
        <f>ROUND(I712*H712,2)</f>
        <v>0</v>
      </c>
      <c r="K712" s="144" t="s">
        <v>190</v>
      </c>
      <c r="L712" s="33"/>
      <c r="M712" s="302" t="s">
        <v>21</v>
      </c>
      <c r="N712" s="149" t="s">
        <v>43</v>
      </c>
      <c r="O712" s="34"/>
      <c r="P712" s="150">
        <f>O712*H712</f>
        <v>0</v>
      </c>
      <c r="Q712" s="150">
        <v>0</v>
      </c>
      <c r="R712" s="150">
        <f>Q712*H712</f>
        <v>0</v>
      </c>
      <c r="S712" s="150">
        <v>0</v>
      </c>
      <c r="T712" s="151">
        <f>S712*H712</f>
        <v>0</v>
      </c>
      <c r="AR712" s="291" t="s">
        <v>150</v>
      </c>
      <c r="AT712" s="291" t="s">
        <v>146</v>
      </c>
      <c r="AU712" s="291" t="s">
        <v>82</v>
      </c>
      <c r="AY712" s="291" t="s">
        <v>145</v>
      </c>
      <c r="BE712" s="303">
        <f>IF(N712="základní",J712,0)</f>
        <v>0</v>
      </c>
      <c r="BF712" s="303">
        <f>IF(N712="snížená",J712,0)</f>
        <v>0</v>
      </c>
      <c r="BG712" s="303">
        <f>IF(N712="zákl. přenesená",J712,0)</f>
        <v>0</v>
      </c>
      <c r="BH712" s="303">
        <f>IF(N712="sníž. přenesená",J712,0)</f>
        <v>0</v>
      </c>
      <c r="BI712" s="303">
        <f>IF(N712="nulová",J712,0)</f>
        <v>0</v>
      </c>
      <c r="BJ712" s="291" t="s">
        <v>80</v>
      </c>
      <c r="BK712" s="303">
        <f>ROUND(I712*H712,2)</f>
        <v>0</v>
      </c>
      <c r="BL712" s="291" t="s">
        <v>150</v>
      </c>
      <c r="BM712" s="291" t="s">
        <v>1300</v>
      </c>
    </row>
    <row r="713" spans="2:65" s="55" customFormat="1" ht="40.5">
      <c r="B713" s="33"/>
      <c r="D713" s="170" t="s">
        <v>191</v>
      </c>
      <c r="F713" s="171" t="s">
        <v>400</v>
      </c>
      <c r="I713" s="122"/>
      <c r="L713" s="33"/>
      <c r="M713" s="154"/>
      <c r="N713" s="34"/>
      <c r="O713" s="34"/>
      <c r="P713" s="34"/>
      <c r="Q713" s="34"/>
      <c r="R713" s="34"/>
      <c r="S713" s="34"/>
      <c r="T713" s="70"/>
      <c r="AT713" s="291" t="s">
        <v>191</v>
      </c>
      <c r="AU713" s="291" t="s">
        <v>82</v>
      </c>
    </row>
    <row r="714" spans="2:65" s="55" customFormat="1" ht="22.5" customHeight="1">
      <c r="B714" s="33"/>
      <c r="C714" s="142" t="s">
        <v>1023</v>
      </c>
      <c r="D714" s="142" t="s">
        <v>146</v>
      </c>
      <c r="E714" s="143" t="s">
        <v>870</v>
      </c>
      <c r="F714" s="144" t="s">
        <v>871</v>
      </c>
      <c r="G714" s="145" t="s">
        <v>189</v>
      </c>
      <c r="H714" s="146">
        <v>898</v>
      </c>
      <c r="I714" s="147"/>
      <c r="J714" s="148">
        <f>ROUND(I714*H714,2)</f>
        <v>0</v>
      </c>
      <c r="K714" s="144" t="s">
        <v>21</v>
      </c>
      <c r="L714" s="33"/>
      <c r="M714" s="302" t="s">
        <v>21</v>
      </c>
      <c r="N714" s="149" t="s">
        <v>43</v>
      </c>
      <c r="O714" s="34"/>
      <c r="P714" s="150">
        <f>O714*H714</f>
        <v>0</v>
      </c>
      <c r="Q714" s="150">
        <v>0</v>
      </c>
      <c r="R714" s="150">
        <f>Q714*H714</f>
        <v>0</v>
      </c>
      <c r="S714" s="150">
        <v>0</v>
      </c>
      <c r="T714" s="151">
        <f>S714*H714</f>
        <v>0</v>
      </c>
      <c r="AR714" s="291" t="s">
        <v>150</v>
      </c>
      <c r="AT714" s="291" t="s">
        <v>146</v>
      </c>
      <c r="AU714" s="291" t="s">
        <v>82</v>
      </c>
      <c r="AY714" s="291" t="s">
        <v>145</v>
      </c>
      <c r="BE714" s="303">
        <f>IF(N714="základní",J714,0)</f>
        <v>0</v>
      </c>
      <c r="BF714" s="303">
        <f>IF(N714="snížená",J714,0)</f>
        <v>0</v>
      </c>
      <c r="BG714" s="303">
        <f>IF(N714="zákl. přenesená",J714,0)</f>
        <v>0</v>
      </c>
      <c r="BH714" s="303">
        <f>IF(N714="sníž. přenesená",J714,0)</f>
        <v>0</v>
      </c>
      <c r="BI714" s="303">
        <f>IF(N714="nulová",J714,0)</f>
        <v>0</v>
      </c>
      <c r="BJ714" s="291" t="s">
        <v>80</v>
      </c>
      <c r="BK714" s="303">
        <f>ROUND(I714*H714,2)</f>
        <v>0</v>
      </c>
      <c r="BL714" s="291" t="s">
        <v>150</v>
      </c>
      <c r="BM714" s="291" t="s">
        <v>1301</v>
      </c>
    </row>
    <row r="715" spans="2:65" s="133" customFormat="1" ht="37.35" customHeight="1">
      <c r="B715" s="132"/>
      <c r="D715" s="165" t="s">
        <v>71</v>
      </c>
      <c r="E715" s="166" t="s">
        <v>1302</v>
      </c>
      <c r="F715" s="166" t="s">
        <v>1303</v>
      </c>
      <c r="I715" s="136"/>
      <c r="J715" s="167">
        <f>BK715</f>
        <v>0</v>
      </c>
      <c r="L715" s="132"/>
      <c r="M715" s="138"/>
      <c r="N715" s="139"/>
      <c r="O715" s="139"/>
      <c r="P715" s="140">
        <f>P716+P724+P726</f>
        <v>0</v>
      </c>
      <c r="Q715" s="139"/>
      <c r="R715" s="140">
        <f>R716+R724+R726</f>
        <v>9.3900000000000008E-3</v>
      </c>
      <c r="S715" s="139"/>
      <c r="T715" s="141">
        <f>T716+T724+T726</f>
        <v>0</v>
      </c>
      <c r="AR715" s="165" t="s">
        <v>80</v>
      </c>
      <c r="AT715" s="300" t="s">
        <v>71</v>
      </c>
      <c r="AU715" s="300" t="s">
        <v>72</v>
      </c>
      <c r="AY715" s="165" t="s">
        <v>145</v>
      </c>
      <c r="BK715" s="301">
        <f>BK716+BK724+BK726</f>
        <v>0</v>
      </c>
    </row>
    <row r="716" spans="2:65" s="133" customFormat="1" ht="19.899999999999999" customHeight="1">
      <c r="B716" s="132"/>
      <c r="D716" s="134" t="s">
        <v>71</v>
      </c>
      <c r="E716" s="168" t="s">
        <v>2439</v>
      </c>
      <c r="F716" s="168" t="s">
        <v>2440</v>
      </c>
      <c r="I716" s="136"/>
      <c r="J716" s="169">
        <f>BK716</f>
        <v>0</v>
      </c>
      <c r="L716" s="132"/>
      <c r="M716" s="138"/>
      <c r="N716" s="139"/>
      <c r="O716" s="139"/>
      <c r="P716" s="140">
        <f>SUM(P717:P723)</f>
        <v>0</v>
      </c>
      <c r="Q716" s="139"/>
      <c r="R716" s="140">
        <f>SUM(R717:R723)</f>
        <v>0</v>
      </c>
      <c r="S716" s="139"/>
      <c r="T716" s="141">
        <f>SUM(T717:T723)</f>
        <v>0</v>
      </c>
      <c r="AR716" s="165" t="s">
        <v>80</v>
      </c>
      <c r="AT716" s="300" t="s">
        <v>71</v>
      </c>
      <c r="AU716" s="300" t="s">
        <v>80</v>
      </c>
      <c r="AY716" s="165" t="s">
        <v>145</v>
      </c>
      <c r="BK716" s="301">
        <f>SUM(BK717:BK723)</f>
        <v>0</v>
      </c>
    </row>
    <row r="717" spans="2:65" s="55" customFormat="1" ht="31.5" customHeight="1">
      <c r="B717" s="33"/>
      <c r="C717" s="142" t="s">
        <v>1304</v>
      </c>
      <c r="D717" s="142" t="s">
        <v>146</v>
      </c>
      <c r="E717" s="143" t="s">
        <v>698</v>
      </c>
      <c r="F717" s="144" t="s">
        <v>699</v>
      </c>
      <c r="G717" s="145" t="s">
        <v>155</v>
      </c>
      <c r="H717" s="146">
        <v>35</v>
      </c>
      <c r="I717" s="147"/>
      <c r="J717" s="148">
        <f t="shared" ref="J717:J723" si="80">ROUND(I717*H717,2)</f>
        <v>0</v>
      </c>
      <c r="K717" s="144" t="s">
        <v>21</v>
      </c>
      <c r="L717" s="33"/>
      <c r="M717" s="302" t="s">
        <v>21</v>
      </c>
      <c r="N717" s="149" t="s">
        <v>43</v>
      </c>
      <c r="O717" s="34"/>
      <c r="P717" s="150">
        <f t="shared" ref="P717:P723" si="81">O717*H717</f>
        <v>0</v>
      </c>
      <c r="Q717" s="150">
        <v>0</v>
      </c>
      <c r="R717" s="150">
        <f t="shared" ref="R717:R723" si="82">Q717*H717</f>
        <v>0</v>
      </c>
      <c r="S717" s="150">
        <v>0</v>
      </c>
      <c r="T717" s="151">
        <f t="shared" ref="T717:T723" si="83">S717*H717</f>
        <v>0</v>
      </c>
      <c r="AR717" s="291" t="s">
        <v>150</v>
      </c>
      <c r="AT717" s="291" t="s">
        <v>146</v>
      </c>
      <c r="AU717" s="291" t="s">
        <v>82</v>
      </c>
      <c r="AY717" s="291" t="s">
        <v>145</v>
      </c>
      <c r="BE717" s="303">
        <f t="shared" ref="BE717:BE723" si="84">IF(N717="základní",J717,0)</f>
        <v>0</v>
      </c>
      <c r="BF717" s="303">
        <f t="shared" ref="BF717:BF723" si="85">IF(N717="snížená",J717,0)</f>
        <v>0</v>
      </c>
      <c r="BG717" s="303">
        <f t="shared" ref="BG717:BG723" si="86">IF(N717="zákl. přenesená",J717,0)</f>
        <v>0</v>
      </c>
      <c r="BH717" s="303">
        <f t="shared" ref="BH717:BH723" si="87">IF(N717="sníž. přenesená",J717,0)</f>
        <v>0</v>
      </c>
      <c r="BI717" s="303">
        <f t="shared" ref="BI717:BI723" si="88">IF(N717="nulová",J717,0)</f>
        <v>0</v>
      </c>
      <c r="BJ717" s="291" t="s">
        <v>80</v>
      </c>
      <c r="BK717" s="303">
        <f t="shared" ref="BK717:BK723" si="89">ROUND(I717*H717,2)</f>
        <v>0</v>
      </c>
      <c r="BL717" s="291" t="s">
        <v>150</v>
      </c>
      <c r="BM717" s="291" t="s">
        <v>1305</v>
      </c>
    </row>
    <row r="718" spans="2:65" s="55" customFormat="1" ht="31.5" customHeight="1">
      <c r="B718" s="33"/>
      <c r="C718" s="142" t="s">
        <v>1025</v>
      </c>
      <c r="D718" s="142" t="s">
        <v>146</v>
      </c>
      <c r="E718" s="143" t="s">
        <v>877</v>
      </c>
      <c r="F718" s="144" t="s">
        <v>878</v>
      </c>
      <c r="G718" s="145" t="s">
        <v>155</v>
      </c>
      <c r="H718" s="146">
        <v>71</v>
      </c>
      <c r="I718" s="147"/>
      <c r="J718" s="148">
        <f t="shared" si="80"/>
        <v>0</v>
      </c>
      <c r="K718" s="144" t="s">
        <v>21</v>
      </c>
      <c r="L718" s="33"/>
      <c r="M718" s="302" t="s">
        <v>21</v>
      </c>
      <c r="N718" s="149" t="s">
        <v>43</v>
      </c>
      <c r="O718" s="34"/>
      <c r="P718" s="150">
        <f t="shared" si="81"/>
        <v>0</v>
      </c>
      <c r="Q718" s="150">
        <v>0</v>
      </c>
      <c r="R718" s="150">
        <f t="shared" si="82"/>
        <v>0</v>
      </c>
      <c r="S718" s="150">
        <v>0</v>
      </c>
      <c r="T718" s="151">
        <f t="shared" si="83"/>
        <v>0</v>
      </c>
      <c r="AR718" s="291" t="s">
        <v>150</v>
      </c>
      <c r="AT718" s="291" t="s">
        <v>146</v>
      </c>
      <c r="AU718" s="291" t="s">
        <v>82</v>
      </c>
      <c r="AY718" s="291" t="s">
        <v>145</v>
      </c>
      <c r="BE718" s="303">
        <f t="shared" si="84"/>
        <v>0</v>
      </c>
      <c r="BF718" s="303">
        <f t="shared" si="85"/>
        <v>0</v>
      </c>
      <c r="BG718" s="303">
        <f t="shared" si="86"/>
        <v>0</v>
      </c>
      <c r="BH718" s="303">
        <f t="shared" si="87"/>
        <v>0</v>
      </c>
      <c r="BI718" s="303">
        <f t="shared" si="88"/>
        <v>0</v>
      </c>
      <c r="BJ718" s="291" t="s">
        <v>80</v>
      </c>
      <c r="BK718" s="303">
        <f t="shared" si="89"/>
        <v>0</v>
      </c>
      <c r="BL718" s="291" t="s">
        <v>150</v>
      </c>
      <c r="BM718" s="291" t="s">
        <v>1306</v>
      </c>
    </row>
    <row r="719" spans="2:65" s="55" customFormat="1" ht="31.5" customHeight="1">
      <c r="B719" s="33"/>
      <c r="C719" s="142" t="s">
        <v>1307</v>
      </c>
      <c r="D719" s="142" t="s">
        <v>146</v>
      </c>
      <c r="E719" s="143" t="s">
        <v>701</v>
      </c>
      <c r="F719" s="144" t="s">
        <v>702</v>
      </c>
      <c r="G719" s="145" t="s">
        <v>155</v>
      </c>
      <c r="H719" s="146">
        <v>28</v>
      </c>
      <c r="I719" s="147"/>
      <c r="J719" s="148">
        <f t="shared" si="80"/>
        <v>0</v>
      </c>
      <c r="K719" s="144" t="s">
        <v>21</v>
      </c>
      <c r="L719" s="33"/>
      <c r="M719" s="302" t="s">
        <v>21</v>
      </c>
      <c r="N719" s="149" t="s">
        <v>43</v>
      </c>
      <c r="O719" s="34"/>
      <c r="P719" s="150">
        <f t="shared" si="81"/>
        <v>0</v>
      </c>
      <c r="Q719" s="150">
        <v>0</v>
      </c>
      <c r="R719" s="150">
        <f t="shared" si="82"/>
        <v>0</v>
      </c>
      <c r="S719" s="150">
        <v>0</v>
      </c>
      <c r="T719" s="151">
        <f t="shared" si="83"/>
        <v>0</v>
      </c>
      <c r="AR719" s="291" t="s">
        <v>150</v>
      </c>
      <c r="AT719" s="291" t="s">
        <v>146</v>
      </c>
      <c r="AU719" s="291" t="s">
        <v>82</v>
      </c>
      <c r="AY719" s="291" t="s">
        <v>145</v>
      </c>
      <c r="BE719" s="303">
        <f t="shared" si="84"/>
        <v>0</v>
      </c>
      <c r="BF719" s="303">
        <f t="shared" si="85"/>
        <v>0</v>
      </c>
      <c r="BG719" s="303">
        <f t="shared" si="86"/>
        <v>0</v>
      </c>
      <c r="BH719" s="303">
        <f t="shared" si="87"/>
        <v>0</v>
      </c>
      <c r="BI719" s="303">
        <f t="shared" si="88"/>
        <v>0</v>
      </c>
      <c r="BJ719" s="291" t="s">
        <v>80</v>
      </c>
      <c r="BK719" s="303">
        <f t="shared" si="89"/>
        <v>0</v>
      </c>
      <c r="BL719" s="291" t="s">
        <v>150</v>
      </c>
      <c r="BM719" s="291" t="s">
        <v>1308</v>
      </c>
    </row>
    <row r="720" spans="2:65" s="55" customFormat="1" ht="22.5" customHeight="1">
      <c r="B720" s="33"/>
      <c r="C720" s="142" t="s">
        <v>1026</v>
      </c>
      <c r="D720" s="142" t="s">
        <v>146</v>
      </c>
      <c r="E720" s="143" t="s">
        <v>906</v>
      </c>
      <c r="F720" s="144" t="s">
        <v>907</v>
      </c>
      <c r="G720" s="145" t="s">
        <v>189</v>
      </c>
      <c r="H720" s="146">
        <v>9.6319999999999997</v>
      </c>
      <c r="I720" s="147"/>
      <c r="J720" s="148">
        <f t="shared" si="80"/>
        <v>0</v>
      </c>
      <c r="K720" s="144" t="s">
        <v>21</v>
      </c>
      <c r="L720" s="33"/>
      <c r="M720" s="302" t="s">
        <v>21</v>
      </c>
      <c r="N720" s="149" t="s">
        <v>43</v>
      </c>
      <c r="O720" s="34"/>
      <c r="P720" s="150">
        <f t="shared" si="81"/>
        <v>0</v>
      </c>
      <c r="Q720" s="150">
        <v>0</v>
      </c>
      <c r="R720" s="150">
        <f t="shared" si="82"/>
        <v>0</v>
      </c>
      <c r="S720" s="150">
        <v>0</v>
      </c>
      <c r="T720" s="151">
        <f t="shared" si="83"/>
        <v>0</v>
      </c>
      <c r="AR720" s="291" t="s">
        <v>150</v>
      </c>
      <c r="AT720" s="291" t="s">
        <v>146</v>
      </c>
      <c r="AU720" s="291" t="s">
        <v>82</v>
      </c>
      <c r="AY720" s="291" t="s">
        <v>145</v>
      </c>
      <c r="BE720" s="303">
        <f t="shared" si="84"/>
        <v>0</v>
      </c>
      <c r="BF720" s="303">
        <f t="shared" si="85"/>
        <v>0</v>
      </c>
      <c r="BG720" s="303">
        <f t="shared" si="86"/>
        <v>0</v>
      </c>
      <c r="BH720" s="303">
        <f t="shared" si="87"/>
        <v>0</v>
      </c>
      <c r="BI720" s="303">
        <f t="shared" si="88"/>
        <v>0</v>
      </c>
      <c r="BJ720" s="291" t="s">
        <v>80</v>
      </c>
      <c r="BK720" s="303">
        <f t="shared" si="89"/>
        <v>0</v>
      </c>
      <c r="BL720" s="291" t="s">
        <v>150</v>
      </c>
      <c r="BM720" s="291" t="s">
        <v>1309</v>
      </c>
    </row>
    <row r="721" spans="2:65" s="55" customFormat="1" ht="22.5" customHeight="1">
      <c r="B721" s="33"/>
      <c r="C721" s="142" t="s">
        <v>1310</v>
      </c>
      <c r="D721" s="142" t="s">
        <v>146</v>
      </c>
      <c r="E721" s="143" t="s">
        <v>703</v>
      </c>
      <c r="F721" s="144" t="s">
        <v>704</v>
      </c>
      <c r="G721" s="145" t="s">
        <v>189</v>
      </c>
      <c r="H721" s="146">
        <v>455</v>
      </c>
      <c r="I721" s="147"/>
      <c r="J721" s="148">
        <f t="shared" si="80"/>
        <v>0</v>
      </c>
      <c r="K721" s="144" t="s">
        <v>21</v>
      </c>
      <c r="L721" s="33"/>
      <c r="M721" s="302" t="s">
        <v>21</v>
      </c>
      <c r="N721" s="149" t="s">
        <v>43</v>
      </c>
      <c r="O721" s="34"/>
      <c r="P721" s="150">
        <f t="shared" si="81"/>
        <v>0</v>
      </c>
      <c r="Q721" s="150">
        <v>0</v>
      </c>
      <c r="R721" s="150">
        <f t="shared" si="82"/>
        <v>0</v>
      </c>
      <c r="S721" s="150">
        <v>0</v>
      </c>
      <c r="T721" s="151">
        <f t="shared" si="83"/>
        <v>0</v>
      </c>
      <c r="AR721" s="291" t="s">
        <v>150</v>
      </c>
      <c r="AT721" s="291" t="s">
        <v>146</v>
      </c>
      <c r="AU721" s="291" t="s">
        <v>82</v>
      </c>
      <c r="AY721" s="291" t="s">
        <v>145</v>
      </c>
      <c r="BE721" s="303">
        <f t="shared" si="84"/>
        <v>0</v>
      </c>
      <c r="BF721" s="303">
        <f t="shared" si="85"/>
        <v>0</v>
      </c>
      <c r="BG721" s="303">
        <f t="shared" si="86"/>
        <v>0</v>
      </c>
      <c r="BH721" s="303">
        <f t="shared" si="87"/>
        <v>0</v>
      </c>
      <c r="BI721" s="303">
        <f t="shared" si="88"/>
        <v>0</v>
      </c>
      <c r="BJ721" s="291" t="s">
        <v>80</v>
      </c>
      <c r="BK721" s="303">
        <f t="shared" si="89"/>
        <v>0</v>
      </c>
      <c r="BL721" s="291" t="s">
        <v>150</v>
      </c>
      <c r="BM721" s="291" t="s">
        <v>1311</v>
      </c>
    </row>
    <row r="722" spans="2:65" s="55" customFormat="1" ht="22.5" customHeight="1">
      <c r="B722" s="33"/>
      <c r="C722" s="142" t="s">
        <v>1028</v>
      </c>
      <c r="D722" s="142" t="s">
        <v>146</v>
      </c>
      <c r="E722" s="143" t="s">
        <v>887</v>
      </c>
      <c r="F722" s="144" t="s">
        <v>888</v>
      </c>
      <c r="G722" s="145" t="s">
        <v>189</v>
      </c>
      <c r="H722" s="146">
        <v>1910</v>
      </c>
      <c r="I722" s="147"/>
      <c r="J722" s="148">
        <f t="shared" si="80"/>
        <v>0</v>
      </c>
      <c r="K722" s="144" t="s">
        <v>21</v>
      </c>
      <c r="L722" s="33"/>
      <c r="M722" s="302" t="s">
        <v>21</v>
      </c>
      <c r="N722" s="149" t="s">
        <v>43</v>
      </c>
      <c r="O722" s="34"/>
      <c r="P722" s="150">
        <f t="shared" si="81"/>
        <v>0</v>
      </c>
      <c r="Q722" s="150">
        <v>0</v>
      </c>
      <c r="R722" s="150">
        <f t="shared" si="82"/>
        <v>0</v>
      </c>
      <c r="S722" s="150">
        <v>0</v>
      </c>
      <c r="T722" s="151">
        <f t="shared" si="83"/>
        <v>0</v>
      </c>
      <c r="AR722" s="291" t="s">
        <v>150</v>
      </c>
      <c r="AT722" s="291" t="s">
        <v>146</v>
      </c>
      <c r="AU722" s="291" t="s">
        <v>82</v>
      </c>
      <c r="AY722" s="291" t="s">
        <v>145</v>
      </c>
      <c r="BE722" s="303">
        <f t="shared" si="84"/>
        <v>0</v>
      </c>
      <c r="BF722" s="303">
        <f t="shared" si="85"/>
        <v>0</v>
      </c>
      <c r="BG722" s="303">
        <f t="shared" si="86"/>
        <v>0</v>
      </c>
      <c r="BH722" s="303">
        <f t="shared" si="87"/>
        <v>0</v>
      </c>
      <c r="BI722" s="303">
        <f t="shared" si="88"/>
        <v>0</v>
      </c>
      <c r="BJ722" s="291" t="s">
        <v>80</v>
      </c>
      <c r="BK722" s="303">
        <f t="shared" si="89"/>
        <v>0</v>
      </c>
      <c r="BL722" s="291" t="s">
        <v>150</v>
      </c>
      <c r="BM722" s="291" t="s">
        <v>1312</v>
      </c>
    </row>
    <row r="723" spans="2:65" s="55" customFormat="1" ht="22.5" customHeight="1">
      <c r="B723" s="33"/>
      <c r="C723" s="142" t="s">
        <v>1313</v>
      </c>
      <c r="D723" s="142" t="s">
        <v>146</v>
      </c>
      <c r="E723" s="143" t="s">
        <v>706</v>
      </c>
      <c r="F723" s="144" t="s">
        <v>707</v>
      </c>
      <c r="G723" s="145" t="s">
        <v>221</v>
      </c>
      <c r="H723" s="146">
        <v>46</v>
      </c>
      <c r="I723" s="147"/>
      <c r="J723" s="148">
        <f t="shared" si="80"/>
        <v>0</v>
      </c>
      <c r="K723" s="144" t="s">
        <v>21</v>
      </c>
      <c r="L723" s="33"/>
      <c r="M723" s="302" t="s">
        <v>21</v>
      </c>
      <c r="N723" s="149" t="s">
        <v>43</v>
      </c>
      <c r="O723" s="34"/>
      <c r="P723" s="150">
        <f t="shared" si="81"/>
        <v>0</v>
      </c>
      <c r="Q723" s="150">
        <v>0</v>
      </c>
      <c r="R723" s="150">
        <f t="shared" si="82"/>
        <v>0</v>
      </c>
      <c r="S723" s="150">
        <v>0</v>
      </c>
      <c r="T723" s="151">
        <f t="shared" si="83"/>
        <v>0</v>
      </c>
      <c r="AR723" s="291" t="s">
        <v>150</v>
      </c>
      <c r="AT723" s="291" t="s">
        <v>146</v>
      </c>
      <c r="AU723" s="291" t="s">
        <v>82</v>
      </c>
      <c r="AY723" s="291" t="s">
        <v>145</v>
      </c>
      <c r="BE723" s="303">
        <f t="shared" si="84"/>
        <v>0</v>
      </c>
      <c r="BF723" s="303">
        <f t="shared" si="85"/>
        <v>0</v>
      </c>
      <c r="BG723" s="303">
        <f t="shared" si="86"/>
        <v>0</v>
      </c>
      <c r="BH723" s="303">
        <f t="shared" si="87"/>
        <v>0</v>
      </c>
      <c r="BI723" s="303">
        <f t="shared" si="88"/>
        <v>0</v>
      </c>
      <c r="BJ723" s="291" t="s">
        <v>80</v>
      </c>
      <c r="BK723" s="303">
        <f t="shared" si="89"/>
        <v>0</v>
      </c>
      <c r="BL723" s="291" t="s">
        <v>150</v>
      </c>
      <c r="BM723" s="291" t="s">
        <v>1314</v>
      </c>
    </row>
    <row r="724" spans="2:65" s="133" customFormat="1" ht="29.85" customHeight="1">
      <c r="B724" s="132"/>
      <c r="D724" s="134" t="s">
        <v>71</v>
      </c>
      <c r="E724" s="168" t="s">
        <v>708</v>
      </c>
      <c r="F724" s="168" t="s">
        <v>709</v>
      </c>
      <c r="I724" s="136"/>
      <c r="J724" s="169">
        <f>BK724</f>
        <v>0</v>
      </c>
      <c r="L724" s="132"/>
      <c r="M724" s="138"/>
      <c r="N724" s="139"/>
      <c r="O724" s="139"/>
      <c r="P724" s="140">
        <f>P725</f>
        <v>0</v>
      </c>
      <c r="Q724" s="139"/>
      <c r="R724" s="140">
        <f>R725</f>
        <v>0</v>
      </c>
      <c r="S724" s="139"/>
      <c r="T724" s="141">
        <f>T725</f>
        <v>0</v>
      </c>
      <c r="AR724" s="165" t="s">
        <v>80</v>
      </c>
      <c r="AT724" s="300" t="s">
        <v>71</v>
      </c>
      <c r="AU724" s="300" t="s">
        <v>80</v>
      </c>
      <c r="AY724" s="165" t="s">
        <v>145</v>
      </c>
      <c r="BK724" s="301">
        <f>BK725</f>
        <v>0</v>
      </c>
    </row>
    <row r="725" spans="2:65" s="55" customFormat="1" ht="22.5" customHeight="1">
      <c r="B725" s="33"/>
      <c r="C725" s="142" t="s">
        <v>1029</v>
      </c>
      <c r="D725" s="142" t="s">
        <v>146</v>
      </c>
      <c r="E725" s="143" t="s">
        <v>710</v>
      </c>
      <c r="F725" s="144" t="s">
        <v>711</v>
      </c>
      <c r="G725" s="145" t="s">
        <v>155</v>
      </c>
      <c r="H725" s="146">
        <v>30</v>
      </c>
      <c r="I725" s="147"/>
      <c r="J725" s="148">
        <f>ROUND(I725*H725,2)</f>
        <v>0</v>
      </c>
      <c r="K725" s="144" t="s">
        <v>21</v>
      </c>
      <c r="L725" s="33"/>
      <c r="M725" s="302" t="s">
        <v>21</v>
      </c>
      <c r="N725" s="149" t="s">
        <v>43</v>
      </c>
      <c r="O725" s="34"/>
      <c r="P725" s="150">
        <f>O725*H725</f>
        <v>0</v>
      </c>
      <c r="Q725" s="150">
        <v>0</v>
      </c>
      <c r="R725" s="150">
        <f>Q725*H725</f>
        <v>0</v>
      </c>
      <c r="S725" s="150">
        <v>0</v>
      </c>
      <c r="T725" s="151">
        <f>S725*H725</f>
        <v>0</v>
      </c>
      <c r="AR725" s="291" t="s">
        <v>150</v>
      </c>
      <c r="AT725" s="291" t="s">
        <v>146</v>
      </c>
      <c r="AU725" s="291" t="s">
        <v>82</v>
      </c>
      <c r="AY725" s="291" t="s">
        <v>145</v>
      </c>
      <c r="BE725" s="303">
        <f>IF(N725="základní",J725,0)</f>
        <v>0</v>
      </c>
      <c r="BF725" s="303">
        <f>IF(N725="snížená",J725,0)</f>
        <v>0</v>
      </c>
      <c r="BG725" s="303">
        <f>IF(N725="zákl. přenesená",J725,0)</f>
        <v>0</v>
      </c>
      <c r="BH725" s="303">
        <f>IF(N725="sníž. přenesená",J725,0)</f>
        <v>0</v>
      </c>
      <c r="BI725" s="303">
        <f>IF(N725="nulová",J725,0)</f>
        <v>0</v>
      </c>
      <c r="BJ725" s="291" t="s">
        <v>80</v>
      </c>
      <c r="BK725" s="303">
        <f>ROUND(I725*H725,2)</f>
        <v>0</v>
      </c>
      <c r="BL725" s="291" t="s">
        <v>150</v>
      </c>
      <c r="BM725" s="291" t="s">
        <v>1315</v>
      </c>
    </row>
    <row r="726" spans="2:65" s="133" customFormat="1" ht="29.85" customHeight="1">
      <c r="B726" s="132"/>
      <c r="D726" s="134" t="s">
        <v>71</v>
      </c>
      <c r="E726" s="168" t="s">
        <v>838</v>
      </c>
      <c r="F726" s="168" t="s">
        <v>839</v>
      </c>
      <c r="I726" s="136"/>
      <c r="J726" s="169">
        <f>BK726</f>
        <v>0</v>
      </c>
      <c r="L726" s="132"/>
      <c r="M726" s="138"/>
      <c r="N726" s="139"/>
      <c r="O726" s="139"/>
      <c r="P726" s="140">
        <f>SUM(P727:P743)</f>
        <v>0</v>
      </c>
      <c r="Q726" s="139"/>
      <c r="R726" s="140">
        <f>SUM(R727:R743)</f>
        <v>9.3900000000000008E-3</v>
      </c>
      <c r="S726" s="139"/>
      <c r="T726" s="141">
        <f>SUM(T727:T743)</f>
        <v>0</v>
      </c>
      <c r="AR726" s="165" t="s">
        <v>80</v>
      </c>
      <c r="AT726" s="300" t="s">
        <v>71</v>
      </c>
      <c r="AU726" s="300" t="s">
        <v>80</v>
      </c>
      <c r="AY726" s="165" t="s">
        <v>145</v>
      </c>
      <c r="BK726" s="301">
        <f>SUM(BK727:BK743)</f>
        <v>0</v>
      </c>
    </row>
    <row r="727" spans="2:65" s="55" customFormat="1" ht="31.5" customHeight="1">
      <c r="B727" s="33"/>
      <c r="C727" s="142" t="s">
        <v>1316</v>
      </c>
      <c r="D727" s="142" t="s">
        <v>146</v>
      </c>
      <c r="E727" s="143" t="s">
        <v>778</v>
      </c>
      <c r="F727" s="144" t="s">
        <v>779</v>
      </c>
      <c r="G727" s="145" t="s">
        <v>189</v>
      </c>
      <c r="H727" s="146">
        <v>1878</v>
      </c>
      <c r="I727" s="147"/>
      <c r="J727" s="148">
        <f>ROUND(I727*H727,2)</f>
        <v>0</v>
      </c>
      <c r="K727" s="144" t="s">
        <v>190</v>
      </c>
      <c r="L727" s="33"/>
      <c r="M727" s="302" t="s">
        <v>21</v>
      </c>
      <c r="N727" s="149" t="s">
        <v>43</v>
      </c>
      <c r="O727" s="34"/>
      <c r="P727" s="150">
        <f>O727*H727</f>
        <v>0</v>
      </c>
      <c r="Q727" s="150">
        <v>0</v>
      </c>
      <c r="R727" s="150">
        <f>Q727*H727</f>
        <v>0</v>
      </c>
      <c r="S727" s="150">
        <v>0</v>
      </c>
      <c r="T727" s="151">
        <f>S727*H727</f>
        <v>0</v>
      </c>
      <c r="AR727" s="291" t="s">
        <v>150</v>
      </c>
      <c r="AT727" s="291" t="s">
        <v>146</v>
      </c>
      <c r="AU727" s="291" t="s">
        <v>82</v>
      </c>
      <c r="AY727" s="291" t="s">
        <v>145</v>
      </c>
      <c r="BE727" s="303">
        <f>IF(N727="základní",J727,0)</f>
        <v>0</v>
      </c>
      <c r="BF727" s="303">
        <f>IF(N727="snížená",J727,0)</f>
        <v>0</v>
      </c>
      <c r="BG727" s="303">
        <f>IF(N727="zákl. přenesená",J727,0)</f>
        <v>0</v>
      </c>
      <c r="BH727" s="303">
        <f>IF(N727="sníž. přenesená",J727,0)</f>
        <v>0</v>
      </c>
      <c r="BI727" s="303">
        <f>IF(N727="nulová",J727,0)</f>
        <v>0</v>
      </c>
      <c r="BJ727" s="291" t="s">
        <v>80</v>
      </c>
      <c r="BK727" s="303">
        <f>ROUND(I727*H727,2)</f>
        <v>0</v>
      </c>
      <c r="BL727" s="291" t="s">
        <v>150</v>
      </c>
      <c r="BM727" s="291" t="s">
        <v>1317</v>
      </c>
    </row>
    <row r="728" spans="2:65" s="55" customFormat="1" ht="148.5">
      <c r="B728" s="33"/>
      <c r="D728" s="170" t="s">
        <v>191</v>
      </c>
      <c r="F728" s="171" t="s">
        <v>780</v>
      </c>
      <c r="I728" s="122"/>
      <c r="L728" s="33"/>
      <c r="M728" s="154"/>
      <c r="N728" s="34"/>
      <c r="O728" s="34"/>
      <c r="P728" s="34"/>
      <c r="Q728" s="34"/>
      <c r="R728" s="34"/>
      <c r="S728" s="34"/>
      <c r="T728" s="70"/>
      <c r="AT728" s="291" t="s">
        <v>191</v>
      </c>
      <c r="AU728" s="291" t="s">
        <v>82</v>
      </c>
    </row>
    <row r="729" spans="2:65" s="55" customFormat="1" ht="22.5" customHeight="1">
      <c r="B729" s="33"/>
      <c r="C729" s="182" t="s">
        <v>1031</v>
      </c>
      <c r="D729" s="182" t="s">
        <v>232</v>
      </c>
      <c r="E729" s="183" t="s">
        <v>1097</v>
      </c>
      <c r="F729" s="184" t="s">
        <v>843</v>
      </c>
      <c r="G729" s="185" t="s">
        <v>844</v>
      </c>
      <c r="H729" s="186">
        <v>1.8779999999999999</v>
      </c>
      <c r="I729" s="187"/>
      <c r="J729" s="188">
        <f>ROUND(I729*H729,2)</f>
        <v>0</v>
      </c>
      <c r="K729" s="184" t="s">
        <v>21</v>
      </c>
      <c r="L729" s="306"/>
      <c r="M729" s="307" t="s">
        <v>21</v>
      </c>
      <c r="N729" s="189" t="s">
        <v>43</v>
      </c>
      <c r="O729" s="34"/>
      <c r="P729" s="150">
        <f>O729*H729</f>
        <v>0</v>
      </c>
      <c r="Q729" s="150">
        <v>0</v>
      </c>
      <c r="R729" s="150">
        <f>Q729*H729</f>
        <v>0</v>
      </c>
      <c r="S729" s="150">
        <v>0</v>
      </c>
      <c r="T729" s="151">
        <f>S729*H729</f>
        <v>0</v>
      </c>
      <c r="AR729" s="291" t="s">
        <v>162</v>
      </c>
      <c r="AT729" s="291" t="s">
        <v>232</v>
      </c>
      <c r="AU729" s="291" t="s">
        <v>82</v>
      </c>
      <c r="AY729" s="291" t="s">
        <v>145</v>
      </c>
      <c r="BE729" s="303">
        <f>IF(N729="základní",J729,0)</f>
        <v>0</v>
      </c>
      <c r="BF729" s="303">
        <f>IF(N729="snížená",J729,0)</f>
        <v>0</v>
      </c>
      <c r="BG729" s="303">
        <f>IF(N729="zákl. přenesená",J729,0)</f>
        <v>0</v>
      </c>
      <c r="BH729" s="303">
        <f>IF(N729="sníž. přenesená",J729,0)</f>
        <v>0</v>
      </c>
      <c r="BI729" s="303">
        <f>IF(N729="nulová",J729,0)</f>
        <v>0</v>
      </c>
      <c r="BJ729" s="291" t="s">
        <v>80</v>
      </c>
      <c r="BK729" s="303">
        <f>ROUND(I729*H729,2)</f>
        <v>0</v>
      </c>
      <c r="BL729" s="291" t="s">
        <v>150</v>
      </c>
      <c r="BM729" s="291" t="s">
        <v>1318</v>
      </c>
    </row>
    <row r="730" spans="2:65" s="55" customFormat="1" ht="31.5" customHeight="1">
      <c r="B730" s="33"/>
      <c r="C730" s="142" t="s">
        <v>1319</v>
      </c>
      <c r="D730" s="142" t="s">
        <v>146</v>
      </c>
      <c r="E730" s="143" t="s">
        <v>847</v>
      </c>
      <c r="F730" s="144" t="s">
        <v>848</v>
      </c>
      <c r="G730" s="145" t="s">
        <v>189</v>
      </c>
      <c r="H730" s="146">
        <v>1878</v>
      </c>
      <c r="I730" s="147"/>
      <c r="J730" s="148">
        <f>ROUND(I730*H730,2)</f>
        <v>0</v>
      </c>
      <c r="K730" s="144" t="s">
        <v>21</v>
      </c>
      <c r="L730" s="33"/>
      <c r="M730" s="302" t="s">
        <v>21</v>
      </c>
      <c r="N730" s="149" t="s">
        <v>43</v>
      </c>
      <c r="O730" s="34"/>
      <c r="P730" s="150">
        <f>O730*H730</f>
        <v>0</v>
      </c>
      <c r="Q730" s="150">
        <v>0</v>
      </c>
      <c r="R730" s="150">
        <f>Q730*H730</f>
        <v>0</v>
      </c>
      <c r="S730" s="150">
        <v>0</v>
      </c>
      <c r="T730" s="151">
        <f>S730*H730</f>
        <v>0</v>
      </c>
      <c r="AR730" s="291" t="s">
        <v>150</v>
      </c>
      <c r="AT730" s="291" t="s">
        <v>146</v>
      </c>
      <c r="AU730" s="291" t="s">
        <v>82</v>
      </c>
      <c r="AY730" s="291" t="s">
        <v>145</v>
      </c>
      <c r="BE730" s="303">
        <f>IF(N730="základní",J730,0)</f>
        <v>0</v>
      </c>
      <c r="BF730" s="303">
        <f>IF(N730="snížená",J730,0)</f>
        <v>0</v>
      </c>
      <c r="BG730" s="303">
        <f>IF(N730="zákl. přenesená",J730,0)</f>
        <v>0</v>
      </c>
      <c r="BH730" s="303">
        <f>IF(N730="sníž. přenesená",J730,0)</f>
        <v>0</v>
      </c>
      <c r="BI730" s="303">
        <f>IF(N730="nulová",J730,0)</f>
        <v>0</v>
      </c>
      <c r="BJ730" s="291" t="s">
        <v>80</v>
      </c>
      <c r="BK730" s="303">
        <f>ROUND(I730*H730,2)</f>
        <v>0</v>
      </c>
      <c r="BL730" s="291" t="s">
        <v>150</v>
      </c>
      <c r="BM730" s="291" t="s">
        <v>1320</v>
      </c>
    </row>
    <row r="731" spans="2:65" s="55" customFormat="1" ht="22.5" customHeight="1">
      <c r="B731" s="33"/>
      <c r="C731" s="142" t="s">
        <v>1032</v>
      </c>
      <c r="D731" s="142" t="s">
        <v>146</v>
      </c>
      <c r="E731" s="143" t="s">
        <v>850</v>
      </c>
      <c r="F731" s="144" t="s">
        <v>851</v>
      </c>
      <c r="G731" s="145" t="s">
        <v>189</v>
      </c>
      <c r="H731" s="146">
        <v>1878</v>
      </c>
      <c r="I731" s="147"/>
      <c r="J731" s="148">
        <f>ROUND(I731*H731,2)</f>
        <v>0</v>
      </c>
      <c r="K731" s="144" t="s">
        <v>190</v>
      </c>
      <c r="L731" s="33"/>
      <c r="M731" s="302" t="s">
        <v>21</v>
      </c>
      <c r="N731" s="149" t="s">
        <v>43</v>
      </c>
      <c r="O731" s="34"/>
      <c r="P731" s="150">
        <f>O731*H731</f>
        <v>0</v>
      </c>
      <c r="Q731" s="150">
        <v>0</v>
      </c>
      <c r="R731" s="150">
        <f>Q731*H731</f>
        <v>0</v>
      </c>
      <c r="S731" s="150">
        <v>0</v>
      </c>
      <c r="T731" s="151">
        <f>S731*H731</f>
        <v>0</v>
      </c>
      <c r="AR731" s="291" t="s">
        <v>150</v>
      </c>
      <c r="AT731" s="291" t="s">
        <v>146</v>
      </c>
      <c r="AU731" s="291" t="s">
        <v>82</v>
      </c>
      <c r="AY731" s="291" t="s">
        <v>145</v>
      </c>
      <c r="BE731" s="303">
        <f>IF(N731="základní",J731,0)</f>
        <v>0</v>
      </c>
      <c r="BF731" s="303">
        <f>IF(N731="snížená",J731,0)</f>
        <v>0</v>
      </c>
      <c r="BG731" s="303">
        <f>IF(N731="zákl. přenesená",J731,0)</f>
        <v>0</v>
      </c>
      <c r="BH731" s="303">
        <f>IF(N731="sníž. přenesená",J731,0)</f>
        <v>0</v>
      </c>
      <c r="BI731" s="303">
        <f>IF(N731="nulová",J731,0)</f>
        <v>0</v>
      </c>
      <c r="BJ731" s="291" t="s">
        <v>80</v>
      </c>
      <c r="BK731" s="303">
        <f>ROUND(I731*H731,2)</f>
        <v>0</v>
      </c>
      <c r="BL731" s="291" t="s">
        <v>150</v>
      </c>
      <c r="BM731" s="291" t="s">
        <v>1321</v>
      </c>
    </row>
    <row r="732" spans="2:65" s="55" customFormat="1" ht="40.5">
      <c r="B732" s="33"/>
      <c r="D732" s="170" t="s">
        <v>191</v>
      </c>
      <c r="F732" s="171" t="s">
        <v>400</v>
      </c>
      <c r="I732" s="122"/>
      <c r="L732" s="33"/>
      <c r="M732" s="154"/>
      <c r="N732" s="34"/>
      <c r="O732" s="34"/>
      <c r="P732" s="34"/>
      <c r="Q732" s="34"/>
      <c r="R732" s="34"/>
      <c r="S732" s="34"/>
      <c r="T732" s="70"/>
      <c r="AT732" s="291" t="s">
        <v>191</v>
      </c>
      <c r="AU732" s="291" t="s">
        <v>82</v>
      </c>
    </row>
    <row r="733" spans="2:65" s="55" customFormat="1" ht="22.5" customHeight="1">
      <c r="B733" s="33"/>
      <c r="C733" s="142" t="s">
        <v>1322</v>
      </c>
      <c r="D733" s="142" t="s">
        <v>146</v>
      </c>
      <c r="E733" s="143" t="s">
        <v>401</v>
      </c>
      <c r="F733" s="144" t="s">
        <v>402</v>
      </c>
      <c r="G733" s="145" t="s">
        <v>189</v>
      </c>
      <c r="H733" s="146">
        <v>1878</v>
      </c>
      <c r="I733" s="147"/>
      <c r="J733" s="148">
        <f>ROUND(I733*H733,2)</f>
        <v>0</v>
      </c>
      <c r="K733" s="144" t="s">
        <v>190</v>
      </c>
      <c r="L733" s="33"/>
      <c r="M733" s="302" t="s">
        <v>21</v>
      </c>
      <c r="N733" s="149" t="s">
        <v>43</v>
      </c>
      <c r="O733" s="34"/>
      <c r="P733" s="150">
        <f>O733*H733</f>
        <v>0</v>
      </c>
      <c r="Q733" s="150">
        <v>0</v>
      </c>
      <c r="R733" s="150">
        <f>Q733*H733</f>
        <v>0</v>
      </c>
      <c r="S733" s="150">
        <v>0</v>
      </c>
      <c r="T733" s="151">
        <f>S733*H733</f>
        <v>0</v>
      </c>
      <c r="AR733" s="291" t="s">
        <v>150</v>
      </c>
      <c r="AT733" s="291" t="s">
        <v>146</v>
      </c>
      <c r="AU733" s="291" t="s">
        <v>82</v>
      </c>
      <c r="AY733" s="291" t="s">
        <v>145</v>
      </c>
      <c r="BE733" s="303">
        <f>IF(N733="základní",J733,0)</f>
        <v>0</v>
      </c>
      <c r="BF733" s="303">
        <f>IF(N733="snížená",J733,0)</f>
        <v>0</v>
      </c>
      <c r="BG733" s="303">
        <f>IF(N733="zákl. přenesená",J733,0)</f>
        <v>0</v>
      </c>
      <c r="BH733" s="303">
        <f>IF(N733="sníž. přenesená",J733,0)</f>
        <v>0</v>
      </c>
      <c r="BI733" s="303">
        <f>IF(N733="nulová",J733,0)</f>
        <v>0</v>
      </c>
      <c r="BJ733" s="291" t="s">
        <v>80</v>
      </c>
      <c r="BK733" s="303">
        <f>ROUND(I733*H733,2)</f>
        <v>0</v>
      </c>
      <c r="BL733" s="291" t="s">
        <v>150</v>
      </c>
      <c r="BM733" s="291" t="s">
        <v>1323</v>
      </c>
    </row>
    <row r="734" spans="2:65" s="55" customFormat="1" ht="40.5">
      <c r="B734" s="33"/>
      <c r="D734" s="170" t="s">
        <v>191</v>
      </c>
      <c r="F734" s="171" t="s">
        <v>400</v>
      </c>
      <c r="I734" s="122"/>
      <c r="L734" s="33"/>
      <c r="M734" s="154"/>
      <c r="N734" s="34"/>
      <c r="O734" s="34"/>
      <c r="P734" s="34"/>
      <c r="Q734" s="34"/>
      <c r="R734" s="34"/>
      <c r="S734" s="34"/>
      <c r="T734" s="70"/>
      <c r="AT734" s="291" t="s">
        <v>191</v>
      </c>
      <c r="AU734" s="291" t="s">
        <v>82</v>
      </c>
    </row>
    <row r="735" spans="2:65" s="55" customFormat="1" ht="22.5" customHeight="1">
      <c r="B735" s="33"/>
      <c r="C735" s="142" t="s">
        <v>1034</v>
      </c>
      <c r="D735" s="142" t="s">
        <v>146</v>
      </c>
      <c r="E735" s="143" t="s">
        <v>855</v>
      </c>
      <c r="F735" s="144" t="s">
        <v>856</v>
      </c>
      <c r="G735" s="145" t="s">
        <v>189</v>
      </c>
      <c r="H735" s="146">
        <v>1878</v>
      </c>
      <c r="I735" s="147"/>
      <c r="J735" s="148">
        <f>ROUND(I735*H735,2)</f>
        <v>0</v>
      </c>
      <c r="K735" s="144" t="s">
        <v>190</v>
      </c>
      <c r="L735" s="33"/>
      <c r="M735" s="302" t="s">
        <v>21</v>
      </c>
      <c r="N735" s="149" t="s">
        <v>43</v>
      </c>
      <c r="O735" s="34"/>
      <c r="P735" s="150">
        <f>O735*H735</f>
        <v>0</v>
      </c>
      <c r="Q735" s="150">
        <v>0</v>
      </c>
      <c r="R735" s="150">
        <f>Q735*H735</f>
        <v>0</v>
      </c>
      <c r="S735" s="150">
        <v>0</v>
      </c>
      <c r="T735" s="151">
        <f>S735*H735</f>
        <v>0</v>
      </c>
      <c r="AR735" s="291" t="s">
        <v>150</v>
      </c>
      <c r="AT735" s="291" t="s">
        <v>146</v>
      </c>
      <c r="AU735" s="291" t="s">
        <v>82</v>
      </c>
      <c r="AY735" s="291" t="s">
        <v>145</v>
      </c>
      <c r="BE735" s="303">
        <f>IF(N735="základní",J735,0)</f>
        <v>0</v>
      </c>
      <c r="BF735" s="303">
        <f>IF(N735="snížená",J735,0)</f>
        <v>0</v>
      </c>
      <c r="BG735" s="303">
        <f>IF(N735="zákl. přenesená",J735,0)</f>
        <v>0</v>
      </c>
      <c r="BH735" s="303">
        <f>IF(N735="sníž. přenesená",J735,0)</f>
        <v>0</v>
      </c>
      <c r="BI735" s="303">
        <f>IF(N735="nulová",J735,0)</f>
        <v>0</v>
      </c>
      <c r="BJ735" s="291" t="s">
        <v>80</v>
      </c>
      <c r="BK735" s="303">
        <f>ROUND(I735*H735,2)</f>
        <v>0</v>
      </c>
      <c r="BL735" s="291" t="s">
        <v>150</v>
      </c>
      <c r="BM735" s="291" t="s">
        <v>1324</v>
      </c>
    </row>
    <row r="736" spans="2:65" s="55" customFormat="1" ht="40.5">
      <c r="B736" s="33"/>
      <c r="D736" s="170" t="s">
        <v>191</v>
      </c>
      <c r="F736" s="171" t="s">
        <v>400</v>
      </c>
      <c r="I736" s="122"/>
      <c r="L736" s="33"/>
      <c r="M736" s="154"/>
      <c r="N736" s="34"/>
      <c r="O736" s="34"/>
      <c r="P736" s="34"/>
      <c r="Q736" s="34"/>
      <c r="R736" s="34"/>
      <c r="S736" s="34"/>
      <c r="T736" s="70"/>
      <c r="AT736" s="291" t="s">
        <v>191</v>
      </c>
      <c r="AU736" s="291" t="s">
        <v>82</v>
      </c>
    </row>
    <row r="737" spans="2:65" s="55" customFormat="1" ht="22.5" customHeight="1">
      <c r="B737" s="33"/>
      <c r="C737" s="142" t="s">
        <v>1325</v>
      </c>
      <c r="D737" s="142" t="s">
        <v>146</v>
      </c>
      <c r="E737" s="143" t="s">
        <v>401</v>
      </c>
      <c r="F737" s="144" t="s">
        <v>402</v>
      </c>
      <c r="G737" s="145" t="s">
        <v>189</v>
      </c>
      <c r="H737" s="146">
        <v>1878</v>
      </c>
      <c r="I737" s="147"/>
      <c r="J737" s="148">
        <f>ROUND(I737*H737,2)</f>
        <v>0</v>
      </c>
      <c r="K737" s="144" t="s">
        <v>190</v>
      </c>
      <c r="L737" s="33"/>
      <c r="M737" s="302" t="s">
        <v>21</v>
      </c>
      <c r="N737" s="149" t="s">
        <v>43</v>
      </c>
      <c r="O737" s="34"/>
      <c r="P737" s="150">
        <f>O737*H737</f>
        <v>0</v>
      </c>
      <c r="Q737" s="150">
        <v>0</v>
      </c>
      <c r="R737" s="150">
        <f>Q737*H737</f>
        <v>0</v>
      </c>
      <c r="S737" s="150">
        <v>0</v>
      </c>
      <c r="T737" s="151">
        <f>S737*H737</f>
        <v>0</v>
      </c>
      <c r="AR737" s="291" t="s">
        <v>150</v>
      </c>
      <c r="AT737" s="291" t="s">
        <v>146</v>
      </c>
      <c r="AU737" s="291" t="s">
        <v>82</v>
      </c>
      <c r="AY737" s="291" t="s">
        <v>145</v>
      </c>
      <c r="BE737" s="303">
        <f>IF(N737="základní",J737,0)</f>
        <v>0</v>
      </c>
      <c r="BF737" s="303">
        <f>IF(N737="snížená",J737,0)</f>
        <v>0</v>
      </c>
      <c r="BG737" s="303">
        <f>IF(N737="zákl. přenesená",J737,0)</f>
        <v>0</v>
      </c>
      <c r="BH737" s="303">
        <f>IF(N737="sníž. přenesená",J737,0)</f>
        <v>0</v>
      </c>
      <c r="BI737" s="303">
        <f>IF(N737="nulová",J737,0)</f>
        <v>0</v>
      </c>
      <c r="BJ737" s="291" t="s">
        <v>80</v>
      </c>
      <c r="BK737" s="303">
        <f>ROUND(I737*H737,2)</f>
        <v>0</v>
      </c>
      <c r="BL737" s="291" t="s">
        <v>150</v>
      </c>
      <c r="BM737" s="291" t="s">
        <v>1326</v>
      </c>
    </row>
    <row r="738" spans="2:65" s="55" customFormat="1" ht="40.5">
      <c r="B738" s="33"/>
      <c r="D738" s="170" t="s">
        <v>191</v>
      </c>
      <c r="F738" s="171" t="s">
        <v>400</v>
      </c>
      <c r="I738" s="122"/>
      <c r="L738" s="33"/>
      <c r="M738" s="154"/>
      <c r="N738" s="34"/>
      <c r="O738" s="34"/>
      <c r="P738" s="34"/>
      <c r="Q738" s="34"/>
      <c r="R738" s="34"/>
      <c r="S738" s="34"/>
      <c r="T738" s="70"/>
      <c r="AT738" s="291" t="s">
        <v>191</v>
      </c>
      <c r="AU738" s="291" t="s">
        <v>82</v>
      </c>
    </row>
    <row r="739" spans="2:65" s="55" customFormat="1" ht="22.5" customHeight="1">
      <c r="B739" s="33"/>
      <c r="C739" s="142" t="s">
        <v>1035</v>
      </c>
      <c r="D739" s="142" t="s">
        <v>146</v>
      </c>
      <c r="E739" s="143" t="s">
        <v>860</v>
      </c>
      <c r="F739" s="144" t="s">
        <v>861</v>
      </c>
      <c r="G739" s="145" t="s">
        <v>189</v>
      </c>
      <c r="H739" s="146">
        <v>1878</v>
      </c>
      <c r="I739" s="147"/>
      <c r="J739" s="148">
        <f>ROUND(I739*H739,2)</f>
        <v>0</v>
      </c>
      <c r="K739" s="144" t="s">
        <v>21</v>
      </c>
      <c r="L739" s="33"/>
      <c r="M739" s="302" t="s">
        <v>21</v>
      </c>
      <c r="N739" s="149" t="s">
        <v>43</v>
      </c>
      <c r="O739" s="34"/>
      <c r="P739" s="150">
        <f>O739*H739</f>
        <v>0</v>
      </c>
      <c r="Q739" s="150">
        <v>0</v>
      </c>
      <c r="R739" s="150">
        <f>Q739*H739</f>
        <v>0</v>
      </c>
      <c r="S739" s="150">
        <v>0</v>
      </c>
      <c r="T739" s="151">
        <f>S739*H739</f>
        <v>0</v>
      </c>
      <c r="AR739" s="291" t="s">
        <v>150</v>
      </c>
      <c r="AT739" s="291" t="s">
        <v>146</v>
      </c>
      <c r="AU739" s="291" t="s">
        <v>82</v>
      </c>
      <c r="AY739" s="291" t="s">
        <v>145</v>
      </c>
      <c r="BE739" s="303">
        <f>IF(N739="základní",J739,0)</f>
        <v>0</v>
      </c>
      <c r="BF739" s="303">
        <f>IF(N739="snížená",J739,0)</f>
        <v>0</v>
      </c>
      <c r="BG739" s="303">
        <f>IF(N739="zákl. přenesená",J739,0)</f>
        <v>0</v>
      </c>
      <c r="BH739" s="303">
        <f>IF(N739="sníž. přenesená",J739,0)</f>
        <v>0</v>
      </c>
      <c r="BI739" s="303">
        <f>IF(N739="nulová",J739,0)</f>
        <v>0</v>
      </c>
      <c r="BJ739" s="291" t="s">
        <v>80</v>
      </c>
      <c r="BK739" s="303">
        <f>ROUND(I739*H739,2)</f>
        <v>0</v>
      </c>
      <c r="BL739" s="291" t="s">
        <v>150</v>
      </c>
      <c r="BM739" s="291" t="s">
        <v>1327</v>
      </c>
    </row>
    <row r="740" spans="2:65" s="55" customFormat="1" ht="22.5" customHeight="1">
      <c r="B740" s="33"/>
      <c r="C740" s="182" t="s">
        <v>1328</v>
      </c>
      <c r="D740" s="182" t="s">
        <v>232</v>
      </c>
      <c r="E740" s="183" t="s">
        <v>864</v>
      </c>
      <c r="F740" s="184" t="s">
        <v>1249</v>
      </c>
      <c r="G740" s="185" t="s">
        <v>459</v>
      </c>
      <c r="H740" s="186">
        <v>9.39</v>
      </c>
      <c r="I740" s="187"/>
      <c r="J740" s="188">
        <f>ROUND(I740*H740,2)</f>
        <v>0</v>
      </c>
      <c r="K740" s="184" t="s">
        <v>190</v>
      </c>
      <c r="L740" s="306"/>
      <c r="M740" s="307" t="s">
        <v>21</v>
      </c>
      <c r="N740" s="189" t="s">
        <v>43</v>
      </c>
      <c r="O740" s="34"/>
      <c r="P740" s="150">
        <f>O740*H740</f>
        <v>0</v>
      </c>
      <c r="Q740" s="150">
        <v>1E-3</v>
      </c>
      <c r="R740" s="150">
        <f>Q740*H740</f>
        <v>9.3900000000000008E-3</v>
      </c>
      <c r="S740" s="150">
        <v>0</v>
      </c>
      <c r="T740" s="151">
        <f>S740*H740</f>
        <v>0</v>
      </c>
      <c r="AR740" s="291" t="s">
        <v>162</v>
      </c>
      <c r="AT740" s="291" t="s">
        <v>232</v>
      </c>
      <c r="AU740" s="291" t="s">
        <v>82</v>
      </c>
      <c r="AY740" s="291" t="s">
        <v>145</v>
      </c>
      <c r="BE740" s="303">
        <f>IF(N740="základní",J740,0)</f>
        <v>0</v>
      </c>
      <c r="BF740" s="303">
        <f>IF(N740="snížená",J740,0)</f>
        <v>0</v>
      </c>
      <c r="BG740" s="303">
        <f>IF(N740="zákl. přenesená",J740,0)</f>
        <v>0</v>
      </c>
      <c r="BH740" s="303">
        <f>IF(N740="sníž. přenesená",J740,0)</f>
        <v>0</v>
      </c>
      <c r="BI740" s="303">
        <f>IF(N740="nulová",J740,0)</f>
        <v>0</v>
      </c>
      <c r="BJ740" s="291" t="s">
        <v>80</v>
      </c>
      <c r="BK740" s="303">
        <f>ROUND(I740*H740,2)</f>
        <v>0</v>
      </c>
      <c r="BL740" s="291" t="s">
        <v>150</v>
      </c>
      <c r="BM740" s="291" t="s">
        <v>1329</v>
      </c>
    </row>
    <row r="741" spans="2:65" s="55" customFormat="1" ht="22.5" customHeight="1">
      <c r="B741" s="33"/>
      <c r="C741" s="142" t="s">
        <v>1037</v>
      </c>
      <c r="D741" s="142" t="s">
        <v>146</v>
      </c>
      <c r="E741" s="143" t="s">
        <v>962</v>
      </c>
      <c r="F741" s="144" t="s">
        <v>963</v>
      </c>
      <c r="G741" s="145" t="s">
        <v>189</v>
      </c>
      <c r="H741" s="146">
        <v>1878</v>
      </c>
      <c r="I741" s="147"/>
      <c r="J741" s="148">
        <f>ROUND(I741*H741,2)</f>
        <v>0</v>
      </c>
      <c r="K741" s="144" t="s">
        <v>190</v>
      </c>
      <c r="L741" s="33"/>
      <c r="M741" s="302" t="s">
        <v>21</v>
      </c>
      <c r="N741" s="149" t="s">
        <v>43</v>
      </c>
      <c r="O741" s="34"/>
      <c r="P741" s="150">
        <f>O741*H741</f>
        <v>0</v>
      </c>
      <c r="Q741" s="150">
        <v>0</v>
      </c>
      <c r="R741" s="150">
        <f>Q741*H741</f>
        <v>0</v>
      </c>
      <c r="S741" s="150">
        <v>0</v>
      </c>
      <c r="T741" s="151">
        <f>S741*H741</f>
        <v>0</v>
      </c>
      <c r="AR741" s="291" t="s">
        <v>150</v>
      </c>
      <c r="AT741" s="291" t="s">
        <v>146</v>
      </c>
      <c r="AU741" s="291" t="s">
        <v>82</v>
      </c>
      <c r="AY741" s="291" t="s">
        <v>145</v>
      </c>
      <c r="BE741" s="303">
        <f>IF(N741="základní",J741,0)</f>
        <v>0</v>
      </c>
      <c r="BF741" s="303">
        <f>IF(N741="snížená",J741,0)</f>
        <v>0</v>
      </c>
      <c r="BG741" s="303">
        <f>IF(N741="zákl. přenesená",J741,0)</f>
        <v>0</v>
      </c>
      <c r="BH741" s="303">
        <f>IF(N741="sníž. přenesená",J741,0)</f>
        <v>0</v>
      </c>
      <c r="BI741" s="303">
        <f>IF(N741="nulová",J741,0)</f>
        <v>0</v>
      </c>
      <c r="BJ741" s="291" t="s">
        <v>80</v>
      </c>
      <c r="BK741" s="303">
        <f>ROUND(I741*H741,2)</f>
        <v>0</v>
      </c>
      <c r="BL741" s="291" t="s">
        <v>150</v>
      </c>
      <c r="BM741" s="291" t="s">
        <v>1330</v>
      </c>
    </row>
    <row r="742" spans="2:65" s="55" customFormat="1" ht="40.5">
      <c r="B742" s="33"/>
      <c r="D742" s="170" t="s">
        <v>191</v>
      </c>
      <c r="F742" s="171" t="s">
        <v>400</v>
      </c>
      <c r="I742" s="122"/>
      <c r="L742" s="33"/>
      <c r="M742" s="154"/>
      <c r="N742" s="34"/>
      <c r="O742" s="34"/>
      <c r="P742" s="34"/>
      <c r="Q742" s="34"/>
      <c r="R742" s="34"/>
      <c r="S742" s="34"/>
      <c r="T742" s="70"/>
      <c r="AT742" s="291" t="s">
        <v>191</v>
      </c>
      <c r="AU742" s="291" t="s">
        <v>82</v>
      </c>
    </row>
    <row r="743" spans="2:65" s="55" customFormat="1" ht="22.5" customHeight="1">
      <c r="B743" s="33"/>
      <c r="C743" s="142" t="s">
        <v>1331</v>
      </c>
      <c r="D743" s="142" t="s">
        <v>146</v>
      </c>
      <c r="E743" s="143" t="s">
        <v>870</v>
      </c>
      <c r="F743" s="144" t="s">
        <v>871</v>
      </c>
      <c r="G743" s="145" t="s">
        <v>189</v>
      </c>
      <c r="H743" s="146">
        <v>3756</v>
      </c>
      <c r="I743" s="147"/>
      <c r="J743" s="148">
        <f>ROUND(I743*H743,2)</f>
        <v>0</v>
      </c>
      <c r="K743" s="144" t="s">
        <v>21</v>
      </c>
      <c r="L743" s="33"/>
      <c r="M743" s="302" t="s">
        <v>21</v>
      </c>
      <c r="N743" s="149" t="s">
        <v>43</v>
      </c>
      <c r="O743" s="34"/>
      <c r="P743" s="150">
        <f>O743*H743</f>
        <v>0</v>
      </c>
      <c r="Q743" s="150">
        <v>0</v>
      </c>
      <c r="R743" s="150">
        <f>Q743*H743</f>
        <v>0</v>
      </c>
      <c r="S743" s="150">
        <v>0</v>
      </c>
      <c r="T743" s="151">
        <f>S743*H743</f>
        <v>0</v>
      </c>
      <c r="AR743" s="291" t="s">
        <v>150</v>
      </c>
      <c r="AT743" s="291" t="s">
        <v>146</v>
      </c>
      <c r="AU743" s="291" t="s">
        <v>82</v>
      </c>
      <c r="AY743" s="291" t="s">
        <v>145</v>
      </c>
      <c r="BE743" s="303">
        <f>IF(N743="základní",J743,0)</f>
        <v>0</v>
      </c>
      <c r="BF743" s="303">
        <f>IF(N743="snížená",J743,0)</f>
        <v>0</v>
      </c>
      <c r="BG743" s="303">
        <f>IF(N743="zákl. přenesená",J743,0)</f>
        <v>0</v>
      </c>
      <c r="BH743" s="303">
        <f>IF(N743="sníž. přenesená",J743,0)</f>
        <v>0</v>
      </c>
      <c r="BI743" s="303">
        <f>IF(N743="nulová",J743,0)</f>
        <v>0</v>
      </c>
      <c r="BJ743" s="291" t="s">
        <v>80</v>
      </c>
      <c r="BK743" s="303">
        <f>ROUND(I743*H743,2)</f>
        <v>0</v>
      </c>
      <c r="BL743" s="291" t="s">
        <v>150</v>
      </c>
      <c r="BM743" s="291" t="s">
        <v>1332</v>
      </c>
    </row>
    <row r="744" spans="2:65" s="133" customFormat="1" ht="37.35" customHeight="1">
      <c r="B744" s="132"/>
      <c r="D744" s="165" t="s">
        <v>71</v>
      </c>
      <c r="E744" s="166" t="s">
        <v>1333</v>
      </c>
      <c r="F744" s="166" t="s">
        <v>1334</v>
      </c>
      <c r="I744" s="136"/>
      <c r="J744" s="167">
        <f>BK744</f>
        <v>0</v>
      </c>
      <c r="L744" s="132"/>
      <c r="M744" s="138"/>
      <c r="N744" s="139"/>
      <c r="O744" s="139"/>
      <c r="P744" s="140">
        <f>P745+P753+P755+P785</f>
        <v>0</v>
      </c>
      <c r="Q744" s="139"/>
      <c r="R744" s="140">
        <f>R745+R753+R755+R785</f>
        <v>3.7297900000000004</v>
      </c>
      <c r="S744" s="139"/>
      <c r="T744" s="141">
        <f>T745+T753+T755+T785</f>
        <v>0</v>
      </c>
      <c r="AR744" s="165" t="s">
        <v>80</v>
      </c>
      <c r="AT744" s="300" t="s">
        <v>71</v>
      </c>
      <c r="AU744" s="300" t="s">
        <v>72</v>
      </c>
      <c r="AY744" s="165" t="s">
        <v>145</v>
      </c>
      <c r="BK744" s="301">
        <f>BK745+BK753+BK755+BK785</f>
        <v>0</v>
      </c>
    </row>
    <row r="745" spans="2:65" s="133" customFormat="1" ht="19.899999999999999" customHeight="1">
      <c r="B745" s="132"/>
      <c r="D745" s="134" t="s">
        <v>71</v>
      </c>
      <c r="E745" s="168" t="s">
        <v>2439</v>
      </c>
      <c r="F745" s="168" t="s">
        <v>2440</v>
      </c>
      <c r="I745" s="136"/>
      <c r="J745" s="169">
        <f>BK745</f>
        <v>0</v>
      </c>
      <c r="L745" s="132"/>
      <c r="M745" s="138"/>
      <c r="N745" s="139"/>
      <c r="O745" s="139"/>
      <c r="P745" s="140">
        <f>SUM(P746:P752)</f>
        <v>0</v>
      </c>
      <c r="Q745" s="139"/>
      <c r="R745" s="140">
        <f>SUM(R746:R752)</f>
        <v>0</v>
      </c>
      <c r="S745" s="139"/>
      <c r="T745" s="141">
        <f>SUM(T746:T752)</f>
        <v>0</v>
      </c>
      <c r="AR745" s="165" t="s">
        <v>80</v>
      </c>
      <c r="AT745" s="300" t="s">
        <v>71</v>
      </c>
      <c r="AU745" s="300" t="s">
        <v>80</v>
      </c>
      <c r="AY745" s="165" t="s">
        <v>145</v>
      </c>
      <c r="BK745" s="301">
        <f>SUM(BK746:BK752)</f>
        <v>0</v>
      </c>
    </row>
    <row r="746" spans="2:65" s="55" customFormat="1" ht="31.5" customHeight="1">
      <c r="B746" s="33"/>
      <c r="C746" s="142" t="s">
        <v>1038</v>
      </c>
      <c r="D746" s="142" t="s">
        <v>146</v>
      </c>
      <c r="E746" s="143" t="s">
        <v>698</v>
      </c>
      <c r="F746" s="144" t="s">
        <v>699</v>
      </c>
      <c r="G746" s="145" t="s">
        <v>155</v>
      </c>
      <c r="H746" s="146">
        <v>200</v>
      </c>
      <c r="I746" s="147"/>
      <c r="J746" s="148">
        <f t="shared" ref="J746:J752" si="90">ROUND(I746*H746,2)</f>
        <v>0</v>
      </c>
      <c r="K746" s="144" t="s">
        <v>21</v>
      </c>
      <c r="L746" s="33"/>
      <c r="M746" s="302" t="s">
        <v>21</v>
      </c>
      <c r="N746" s="149" t="s">
        <v>43</v>
      </c>
      <c r="O746" s="34"/>
      <c r="P746" s="150">
        <f t="shared" ref="P746:P752" si="91">O746*H746</f>
        <v>0</v>
      </c>
      <c r="Q746" s="150">
        <v>0</v>
      </c>
      <c r="R746" s="150">
        <f t="shared" ref="R746:R752" si="92">Q746*H746</f>
        <v>0</v>
      </c>
      <c r="S746" s="150">
        <v>0</v>
      </c>
      <c r="T746" s="151">
        <f t="shared" ref="T746:T752" si="93">S746*H746</f>
        <v>0</v>
      </c>
      <c r="AR746" s="291" t="s">
        <v>150</v>
      </c>
      <c r="AT746" s="291" t="s">
        <v>146</v>
      </c>
      <c r="AU746" s="291" t="s">
        <v>82</v>
      </c>
      <c r="AY746" s="291" t="s">
        <v>145</v>
      </c>
      <c r="BE746" s="303">
        <f t="shared" ref="BE746:BE752" si="94">IF(N746="základní",J746,0)</f>
        <v>0</v>
      </c>
      <c r="BF746" s="303">
        <f t="shared" ref="BF746:BF752" si="95">IF(N746="snížená",J746,0)</f>
        <v>0</v>
      </c>
      <c r="BG746" s="303">
        <f t="shared" ref="BG746:BG752" si="96">IF(N746="zákl. přenesená",J746,0)</f>
        <v>0</v>
      </c>
      <c r="BH746" s="303">
        <f t="shared" ref="BH746:BH752" si="97">IF(N746="sníž. přenesená",J746,0)</f>
        <v>0</v>
      </c>
      <c r="BI746" s="303">
        <f t="shared" ref="BI746:BI752" si="98">IF(N746="nulová",J746,0)</f>
        <v>0</v>
      </c>
      <c r="BJ746" s="291" t="s">
        <v>80</v>
      </c>
      <c r="BK746" s="303">
        <f t="shared" ref="BK746:BK752" si="99">ROUND(I746*H746,2)</f>
        <v>0</v>
      </c>
      <c r="BL746" s="291" t="s">
        <v>150</v>
      </c>
      <c r="BM746" s="291" t="s">
        <v>1335</v>
      </c>
    </row>
    <row r="747" spans="2:65" s="55" customFormat="1" ht="31.5" customHeight="1">
      <c r="B747" s="33"/>
      <c r="C747" s="142" t="s">
        <v>1336</v>
      </c>
      <c r="D747" s="142" t="s">
        <v>146</v>
      </c>
      <c r="E747" s="143" t="s">
        <v>877</v>
      </c>
      <c r="F747" s="144" t="s">
        <v>878</v>
      </c>
      <c r="G747" s="145" t="s">
        <v>155</v>
      </c>
      <c r="H747" s="146">
        <v>100</v>
      </c>
      <c r="I747" s="147"/>
      <c r="J747" s="148">
        <f t="shared" si="90"/>
        <v>0</v>
      </c>
      <c r="K747" s="144" t="s">
        <v>21</v>
      </c>
      <c r="L747" s="33"/>
      <c r="M747" s="302" t="s">
        <v>21</v>
      </c>
      <c r="N747" s="149" t="s">
        <v>43</v>
      </c>
      <c r="O747" s="34"/>
      <c r="P747" s="150">
        <f t="shared" si="91"/>
        <v>0</v>
      </c>
      <c r="Q747" s="150">
        <v>0</v>
      </c>
      <c r="R747" s="150">
        <f t="shared" si="92"/>
        <v>0</v>
      </c>
      <c r="S747" s="150">
        <v>0</v>
      </c>
      <c r="T747" s="151">
        <f t="shared" si="93"/>
        <v>0</v>
      </c>
      <c r="AR747" s="291" t="s">
        <v>150</v>
      </c>
      <c r="AT747" s="291" t="s">
        <v>146</v>
      </c>
      <c r="AU747" s="291" t="s">
        <v>82</v>
      </c>
      <c r="AY747" s="291" t="s">
        <v>145</v>
      </c>
      <c r="BE747" s="303">
        <f t="shared" si="94"/>
        <v>0</v>
      </c>
      <c r="BF747" s="303">
        <f t="shared" si="95"/>
        <v>0</v>
      </c>
      <c r="BG747" s="303">
        <f t="shared" si="96"/>
        <v>0</v>
      </c>
      <c r="BH747" s="303">
        <f t="shared" si="97"/>
        <v>0</v>
      </c>
      <c r="BI747" s="303">
        <f t="shared" si="98"/>
        <v>0</v>
      </c>
      <c r="BJ747" s="291" t="s">
        <v>80</v>
      </c>
      <c r="BK747" s="303">
        <f t="shared" si="99"/>
        <v>0</v>
      </c>
      <c r="BL747" s="291" t="s">
        <v>150</v>
      </c>
      <c r="BM747" s="291" t="s">
        <v>1337</v>
      </c>
    </row>
    <row r="748" spans="2:65" s="55" customFormat="1" ht="31.5" customHeight="1">
      <c r="B748" s="33"/>
      <c r="C748" s="142" t="s">
        <v>1040</v>
      </c>
      <c r="D748" s="142" t="s">
        <v>146</v>
      </c>
      <c r="E748" s="143" t="s">
        <v>701</v>
      </c>
      <c r="F748" s="144" t="s">
        <v>702</v>
      </c>
      <c r="G748" s="145" t="s">
        <v>155</v>
      </c>
      <c r="H748" s="146">
        <v>10</v>
      </c>
      <c r="I748" s="147"/>
      <c r="J748" s="148">
        <f t="shared" si="90"/>
        <v>0</v>
      </c>
      <c r="K748" s="144" t="s">
        <v>21</v>
      </c>
      <c r="L748" s="33"/>
      <c r="M748" s="302" t="s">
        <v>21</v>
      </c>
      <c r="N748" s="149" t="s">
        <v>43</v>
      </c>
      <c r="O748" s="34"/>
      <c r="P748" s="150">
        <f t="shared" si="91"/>
        <v>0</v>
      </c>
      <c r="Q748" s="150">
        <v>0</v>
      </c>
      <c r="R748" s="150">
        <f t="shared" si="92"/>
        <v>0</v>
      </c>
      <c r="S748" s="150">
        <v>0</v>
      </c>
      <c r="T748" s="151">
        <f t="shared" si="93"/>
        <v>0</v>
      </c>
      <c r="AR748" s="291" t="s">
        <v>150</v>
      </c>
      <c r="AT748" s="291" t="s">
        <v>146</v>
      </c>
      <c r="AU748" s="291" t="s">
        <v>82</v>
      </c>
      <c r="AY748" s="291" t="s">
        <v>145</v>
      </c>
      <c r="BE748" s="303">
        <f t="shared" si="94"/>
        <v>0</v>
      </c>
      <c r="BF748" s="303">
        <f t="shared" si="95"/>
        <v>0</v>
      </c>
      <c r="BG748" s="303">
        <f t="shared" si="96"/>
        <v>0</v>
      </c>
      <c r="BH748" s="303">
        <f t="shared" si="97"/>
        <v>0</v>
      </c>
      <c r="BI748" s="303">
        <f t="shared" si="98"/>
        <v>0</v>
      </c>
      <c r="BJ748" s="291" t="s">
        <v>80</v>
      </c>
      <c r="BK748" s="303">
        <f t="shared" si="99"/>
        <v>0</v>
      </c>
      <c r="BL748" s="291" t="s">
        <v>150</v>
      </c>
      <c r="BM748" s="291" t="s">
        <v>1338</v>
      </c>
    </row>
    <row r="749" spans="2:65" s="55" customFormat="1" ht="22.5" customHeight="1">
      <c r="B749" s="33"/>
      <c r="C749" s="142" t="s">
        <v>1339</v>
      </c>
      <c r="D749" s="142" t="s">
        <v>146</v>
      </c>
      <c r="E749" s="143" t="s">
        <v>906</v>
      </c>
      <c r="F749" s="144" t="s">
        <v>907</v>
      </c>
      <c r="G749" s="145" t="s">
        <v>189</v>
      </c>
      <c r="H749" s="146">
        <v>14.601000000000001</v>
      </c>
      <c r="I749" s="147"/>
      <c r="J749" s="148">
        <f t="shared" si="90"/>
        <v>0</v>
      </c>
      <c r="K749" s="144" t="s">
        <v>21</v>
      </c>
      <c r="L749" s="33"/>
      <c r="M749" s="302" t="s">
        <v>21</v>
      </c>
      <c r="N749" s="149" t="s">
        <v>43</v>
      </c>
      <c r="O749" s="34"/>
      <c r="P749" s="150">
        <f t="shared" si="91"/>
        <v>0</v>
      </c>
      <c r="Q749" s="150">
        <v>0</v>
      </c>
      <c r="R749" s="150">
        <f t="shared" si="92"/>
        <v>0</v>
      </c>
      <c r="S749" s="150">
        <v>0</v>
      </c>
      <c r="T749" s="151">
        <f t="shared" si="93"/>
        <v>0</v>
      </c>
      <c r="AR749" s="291" t="s">
        <v>150</v>
      </c>
      <c r="AT749" s="291" t="s">
        <v>146</v>
      </c>
      <c r="AU749" s="291" t="s">
        <v>82</v>
      </c>
      <c r="AY749" s="291" t="s">
        <v>145</v>
      </c>
      <c r="BE749" s="303">
        <f t="shared" si="94"/>
        <v>0</v>
      </c>
      <c r="BF749" s="303">
        <f t="shared" si="95"/>
        <v>0</v>
      </c>
      <c r="BG749" s="303">
        <f t="shared" si="96"/>
        <v>0</v>
      </c>
      <c r="BH749" s="303">
        <f t="shared" si="97"/>
        <v>0</v>
      </c>
      <c r="BI749" s="303">
        <f t="shared" si="98"/>
        <v>0</v>
      </c>
      <c r="BJ749" s="291" t="s">
        <v>80</v>
      </c>
      <c r="BK749" s="303">
        <f t="shared" si="99"/>
        <v>0</v>
      </c>
      <c r="BL749" s="291" t="s">
        <v>150</v>
      </c>
      <c r="BM749" s="291" t="s">
        <v>1340</v>
      </c>
    </row>
    <row r="750" spans="2:65" s="55" customFormat="1" ht="22.5" customHeight="1">
      <c r="B750" s="33"/>
      <c r="C750" s="142" t="s">
        <v>1043</v>
      </c>
      <c r="D750" s="142" t="s">
        <v>146</v>
      </c>
      <c r="E750" s="143" t="s">
        <v>703</v>
      </c>
      <c r="F750" s="144" t="s">
        <v>704</v>
      </c>
      <c r="G750" s="145" t="s">
        <v>189</v>
      </c>
      <c r="H750" s="146">
        <v>412</v>
      </c>
      <c r="I750" s="147"/>
      <c r="J750" s="148">
        <f t="shared" si="90"/>
        <v>0</v>
      </c>
      <c r="K750" s="144" t="s">
        <v>21</v>
      </c>
      <c r="L750" s="33"/>
      <c r="M750" s="302" t="s">
        <v>21</v>
      </c>
      <c r="N750" s="149" t="s">
        <v>43</v>
      </c>
      <c r="O750" s="34"/>
      <c r="P750" s="150">
        <f t="shared" si="91"/>
        <v>0</v>
      </c>
      <c r="Q750" s="150">
        <v>0</v>
      </c>
      <c r="R750" s="150">
        <f t="shared" si="92"/>
        <v>0</v>
      </c>
      <c r="S750" s="150">
        <v>0</v>
      </c>
      <c r="T750" s="151">
        <f t="shared" si="93"/>
        <v>0</v>
      </c>
      <c r="AR750" s="291" t="s">
        <v>150</v>
      </c>
      <c r="AT750" s="291" t="s">
        <v>146</v>
      </c>
      <c r="AU750" s="291" t="s">
        <v>82</v>
      </c>
      <c r="AY750" s="291" t="s">
        <v>145</v>
      </c>
      <c r="BE750" s="303">
        <f t="shared" si="94"/>
        <v>0</v>
      </c>
      <c r="BF750" s="303">
        <f t="shared" si="95"/>
        <v>0</v>
      </c>
      <c r="BG750" s="303">
        <f t="shared" si="96"/>
        <v>0</v>
      </c>
      <c r="BH750" s="303">
        <f t="shared" si="97"/>
        <v>0</v>
      </c>
      <c r="BI750" s="303">
        <f t="shared" si="98"/>
        <v>0</v>
      </c>
      <c r="BJ750" s="291" t="s">
        <v>80</v>
      </c>
      <c r="BK750" s="303">
        <f t="shared" si="99"/>
        <v>0</v>
      </c>
      <c r="BL750" s="291" t="s">
        <v>150</v>
      </c>
      <c r="BM750" s="291" t="s">
        <v>1341</v>
      </c>
    </row>
    <row r="751" spans="2:65" s="55" customFormat="1" ht="22.5" customHeight="1">
      <c r="B751" s="33"/>
      <c r="C751" s="142" t="s">
        <v>1342</v>
      </c>
      <c r="D751" s="142" t="s">
        <v>146</v>
      </c>
      <c r="E751" s="143" t="s">
        <v>887</v>
      </c>
      <c r="F751" s="144" t="s">
        <v>888</v>
      </c>
      <c r="G751" s="145" t="s">
        <v>189</v>
      </c>
      <c r="H751" s="146">
        <v>2819</v>
      </c>
      <c r="I751" s="147"/>
      <c r="J751" s="148">
        <f t="shared" si="90"/>
        <v>0</v>
      </c>
      <c r="K751" s="144" t="s">
        <v>21</v>
      </c>
      <c r="L751" s="33"/>
      <c r="M751" s="302" t="s">
        <v>21</v>
      </c>
      <c r="N751" s="149" t="s">
        <v>43</v>
      </c>
      <c r="O751" s="34"/>
      <c r="P751" s="150">
        <f t="shared" si="91"/>
        <v>0</v>
      </c>
      <c r="Q751" s="150">
        <v>0</v>
      </c>
      <c r="R751" s="150">
        <f t="shared" si="92"/>
        <v>0</v>
      </c>
      <c r="S751" s="150">
        <v>0</v>
      </c>
      <c r="T751" s="151">
        <f t="shared" si="93"/>
        <v>0</v>
      </c>
      <c r="AR751" s="291" t="s">
        <v>150</v>
      </c>
      <c r="AT751" s="291" t="s">
        <v>146</v>
      </c>
      <c r="AU751" s="291" t="s">
        <v>82</v>
      </c>
      <c r="AY751" s="291" t="s">
        <v>145</v>
      </c>
      <c r="BE751" s="303">
        <f t="shared" si="94"/>
        <v>0</v>
      </c>
      <c r="BF751" s="303">
        <f t="shared" si="95"/>
        <v>0</v>
      </c>
      <c r="BG751" s="303">
        <f t="shared" si="96"/>
        <v>0</v>
      </c>
      <c r="BH751" s="303">
        <f t="shared" si="97"/>
        <v>0</v>
      </c>
      <c r="BI751" s="303">
        <f t="shared" si="98"/>
        <v>0</v>
      </c>
      <c r="BJ751" s="291" t="s">
        <v>80</v>
      </c>
      <c r="BK751" s="303">
        <f t="shared" si="99"/>
        <v>0</v>
      </c>
      <c r="BL751" s="291" t="s">
        <v>150</v>
      </c>
      <c r="BM751" s="291" t="s">
        <v>1343</v>
      </c>
    </row>
    <row r="752" spans="2:65" s="55" customFormat="1" ht="22.5" customHeight="1">
      <c r="B752" s="33"/>
      <c r="C752" s="142" t="s">
        <v>1047</v>
      </c>
      <c r="D752" s="142" t="s">
        <v>146</v>
      </c>
      <c r="E752" s="143" t="s">
        <v>706</v>
      </c>
      <c r="F752" s="144" t="s">
        <v>707</v>
      </c>
      <c r="G752" s="145" t="s">
        <v>221</v>
      </c>
      <c r="H752" s="146">
        <v>78</v>
      </c>
      <c r="I752" s="147"/>
      <c r="J752" s="148">
        <f t="shared" si="90"/>
        <v>0</v>
      </c>
      <c r="K752" s="144" t="s">
        <v>21</v>
      </c>
      <c r="L752" s="33"/>
      <c r="M752" s="302" t="s">
        <v>21</v>
      </c>
      <c r="N752" s="149" t="s">
        <v>43</v>
      </c>
      <c r="O752" s="34"/>
      <c r="P752" s="150">
        <f t="shared" si="91"/>
        <v>0</v>
      </c>
      <c r="Q752" s="150">
        <v>0</v>
      </c>
      <c r="R752" s="150">
        <f t="shared" si="92"/>
        <v>0</v>
      </c>
      <c r="S752" s="150">
        <v>0</v>
      </c>
      <c r="T752" s="151">
        <f t="shared" si="93"/>
        <v>0</v>
      </c>
      <c r="AR752" s="291" t="s">
        <v>150</v>
      </c>
      <c r="AT752" s="291" t="s">
        <v>146</v>
      </c>
      <c r="AU752" s="291" t="s">
        <v>82</v>
      </c>
      <c r="AY752" s="291" t="s">
        <v>145</v>
      </c>
      <c r="BE752" s="303">
        <f t="shared" si="94"/>
        <v>0</v>
      </c>
      <c r="BF752" s="303">
        <f t="shared" si="95"/>
        <v>0</v>
      </c>
      <c r="BG752" s="303">
        <f t="shared" si="96"/>
        <v>0</v>
      </c>
      <c r="BH752" s="303">
        <f t="shared" si="97"/>
        <v>0</v>
      </c>
      <c r="BI752" s="303">
        <f t="shared" si="98"/>
        <v>0</v>
      </c>
      <c r="BJ752" s="291" t="s">
        <v>80</v>
      </c>
      <c r="BK752" s="303">
        <f t="shared" si="99"/>
        <v>0</v>
      </c>
      <c r="BL752" s="291" t="s">
        <v>150</v>
      </c>
      <c r="BM752" s="291" t="s">
        <v>1344</v>
      </c>
    </row>
    <row r="753" spans="2:65" s="133" customFormat="1" ht="29.85" customHeight="1">
      <c r="B753" s="132"/>
      <c r="D753" s="134" t="s">
        <v>71</v>
      </c>
      <c r="E753" s="168" t="s">
        <v>708</v>
      </c>
      <c r="F753" s="168" t="s">
        <v>709</v>
      </c>
      <c r="I753" s="136"/>
      <c r="J753" s="169">
        <f>BK753</f>
        <v>0</v>
      </c>
      <c r="L753" s="132"/>
      <c r="M753" s="138"/>
      <c r="N753" s="139"/>
      <c r="O753" s="139"/>
      <c r="P753" s="140">
        <f>P754</f>
        <v>0</v>
      </c>
      <c r="Q753" s="139"/>
      <c r="R753" s="140">
        <f>R754</f>
        <v>0</v>
      </c>
      <c r="S753" s="139"/>
      <c r="T753" s="141">
        <f>T754</f>
        <v>0</v>
      </c>
      <c r="AR753" s="165" t="s">
        <v>80</v>
      </c>
      <c r="AT753" s="300" t="s">
        <v>71</v>
      </c>
      <c r="AU753" s="300" t="s">
        <v>80</v>
      </c>
      <c r="AY753" s="165" t="s">
        <v>145</v>
      </c>
      <c r="BK753" s="301">
        <f>BK754</f>
        <v>0</v>
      </c>
    </row>
    <row r="754" spans="2:65" s="55" customFormat="1" ht="22.5" customHeight="1">
      <c r="B754" s="33"/>
      <c r="C754" s="142" t="s">
        <v>1345</v>
      </c>
      <c r="D754" s="142" t="s">
        <v>146</v>
      </c>
      <c r="E754" s="143" t="s">
        <v>710</v>
      </c>
      <c r="F754" s="144" t="s">
        <v>711</v>
      </c>
      <c r="G754" s="145" t="s">
        <v>155</v>
      </c>
      <c r="H754" s="146">
        <v>25</v>
      </c>
      <c r="I754" s="147"/>
      <c r="J754" s="148">
        <f>ROUND(I754*H754,2)</f>
        <v>0</v>
      </c>
      <c r="K754" s="144" t="s">
        <v>21</v>
      </c>
      <c r="L754" s="33"/>
      <c r="M754" s="302" t="s">
        <v>21</v>
      </c>
      <c r="N754" s="149" t="s">
        <v>43</v>
      </c>
      <c r="O754" s="34"/>
      <c r="P754" s="150">
        <f>O754*H754</f>
        <v>0</v>
      </c>
      <c r="Q754" s="150">
        <v>0</v>
      </c>
      <c r="R754" s="150">
        <f>Q754*H754</f>
        <v>0</v>
      </c>
      <c r="S754" s="150">
        <v>0</v>
      </c>
      <c r="T754" s="151">
        <f>S754*H754</f>
        <v>0</v>
      </c>
      <c r="AR754" s="291" t="s">
        <v>150</v>
      </c>
      <c r="AT754" s="291" t="s">
        <v>146</v>
      </c>
      <c r="AU754" s="291" t="s">
        <v>82</v>
      </c>
      <c r="AY754" s="291" t="s">
        <v>145</v>
      </c>
      <c r="BE754" s="303">
        <f>IF(N754="základní",J754,0)</f>
        <v>0</v>
      </c>
      <c r="BF754" s="303">
        <f>IF(N754="snížená",J754,0)</f>
        <v>0</v>
      </c>
      <c r="BG754" s="303">
        <f>IF(N754="zákl. přenesená",J754,0)</f>
        <v>0</v>
      </c>
      <c r="BH754" s="303">
        <f>IF(N754="sníž. přenesená",J754,0)</f>
        <v>0</v>
      </c>
      <c r="BI754" s="303">
        <f>IF(N754="nulová",J754,0)</f>
        <v>0</v>
      </c>
      <c r="BJ754" s="291" t="s">
        <v>80</v>
      </c>
      <c r="BK754" s="303">
        <f>ROUND(I754*H754,2)</f>
        <v>0</v>
      </c>
      <c r="BL754" s="291" t="s">
        <v>150</v>
      </c>
      <c r="BM754" s="291" t="s">
        <v>1346</v>
      </c>
    </row>
    <row r="755" spans="2:65" s="133" customFormat="1" ht="29.85" customHeight="1">
      <c r="B755" s="132"/>
      <c r="D755" s="134" t="s">
        <v>71</v>
      </c>
      <c r="E755" s="168" t="s">
        <v>719</v>
      </c>
      <c r="F755" s="168" t="s">
        <v>720</v>
      </c>
      <c r="I755" s="136"/>
      <c r="J755" s="169">
        <f>BK755</f>
        <v>0</v>
      </c>
      <c r="L755" s="132"/>
      <c r="M755" s="138"/>
      <c r="N755" s="139"/>
      <c r="O755" s="139"/>
      <c r="P755" s="140">
        <f>P756+SUM(P757:P776)</f>
        <v>0</v>
      </c>
      <c r="Q755" s="139"/>
      <c r="R755" s="140">
        <f>R756+SUM(R757:R776)</f>
        <v>3.7110600000000002</v>
      </c>
      <c r="S755" s="139"/>
      <c r="T755" s="141">
        <f>T756+SUM(T757:T776)</f>
        <v>0</v>
      </c>
      <c r="AR755" s="165" t="s">
        <v>80</v>
      </c>
      <c r="AT755" s="300" t="s">
        <v>71</v>
      </c>
      <c r="AU755" s="300" t="s">
        <v>80</v>
      </c>
      <c r="AY755" s="165" t="s">
        <v>145</v>
      </c>
      <c r="BK755" s="301">
        <f>BK756+SUM(BK757:BK776)</f>
        <v>0</v>
      </c>
    </row>
    <row r="756" spans="2:65" s="55" customFormat="1" ht="31.5" customHeight="1">
      <c r="B756" s="33"/>
      <c r="C756" s="142" t="s">
        <v>1048</v>
      </c>
      <c r="D756" s="142" t="s">
        <v>146</v>
      </c>
      <c r="E756" s="143" t="s">
        <v>721</v>
      </c>
      <c r="F756" s="144" t="s">
        <v>722</v>
      </c>
      <c r="G756" s="145" t="s">
        <v>155</v>
      </c>
      <c r="H756" s="146">
        <v>15</v>
      </c>
      <c r="I756" s="147"/>
      <c r="J756" s="148">
        <f>ROUND(I756*H756,2)</f>
        <v>0</v>
      </c>
      <c r="K756" s="144" t="s">
        <v>190</v>
      </c>
      <c r="L756" s="33"/>
      <c r="M756" s="302" t="s">
        <v>21</v>
      </c>
      <c r="N756" s="149" t="s">
        <v>43</v>
      </c>
      <c r="O756" s="34"/>
      <c r="P756" s="150">
        <f>O756*H756</f>
        <v>0</v>
      </c>
      <c r="Q756" s="150">
        <v>0</v>
      </c>
      <c r="R756" s="150">
        <f>Q756*H756</f>
        <v>0</v>
      </c>
      <c r="S756" s="150">
        <v>0</v>
      </c>
      <c r="T756" s="151">
        <f>S756*H756</f>
        <v>0</v>
      </c>
      <c r="AR756" s="291" t="s">
        <v>150</v>
      </c>
      <c r="AT756" s="291" t="s">
        <v>146</v>
      </c>
      <c r="AU756" s="291" t="s">
        <v>82</v>
      </c>
      <c r="AY756" s="291" t="s">
        <v>145</v>
      </c>
      <c r="BE756" s="303">
        <f>IF(N756="základní",J756,0)</f>
        <v>0</v>
      </c>
      <c r="BF756" s="303">
        <f>IF(N756="snížená",J756,0)</f>
        <v>0</v>
      </c>
      <c r="BG756" s="303">
        <f>IF(N756="zákl. přenesená",J756,0)</f>
        <v>0</v>
      </c>
      <c r="BH756" s="303">
        <f>IF(N756="sníž. přenesená",J756,0)</f>
        <v>0</v>
      </c>
      <c r="BI756" s="303">
        <f>IF(N756="nulová",J756,0)</f>
        <v>0</v>
      </c>
      <c r="BJ756" s="291" t="s">
        <v>80</v>
      </c>
      <c r="BK756" s="303">
        <f>ROUND(I756*H756,2)</f>
        <v>0</v>
      </c>
      <c r="BL756" s="291" t="s">
        <v>150</v>
      </c>
      <c r="BM756" s="291" t="s">
        <v>1347</v>
      </c>
    </row>
    <row r="757" spans="2:65" s="55" customFormat="1" ht="81">
      <c r="B757" s="33"/>
      <c r="D757" s="170" t="s">
        <v>191</v>
      </c>
      <c r="F757" s="171" t="s">
        <v>408</v>
      </c>
      <c r="I757" s="122"/>
      <c r="L757" s="33"/>
      <c r="M757" s="154"/>
      <c r="N757" s="34"/>
      <c r="O757" s="34"/>
      <c r="P757" s="34"/>
      <c r="Q757" s="34"/>
      <c r="R757" s="34"/>
      <c r="S757" s="34"/>
      <c r="T757" s="70"/>
      <c r="AT757" s="291" t="s">
        <v>191</v>
      </c>
      <c r="AU757" s="291" t="s">
        <v>82</v>
      </c>
    </row>
    <row r="758" spans="2:65" s="55" customFormat="1" ht="22.5" customHeight="1">
      <c r="B758" s="33"/>
      <c r="C758" s="182" t="s">
        <v>1348</v>
      </c>
      <c r="D758" s="182" t="s">
        <v>232</v>
      </c>
      <c r="E758" s="183" t="s">
        <v>723</v>
      </c>
      <c r="F758" s="184" t="s">
        <v>724</v>
      </c>
      <c r="G758" s="185" t="s">
        <v>221</v>
      </c>
      <c r="H758" s="186">
        <v>15</v>
      </c>
      <c r="I758" s="187"/>
      <c r="J758" s="188">
        <f>ROUND(I758*H758,2)</f>
        <v>0</v>
      </c>
      <c r="K758" s="184" t="s">
        <v>190</v>
      </c>
      <c r="L758" s="306"/>
      <c r="M758" s="307" t="s">
        <v>21</v>
      </c>
      <c r="N758" s="189" t="s">
        <v>43</v>
      </c>
      <c r="O758" s="34"/>
      <c r="P758" s="150">
        <f>O758*H758</f>
        <v>0</v>
      </c>
      <c r="Q758" s="150">
        <v>0.21</v>
      </c>
      <c r="R758" s="150">
        <f>Q758*H758</f>
        <v>3.15</v>
      </c>
      <c r="S758" s="150">
        <v>0</v>
      </c>
      <c r="T758" s="151">
        <f>S758*H758</f>
        <v>0</v>
      </c>
      <c r="AR758" s="291" t="s">
        <v>162</v>
      </c>
      <c r="AT758" s="291" t="s">
        <v>232</v>
      </c>
      <c r="AU758" s="291" t="s">
        <v>82</v>
      </c>
      <c r="AY758" s="291" t="s">
        <v>145</v>
      </c>
      <c r="BE758" s="303">
        <f>IF(N758="základní",J758,0)</f>
        <v>0</v>
      </c>
      <c r="BF758" s="303">
        <f>IF(N758="snížená",J758,0)</f>
        <v>0</v>
      </c>
      <c r="BG758" s="303">
        <f>IF(N758="zákl. přenesená",J758,0)</f>
        <v>0</v>
      </c>
      <c r="BH758" s="303">
        <f>IF(N758="sníž. přenesená",J758,0)</f>
        <v>0</v>
      </c>
      <c r="BI758" s="303">
        <f>IF(N758="nulová",J758,0)</f>
        <v>0</v>
      </c>
      <c r="BJ758" s="291" t="s">
        <v>80</v>
      </c>
      <c r="BK758" s="303">
        <f>ROUND(I758*H758,2)</f>
        <v>0</v>
      </c>
      <c r="BL758" s="291" t="s">
        <v>150</v>
      </c>
      <c r="BM758" s="291" t="s">
        <v>1349</v>
      </c>
    </row>
    <row r="759" spans="2:65" s="55" customFormat="1" ht="31.5" customHeight="1">
      <c r="B759" s="33"/>
      <c r="C759" s="142" t="s">
        <v>1052</v>
      </c>
      <c r="D759" s="142" t="s">
        <v>146</v>
      </c>
      <c r="E759" s="143" t="s">
        <v>725</v>
      </c>
      <c r="F759" s="144" t="s">
        <v>726</v>
      </c>
      <c r="G759" s="145" t="s">
        <v>155</v>
      </c>
      <c r="H759" s="146">
        <v>15</v>
      </c>
      <c r="I759" s="147"/>
      <c r="J759" s="148">
        <f>ROUND(I759*H759,2)</f>
        <v>0</v>
      </c>
      <c r="K759" s="144" t="s">
        <v>190</v>
      </c>
      <c r="L759" s="33"/>
      <c r="M759" s="302" t="s">
        <v>21</v>
      </c>
      <c r="N759" s="149" t="s">
        <v>43</v>
      </c>
      <c r="O759" s="34"/>
      <c r="P759" s="150">
        <f>O759*H759</f>
        <v>0</v>
      </c>
      <c r="Q759" s="150">
        <v>0</v>
      </c>
      <c r="R759" s="150">
        <f>Q759*H759</f>
        <v>0</v>
      </c>
      <c r="S759" s="150">
        <v>0</v>
      </c>
      <c r="T759" s="151">
        <f>S759*H759</f>
        <v>0</v>
      </c>
      <c r="AR759" s="291" t="s">
        <v>150</v>
      </c>
      <c r="AT759" s="291" t="s">
        <v>146</v>
      </c>
      <c r="AU759" s="291" t="s">
        <v>82</v>
      </c>
      <c r="AY759" s="291" t="s">
        <v>145</v>
      </c>
      <c r="BE759" s="303">
        <f>IF(N759="základní",J759,0)</f>
        <v>0</v>
      </c>
      <c r="BF759" s="303">
        <f>IF(N759="snížená",J759,0)</f>
        <v>0</v>
      </c>
      <c r="BG759" s="303">
        <f>IF(N759="zákl. přenesená",J759,0)</f>
        <v>0</v>
      </c>
      <c r="BH759" s="303">
        <f>IF(N759="sníž. přenesená",J759,0)</f>
        <v>0</v>
      </c>
      <c r="BI759" s="303">
        <f>IF(N759="nulová",J759,0)</f>
        <v>0</v>
      </c>
      <c r="BJ759" s="291" t="s">
        <v>80</v>
      </c>
      <c r="BK759" s="303">
        <f>ROUND(I759*H759,2)</f>
        <v>0</v>
      </c>
      <c r="BL759" s="291" t="s">
        <v>150</v>
      </c>
      <c r="BM759" s="291" t="s">
        <v>1350</v>
      </c>
    </row>
    <row r="760" spans="2:65" s="55" customFormat="1" ht="67.5">
      <c r="B760" s="33"/>
      <c r="D760" s="170" t="s">
        <v>191</v>
      </c>
      <c r="F760" s="171" t="s">
        <v>727</v>
      </c>
      <c r="I760" s="122"/>
      <c r="L760" s="33"/>
      <c r="M760" s="154"/>
      <c r="N760" s="34"/>
      <c r="O760" s="34"/>
      <c r="P760" s="34"/>
      <c r="Q760" s="34"/>
      <c r="R760" s="34"/>
      <c r="S760" s="34"/>
      <c r="T760" s="70"/>
      <c r="AT760" s="291" t="s">
        <v>191</v>
      </c>
      <c r="AU760" s="291" t="s">
        <v>82</v>
      </c>
    </row>
    <row r="761" spans="2:65" s="55" customFormat="1" ht="22.5" customHeight="1">
      <c r="B761" s="33"/>
      <c r="C761" s="182" t="s">
        <v>1351</v>
      </c>
      <c r="D761" s="182" t="s">
        <v>232</v>
      </c>
      <c r="E761" s="183" t="s">
        <v>1352</v>
      </c>
      <c r="F761" s="184" t="s">
        <v>1353</v>
      </c>
      <c r="G761" s="185" t="s">
        <v>149</v>
      </c>
      <c r="H761" s="186">
        <v>15</v>
      </c>
      <c r="I761" s="187"/>
      <c r="J761" s="188">
        <f>ROUND(I761*H761,2)</f>
        <v>0</v>
      </c>
      <c r="K761" s="184" t="s">
        <v>21</v>
      </c>
      <c r="L761" s="306"/>
      <c r="M761" s="307" t="s">
        <v>21</v>
      </c>
      <c r="N761" s="189" t="s">
        <v>43</v>
      </c>
      <c r="O761" s="34"/>
      <c r="P761" s="150">
        <f>O761*H761</f>
        <v>0</v>
      </c>
      <c r="Q761" s="150">
        <v>0</v>
      </c>
      <c r="R761" s="150">
        <f>Q761*H761</f>
        <v>0</v>
      </c>
      <c r="S761" s="150">
        <v>0</v>
      </c>
      <c r="T761" s="151">
        <f>S761*H761</f>
        <v>0</v>
      </c>
      <c r="AR761" s="291" t="s">
        <v>162</v>
      </c>
      <c r="AT761" s="291" t="s">
        <v>232</v>
      </c>
      <c r="AU761" s="291" t="s">
        <v>82</v>
      </c>
      <c r="AY761" s="291" t="s">
        <v>145</v>
      </c>
      <c r="BE761" s="303">
        <f>IF(N761="základní",J761,0)</f>
        <v>0</v>
      </c>
      <c r="BF761" s="303">
        <f>IF(N761="snížená",J761,0)</f>
        <v>0</v>
      </c>
      <c r="BG761" s="303">
        <f>IF(N761="zákl. přenesená",J761,0)</f>
        <v>0</v>
      </c>
      <c r="BH761" s="303">
        <f>IF(N761="sníž. přenesená",J761,0)</f>
        <v>0</v>
      </c>
      <c r="BI761" s="303">
        <f>IF(N761="nulová",J761,0)</f>
        <v>0</v>
      </c>
      <c r="BJ761" s="291" t="s">
        <v>80</v>
      </c>
      <c r="BK761" s="303">
        <f>ROUND(I761*H761,2)</f>
        <v>0</v>
      </c>
      <c r="BL761" s="291" t="s">
        <v>150</v>
      </c>
      <c r="BM761" s="291" t="s">
        <v>1354</v>
      </c>
    </row>
    <row r="762" spans="2:65" s="55" customFormat="1" ht="31.5" customHeight="1">
      <c r="B762" s="33"/>
      <c r="C762" s="142" t="s">
        <v>1053</v>
      </c>
      <c r="D762" s="142" t="s">
        <v>146</v>
      </c>
      <c r="E762" s="143" t="s">
        <v>730</v>
      </c>
      <c r="F762" s="144" t="s">
        <v>731</v>
      </c>
      <c r="G762" s="145" t="s">
        <v>199</v>
      </c>
      <c r="H762" s="146">
        <v>1E-3</v>
      </c>
      <c r="I762" s="147"/>
      <c r="J762" s="309">
        <f>ROUND(I762*H762,2)</f>
        <v>0</v>
      </c>
      <c r="K762" s="144" t="s">
        <v>190</v>
      </c>
      <c r="L762" s="33"/>
      <c r="M762" s="302" t="s">
        <v>21</v>
      </c>
      <c r="N762" s="149" t="s">
        <v>43</v>
      </c>
      <c r="O762" s="34"/>
      <c r="P762" s="150">
        <f>O762*H762</f>
        <v>0</v>
      </c>
      <c r="Q762" s="150">
        <v>0</v>
      </c>
      <c r="R762" s="150">
        <f>Q762*H762</f>
        <v>0</v>
      </c>
      <c r="S762" s="150">
        <v>0</v>
      </c>
      <c r="T762" s="151">
        <f>S762*H762</f>
        <v>0</v>
      </c>
      <c r="AR762" s="291" t="s">
        <v>150</v>
      </c>
      <c r="AT762" s="291" t="s">
        <v>146</v>
      </c>
      <c r="AU762" s="291" t="s">
        <v>82</v>
      </c>
      <c r="AY762" s="291" t="s">
        <v>145</v>
      </c>
      <c r="BE762" s="303">
        <f>IF(N762="základní",J762,0)</f>
        <v>0</v>
      </c>
      <c r="BF762" s="303">
        <f>IF(N762="snížená",J762,0)</f>
        <v>0</v>
      </c>
      <c r="BG762" s="303">
        <f>IF(N762="zákl. přenesená",J762,0)</f>
        <v>0</v>
      </c>
      <c r="BH762" s="303">
        <f>IF(N762="sníž. přenesená",J762,0)</f>
        <v>0</v>
      </c>
      <c r="BI762" s="303">
        <f>IF(N762="nulová",J762,0)</f>
        <v>0</v>
      </c>
      <c r="BJ762" s="291" t="s">
        <v>80</v>
      </c>
      <c r="BK762" s="303">
        <f>ROUND(I762*H762,2)</f>
        <v>0</v>
      </c>
      <c r="BL762" s="291" t="s">
        <v>150</v>
      </c>
      <c r="BM762" s="291" t="s">
        <v>1355</v>
      </c>
    </row>
    <row r="763" spans="2:65" s="55" customFormat="1" ht="54">
      <c r="B763" s="33"/>
      <c r="D763" s="170" t="s">
        <v>191</v>
      </c>
      <c r="F763" s="171" t="s">
        <v>732</v>
      </c>
      <c r="I763" s="122"/>
      <c r="L763" s="33"/>
      <c r="M763" s="154"/>
      <c r="N763" s="34"/>
      <c r="O763" s="34"/>
      <c r="P763" s="34"/>
      <c r="Q763" s="34"/>
      <c r="R763" s="34"/>
      <c r="S763" s="34"/>
      <c r="T763" s="70"/>
      <c r="AT763" s="291" t="s">
        <v>191</v>
      </c>
      <c r="AU763" s="291" t="s">
        <v>82</v>
      </c>
    </row>
    <row r="764" spans="2:65" s="55" customFormat="1" ht="22.5" customHeight="1">
      <c r="B764" s="33"/>
      <c r="C764" s="182" t="s">
        <v>1356</v>
      </c>
      <c r="D764" s="182" t="s">
        <v>232</v>
      </c>
      <c r="E764" s="183" t="s">
        <v>733</v>
      </c>
      <c r="F764" s="184" t="s">
        <v>734</v>
      </c>
      <c r="G764" s="185" t="s">
        <v>459</v>
      </c>
      <c r="H764" s="186">
        <v>0.6</v>
      </c>
      <c r="I764" s="187"/>
      <c r="J764" s="188">
        <f t="shared" ref="J764:J769" si="100">ROUND(I764*H764,2)</f>
        <v>0</v>
      </c>
      <c r="K764" s="184" t="s">
        <v>21</v>
      </c>
      <c r="L764" s="306"/>
      <c r="M764" s="307" t="s">
        <v>21</v>
      </c>
      <c r="N764" s="189" t="s">
        <v>43</v>
      </c>
      <c r="O764" s="34"/>
      <c r="P764" s="150">
        <f t="shared" ref="P764:P769" si="101">O764*H764</f>
        <v>0</v>
      </c>
      <c r="Q764" s="150">
        <v>0</v>
      </c>
      <c r="R764" s="150">
        <f t="shared" ref="R764:R769" si="102">Q764*H764</f>
        <v>0</v>
      </c>
      <c r="S764" s="150">
        <v>0</v>
      </c>
      <c r="T764" s="151">
        <f t="shared" ref="T764:T769" si="103">S764*H764</f>
        <v>0</v>
      </c>
      <c r="AR764" s="291" t="s">
        <v>162</v>
      </c>
      <c r="AT764" s="291" t="s">
        <v>232</v>
      </c>
      <c r="AU764" s="291" t="s">
        <v>82</v>
      </c>
      <c r="AY764" s="291" t="s">
        <v>145</v>
      </c>
      <c r="BE764" s="303">
        <f t="shared" ref="BE764:BE769" si="104">IF(N764="základní",J764,0)</f>
        <v>0</v>
      </c>
      <c r="BF764" s="303">
        <f t="shared" ref="BF764:BF769" si="105">IF(N764="snížená",J764,0)</f>
        <v>0</v>
      </c>
      <c r="BG764" s="303">
        <f t="shared" ref="BG764:BG769" si="106">IF(N764="zákl. přenesená",J764,0)</f>
        <v>0</v>
      </c>
      <c r="BH764" s="303">
        <f t="shared" ref="BH764:BH769" si="107">IF(N764="sníž. přenesená",J764,0)</f>
        <v>0</v>
      </c>
      <c r="BI764" s="303">
        <f t="shared" ref="BI764:BI769" si="108">IF(N764="nulová",J764,0)</f>
        <v>0</v>
      </c>
      <c r="BJ764" s="291" t="s">
        <v>80</v>
      </c>
      <c r="BK764" s="303">
        <f t="shared" ref="BK764:BK769" si="109">ROUND(I764*H764,2)</f>
        <v>0</v>
      </c>
      <c r="BL764" s="291" t="s">
        <v>150</v>
      </c>
      <c r="BM764" s="291" t="s">
        <v>1357</v>
      </c>
    </row>
    <row r="765" spans="2:65" s="55" customFormat="1" ht="22.5" customHeight="1">
      <c r="B765" s="33"/>
      <c r="C765" s="142" t="s">
        <v>1055</v>
      </c>
      <c r="D765" s="142" t="s">
        <v>146</v>
      </c>
      <c r="E765" s="143" t="s">
        <v>736</v>
      </c>
      <c r="F765" s="144" t="s">
        <v>737</v>
      </c>
      <c r="G765" s="145" t="s">
        <v>155</v>
      </c>
      <c r="H765" s="146">
        <v>15</v>
      </c>
      <c r="I765" s="147"/>
      <c r="J765" s="148">
        <f t="shared" si="100"/>
        <v>0</v>
      </c>
      <c r="K765" s="144" t="s">
        <v>21</v>
      </c>
      <c r="L765" s="33"/>
      <c r="M765" s="302" t="s">
        <v>21</v>
      </c>
      <c r="N765" s="149" t="s">
        <v>43</v>
      </c>
      <c r="O765" s="34"/>
      <c r="P765" s="150">
        <f t="shared" si="101"/>
        <v>0</v>
      </c>
      <c r="Q765" s="150">
        <v>0</v>
      </c>
      <c r="R765" s="150">
        <f t="shared" si="102"/>
        <v>0</v>
      </c>
      <c r="S765" s="150">
        <v>0</v>
      </c>
      <c r="T765" s="151">
        <f t="shared" si="103"/>
        <v>0</v>
      </c>
      <c r="AR765" s="291" t="s">
        <v>150</v>
      </c>
      <c r="AT765" s="291" t="s">
        <v>146</v>
      </c>
      <c r="AU765" s="291" t="s">
        <v>82</v>
      </c>
      <c r="AY765" s="291" t="s">
        <v>145</v>
      </c>
      <c r="BE765" s="303">
        <f t="shared" si="104"/>
        <v>0</v>
      </c>
      <c r="BF765" s="303">
        <f t="shared" si="105"/>
        <v>0</v>
      </c>
      <c r="BG765" s="303">
        <f t="shared" si="106"/>
        <v>0</v>
      </c>
      <c r="BH765" s="303">
        <f t="shared" si="107"/>
        <v>0</v>
      </c>
      <c r="BI765" s="303">
        <f t="shared" si="108"/>
        <v>0</v>
      </c>
      <c r="BJ765" s="291" t="s">
        <v>80</v>
      </c>
      <c r="BK765" s="303">
        <f t="shared" si="109"/>
        <v>0</v>
      </c>
      <c r="BL765" s="291" t="s">
        <v>150</v>
      </c>
      <c r="BM765" s="291" t="s">
        <v>1358</v>
      </c>
    </row>
    <row r="766" spans="2:65" s="55" customFormat="1" ht="22.5" customHeight="1">
      <c r="B766" s="33"/>
      <c r="C766" s="182" t="s">
        <v>1359</v>
      </c>
      <c r="D766" s="182" t="s">
        <v>232</v>
      </c>
      <c r="E766" s="183" t="s">
        <v>739</v>
      </c>
      <c r="F766" s="184" t="s">
        <v>740</v>
      </c>
      <c r="G766" s="185" t="s">
        <v>149</v>
      </c>
      <c r="H766" s="186">
        <v>45</v>
      </c>
      <c r="I766" s="187"/>
      <c r="J766" s="188">
        <f t="shared" si="100"/>
        <v>0</v>
      </c>
      <c r="K766" s="184" t="s">
        <v>21</v>
      </c>
      <c r="L766" s="306"/>
      <c r="M766" s="307" t="s">
        <v>21</v>
      </c>
      <c r="N766" s="189" t="s">
        <v>43</v>
      </c>
      <c r="O766" s="34"/>
      <c r="P766" s="150">
        <f t="shared" si="101"/>
        <v>0</v>
      </c>
      <c r="Q766" s="150">
        <v>0</v>
      </c>
      <c r="R766" s="150">
        <f t="shared" si="102"/>
        <v>0</v>
      </c>
      <c r="S766" s="150">
        <v>0</v>
      </c>
      <c r="T766" s="151">
        <f t="shared" si="103"/>
        <v>0</v>
      </c>
      <c r="AR766" s="291" t="s">
        <v>162</v>
      </c>
      <c r="AT766" s="291" t="s">
        <v>232</v>
      </c>
      <c r="AU766" s="291" t="s">
        <v>82</v>
      </c>
      <c r="AY766" s="291" t="s">
        <v>145</v>
      </c>
      <c r="BE766" s="303">
        <f t="shared" si="104"/>
        <v>0</v>
      </c>
      <c r="BF766" s="303">
        <f t="shared" si="105"/>
        <v>0</v>
      </c>
      <c r="BG766" s="303">
        <f t="shared" si="106"/>
        <v>0</v>
      </c>
      <c r="BH766" s="303">
        <f t="shared" si="107"/>
        <v>0</v>
      </c>
      <c r="BI766" s="303">
        <f t="shared" si="108"/>
        <v>0</v>
      </c>
      <c r="BJ766" s="291" t="s">
        <v>80</v>
      </c>
      <c r="BK766" s="303">
        <f t="shared" si="109"/>
        <v>0</v>
      </c>
      <c r="BL766" s="291" t="s">
        <v>150</v>
      </c>
      <c r="BM766" s="291" t="s">
        <v>1360</v>
      </c>
    </row>
    <row r="767" spans="2:65" s="55" customFormat="1" ht="22.5" customHeight="1">
      <c r="B767" s="33"/>
      <c r="C767" s="142" t="s">
        <v>1056</v>
      </c>
      <c r="D767" s="142" t="s">
        <v>146</v>
      </c>
      <c r="E767" s="143" t="s">
        <v>741</v>
      </c>
      <c r="F767" s="144" t="s">
        <v>742</v>
      </c>
      <c r="G767" s="145" t="s">
        <v>189</v>
      </c>
      <c r="H767" s="146">
        <v>15</v>
      </c>
      <c r="I767" s="147"/>
      <c r="J767" s="148">
        <f t="shared" si="100"/>
        <v>0</v>
      </c>
      <c r="K767" s="144" t="s">
        <v>21</v>
      </c>
      <c r="L767" s="33"/>
      <c r="M767" s="302" t="s">
        <v>21</v>
      </c>
      <c r="N767" s="149" t="s">
        <v>43</v>
      </c>
      <c r="O767" s="34"/>
      <c r="P767" s="150">
        <f t="shared" si="101"/>
        <v>0</v>
      </c>
      <c r="Q767" s="150">
        <v>0</v>
      </c>
      <c r="R767" s="150">
        <f t="shared" si="102"/>
        <v>0</v>
      </c>
      <c r="S767" s="150">
        <v>0</v>
      </c>
      <c r="T767" s="151">
        <f t="shared" si="103"/>
        <v>0</v>
      </c>
      <c r="AR767" s="291" t="s">
        <v>150</v>
      </c>
      <c r="AT767" s="291" t="s">
        <v>146</v>
      </c>
      <c r="AU767" s="291" t="s">
        <v>82</v>
      </c>
      <c r="AY767" s="291" t="s">
        <v>145</v>
      </c>
      <c r="BE767" s="303">
        <f t="shared" si="104"/>
        <v>0</v>
      </c>
      <c r="BF767" s="303">
        <f t="shared" si="105"/>
        <v>0</v>
      </c>
      <c r="BG767" s="303">
        <f t="shared" si="106"/>
        <v>0</v>
      </c>
      <c r="BH767" s="303">
        <f t="shared" si="107"/>
        <v>0</v>
      </c>
      <c r="BI767" s="303">
        <f t="shared" si="108"/>
        <v>0</v>
      </c>
      <c r="BJ767" s="291" t="s">
        <v>80</v>
      </c>
      <c r="BK767" s="303">
        <f t="shared" si="109"/>
        <v>0</v>
      </c>
      <c r="BL767" s="291" t="s">
        <v>150</v>
      </c>
      <c r="BM767" s="291" t="s">
        <v>1361</v>
      </c>
    </row>
    <row r="768" spans="2:65" s="55" customFormat="1" ht="22.5" customHeight="1">
      <c r="B768" s="33"/>
      <c r="C768" s="182" t="s">
        <v>1362</v>
      </c>
      <c r="D768" s="182" t="s">
        <v>232</v>
      </c>
      <c r="E768" s="183" t="s">
        <v>743</v>
      </c>
      <c r="F768" s="184" t="s">
        <v>744</v>
      </c>
      <c r="G768" s="185" t="s">
        <v>745</v>
      </c>
      <c r="H768" s="186">
        <v>18</v>
      </c>
      <c r="I768" s="187"/>
      <c r="J768" s="188">
        <f t="shared" si="100"/>
        <v>0</v>
      </c>
      <c r="K768" s="184" t="s">
        <v>21</v>
      </c>
      <c r="L768" s="306"/>
      <c r="M768" s="307" t="s">
        <v>21</v>
      </c>
      <c r="N768" s="189" t="s">
        <v>43</v>
      </c>
      <c r="O768" s="34"/>
      <c r="P768" s="150">
        <f t="shared" si="101"/>
        <v>0</v>
      </c>
      <c r="Q768" s="150">
        <v>0</v>
      </c>
      <c r="R768" s="150">
        <f t="shared" si="102"/>
        <v>0</v>
      </c>
      <c r="S768" s="150">
        <v>0</v>
      </c>
      <c r="T768" s="151">
        <f t="shared" si="103"/>
        <v>0</v>
      </c>
      <c r="AR768" s="291" t="s">
        <v>162</v>
      </c>
      <c r="AT768" s="291" t="s">
        <v>232</v>
      </c>
      <c r="AU768" s="291" t="s">
        <v>82</v>
      </c>
      <c r="AY768" s="291" t="s">
        <v>145</v>
      </c>
      <c r="BE768" s="303">
        <f t="shared" si="104"/>
        <v>0</v>
      </c>
      <c r="BF768" s="303">
        <f t="shared" si="105"/>
        <v>0</v>
      </c>
      <c r="BG768" s="303">
        <f t="shared" si="106"/>
        <v>0</v>
      </c>
      <c r="BH768" s="303">
        <f t="shared" si="107"/>
        <v>0</v>
      </c>
      <c r="BI768" s="303">
        <f t="shared" si="108"/>
        <v>0</v>
      </c>
      <c r="BJ768" s="291" t="s">
        <v>80</v>
      </c>
      <c r="BK768" s="303">
        <f t="shared" si="109"/>
        <v>0</v>
      </c>
      <c r="BL768" s="291" t="s">
        <v>150</v>
      </c>
      <c r="BM768" s="291" t="s">
        <v>1363</v>
      </c>
    </row>
    <row r="769" spans="2:65" s="55" customFormat="1" ht="31.5" customHeight="1">
      <c r="B769" s="33"/>
      <c r="C769" s="142" t="s">
        <v>1058</v>
      </c>
      <c r="D769" s="142" t="s">
        <v>146</v>
      </c>
      <c r="E769" s="143" t="s">
        <v>716</v>
      </c>
      <c r="F769" s="144" t="s">
        <v>717</v>
      </c>
      <c r="G769" s="145" t="s">
        <v>155</v>
      </c>
      <c r="H769" s="146">
        <v>15</v>
      </c>
      <c r="I769" s="147"/>
      <c r="J769" s="148">
        <f t="shared" si="100"/>
        <v>0</v>
      </c>
      <c r="K769" s="144" t="s">
        <v>190</v>
      </c>
      <c r="L769" s="33"/>
      <c r="M769" s="302" t="s">
        <v>21</v>
      </c>
      <c r="N769" s="149" t="s">
        <v>43</v>
      </c>
      <c r="O769" s="34"/>
      <c r="P769" s="150">
        <f t="shared" si="101"/>
        <v>0</v>
      </c>
      <c r="Q769" s="150">
        <v>2.0799999999999998E-3</v>
      </c>
      <c r="R769" s="150">
        <f t="shared" si="102"/>
        <v>3.1199999999999999E-2</v>
      </c>
      <c r="S769" s="150">
        <v>0</v>
      </c>
      <c r="T769" s="151">
        <f t="shared" si="103"/>
        <v>0</v>
      </c>
      <c r="AR769" s="291" t="s">
        <v>150</v>
      </c>
      <c r="AT769" s="291" t="s">
        <v>146</v>
      </c>
      <c r="AU769" s="291" t="s">
        <v>82</v>
      </c>
      <c r="AY769" s="291" t="s">
        <v>145</v>
      </c>
      <c r="BE769" s="303">
        <f t="shared" si="104"/>
        <v>0</v>
      </c>
      <c r="BF769" s="303">
        <f t="shared" si="105"/>
        <v>0</v>
      </c>
      <c r="BG769" s="303">
        <f t="shared" si="106"/>
        <v>0</v>
      </c>
      <c r="BH769" s="303">
        <f t="shared" si="107"/>
        <v>0</v>
      </c>
      <c r="BI769" s="303">
        <f t="shared" si="108"/>
        <v>0</v>
      </c>
      <c r="BJ769" s="291" t="s">
        <v>80</v>
      </c>
      <c r="BK769" s="303">
        <f t="shared" si="109"/>
        <v>0</v>
      </c>
      <c r="BL769" s="291" t="s">
        <v>150</v>
      </c>
      <c r="BM769" s="291" t="s">
        <v>1364</v>
      </c>
    </row>
    <row r="770" spans="2:65" s="55" customFormat="1" ht="121.5">
      <c r="B770" s="33"/>
      <c r="D770" s="170" t="s">
        <v>191</v>
      </c>
      <c r="F770" s="171" t="s">
        <v>718</v>
      </c>
      <c r="I770" s="122"/>
      <c r="L770" s="33"/>
      <c r="M770" s="154"/>
      <c r="N770" s="34"/>
      <c r="O770" s="34"/>
      <c r="P770" s="34"/>
      <c r="Q770" s="34"/>
      <c r="R770" s="34"/>
      <c r="S770" s="34"/>
      <c r="T770" s="70"/>
      <c r="AT770" s="291" t="s">
        <v>191</v>
      </c>
      <c r="AU770" s="291" t="s">
        <v>82</v>
      </c>
    </row>
    <row r="771" spans="2:65" s="55" customFormat="1" ht="22.5" customHeight="1">
      <c r="B771" s="33"/>
      <c r="C771" s="142" t="s">
        <v>1365</v>
      </c>
      <c r="D771" s="142" t="s">
        <v>146</v>
      </c>
      <c r="E771" s="143" t="s">
        <v>713</v>
      </c>
      <c r="F771" s="144" t="s">
        <v>714</v>
      </c>
      <c r="G771" s="145" t="s">
        <v>155</v>
      </c>
      <c r="H771" s="146">
        <v>15</v>
      </c>
      <c r="I771" s="147"/>
      <c r="J771" s="148">
        <f>ROUND(I771*H771,2)</f>
        <v>0</v>
      </c>
      <c r="K771" s="144" t="s">
        <v>21</v>
      </c>
      <c r="L771" s="33"/>
      <c r="M771" s="302" t="s">
        <v>21</v>
      </c>
      <c r="N771" s="149" t="s">
        <v>43</v>
      </c>
      <c r="O771" s="34"/>
      <c r="P771" s="150">
        <f>O771*H771</f>
        <v>0</v>
      </c>
      <c r="Q771" s="150">
        <v>0</v>
      </c>
      <c r="R771" s="150">
        <f>Q771*H771</f>
        <v>0</v>
      </c>
      <c r="S771" s="150">
        <v>0</v>
      </c>
      <c r="T771" s="151">
        <f>S771*H771</f>
        <v>0</v>
      </c>
      <c r="AR771" s="291" t="s">
        <v>150</v>
      </c>
      <c r="AT771" s="291" t="s">
        <v>146</v>
      </c>
      <c r="AU771" s="291" t="s">
        <v>82</v>
      </c>
      <c r="AY771" s="291" t="s">
        <v>145</v>
      </c>
      <c r="BE771" s="303">
        <f>IF(N771="základní",J771,0)</f>
        <v>0</v>
      </c>
      <c r="BF771" s="303">
        <f>IF(N771="snížená",J771,0)</f>
        <v>0</v>
      </c>
      <c r="BG771" s="303">
        <f>IF(N771="zákl. přenesená",J771,0)</f>
        <v>0</v>
      </c>
      <c r="BH771" s="303">
        <f>IF(N771="sníž. přenesená",J771,0)</f>
        <v>0</v>
      </c>
      <c r="BI771" s="303">
        <f>IF(N771="nulová",J771,0)</f>
        <v>0</v>
      </c>
      <c r="BJ771" s="291" t="s">
        <v>80</v>
      </c>
      <c r="BK771" s="303">
        <f>ROUND(I771*H771,2)</f>
        <v>0</v>
      </c>
      <c r="BL771" s="291" t="s">
        <v>150</v>
      </c>
      <c r="BM771" s="291" t="s">
        <v>1366</v>
      </c>
    </row>
    <row r="772" spans="2:65" s="55" customFormat="1" ht="22.5" customHeight="1">
      <c r="B772" s="33"/>
      <c r="C772" s="142" t="s">
        <v>1059</v>
      </c>
      <c r="D772" s="142" t="s">
        <v>146</v>
      </c>
      <c r="E772" s="143" t="s">
        <v>746</v>
      </c>
      <c r="F772" s="144" t="s">
        <v>747</v>
      </c>
      <c r="G772" s="145" t="s">
        <v>221</v>
      </c>
      <c r="H772" s="146">
        <v>10.5</v>
      </c>
      <c r="I772" s="147"/>
      <c r="J772" s="148">
        <f>ROUND(I772*H772,2)</f>
        <v>0</v>
      </c>
      <c r="K772" s="144" t="s">
        <v>190</v>
      </c>
      <c r="L772" s="33"/>
      <c r="M772" s="302" t="s">
        <v>21</v>
      </c>
      <c r="N772" s="149" t="s">
        <v>43</v>
      </c>
      <c r="O772" s="34"/>
      <c r="P772" s="150">
        <f>O772*H772</f>
        <v>0</v>
      </c>
      <c r="Q772" s="150">
        <v>0</v>
      </c>
      <c r="R772" s="150">
        <f>Q772*H772</f>
        <v>0</v>
      </c>
      <c r="S772" s="150">
        <v>0</v>
      </c>
      <c r="T772" s="151">
        <f>S772*H772</f>
        <v>0</v>
      </c>
      <c r="AR772" s="291" t="s">
        <v>150</v>
      </c>
      <c r="AT772" s="291" t="s">
        <v>146</v>
      </c>
      <c r="AU772" s="291" t="s">
        <v>82</v>
      </c>
      <c r="AY772" s="291" t="s">
        <v>145</v>
      </c>
      <c r="BE772" s="303">
        <f>IF(N772="základní",J772,0)</f>
        <v>0</v>
      </c>
      <c r="BF772" s="303">
        <f>IF(N772="snížená",J772,0)</f>
        <v>0</v>
      </c>
      <c r="BG772" s="303">
        <f>IF(N772="zákl. přenesená",J772,0)</f>
        <v>0</v>
      </c>
      <c r="BH772" s="303">
        <f>IF(N772="sníž. přenesená",J772,0)</f>
        <v>0</v>
      </c>
      <c r="BI772" s="303">
        <f>IF(N772="nulová",J772,0)</f>
        <v>0</v>
      </c>
      <c r="BJ772" s="291" t="s">
        <v>80</v>
      </c>
      <c r="BK772" s="303">
        <f>ROUND(I772*H772,2)</f>
        <v>0</v>
      </c>
      <c r="BL772" s="291" t="s">
        <v>150</v>
      </c>
      <c r="BM772" s="291" t="s">
        <v>1367</v>
      </c>
    </row>
    <row r="773" spans="2:65" s="55" customFormat="1" ht="22.5" customHeight="1">
      <c r="B773" s="33"/>
      <c r="C773" s="182" t="s">
        <v>1368</v>
      </c>
      <c r="D773" s="182" t="s">
        <v>232</v>
      </c>
      <c r="E773" s="183" t="s">
        <v>748</v>
      </c>
      <c r="F773" s="184" t="s">
        <v>749</v>
      </c>
      <c r="G773" s="185" t="s">
        <v>221</v>
      </c>
      <c r="H773" s="186">
        <v>10.5</v>
      </c>
      <c r="I773" s="187"/>
      <c r="J773" s="188">
        <f>ROUND(I773*H773,2)</f>
        <v>0</v>
      </c>
      <c r="K773" s="184" t="s">
        <v>190</v>
      </c>
      <c r="L773" s="306"/>
      <c r="M773" s="307" t="s">
        <v>21</v>
      </c>
      <c r="N773" s="189" t="s">
        <v>43</v>
      </c>
      <c r="O773" s="34"/>
      <c r="P773" s="150">
        <f>O773*H773</f>
        <v>0</v>
      </c>
      <c r="Q773" s="150">
        <v>0</v>
      </c>
      <c r="R773" s="150">
        <f>Q773*H773</f>
        <v>0</v>
      </c>
      <c r="S773" s="150">
        <v>0</v>
      </c>
      <c r="T773" s="151">
        <f>S773*H773</f>
        <v>0</v>
      </c>
      <c r="AR773" s="291" t="s">
        <v>162</v>
      </c>
      <c r="AT773" s="291" t="s">
        <v>232</v>
      </c>
      <c r="AU773" s="291" t="s">
        <v>82</v>
      </c>
      <c r="AY773" s="291" t="s">
        <v>145</v>
      </c>
      <c r="BE773" s="303">
        <f>IF(N773="základní",J773,0)</f>
        <v>0</v>
      </c>
      <c r="BF773" s="303">
        <f>IF(N773="snížená",J773,0)</f>
        <v>0</v>
      </c>
      <c r="BG773" s="303">
        <f>IF(N773="zákl. přenesená",J773,0)</f>
        <v>0</v>
      </c>
      <c r="BH773" s="303">
        <f>IF(N773="sníž. přenesená",J773,0)</f>
        <v>0</v>
      </c>
      <c r="BI773" s="303">
        <f>IF(N773="nulová",J773,0)</f>
        <v>0</v>
      </c>
      <c r="BJ773" s="291" t="s">
        <v>80</v>
      </c>
      <c r="BK773" s="303">
        <f>ROUND(I773*H773,2)</f>
        <v>0</v>
      </c>
      <c r="BL773" s="291" t="s">
        <v>150</v>
      </c>
      <c r="BM773" s="291" t="s">
        <v>1369</v>
      </c>
    </row>
    <row r="774" spans="2:65" s="55" customFormat="1" ht="22.5" customHeight="1">
      <c r="B774" s="33"/>
      <c r="C774" s="142" t="s">
        <v>1061</v>
      </c>
      <c r="D774" s="142" t="s">
        <v>146</v>
      </c>
      <c r="E774" s="143" t="s">
        <v>750</v>
      </c>
      <c r="F774" s="144" t="s">
        <v>751</v>
      </c>
      <c r="G774" s="145" t="s">
        <v>189</v>
      </c>
      <c r="H774" s="146">
        <v>26.494</v>
      </c>
      <c r="I774" s="147"/>
      <c r="J774" s="148">
        <f>ROUND(I774*H774,2)</f>
        <v>0</v>
      </c>
      <c r="K774" s="144" t="s">
        <v>21</v>
      </c>
      <c r="L774" s="33"/>
      <c r="M774" s="302" t="s">
        <v>21</v>
      </c>
      <c r="N774" s="149" t="s">
        <v>43</v>
      </c>
      <c r="O774" s="34"/>
      <c r="P774" s="150">
        <f>O774*H774</f>
        <v>0</v>
      </c>
      <c r="Q774" s="150">
        <v>0</v>
      </c>
      <c r="R774" s="150">
        <f>Q774*H774</f>
        <v>0</v>
      </c>
      <c r="S774" s="150">
        <v>0</v>
      </c>
      <c r="T774" s="151">
        <f>S774*H774</f>
        <v>0</v>
      </c>
      <c r="AR774" s="291" t="s">
        <v>150</v>
      </c>
      <c r="AT774" s="291" t="s">
        <v>146</v>
      </c>
      <c r="AU774" s="291" t="s">
        <v>82</v>
      </c>
      <c r="AY774" s="291" t="s">
        <v>145</v>
      </c>
      <c r="BE774" s="303">
        <f>IF(N774="základní",J774,0)</f>
        <v>0</v>
      </c>
      <c r="BF774" s="303">
        <f>IF(N774="snížená",J774,0)</f>
        <v>0</v>
      </c>
      <c r="BG774" s="303">
        <f>IF(N774="zákl. přenesená",J774,0)</f>
        <v>0</v>
      </c>
      <c r="BH774" s="303">
        <f>IF(N774="sníž. přenesená",J774,0)</f>
        <v>0</v>
      </c>
      <c r="BI774" s="303">
        <f>IF(N774="nulová",J774,0)</f>
        <v>0</v>
      </c>
      <c r="BJ774" s="291" t="s">
        <v>80</v>
      </c>
      <c r="BK774" s="303">
        <f>ROUND(I774*H774,2)</f>
        <v>0</v>
      </c>
      <c r="BL774" s="291" t="s">
        <v>150</v>
      </c>
      <c r="BM774" s="291" t="s">
        <v>1370</v>
      </c>
    </row>
    <row r="775" spans="2:65" s="55" customFormat="1" ht="22.5" customHeight="1">
      <c r="B775" s="33"/>
      <c r="C775" s="182" t="s">
        <v>1371</v>
      </c>
      <c r="D775" s="182" t="s">
        <v>232</v>
      </c>
      <c r="E775" s="183" t="s">
        <v>753</v>
      </c>
      <c r="F775" s="184" t="s">
        <v>754</v>
      </c>
      <c r="G775" s="185" t="s">
        <v>221</v>
      </c>
      <c r="H775" s="186">
        <v>2.649</v>
      </c>
      <c r="I775" s="187"/>
      <c r="J775" s="188">
        <f>ROUND(I775*H775,2)</f>
        <v>0</v>
      </c>
      <c r="K775" s="184" t="s">
        <v>190</v>
      </c>
      <c r="L775" s="306"/>
      <c r="M775" s="307" t="s">
        <v>21</v>
      </c>
      <c r="N775" s="189" t="s">
        <v>43</v>
      </c>
      <c r="O775" s="34"/>
      <c r="P775" s="150">
        <f>O775*H775</f>
        <v>0</v>
      </c>
      <c r="Q775" s="150">
        <v>0.2</v>
      </c>
      <c r="R775" s="150">
        <f>Q775*H775</f>
        <v>0.52980000000000005</v>
      </c>
      <c r="S775" s="150">
        <v>0</v>
      </c>
      <c r="T775" s="151">
        <f>S775*H775</f>
        <v>0</v>
      </c>
      <c r="AR775" s="291" t="s">
        <v>162</v>
      </c>
      <c r="AT775" s="291" t="s">
        <v>232</v>
      </c>
      <c r="AU775" s="291" t="s">
        <v>82</v>
      </c>
      <c r="AY775" s="291" t="s">
        <v>145</v>
      </c>
      <c r="BE775" s="303">
        <f>IF(N775="základní",J775,0)</f>
        <v>0</v>
      </c>
      <c r="BF775" s="303">
        <f>IF(N775="snížená",J775,0)</f>
        <v>0</v>
      </c>
      <c r="BG775" s="303">
        <f>IF(N775="zákl. přenesená",J775,0)</f>
        <v>0</v>
      </c>
      <c r="BH775" s="303">
        <f>IF(N775="sníž. přenesená",J775,0)</f>
        <v>0</v>
      </c>
      <c r="BI775" s="303">
        <f>IF(N775="nulová",J775,0)</f>
        <v>0</v>
      </c>
      <c r="BJ775" s="291" t="s">
        <v>80</v>
      </c>
      <c r="BK775" s="303">
        <f>ROUND(I775*H775,2)</f>
        <v>0</v>
      </c>
      <c r="BL775" s="291" t="s">
        <v>150</v>
      </c>
      <c r="BM775" s="291" t="s">
        <v>1372</v>
      </c>
    </row>
    <row r="776" spans="2:65" s="133" customFormat="1" ht="22.35" customHeight="1">
      <c r="B776" s="132"/>
      <c r="D776" s="134" t="s">
        <v>71</v>
      </c>
      <c r="E776" s="168" t="s">
        <v>755</v>
      </c>
      <c r="F776" s="168" t="s">
        <v>756</v>
      </c>
      <c r="I776" s="136"/>
      <c r="J776" s="169">
        <f>BK776</f>
        <v>0</v>
      </c>
      <c r="L776" s="132"/>
      <c r="M776" s="138"/>
      <c r="N776" s="139"/>
      <c r="O776" s="139"/>
      <c r="P776" s="140">
        <f>SUM(P777:P784)</f>
        <v>0</v>
      </c>
      <c r="Q776" s="139"/>
      <c r="R776" s="140">
        <f>SUM(R777:R784)</f>
        <v>6.0000000000000008E-5</v>
      </c>
      <c r="S776" s="139"/>
      <c r="T776" s="141">
        <f>SUM(T777:T784)</f>
        <v>0</v>
      </c>
      <c r="AR776" s="165" t="s">
        <v>80</v>
      </c>
      <c r="AT776" s="300" t="s">
        <v>71</v>
      </c>
      <c r="AU776" s="300" t="s">
        <v>82</v>
      </c>
      <c r="AY776" s="165" t="s">
        <v>145</v>
      </c>
      <c r="BK776" s="301">
        <f>SUM(BK777:BK784)</f>
        <v>0</v>
      </c>
    </row>
    <row r="777" spans="2:65" s="55" customFormat="1" ht="22.5" customHeight="1">
      <c r="B777" s="33"/>
      <c r="C777" s="142" t="s">
        <v>1062</v>
      </c>
      <c r="D777" s="142" t="s">
        <v>146</v>
      </c>
      <c r="E777" s="143" t="s">
        <v>757</v>
      </c>
      <c r="F777" s="144" t="s">
        <v>758</v>
      </c>
      <c r="G777" s="145" t="s">
        <v>155</v>
      </c>
      <c r="H777" s="146">
        <v>15</v>
      </c>
      <c r="I777" s="147"/>
      <c r="J777" s="148">
        <f>ROUND(I777*H777,2)</f>
        <v>0</v>
      </c>
      <c r="K777" s="144" t="s">
        <v>190</v>
      </c>
      <c r="L777" s="33"/>
      <c r="M777" s="302" t="s">
        <v>21</v>
      </c>
      <c r="N777" s="149" t="s">
        <v>43</v>
      </c>
      <c r="O777" s="34"/>
      <c r="P777" s="150">
        <f>O777*H777</f>
        <v>0</v>
      </c>
      <c r="Q777" s="150">
        <v>0</v>
      </c>
      <c r="R777" s="150">
        <f>Q777*H777</f>
        <v>0</v>
      </c>
      <c r="S777" s="150">
        <v>0</v>
      </c>
      <c r="T777" s="151">
        <f>S777*H777</f>
        <v>0</v>
      </c>
      <c r="AR777" s="291" t="s">
        <v>150</v>
      </c>
      <c r="AT777" s="291" t="s">
        <v>146</v>
      </c>
      <c r="AU777" s="291" t="s">
        <v>159</v>
      </c>
      <c r="AY777" s="291" t="s">
        <v>145</v>
      </c>
      <c r="BE777" s="303">
        <f>IF(N777="základní",J777,0)</f>
        <v>0</v>
      </c>
      <c r="BF777" s="303">
        <f>IF(N777="snížená",J777,0)</f>
        <v>0</v>
      </c>
      <c r="BG777" s="303">
        <f>IF(N777="zákl. přenesená",J777,0)</f>
        <v>0</v>
      </c>
      <c r="BH777" s="303">
        <f>IF(N777="sníž. přenesená",J777,0)</f>
        <v>0</v>
      </c>
      <c r="BI777" s="303">
        <f>IF(N777="nulová",J777,0)</f>
        <v>0</v>
      </c>
      <c r="BJ777" s="291" t="s">
        <v>80</v>
      </c>
      <c r="BK777" s="303">
        <f>ROUND(I777*H777,2)</f>
        <v>0</v>
      </c>
      <c r="BL777" s="291" t="s">
        <v>150</v>
      </c>
      <c r="BM777" s="291" t="s">
        <v>1373</v>
      </c>
    </row>
    <row r="778" spans="2:65" s="55" customFormat="1" ht="148.5">
      <c r="B778" s="33"/>
      <c r="D778" s="170" t="s">
        <v>191</v>
      </c>
      <c r="F778" s="171" t="s">
        <v>759</v>
      </c>
      <c r="I778" s="122"/>
      <c r="L778" s="33"/>
      <c r="M778" s="154"/>
      <c r="N778" s="34"/>
      <c r="O778" s="34"/>
      <c r="P778" s="34"/>
      <c r="Q778" s="34"/>
      <c r="R778" s="34"/>
      <c r="S778" s="34"/>
      <c r="T778" s="70"/>
      <c r="AT778" s="291" t="s">
        <v>191</v>
      </c>
      <c r="AU778" s="291" t="s">
        <v>159</v>
      </c>
    </row>
    <row r="779" spans="2:65" s="55" customFormat="1" ht="22.5" customHeight="1">
      <c r="B779" s="33"/>
      <c r="C779" s="142" t="s">
        <v>1374</v>
      </c>
      <c r="D779" s="142" t="s">
        <v>146</v>
      </c>
      <c r="E779" s="143" t="s">
        <v>760</v>
      </c>
      <c r="F779" s="144" t="s">
        <v>761</v>
      </c>
      <c r="G779" s="145" t="s">
        <v>149</v>
      </c>
      <c r="H779" s="146">
        <v>30</v>
      </c>
      <c r="I779" s="147"/>
      <c r="J779" s="148">
        <f>ROUND(I779*H779,2)</f>
        <v>0</v>
      </c>
      <c r="K779" s="144" t="s">
        <v>21</v>
      </c>
      <c r="L779" s="33"/>
      <c r="M779" s="302" t="s">
        <v>21</v>
      </c>
      <c r="N779" s="149" t="s">
        <v>43</v>
      </c>
      <c r="O779" s="34"/>
      <c r="P779" s="150">
        <f>O779*H779</f>
        <v>0</v>
      </c>
      <c r="Q779" s="150">
        <v>0</v>
      </c>
      <c r="R779" s="150">
        <f>Q779*H779</f>
        <v>0</v>
      </c>
      <c r="S779" s="150">
        <v>0</v>
      </c>
      <c r="T779" s="151">
        <f>S779*H779</f>
        <v>0</v>
      </c>
      <c r="AR779" s="291" t="s">
        <v>150</v>
      </c>
      <c r="AT779" s="291" t="s">
        <v>146</v>
      </c>
      <c r="AU779" s="291" t="s">
        <v>159</v>
      </c>
      <c r="AY779" s="291" t="s">
        <v>145</v>
      </c>
      <c r="BE779" s="303">
        <f>IF(N779="základní",J779,0)</f>
        <v>0</v>
      </c>
      <c r="BF779" s="303">
        <f>IF(N779="snížená",J779,0)</f>
        <v>0</v>
      </c>
      <c r="BG779" s="303">
        <f>IF(N779="zákl. přenesená",J779,0)</f>
        <v>0</v>
      </c>
      <c r="BH779" s="303">
        <f>IF(N779="sníž. přenesená",J779,0)</f>
        <v>0</v>
      </c>
      <c r="BI779" s="303">
        <f>IF(N779="nulová",J779,0)</f>
        <v>0</v>
      </c>
      <c r="BJ779" s="291" t="s">
        <v>80</v>
      </c>
      <c r="BK779" s="303">
        <f>ROUND(I779*H779,2)</f>
        <v>0</v>
      </c>
      <c r="BL779" s="291" t="s">
        <v>150</v>
      </c>
      <c r="BM779" s="291" t="s">
        <v>1375</v>
      </c>
    </row>
    <row r="780" spans="2:65" s="55" customFormat="1" ht="22.5" customHeight="1">
      <c r="B780" s="33"/>
      <c r="C780" s="142" t="s">
        <v>1064</v>
      </c>
      <c r="D780" s="142" t="s">
        <v>146</v>
      </c>
      <c r="E780" s="143" t="s">
        <v>763</v>
      </c>
      <c r="F780" s="144" t="s">
        <v>764</v>
      </c>
      <c r="G780" s="145" t="s">
        <v>155</v>
      </c>
      <c r="H780" s="146">
        <v>3</v>
      </c>
      <c r="I780" s="147"/>
      <c r="J780" s="148">
        <f>ROUND(I780*H780,2)</f>
        <v>0</v>
      </c>
      <c r="K780" s="144" t="s">
        <v>190</v>
      </c>
      <c r="L780" s="33"/>
      <c r="M780" s="302" t="s">
        <v>21</v>
      </c>
      <c r="N780" s="149" t="s">
        <v>43</v>
      </c>
      <c r="O780" s="34"/>
      <c r="P780" s="150">
        <f>O780*H780</f>
        <v>0</v>
      </c>
      <c r="Q780" s="150">
        <v>2.0000000000000002E-5</v>
      </c>
      <c r="R780" s="150">
        <f>Q780*H780</f>
        <v>6.0000000000000008E-5</v>
      </c>
      <c r="S780" s="150">
        <v>0</v>
      </c>
      <c r="T780" s="151">
        <f>S780*H780</f>
        <v>0</v>
      </c>
      <c r="AR780" s="291" t="s">
        <v>150</v>
      </c>
      <c r="AT780" s="291" t="s">
        <v>146</v>
      </c>
      <c r="AU780" s="291" t="s">
        <v>159</v>
      </c>
      <c r="AY780" s="291" t="s">
        <v>145</v>
      </c>
      <c r="BE780" s="303">
        <f>IF(N780="základní",J780,0)</f>
        <v>0</v>
      </c>
      <c r="BF780" s="303">
        <f>IF(N780="snížená",J780,0)</f>
        <v>0</v>
      </c>
      <c r="BG780" s="303">
        <f>IF(N780="zákl. přenesená",J780,0)</f>
        <v>0</v>
      </c>
      <c r="BH780" s="303">
        <f>IF(N780="sníž. přenesená",J780,0)</f>
        <v>0</v>
      </c>
      <c r="BI780" s="303">
        <f>IF(N780="nulová",J780,0)</f>
        <v>0</v>
      </c>
      <c r="BJ780" s="291" t="s">
        <v>80</v>
      </c>
      <c r="BK780" s="303">
        <f>ROUND(I780*H780,2)</f>
        <v>0</v>
      </c>
      <c r="BL780" s="291" t="s">
        <v>150</v>
      </c>
      <c r="BM780" s="291" t="s">
        <v>1376</v>
      </c>
    </row>
    <row r="781" spans="2:65" s="55" customFormat="1" ht="27">
      <c r="B781" s="33"/>
      <c r="D781" s="170" t="s">
        <v>191</v>
      </c>
      <c r="F781" s="171" t="s">
        <v>765</v>
      </c>
      <c r="I781" s="122"/>
      <c r="L781" s="33"/>
      <c r="M781" s="154"/>
      <c r="N781" s="34"/>
      <c r="O781" s="34"/>
      <c r="P781" s="34"/>
      <c r="Q781" s="34"/>
      <c r="R781" s="34"/>
      <c r="S781" s="34"/>
      <c r="T781" s="70"/>
      <c r="AT781" s="291" t="s">
        <v>191</v>
      </c>
      <c r="AU781" s="291" t="s">
        <v>159</v>
      </c>
    </row>
    <row r="782" spans="2:65" s="55" customFormat="1" ht="22.5" customHeight="1">
      <c r="B782" s="33"/>
      <c r="C782" s="142" t="s">
        <v>1377</v>
      </c>
      <c r="D782" s="142" t="s">
        <v>146</v>
      </c>
      <c r="E782" s="143" t="s">
        <v>766</v>
      </c>
      <c r="F782" s="144" t="s">
        <v>767</v>
      </c>
      <c r="G782" s="145" t="s">
        <v>189</v>
      </c>
      <c r="H782" s="146">
        <v>1</v>
      </c>
      <c r="I782" s="147"/>
      <c r="J782" s="148">
        <f>ROUND(I782*H782,2)</f>
        <v>0</v>
      </c>
      <c r="K782" s="144" t="s">
        <v>21</v>
      </c>
      <c r="L782" s="33"/>
      <c r="M782" s="302" t="s">
        <v>21</v>
      </c>
      <c r="N782" s="149" t="s">
        <v>43</v>
      </c>
      <c r="O782" s="34"/>
      <c r="P782" s="150">
        <f>O782*H782</f>
        <v>0</v>
      </c>
      <c r="Q782" s="150">
        <v>0</v>
      </c>
      <c r="R782" s="150">
        <f>Q782*H782</f>
        <v>0</v>
      </c>
      <c r="S782" s="150">
        <v>0</v>
      </c>
      <c r="T782" s="151">
        <f>S782*H782</f>
        <v>0</v>
      </c>
      <c r="AR782" s="291" t="s">
        <v>150</v>
      </c>
      <c r="AT782" s="291" t="s">
        <v>146</v>
      </c>
      <c r="AU782" s="291" t="s">
        <v>159</v>
      </c>
      <c r="AY782" s="291" t="s">
        <v>145</v>
      </c>
      <c r="BE782" s="303">
        <f>IF(N782="základní",J782,0)</f>
        <v>0</v>
      </c>
      <c r="BF782" s="303">
        <f>IF(N782="snížená",J782,0)</f>
        <v>0</v>
      </c>
      <c r="BG782" s="303">
        <f>IF(N782="zákl. přenesená",J782,0)</f>
        <v>0</v>
      </c>
      <c r="BH782" s="303">
        <f>IF(N782="sníž. přenesená",J782,0)</f>
        <v>0</v>
      </c>
      <c r="BI782" s="303">
        <f>IF(N782="nulová",J782,0)</f>
        <v>0</v>
      </c>
      <c r="BJ782" s="291" t="s">
        <v>80</v>
      </c>
      <c r="BK782" s="303">
        <f>ROUND(I782*H782,2)</f>
        <v>0</v>
      </c>
      <c r="BL782" s="291" t="s">
        <v>150</v>
      </c>
      <c r="BM782" s="291" t="s">
        <v>1378</v>
      </c>
    </row>
    <row r="783" spans="2:65" s="55" customFormat="1" ht="22.5" customHeight="1">
      <c r="B783" s="33"/>
      <c r="C783" s="142" t="s">
        <v>1065</v>
      </c>
      <c r="D783" s="142" t="s">
        <v>146</v>
      </c>
      <c r="E783" s="143" t="s">
        <v>741</v>
      </c>
      <c r="F783" s="144" t="s">
        <v>742</v>
      </c>
      <c r="G783" s="145" t="s">
        <v>189</v>
      </c>
      <c r="H783" s="146">
        <v>1</v>
      </c>
      <c r="I783" s="147"/>
      <c r="J783" s="148">
        <f>ROUND(I783*H783,2)</f>
        <v>0</v>
      </c>
      <c r="K783" s="144" t="s">
        <v>21</v>
      </c>
      <c r="L783" s="33"/>
      <c r="M783" s="302" t="s">
        <v>21</v>
      </c>
      <c r="N783" s="149" t="s">
        <v>43</v>
      </c>
      <c r="O783" s="34"/>
      <c r="P783" s="150">
        <f>O783*H783</f>
        <v>0</v>
      </c>
      <c r="Q783" s="150">
        <v>0</v>
      </c>
      <c r="R783" s="150">
        <f>Q783*H783</f>
        <v>0</v>
      </c>
      <c r="S783" s="150">
        <v>0</v>
      </c>
      <c r="T783" s="151">
        <f>S783*H783</f>
        <v>0</v>
      </c>
      <c r="AR783" s="291" t="s">
        <v>150</v>
      </c>
      <c r="AT783" s="291" t="s">
        <v>146</v>
      </c>
      <c r="AU783" s="291" t="s">
        <v>159</v>
      </c>
      <c r="AY783" s="291" t="s">
        <v>145</v>
      </c>
      <c r="BE783" s="303">
        <f>IF(N783="základní",J783,0)</f>
        <v>0</v>
      </c>
      <c r="BF783" s="303">
        <f>IF(N783="snížená",J783,0)</f>
        <v>0</v>
      </c>
      <c r="BG783" s="303">
        <f>IF(N783="zákl. přenesená",J783,0)</f>
        <v>0</v>
      </c>
      <c r="BH783" s="303">
        <f>IF(N783="sníž. přenesená",J783,0)</f>
        <v>0</v>
      </c>
      <c r="BI783" s="303">
        <f>IF(N783="nulová",J783,0)</f>
        <v>0</v>
      </c>
      <c r="BJ783" s="291" t="s">
        <v>80</v>
      </c>
      <c r="BK783" s="303">
        <f>ROUND(I783*H783,2)</f>
        <v>0</v>
      </c>
      <c r="BL783" s="291" t="s">
        <v>150</v>
      </c>
      <c r="BM783" s="291" t="s">
        <v>1379</v>
      </c>
    </row>
    <row r="784" spans="2:65" s="55" customFormat="1" ht="22.5" customHeight="1">
      <c r="B784" s="33"/>
      <c r="C784" s="182" t="s">
        <v>1380</v>
      </c>
      <c r="D784" s="182" t="s">
        <v>232</v>
      </c>
      <c r="E784" s="183" t="s">
        <v>743</v>
      </c>
      <c r="F784" s="184" t="s">
        <v>744</v>
      </c>
      <c r="G784" s="185" t="s">
        <v>745</v>
      </c>
      <c r="H784" s="186">
        <v>1.2</v>
      </c>
      <c r="I784" s="187"/>
      <c r="J784" s="188">
        <f>ROUND(I784*H784,2)</f>
        <v>0</v>
      </c>
      <c r="K784" s="184" t="s">
        <v>21</v>
      </c>
      <c r="L784" s="306"/>
      <c r="M784" s="307" t="s">
        <v>21</v>
      </c>
      <c r="N784" s="189" t="s">
        <v>43</v>
      </c>
      <c r="O784" s="34"/>
      <c r="P784" s="150">
        <f>O784*H784</f>
        <v>0</v>
      </c>
      <c r="Q784" s="150">
        <v>0</v>
      </c>
      <c r="R784" s="150">
        <f>Q784*H784</f>
        <v>0</v>
      </c>
      <c r="S784" s="150">
        <v>0</v>
      </c>
      <c r="T784" s="151">
        <f>S784*H784</f>
        <v>0</v>
      </c>
      <c r="AR784" s="291" t="s">
        <v>162</v>
      </c>
      <c r="AT784" s="291" t="s">
        <v>232</v>
      </c>
      <c r="AU784" s="291" t="s">
        <v>159</v>
      </c>
      <c r="AY784" s="291" t="s">
        <v>145</v>
      </c>
      <c r="BE784" s="303">
        <f>IF(N784="základní",J784,0)</f>
        <v>0</v>
      </c>
      <c r="BF784" s="303">
        <f>IF(N784="snížená",J784,0)</f>
        <v>0</v>
      </c>
      <c r="BG784" s="303">
        <f>IF(N784="zákl. přenesená",J784,0)</f>
        <v>0</v>
      </c>
      <c r="BH784" s="303">
        <f>IF(N784="sníž. přenesená",J784,0)</f>
        <v>0</v>
      </c>
      <c r="BI784" s="303">
        <f>IF(N784="nulová",J784,0)</f>
        <v>0</v>
      </c>
      <c r="BJ784" s="291" t="s">
        <v>80</v>
      </c>
      <c r="BK784" s="303">
        <f>ROUND(I784*H784,2)</f>
        <v>0</v>
      </c>
      <c r="BL784" s="291" t="s">
        <v>150</v>
      </c>
      <c r="BM784" s="291" t="s">
        <v>1381</v>
      </c>
    </row>
    <row r="785" spans="2:65" s="133" customFormat="1" ht="29.85" customHeight="1">
      <c r="B785" s="132"/>
      <c r="D785" s="134" t="s">
        <v>71</v>
      </c>
      <c r="E785" s="168" t="s">
        <v>838</v>
      </c>
      <c r="F785" s="168" t="s">
        <v>839</v>
      </c>
      <c r="I785" s="136"/>
      <c r="J785" s="169">
        <f>BK785</f>
        <v>0</v>
      </c>
      <c r="L785" s="132"/>
      <c r="M785" s="138"/>
      <c r="N785" s="139"/>
      <c r="O785" s="139"/>
      <c r="P785" s="140">
        <f>SUM(P786:P802)</f>
        <v>0</v>
      </c>
      <c r="Q785" s="139"/>
      <c r="R785" s="140">
        <f>SUM(R786:R802)</f>
        <v>1.873E-2</v>
      </c>
      <c r="S785" s="139"/>
      <c r="T785" s="141">
        <f>SUM(T786:T802)</f>
        <v>0</v>
      </c>
      <c r="AR785" s="165" t="s">
        <v>80</v>
      </c>
      <c r="AT785" s="300" t="s">
        <v>71</v>
      </c>
      <c r="AU785" s="300" t="s">
        <v>80</v>
      </c>
      <c r="AY785" s="165" t="s">
        <v>145</v>
      </c>
      <c r="BK785" s="301">
        <f>SUM(BK786:BK802)</f>
        <v>0</v>
      </c>
    </row>
    <row r="786" spans="2:65" s="55" customFormat="1" ht="31.5" customHeight="1">
      <c r="B786" s="33"/>
      <c r="C786" s="142" t="s">
        <v>1067</v>
      </c>
      <c r="D786" s="142" t="s">
        <v>146</v>
      </c>
      <c r="E786" s="143" t="s">
        <v>778</v>
      </c>
      <c r="F786" s="144" t="s">
        <v>779</v>
      </c>
      <c r="G786" s="145" t="s">
        <v>189</v>
      </c>
      <c r="H786" s="146">
        <v>3746</v>
      </c>
      <c r="I786" s="147"/>
      <c r="J786" s="148">
        <f>ROUND(I786*H786,2)</f>
        <v>0</v>
      </c>
      <c r="K786" s="144" t="s">
        <v>190</v>
      </c>
      <c r="L786" s="33"/>
      <c r="M786" s="302" t="s">
        <v>21</v>
      </c>
      <c r="N786" s="149" t="s">
        <v>43</v>
      </c>
      <c r="O786" s="34"/>
      <c r="P786" s="150">
        <f>O786*H786</f>
        <v>0</v>
      </c>
      <c r="Q786" s="150">
        <v>0</v>
      </c>
      <c r="R786" s="150">
        <f>Q786*H786</f>
        <v>0</v>
      </c>
      <c r="S786" s="150">
        <v>0</v>
      </c>
      <c r="T786" s="151">
        <f>S786*H786</f>
        <v>0</v>
      </c>
      <c r="AR786" s="291" t="s">
        <v>150</v>
      </c>
      <c r="AT786" s="291" t="s">
        <v>146</v>
      </c>
      <c r="AU786" s="291" t="s">
        <v>82</v>
      </c>
      <c r="AY786" s="291" t="s">
        <v>145</v>
      </c>
      <c r="BE786" s="303">
        <f>IF(N786="základní",J786,0)</f>
        <v>0</v>
      </c>
      <c r="BF786" s="303">
        <f>IF(N786="snížená",J786,0)</f>
        <v>0</v>
      </c>
      <c r="BG786" s="303">
        <f>IF(N786="zákl. přenesená",J786,0)</f>
        <v>0</v>
      </c>
      <c r="BH786" s="303">
        <f>IF(N786="sníž. přenesená",J786,0)</f>
        <v>0</v>
      </c>
      <c r="BI786" s="303">
        <f>IF(N786="nulová",J786,0)</f>
        <v>0</v>
      </c>
      <c r="BJ786" s="291" t="s">
        <v>80</v>
      </c>
      <c r="BK786" s="303">
        <f>ROUND(I786*H786,2)</f>
        <v>0</v>
      </c>
      <c r="BL786" s="291" t="s">
        <v>150</v>
      </c>
      <c r="BM786" s="291" t="s">
        <v>1382</v>
      </c>
    </row>
    <row r="787" spans="2:65" s="55" customFormat="1" ht="148.5">
      <c r="B787" s="33"/>
      <c r="D787" s="170" t="s">
        <v>191</v>
      </c>
      <c r="F787" s="171" t="s">
        <v>780</v>
      </c>
      <c r="I787" s="122"/>
      <c r="L787" s="33"/>
      <c r="M787" s="154"/>
      <c r="N787" s="34"/>
      <c r="O787" s="34"/>
      <c r="P787" s="34"/>
      <c r="Q787" s="34"/>
      <c r="R787" s="34"/>
      <c r="S787" s="34"/>
      <c r="T787" s="70"/>
      <c r="AT787" s="291" t="s">
        <v>191</v>
      </c>
      <c r="AU787" s="291" t="s">
        <v>82</v>
      </c>
    </row>
    <row r="788" spans="2:65" s="55" customFormat="1" ht="22.5" customHeight="1">
      <c r="B788" s="33"/>
      <c r="C788" s="182" t="s">
        <v>1383</v>
      </c>
      <c r="D788" s="182" t="s">
        <v>232</v>
      </c>
      <c r="E788" s="183" t="s">
        <v>1097</v>
      </c>
      <c r="F788" s="184" t="s">
        <v>843</v>
      </c>
      <c r="G788" s="185" t="s">
        <v>844</v>
      </c>
      <c r="H788" s="186">
        <v>3.746</v>
      </c>
      <c r="I788" s="187"/>
      <c r="J788" s="188">
        <f>ROUND(I788*H788,2)</f>
        <v>0</v>
      </c>
      <c r="K788" s="184" t="s">
        <v>21</v>
      </c>
      <c r="L788" s="306"/>
      <c r="M788" s="307" t="s">
        <v>21</v>
      </c>
      <c r="N788" s="189" t="s">
        <v>43</v>
      </c>
      <c r="O788" s="34"/>
      <c r="P788" s="150">
        <f>O788*H788</f>
        <v>0</v>
      </c>
      <c r="Q788" s="150">
        <v>0</v>
      </c>
      <c r="R788" s="150">
        <f>Q788*H788</f>
        <v>0</v>
      </c>
      <c r="S788" s="150">
        <v>0</v>
      </c>
      <c r="T788" s="151">
        <f>S788*H788</f>
        <v>0</v>
      </c>
      <c r="AR788" s="291" t="s">
        <v>162</v>
      </c>
      <c r="AT788" s="291" t="s">
        <v>232</v>
      </c>
      <c r="AU788" s="291" t="s">
        <v>82</v>
      </c>
      <c r="AY788" s="291" t="s">
        <v>145</v>
      </c>
      <c r="BE788" s="303">
        <f>IF(N788="základní",J788,0)</f>
        <v>0</v>
      </c>
      <c r="BF788" s="303">
        <f>IF(N788="snížená",J788,0)</f>
        <v>0</v>
      </c>
      <c r="BG788" s="303">
        <f>IF(N788="zákl. přenesená",J788,0)</f>
        <v>0</v>
      </c>
      <c r="BH788" s="303">
        <f>IF(N788="sníž. přenesená",J788,0)</f>
        <v>0</v>
      </c>
      <c r="BI788" s="303">
        <f>IF(N788="nulová",J788,0)</f>
        <v>0</v>
      </c>
      <c r="BJ788" s="291" t="s">
        <v>80</v>
      </c>
      <c r="BK788" s="303">
        <f>ROUND(I788*H788,2)</f>
        <v>0</v>
      </c>
      <c r="BL788" s="291" t="s">
        <v>150</v>
      </c>
      <c r="BM788" s="291" t="s">
        <v>1384</v>
      </c>
    </row>
    <row r="789" spans="2:65" s="55" customFormat="1" ht="31.5" customHeight="1">
      <c r="B789" s="33"/>
      <c r="C789" s="142" t="s">
        <v>1068</v>
      </c>
      <c r="D789" s="142" t="s">
        <v>146</v>
      </c>
      <c r="E789" s="143" t="s">
        <v>847</v>
      </c>
      <c r="F789" s="144" t="s">
        <v>848</v>
      </c>
      <c r="G789" s="145" t="s">
        <v>189</v>
      </c>
      <c r="H789" s="146">
        <v>3746</v>
      </c>
      <c r="I789" s="147"/>
      <c r="J789" s="148">
        <f>ROUND(I789*H789,2)</f>
        <v>0</v>
      </c>
      <c r="K789" s="144" t="s">
        <v>21</v>
      </c>
      <c r="L789" s="33"/>
      <c r="M789" s="302" t="s">
        <v>21</v>
      </c>
      <c r="N789" s="149" t="s">
        <v>43</v>
      </c>
      <c r="O789" s="34"/>
      <c r="P789" s="150">
        <f>O789*H789</f>
        <v>0</v>
      </c>
      <c r="Q789" s="150">
        <v>0</v>
      </c>
      <c r="R789" s="150">
        <f>Q789*H789</f>
        <v>0</v>
      </c>
      <c r="S789" s="150">
        <v>0</v>
      </c>
      <c r="T789" s="151">
        <f>S789*H789</f>
        <v>0</v>
      </c>
      <c r="AR789" s="291" t="s">
        <v>150</v>
      </c>
      <c r="AT789" s="291" t="s">
        <v>146</v>
      </c>
      <c r="AU789" s="291" t="s">
        <v>82</v>
      </c>
      <c r="AY789" s="291" t="s">
        <v>145</v>
      </c>
      <c r="BE789" s="303">
        <f>IF(N789="základní",J789,0)</f>
        <v>0</v>
      </c>
      <c r="BF789" s="303">
        <f>IF(N789="snížená",J789,0)</f>
        <v>0</v>
      </c>
      <c r="BG789" s="303">
        <f>IF(N789="zákl. přenesená",J789,0)</f>
        <v>0</v>
      </c>
      <c r="BH789" s="303">
        <f>IF(N789="sníž. přenesená",J789,0)</f>
        <v>0</v>
      </c>
      <c r="BI789" s="303">
        <f>IF(N789="nulová",J789,0)</f>
        <v>0</v>
      </c>
      <c r="BJ789" s="291" t="s">
        <v>80</v>
      </c>
      <c r="BK789" s="303">
        <f>ROUND(I789*H789,2)</f>
        <v>0</v>
      </c>
      <c r="BL789" s="291" t="s">
        <v>150</v>
      </c>
      <c r="BM789" s="291" t="s">
        <v>1385</v>
      </c>
    </row>
    <row r="790" spans="2:65" s="55" customFormat="1" ht="22.5" customHeight="1">
      <c r="B790" s="33"/>
      <c r="C790" s="142" t="s">
        <v>1386</v>
      </c>
      <c r="D790" s="142" t="s">
        <v>146</v>
      </c>
      <c r="E790" s="143" t="s">
        <v>850</v>
      </c>
      <c r="F790" s="144" t="s">
        <v>851</v>
      </c>
      <c r="G790" s="145" t="s">
        <v>189</v>
      </c>
      <c r="H790" s="146">
        <v>3746</v>
      </c>
      <c r="I790" s="147"/>
      <c r="J790" s="148">
        <f>ROUND(I790*H790,2)</f>
        <v>0</v>
      </c>
      <c r="K790" s="144" t="s">
        <v>190</v>
      </c>
      <c r="L790" s="33"/>
      <c r="M790" s="302" t="s">
        <v>21</v>
      </c>
      <c r="N790" s="149" t="s">
        <v>43</v>
      </c>
      <c r="O790" s="34"/>
      <c r="P790" s="150">
        <f>O790*H790</f>
        <v>0</v>
      </c>
      <c r="Q790" s="150">
        <v>0</v>
      </c>
      <c r="R790" s="150">
        <f>Q790*H790</f>
        <v>0</v>
      </c>
      <c r="S790" s="150">
        <v>0</v>
      </c>
      <c r="T790" s="151">
        <f>S790*H790</f>
        <v>0</v>
      </c>
      <c r="AR790" s="291" t="s">
        <v>150</v>
      </c>
      <c r="AT790" s="291" t="s">
        <v>146</v>
      </c>
      <c r="AU790" s="291" t="s">
        <v>82</v>
      </c>
      <c r="AY790" s="291" t="s">
        <v>145</v>
      </c>
      <c r="BE790" s="303">
        <f>IF(N790="základní",J790,0)</f>
        <v>0</v>
      </c>
      <c r="BF790" s="303">
        <f>IF(N790="snížená",J790,0)</f>
        <v>0</v>
      </c>
      <c r="BG790" s="303">
        <f>IF(N790="zákl. přenesená",J790,0)</f>
        <v>0</v>
      </c>
      <c r="BH790" s="303">
        <f>IF(N790="sníž. přenesená",J790,0)</f>
        <v>0</v>
      </c>
      <c r="BI790" s="303">
        <f>IF(N790="nulová",J790,0)</f>
        <v>0</v>
      </c>
      <c r="BJ790" s="291" t="s">
        <v>80</v>
      </c>
      <c r="BK790" s="303">
        <f>ROUND(I790*H790,2)</f>
        <v>0</v>
      </c>
      <c r="BL790" s="291" t="s">
        <v>150</v>
      </c>
      <c r="BM790" s="291" t="s">
        <v>1387</v>
      </c>
    </row>
    <row r="791" spans="2:65" s="55" customFormat="1" ht="40.5">
      <c r="B791" s="33"/>
      <c r="D791" s="170" t="s">
        <v>191</v>
      </c>
      <c r="F791" s="171" t="s">
        <v>400</v>
      </c>
      <c r="I791" s="122"/>
      <c r="L791" s="33"/>
      <c r="M791" s="154"/>
      <c r="N791" s="34"/>
      <c r="O791" s="34"/>
      <c r="P791" s="34"/>
      <c r="Q791" s="34"/>
      <c r="R791" s="34"/>
      <c r="S791" s="34"/>
      <c r="T791" s="70"/>
      <c r="AT791" s="291" t="s">
        <v>191</v>
      </c>
      <c r="AU791" s="291" t="s">
        <v>82</v>
      </c>
    </row>
    <row r="792" spans="2:65" s="55" customFormat="1" ht="22.5" customHeight="1">
      <c r="B792" s="33"/>
      <c r="C792" s="142" t="s">
        <v>1070</v>
      </c>
      <c r="D792" s="142" t="s">
        <v>146</v>
      </c>
      <c r="E792" s="143" t="s">
        <v>401</v>
      </c>
      <c r="F792" s="144" t="s">
        <v>402</v>
      </c>
      <c r="G792" s="145" t="s">
        <v>189</v>
      </c>
      <c r="H792" s="146">
        <v>3746</v>
      </c>
      <c r="I792" s="147"/>
      <c r="J792" s="148">
        <f>ROUND(I792*H792,2)</f>
        <v>0</v>
      </c>
      <c r="K792" s="144" t="s">
        <v>190</v>
      </c>
      <c r="L792" s="33"/>
      <c r="M792" s="302" t="s">
        <v>21</v>
      </c>
      <c r="N792" s="149" t="s">
        <v>43</v>
      </c>
      <c r="O792" s="34"/>
      <c r="P792" s="150">
        <f>O792*H792</f>
        <v>0</v>
      </c>
      <c r="Q792" s="150">
        <v>0</v>
      </c>
      <c r="R792" s="150">
        <f>Q792*H792</f>
        <v>0</v>
      </c>
      <c r="S792" s="150">
        <v>0</v>
      </c>
      <c r="T792" s="151">
        <f>S792*H792</f>
        <v>0</v>
      </c>
      <c r="AR792" s="291" t="s">
        <v>150</v>
      </c>
      <c r="AT792" s="291" t="s">
        <v>146</v>
      </c>
      <c r="AU792" s="291" t="s">
        <v>82</v>
      </c>
      <c r="AY792" s="291" t="s">
        <v>145</v>
      </c>
      <c r="BE792" s="303">
        <f>IF(N792="základní",J792,0)</f>
        <v>0</v>
      </c>
      <c r="BF792" s="303">
        <f>IF(N792="snížená",J792,0)</f>
        <v>0</v>
      </c>
      <c r="BG792" s="303">
        <f>IF(N792="zákl. přenesená",J792,0)</f>
        <v>0</v>
      </c>
      <c r="BH792" s="303">
        <f>IF(N792="sníž. přenesená",J792,0)</f>
        <v>0</v>
      </c>
      <c r="BI792" s="303">
        <f>IF(N792="nulová",J792,0)</f>
        <v>0</v>
      </c>
      <c r="BJ792" s="291" t="s">
        <v>80</v>
      </c>
      <c r="BK792" s="303">
        <f>ROUND(I792*H792,2)</f>
        <v>0</v>
      </c>
      <c r="BL792" s="291" t="s">
        <v>150</v>
      </c>
      <c r="BM792" s="291" t="s">
        <v>1388</v>
      </c>
    </row>
    <row r="793" spans="2:65" s="55" customFormat="1" ht="40.5">
      <c r="B793" s="33"/>
      <c r="D793" s="170" t="s">
        <v>191</v>
      </c>
      <c r="F793" s="171" t="s">
        <v>400</v>
      </c>
      <c r="I793" s="122"/>
      <c r="L793" s="33"/>
      <c r="M793" s="154"/>
      <c r="N793" s="34"/>
      <c r="O793" s="34"/>
      <c r="P793" s="34"/>
      <c r="Q793" s="34"/>
      <c r="R793" s="34"/>
      <c r="S793" s="34"/>
      <c r="T793" s="70"/>
      <c r="AT793" s="291" t="s">
        <v>191</v>
      </c>
      <c r="AU793" s="291" t="s">
        <v>82</v>
      </c>
    </row>
    <row r="794" spans="2:65" s="55" customFormat="1" ht="22.5" customHeight="1">
      <c r="B794" s="33"/>
      <c r="C794" s="142" t="s">
        <v>1389</v>
      </c>
      <c r="D794" s="142" t="s">
        <v>146</v>
      </c>
      <c r="E794" s="143" t="s">
        <v>855</v>
      </c>
      <c r="F794" s="144" t="s">
        <v>856</v>
      </c>
      <c r="G794" s="145" t="s">
        <v>189</v>
      </c>
      <c r="H794" s="146">
        <v>3746</v>
      </c>
      <c r="I794" s="147"/>
      <c r="J794" s="148">
        <f>ROUND(I794*H794,2)</f>
        <v>0</v>
      </c>
      <c r="K794" s="144" t="s">
        <v>190</v>
      </c>
      <c r="L794" s="33"/>
      <c r="M794" s="302" t="s">
        <v>21</v>
      </c>
      <c r="N794" s="149" t="s">
        <v>43</v>
      </c>
      <c r="O794" s="34"/>
      <c r="P794" s="150">
        <f>O794*H794</f>
        <v>0</v>
      </c>
      <c r="Q794" s="150">
        <v>0</v>
      </c>
      <c r="R794" s="150">
        <f>Q794*H794</f>
        <v>0</v>
      </c>
      <c r="S794" s="150">
        <v>0</v>
      </c>
      <c r="T794" s="151">
        <f>S794*H794</f>
        <v>0</v>
      </c>
      <c r="AR794" s="291" t="s">
        <v>150</v>
      </c>
      <c r="AT794" s="291" t="s">
        <v>146</v>
      </c>
      <c r="AU794" s="291" t="s">
        <v>82</v>
      </c>
      <c r="AY794" s="291" t="s">
        <v>145</v>
      </c>
      <c r="BE794" s="303">
        <f>IF(N794="základní",J794,0)</f>
        <v>0</v>
      </c>
      <c r="BF794" s="303">
        <f>IF(N794="snížená",J794,0)</f>
        <v>0</v>
      </c>
      <c r="BG794" s="303">
        <f>IF(N794="zákl. přenesená",J794,0)</f>
        <v>0</v>
      </c>
      <c r="BH794" s="303">
        <f>IF(N794="sníž. přenesená",J794,0)</f>
        <v>0</v>
      </c>
      <c r="BI794" s="303">
        <f>IF(N794="nulová",J794,0)</f>
        <v>0</v>
      </c>
      <c r="BJ794" s="291" t="s">
        <v>80</v>
      </c>
      <c r="BK794" s="303">
        <f>ROUND(I794*H794,2)</f>
        <v>0</v>
      </c>
      <c r="BL794" s="291" t="s">
        <v>150</v>
      </c>
      <c r="BM794" s="291" t="s">
        <v>1390</v>
      </c>
    </row>
    <row r="795" spans="2:65" s="55" customFormat="1" ht="40.5">
      <c r="B795" s="33"/>
      <c r="D795" s="170" t="s">
        <v>191</v>
      </c>
      <c r="F795" s="171" t="s">
        <v>400</v>
      </c>
      <c r="I795" s="122"/>
      <c r="L795" s="33"/>
      <c r="M795" s="154"/>
      <c r="N795" s="34"/>
      <c r="O795" s="34"/>
      <c r="P795" s="34"/>
      <c r="Q795" s="34"/>
      <c r="R795" s="34"/>
      <c r="S795" s="34"/>
      <c r="T795" s="70"/>
      <c r="AT795" s="291" t="s">
        <v>191</v>
      </c>
      <c r="AU795" s="291" t="s">
        <v>82</v>
      </c>
    </row>
    <row r="796" spans="2:65" s="55" customFormat="1" ht="22.5" customHeight="1">
      <c r="B796" s="33"/>
      <c r="C796" s="142" t="s">
        <v>1071</v>
      </c>
      <c r="D796" s="142" t="s">
        <v>146</v>
      </c>
      <c r="E796" s="143" t="s">
        <v>401</v>
      </c>
      <c r="F796" s="144" t="s">
        <v>402</v>
      </c>
      <c r="G796" s="145" t="s">
        <v>189</v>
      </c>
      <c r="H796" s="146">
        <v>3746</v>
      </c>
      <c r="I796" s="147"/>
      <c r="J796" s="148">
        <f>ROUND(I796*H796,2)</f>
        <v>0</v>
      </c>
      <c r="K796" s="144" t="s">
        <v>190</v>
      </c>
      <c r="L796" s="33"/>
      <c r="M796" s="302" t="s">
        <v>21</v>
      </c>
      <c r="N796" s="149" t="s">
        <v>43</v>
      </c>
      <c r="O796" s="34"/>
      <c r="P796" s="150">
        <f>O796*H796</f>
        <v>0</v>
      </c>
      <c r="Q796" s="150">
        <v>0</v>
      </c>
      <c r="R796" s="150">
        <f>Q796*H796</f>
        <v>0</v>
      </c>
      <c r="S796" s="150">
        <v>0</v>
      </c>
      <c r="T796" s="151">
        <f>S796*H796</f>
        <v>0</v>
      </c>
      <c r="AR796" s="291" t="s">
        <v>150</v>
      </c>
      <c r="AT796" s="291" t="s">
        <v>146</v>
      </c>
      <c r="AU796" s="291" t="s">
        <v>82</v>
      </c>
      <c r="AY796" s="291" t="s">
        <v>145</v>
      </c>
      <c r="BE796" s="303">
        <f>IF(N796="základní",J796,0)</f>
        <v>0</v>
      </c>
      <c r="BF796" s="303">
        <f>IF(N796="snížená",J796,0)</f>
        <v>0</v>
      </c>
      <c r="BG796" s="303">
        <f>IF(N796="zákl. přenesená",J796,0)</f>
        <v>0</v>
      </c>
      <c r="BH796" s="303">
        <f>IF(N796="sníž. přenesená",J796,0)</f>
        <v>0</v>
      </c>
      <c r="BI796" s="303">
        <f>IF(N796="nulová",J796,0)</f>
        <v>0</v>
      </c>
      <c r="BJ796" s="291" t="s">
        <v>80</v>
      </c>
      <c r="BK796" s="303">
        <f>ROUND(I796*H796,2)</f>
        <v>0</v>
      </c>
      <c r="BL796" s="291" t="s">
        <v>150</v>
      </c>
      <c r="BM796" s="291" t="s">
        <v>1391</v>
      </c>
    </row>
    <row r="797" spans="2:65" s="55" customFormat="1" ht="40.5">
      <c r="B797" s="33"/>
      <c r="D797" s="170" t="s">
        <v>191</v>
      </c>
      <c r="F797" s="171" t="s">
        <v>400</v>
      </c>
      <c r="I797" s="122"/>
      <c r="L797" s="33"/>
      <c r="M797" s="154"/>
      <c r="N797" s="34"/>
      <c r="O797" s="34"/>
      <c r="P797" s="34"/>
      <c r="Q797" s="34"/>
      <c r="R797" s="34"/>
      <c r="S797" s="34"/>
      <c r="T797" s="70"/>
      <c r="AT797" s="291" t="s">
        <v>191</v>
      </c>
      <c r="AU797" s="291" t="s">
        <v>82</v>
      </c>
    </row>
    <row r="798" spans="2:65" s="55" customFormat="1" ht="22.5" customHeight="1">
      <c r="B798" s="33"/>
      <c r="C798" s="142" t="s">
        <v>1392</v>
      </c>
      <c r="D798" s="142" t="s">
        <v>146</v>
      </c>
      <c r="E798" s="143" t="s">
        <v>860</v>
      </c>
      <c r="F798" s="144" t="s">
        <v>861</v>
      </c>
      <c r="G798" s="145" t="s">
        <v>189</v>
      </c>
      <c r="H798" s="146">
        <v>3746</v>
      </c>
      <c r="I798" s="147"/>
      <c r="J798" s="148">
        <f>ROUND(I798*H798,2)</f>
        <v>0</v>
      </c>
      <c r="K798" s="144" t="s">
        <v>21</v>
      </c>
      <c r="L798" s="33"/>
      <c r="M798" s="302" t="s">
        <v>21</v>
      </c>
      <c r="N798" s="149" t="s">
        <v>43</v>
      </c>
      <c r="O798" s="34"/>
      <c r="P798" s="150">
        <f>O798*H798</f>
        <v>0</v>
      </c>
      <c r="Q798" s="150">
        <v>0</v>
      </c>
      <c r="R798" s="150">
        <f>Q798*H798</f>
        <v>0</v>
      </c>
      <c r="S798" s="150">
        <v>0</v>
      </c>
      <c r="T798" s="151">
        <f>S798*H798</f>
        <v>0</v>
      </c>
      <c r="AR798" s="291" t="s">
        <v>150</v>
      </c>
      <c r="AT798" s="291" t="s">
        <v>146</v>
      </c>
      <c r="AU798" s="291" t="s">
        <v>82</v>
      </c>
      <c r="AY798" s="291" t="s">
        <v>145</v>
      </c>
      <c r="BE798" s="303">
        <f>IF(N798="základní",J798,0)</f>
        <v>0</v>
      </c>
      <c r="BF798" s="303">
        <f>IF(N798="snížená",J798,0)</f>
        <v>0</v>
      </c>
      <c r="BG798" s="303">
        <f>IF(N798="zákl. přenesená",J798,0)</f>
        <v>0</v>
      </c>
      <c r="BH798" s="303">
        <f>IF(N798="sníž. přenesená",J798,0)</f>
        <v>0</v>
      </c>
      <c r="BI798" s="303">
        <f>IF(N798="nulová",J798,0)</f>
        <v>0</v>
      </c>
      <c r="BJ798" s="291" t="s">
        <v>80</v>
      </c>
      <c r="BK798" s="303">
        <f>ROUND(I798*H798,2)</f>
        <v>0</v>
      </c>
      <c r="BL798" s="291" t="s">
        <v>150</v>
      </c>
      <c r="BM798" s="291" t="s">
        <v>1393</v>
      </c>
    </row>
    <row r="799" spans="2:65" s="55" customFormat="1" ht="22.5" customHeight="1">
      <c r="B799" s="33"/>
      <c r="C799" s="182" t="s">
        <v>1073</v>
      </c>
      <c r="D799" s="182" t="s">
        <v>232</v>
      </c>
      <c r="E799" s="183" t="s">
        <v>864</v>
      </c>
      <c r="F799" s="184" t="s">
        <v>1249</v>
      </c>
      <c r="G799" s="185" t="s">
        <v>459</v>
      </c>
      <c r="H799" s="186">
        <v>18.73</v>
      </c>
      <c r="I799" s="187"/>
      <c r="J799" s="188">
        <f>ROUND(I799*H799,2)</f>
        <v>0</v>
      </c>
      <c r="K799" s="184" t="s">
        <v>190</v>
      </c>
      <c r="L799" s="306"/>
      <c r="M799" s="307" t="s">
        <v>21</v>
      </c>
      <c r="N799" s="189" t="s">
        <v>43</v>
      </c>
      <c r="O799" s="34"/>
      <c r="P799" s="150">
        <f>O799*H799</f>
        <v>0</v>
      </c>
      <c r="Q799" s="150">
        <v>1E-3</v>
      </c>
      <c r="R799" s="150">
        <f>Q799*H799</f>
        <v>1.873E-2</v>
      </c>
      <c r="S799" s="150">
        <v>0</v>
      </c>
      <c r="T799" s="151">
        <f>S799*H799</f>
        <v>0</v>
      </c>
      <c r="AR799" s="291" t="s">
        <v>162</v>
      </c>
      <c r="AT799" s="291" t="s">
        <v>232</v>
      </c>
      <c r="AU799" s="291" t="s">
        <v>82</v>
      </c>
      <c r="AY799" s="291" t="s">
        <v>145</v>
      </c>
      <c r="BE799" s="303">
        <f>IF(N799="základní",J799,0)</f>
        <v>0</v>
      </c>
      <c r="BF799" s="303">
        <f>IF(N799="snížená",J799,0)</f>
        <v>0</v>
      </c>
      <c r="BG799" s="303">
        <f>IF(N799="zákl. přenesená",J799,0)</f>
        <v>0</v>
      </c>
      <c r="BH799" s="303">
        <f>IF(N799="sníž. přenesená",J799,0)</f>
        <v>0</v>
      </c>
      <c r="BI799" s="303">
        <f>IF(N799="nulová",J799,0)</f>
        <v>0</v>
      </c>
      <c r="BJ799" s="291" t="s">
        <v>80</v>
      </c>
      <c r="BK799" s="303">
        <f>ROUND(I799*H799,2)</f>
        <v>0</v>
      </c>
      <c r="BL799" s="291" t="s">
        <v>150</v>
      </c>
      <c r="BM799" s="291" t="s">
        <v>1394</v>
      </c>
    </row>
    <row r="800" spans="2:65" s="55" customFormat="1" ht="22.5" customHeight="1">
      <c r="B800" s="33"/>
      <c r="C800" s="142" t="s">
        <v>1395</v>
      </c>
      <c r="D800" s="142" t="s">
        <v>146</v>
      </c>
      <c r="E800" s="143" t="s">
        <v>962</v>
      </c>
      <c r="F800" s="144" t="s">
        <v>963</v>
      </c>
      <c r="G800" s="145" t="s">
        <v>189</v>
      </c>
      <c r="H800" s="146">
        <v>3746</v>
      </c>
      <c r="I800" s="147"/>
      <c r="J800" s="148">
        <f>ROUND(I800*H800,2)</f>
        <v>0</v>
      </c>
      <c r="K800" s="144" t="s">
        <v>190</v>
      </c>
      <c r="L800" s="33"/>
      <c r="M800" s="302" t="s">
        <v>21</v>
      </c>
      <c r="N800" s="149" t="s">
        <v>43</v>
      </c>
      <c r="O800" s="34"/>
      <c r="P800" s="150">
        <f>O800*H800</f>
        <v>0</v>
      </c>
      <c r="Q800" s="150">
        <v>0</v>
      </c>
      <c r="R800" s="150">
        <f>Q800*H800</f>
        <v>0</v>
      </c>
      <c r="S800" s="150">
        <v>0</v>
      </c>
      <c r="T800" s="151">
        <f>S800*H800</f>
        <v>0</v>
      </c>
      <c r="AR800" s="291" t="s">
        <v>150</v>
      </c>
      <c r="AT800" s="291" t="s">
        <v>146</v>
      </c>
      <c r="AU800" s="291" t="s">
        <v>82</v>
      </c>
      <c r="AY800" s="291" t="s">
        <v>145</v>
      </c>
      <c r="BE800" s="303">
        <f>IF(N800="základní",J800,0)</f>
        <v>0</v>
      </c>
      <c r="BF800" s="303">
        <f>IF(N800="snížená",J800,0)</f>
        <v>0</v>
      </c>
      <c r="BG800" s="303">
        <f>IF(N800="zákl. přenesená",J800,0)</f>
        <v>0</v>
      </c>
      <c r="BH800" s="303">
        <f>IF(N800="sníž. přenesená",J800,0)</f>
        <v>0</v>
      </c>
      <c r="BI800" s="303">
        <f>IF(N800="nulová",J800,0)</f>
        <v>0</v>
      </c>
      <c r="BJ800" s="291" t="s">
        <v>80</v>
      </c>
      <c r="BK800" s="303">
        <f>ROUND(I800*H800,2)</f>
        <v>0</v>
      </c>
      <c r="BL800" s="291" t="s">
        <v>150</v>
      </c>
      <c r="BM800" s="291" t="s">
        <v>1396</v>
      </c>
    </row>
    <row r="801" spans="2:65" s="55" customFormat="1" ht="40.5">
      <c r="B801" s="33"/>
      <c r="D801" s="170" t="s">
        <v>191</v>
      </c>
      <c r="F801" s="171" t="s">
        <v>400</v>
      </c>
      <c r="I801" s="122"/>
      <c r="L801" s="33"/>
      <c r="M801" s="154"/>
      <c r="N801" s="34"/>
      <c r="O801" s="34"/>
      <c r="P801" s="34"/>
      <c r="Q801" s="34"/>
      <c r="R801" s="34"/>
      <c r="S801" s="34"/>
      <c r="T801" s="70"/>
      <c r="AT801" s="291" t="s">
        <v>191</v>
      </c>
      <c r="AU801" s="291" t="s">
        <v>82</v>
      </c>
    </row>
    <row r="802" spans="2:65" s="55" customFormat="1" ht="22.5" customHeight="1">
      <c r="B802" s="33"/>
      <c r="C802" s="142" t="s">
        <v>1074</v>
      </c>
      <c r="D802" s="142" t="s">
        <v>146</v>
      </c>
      <c r="E802" s="143" t="s">
        <v>870</v>
      </c>
      <c r="F802" s="144" t="s">
        <v>871</v>
      </c>
      <c r="G802" s="145" t="s">
        <v>189</v>
      </c>
      <c r="H802" s="146">
        <v>7492</v>
      </c>
      <c r="I802" s="147"/>
      <c r="J802" s="148">
        <f>ROUND(I802*H802,2)</f>
        <v>0</v>
      </c>
      <c r="K802" s="144" t="s">
        <v>21</v>
      </c>
      <c r="L802" s="33"/>
      <c r="M802" s="302" t="s">
        <v>21</v>
      </c>
      <c r="N802" s="149" t="s">
        <v>43</v>
      </c>
      <c r="O802" s="34"/>
      <c r="P802" s="150">
        <f>O802*H802</f>
        <v>0</v>
      </c>
      <c r="Q802" s="150">
        <v>0</v>
      </c>
      <c r="R802" s="150">
        <f>Q802*H802</f>
        <v>0</v>
      </c>
      <c r="S802" s="150">
        <v>0</v>
      </c>
      <c r="T802" s="151">
        <f>S802*H802</f>
        <v>0</v>
      </c>
      <c r="AR802" s="291" t="s">
        <v>150</v>
      </c>
      <c r="AT802" s="291" t="s">
        <v>146</v>
      </c>
      <c r="AU802" s="291" t="s">
        <v>82</v>
      </c>
      <c r="AY802" s="291" t="s">
        <v>145</v>
      </c>
      <c r="BE802" s="303">
        <f>IF(N802="základní",J802,0)</f>
        <v>0</v>
      </c>
      <c r="BF802" s="303">
        <f>IF(N802="snížená",J802,0)</f>
        <v>0</v>
      </c>
      <c r="BG802" s="303">
        <f>IF(N802="zákl. přenesená",J802,0)</f>
        <v>0</v>
      </c>
      <c r="BH802" s="303">
        <f>IF(N802="sníž. přenesená",J802,0)</f>
        <v>0</v>
      </c>
      <c r="BI802" s="303">
        <f>IF(N802="nulová",J802,0)</f>
        <v>0</v>
      </c>
      <c r="BJ802" s="291" t="s">
        <v>80</v>
      </c>
      <c r="BK802" s="303">
        <f>ROUND(I802*H802,2)</f>
        <v>0</v>
      </c>
      <c r="BL802" s="291" t="s">
        <v>150</v>
      </c>
      <c r="BM802" s="291" t="s">
        <v>1397</v>
      </c>
    </row>
    <row r="803" spans="2:65" s="133" customFormat="1" ht="37.35" customHeight="1">
      <c r="B803" s="132"/>
      <c r="D803" s="165" t="s">
        <v>71</v>
      </c>
      <c r="E803" s="166" t="s">
        <v>1398</v>
      </c>
      <c r="F803" s="166" t="s">
        <v>1399</v>
      </c>
      <c r="I803" s="136"/>
      <c r="J803" s="167">
        <f>BK803</f>
        <v>0</v>
      </c>
      <c r="L803" s="132"/>
      <c r="M803" s="138"/>
      <c r="N803" s="139"/>
      <c r="O803" s="139"/>
      <c r="P803" s="140">
        <f>P804+P810</f>
        <v>0</v>
      </c>
      <c r="Q803" s="139"/>
      <c r="R803" s="140">
        <f>R804+R810</f>
        <v>2.3250000000000002E-3</v>
      </c>
      <c r="S803" s="139"/>
      <c r="T803" s="141">
        <f>T804+T810</f>
        <v>0</v>
      </c>
      <c r="AR803" s="165" t="s">
        <v>80</v>
      </c>
      <c r="AT803" s="300" t="s">
        <v>71</v>
      </c>
      <c r="AU803" s="300" t="s">
        <v>72</v>
      </c>
      <c r="AY803" s="165" t="s">
        <v>145</v>
      </c>
      <c r="BK803" s="301">
        <f>BK804+BK810</f>
        <v>0</v>
      </c>
    </row>
    <row r="804" spans="2:65" s="133" customFormat="1" ht="19.899999999999999" customHeight="1">
      <c r="B804" s="132"/>
      <c r="D804" s="134" t="s">
        <v>71</v>
      </c>
      <c r="E804" s="168" t="s">
        <v>2439</v>
      </c>
      <c r="F804" s="168" t="s">
        <v>2440</v>
      </c>
      <c r="I804" s="136"/>
      <c r="J804" s="169">
        <f>BK804</f>
        <v>0</v>
      </c>
      <c r="L804" s="132"/>
      <c r="M804" s="138"/>
      <c r="N804" s="139"/>
      <c r="O804" s="139"/>
      <c r="P804" s="140">
        <f>SUM(P805:P809)</f>
        <v>0</v>
      </c>
      <c r="Q804" s="139"/>
      <c r="R804" s="140">
        <f>SUM(R805:R809)</f>
        <v>0</v>
      </c>
      <c r="S804" s="139"/>
      <c r="T804" s="141">
        <f>SUM(T805:T809)</f>
        <v>0</v>
      </c>
      <c r="AR804" s="165" t="s">
        <v>80</v>
      </c>
      <c r="AT804" s="300" t="s">
        <v>71</v>
      </c>
      <c r="AU804" s="300" t="s">
        <v>80</v>
      </c>
      <c r="AY804" s="165" t="s">
        <v>145</v>
      </c>
      <c r="BK804" s="301">
        <f>SUM(BK805:BK809)</f>
        <v>0</v>
      </c>
    </row>
    <row r="805" spans="2:65" s="55" customFormat="1" ht="31.5" customHeight="1">
      <c r="B805" s="33"/>
      <c r="C805" s="142" t="s">
        <v>1400</v>
      </c>
      <c r="D805" s="142" t="s">
        <v>146</v>
      </c>
      <c r="E805" s="143" t="s">
        <v>698</v>
      </c>
      <c r="F805" s="144" t="s">
        <v>699</v>
      </c>
      <c r="G805" s="145" t="s">
        <v>155</v>
      </c>
      <c r="H805" s="146">
        <v>200</v>
      </c>
      <c r="I805" s="147"/>
      <c r="J805" s="148">
        <f>ROUND(I805*H805,2)</f>
        <v>0</v>
      </c>
      <c r="K805" s="144" t="s">
        <v>21</v>
      </c>
      <c r="L805" s="33"/>
      <c r="M805" s="302" t="s">
        <v>21</v>
      </c>
      <c r="N805" s="149" t="s">
        <v>43</v>
      </c>
      <c r="O805" s="34"/>
      <c r="P805" s="150">
        <f>O805*H805</f>
        <v>0</v>
      </c>
      <c r="Q805" s="150">
        <v>0</v>
      </c>
      <c r="R805" s="150">
        <f>Q805*H805</f>
        <v>0</v>
      </c>
      <c r="S805" s="150">
        <v>0</v>
      </c>
      <c r="T805" s="151">
        <f>S805*H805</f>
        <v>0</v>
      </c>
      <c r="AR805" s="291" t="s">
        <v>150</v>
      </c>
      <c r="AT805" s="291" t="s">
        <v>146</v>
      </c>
      <c r="AU805" s="291" t="s">
        <v>82</v>
      </c>
      <c r="AY805" s="291" t="s">
        <v>145</v>
      </c>
      <c r="BE805" s="303">
        <f>IF(N805="základní",J805,0)</f>
        <v>0</v>
      </c>
      <c r="BF805" s="303">
        <f>IF(N805="snížená",J805,0)</f>
        <v>0</v>
      </c>
      <c r="BG805" s="303">
        <f>IF(N805="zákl. přenesená",J805,0)</f>
        <v>0</v>
      </c>
      <c r="BH805" s="303">
        <f>IF(N805="sníž. přenesená",J805,0)</f>
        <v>0</v>
      </c>
      <c r="BI805" s="303">
        <f>IF(N805="nulová",J805,0)</f>
        <v>0</v>
      </c>
      <c r="BJ805" s="291" t="s">
        <v>80</v>
      </c>
      <c r="BK805" s="303">
        <f>ROUND(I805*H805,2)</f>
        <v>0</v>
      </c>
      <c r="BL805" s="291" t="s">
        <v>150</v>
      </c>
      <c r="BM805" s="291" t="s">
        <v>1401</v>
      </c>
    </row>
    <row r="806" spans="2:65" s="55" customFormat="1" ht="31.5" customHeight="1">
      <c r="B806" s="33"/>
      <c r="C806" s="142" t="s">
        <v>1076</v>
      </c>
      <c r="D806" s="142" t="s">
        <v>146</v>
      </c>
      <c r="E806" s="143" t="s">
        <v>877</v>
      </c>
      <c r="F806" s="144" t="s">
        <v>878</v>
      </c>
      <c r="G806" s="145" t="s">
        <v>155</v>
      </c>
      <c r="H806" s="146">
        <v>100</v>
      </c>
      <c r="I806" s="147"/>
      <c r="J806" s="148">
        <f>ROUND(I806*H806,2)</f>
        <v>0</v>
      </c>
      <c r="K806" s="144" t="s">
        <v>21</v>
      </c>
      <c r="L806" s="33"/>
      <c r="M806" s="302" t="s">
        <v>21</v>
      </c>
      <c r="N806" s="149" t="s">
        <v>43</v>
      </c>
      <c r="O806" s="34"/>
      <c r="P806" s="150">
        <f>O806*H806</f>
        <v>0</v>
      </c>
      <c r="Q806" s="150">
        <v>0</v>
      </c>
      <c r="R806" s="150">
        <f>Q806*H806</f>
        <v>0</v>
      </c>
      <c r="S806" s="150">
        <v>0</v>
      </c>
      <c r="T806" s="151">
        <f>S806*H806</f>
        <v>0</v>
      </c>
      <c r="AR806" s="291" t="s">
        <v>150</v>
      </c>
      <c r="AT806" s="291" t="s">
        <v>146</v>
      </c>
      <c r="AU806" s="291" t="s">
        <v>82</v>
      </c>
      <c r="AY806" s="291" t="s">
        <v>145</v>
      </c>
      <c r="BE806" s="303">
        <f>IF(N806="základní",J806,0)</f>
        <v>0</v>
      </c>
      <c r="BF806" s="303">
        <f>IF(N806="snížená",J806,0)</f>
        <v>0</v>
      </c>
      <c r="BG806" s="303">
        <f>IF(N806="zákl. přenesená",J806,0)</f>
        <v>0</v>
      </c>
      <c r="BH806" s="303">
        <f>IF(N806="sníž. přenesená",J806,0)</f>
        <v>0</v>
      </c>
      <c r="BI806" s="303">
        <f>IF(N806="nulová",J806,0)</f>
        <v>0</v>
      </c>
      <c r="BJ806" s="291" t="s">
        <v>80</v>
      </c>
      <c r="BK806" s="303">
        <f>ROUND(I806*H806,2)</f>
        <v>0</v>
      </c>
      <c r="BL806" s="291" t="s">
        <v>150</v>
      </c>
      <c r="BM806" s="291" t="s">
        <v>1402</v>
      </c>
    </row>
    <row r="807" spans="2:65" s="55" customFormat="1" ht="31.5" customHeight="1">
      <c r="B807" s="33"/>
      <c r="C807" s="142" t="s">
        <v>1403</v>
      </c>
      <c r="D807" s="142" t="s">
        <v>146</v>
      </c>
      <c r="E807" s="143" t="s">
        <v>701</v>
      </c>
      <c r="F807" s="144" t="s">
        <v>702</v>
      </c>
      <c r="G807" s="145" t="s">
        <v>155</v>
      </c>
      <c r="H807" s="146">
        <v>100</v>
      </c>
      <c r="I807" s="147"/>
      <c r="J807" s="148">
        <f>ROUND(I807*H807,2)</f>
        <v>0</v>
      </c>
      <c r="K807" s="144" t="s">
        <v>21</v>
      </c>
      <c r="L807" s="33"/>
      <c r="M807" s="302" t="s">
        <v>21</v>
      </c>
      <c r="N807" s="149" t="s">
        <v>43</v>
      </c>
      <c r="O807" s="34"/>
      <c r="P807" s="150">
        <f>O807*H807</f>
        <v>0</v>
      </c>
      <c r="Q807" s="150">
        <v>0</v>
      </c>
      <c r="R807" s="150">
        <f>Q807*H807</f>
        <v>0</v>
      </c>
      <c r="S807" s="150">
        <v>0</v>
      </c>
      <c r="T807" s="151">
        <f>S807*H807</f>
        <v>0</v>
      </c>
      <c r="AR807" s="291" t="s">
        <v>150</v>
      </c>
      <c r="AT807" s="291" t="s">
        <v>146</v>
      </c>
      <c r="AU807" s="291" t="s">
        <v>82</v>
      </c>
      <c r="AY807" s="291" t="s">
        <v>145</v>
      </c>
      <c r="BE807" s="303">
        <f>IF(N807="základní",J807,0)</f>
        <v>0</v>
      </c>
      <c r="BF807" s="303">
        <f>IF(N807="snížená",J807,0)</f>
        <v>0</v>
      </c>
      <c r="BG807" s="303">
        <f>IF(N807="zákl. přenesená",J807,0)</f>
        <v>0</v>
      </c>
      <c r="BH807" s="303">
        <f>IF(N807="sníž. přenesená",J807,0)</f>
        <v>0</v>
      </c>
      <c r="BI807" s="303">
        <f>IF(N807="nulová",J807,0)</f>
        <v>0</v>
      </c>
      <c r="BJ807" s="291" t="s">
        <v>80</v>
      </c>
      <c r="BK807" s="303">
        <f>ROUND(I807*H807,2)</f>
        <v>0</v>
      </c>
      <c r="BL807" s="291" t="s">
        <v>150</v>
      </c>
      <c r="BM807" s="291" t="s">
        <v>1404</v>
      </c>
    </row>
    <row r="808" spans="2:65" s="55" customFormat="1" ht="22.5" customHeight="1">
      <c r="B808" s="33"/>
      <c r="C808" s="142" t="s">
        <v>1077</v>
      </c>
      <c r="D808" s="142" t="s">
        <v>146</v>
      </c>
      <c r="E808" s="143" t="s">
        <v>887</v>
      </c>
      <c r="F808" s="144" t="s">
        <v>888</v>
      </c>
      <c r="G808" s="145" t="s">
        <v>189</v>
      </c>
      <c r="H808" s="146">
        <v>10153</v>
      </c>
      <c r="I808" s="147"/>
      <c r="J808" s="148">
        <f>ROUND(I808*H808,2)</f>
        <v>0</v>
      </c>
      <c r="K808" s="144" t="s">
        <v>21</v>
      </c>
      <c r="L808" s="33"/>
      <c r="M808" s="302" t="s">
        <v>21</v>
      </c>
      <c r="N808" s="149" t="s">
        <v>43</v>
      </c>
      <c r="O808" s="34"/>
      <c r="P808" s="150">
        <f>O808*H808</f>
        <v>0</v>
      </c>
      <c r="Q808" s="150">
        <v>0</v>
      </c>
      <c r="R808" s="150">
        <f>Q808*H808</f>
        <v>0</v>
      </c>
      <c r="S808" s="150">
        <v>0</v>
      </c>
      <c r="T808" s="151">
        <f>S808*H808</f>
        <v>0</v>
      </c>
      <c r="AR808" s="291" t="s">
        <v>150</v>
      </c>
      <c r="AT808" s="291" t="s">
        <v>146</v>
      </c>
      <c r="AU808" s="291" t="s">
        <v>82</v>
      </c>
      <c r="AY808" s="291" t="s">
        <v>145</v>
      </c>
      <c r="BE808" s="303">
        <f>IF(N808="základní",J808,0)</f>
        <v>0</v>
      </c>
      <c r="BF808" s="303">
        <f>IF(N808="snížená",J808,0)</f>
        <v>0</v>
      </c>
      <c r="BG808" s="303">
        <f>IF(N808="zákl. přenesená",J808,0)</f>
        <v>0</v>
      </c>
      <c r="BH808" s="303">
        <f>IF(N808="sníž. přenesená",J808,0)</f>
        <v>0</v>
      </c>
      <c r="BI808" s="303">
        <f>IF(N808="nulová",J808,0)</f>
        <v>0</v>
      </c>
      <c r="BJ808" s="291" t="s">
        <v>80</v>
      </c>
      <c r="BK808" s="303">
        <f>ROUND(I808*H808,2)</f>
        <v>0</v>
      </c>
      <c r="BL808" s="291" t="s">
        <v>150</v>
      </c>
      <c r="BM808" s="291" t="s">
        <v>1405</v>
      </c>
    </row>
    <row r="809" spans="2:65" s="55" customFormat="1" ht="22.5" customHeight="1">
      <c r="B809" s="33"/>
      <c r="C809" s="142" t="s">
        <v>1406</v>
      </c>
      <c r="D809" s="142" t="s">
        <v>146</v>
      </c>
      <c r="E809" s="143" t="s">
        <v>706</v>
      </c>
      <c r="F809" s="144" t="s">
        <v>707</v>
      </c>
      <c r="G809" s="145" t="s">
        <v>221</v>
      </c>
      <c r="H809" s="146">
        <v>148</v>
      </c>
      <c r="I809" s="147"/>
      <c r="J809" s="148">
        <f>ROUND(I809*H809,2)</f>
        <v>0</v>
      </c>
      <c r="K809" s="144" t="s">
        <v>21</v>
      </c>
      <c r="L809" s="33"/>
      <c r="M809" s="302" t="s">
        <v>21</v>
      </c>
      <c r="N809" s="149" t="s">
        <v>43</v>
      </c>
      <c r="O809" s="34"/>
      <c r="P809" s="150">
        <f>O809*H809</f>
        <v>0</v>
      </c>
      <c r="Q809" s="150">
        <v>0</v>
      </c>
      <c r="R809" s="150">
        <f>Q809*H809</f>
        <v>0</v>
      </c>
      <c r="S809" s="150">
        <v>0</v>
      </c>
      <c r="T809" s="151">
        <f>S809*H809</f>
        <v>0</v>
      </c>
      <c r="AR809" s="291" t="s">
        <v>150</v>
      </c>
      <c r="AT809" s="291" t="s">
        <v>146</v>
      </c>
      <c r="AU809" s="291" t="s">
        <v>82</v>
      </c>
      <c r="AY809" s="291" t="s">
        <v>145</v>
      </c>
      <c r="BE809" s="303">
        <f>IF(N809="základní",J809,0)</f>
        <v>0</v>
      </c>
      <c r="BF809" s="303">
        <f>IF(N809="snížená",J809,0)</f>
        <v>0</v>
      </c>
      <c r="BG809" s="303">
        <f>IF(N809="zákl. přenesená",J809,0)</f>
        <v>0</v>
      </c>
      <c r="BH809" s="303">
        <f>IF(N809="sníž. přenesená",J809,0)</f>
        <v>0</v>
      </c>
      <c r="BI809" s="303">
        <f>IF(N809="nulová",J809,0)</f>
        <v>0</v>
      </c>
      <c r="BJ809" s="291" t="s">
        <v>80</v>
      </c>
      <c r="BK809" s="303">
        <f>ROUND(I809*H809,2)</f>
        <v>0</v>
      </c>
      <c r="BL809" s="291" t="s">
        <v>150</v>
      </c>
      <c r="BM809" s="291" t="s">
        <v>1407</v>
      </c>
    </row>
    <row r="810" spans="2:65" s="133" customFormat="1" ht="29.85" customHeight="1">
      <c r="B810" s="132"/>
      <c r="D810" s="134" t="s">
        <v>71</v>
      </c>
      <c r="E810" s="168" t="s">
        <v>838</v>
      </c>
      <c r="F810" s="168" t="s">
        <v>839</v>
      </c>
      <c r="I810" s="136"/>
      <c r="J810" s="169">
        <f>BK810</f>
        <v>0</v>
      </c>
      <c r="L810" s="132"/>
      <c r="M810" s="138"/>
      <c r="N810" s="139"/>
      <c r="O810" s="139"/>
      <c r="P810" s="140">
        <f>SUM(P811:P827)</f>
        <v>0</v>
      </c>
      <c r="Q810" s="139"/>
      <c r="R810" s="140">
        <f>SUM(R811:R827)</f>
        <v>2.3250000000000002E-3</v>
      </c>
      <c r="S810" s="139"/>
      <c r="T810" s="141">
        <f>SUM(T811:T827)</f>
        <v>0</v>
      </c>
      <c r="AR810" s="165" t="s">
        <v>80</v>
      </c>
      <c r="AT810" s="300" t="s">
        <v>71</v>
      </c>
      <c r="AU810" s="300" t="s">
        <v>80</v>
      </c>
      <c r="AY810" s="165" t="s">
        <v>145</v>
      </c>
      <c r="BK810" s="301">
        <f>SUM(BK811:BK827)</f>
        <v>0</v>
      </c>
    </row>
    <row r="811" spans="2:65" s="55" customFormat="1" ht="31.5" customHeight="1">
      <c r="B811" s="33"/>
      <c r="C811" s="142" t="s">
        <v>1079</v>
      </c>
      <c r="D811" s="142" t="s">
        <v>146</v>
      </c>
      <c r="E811" s="143" t="s">
        <v>778</v>
      </c>
      <c r="F811" s="144" t="s">
        <v>779</v>
      </c>
      <c r="G811" s="145" t="s">
        <v>189</v>
      </c>
      <c r="H811" s="146">
        <v>465</v>
      </c>
      <c r="I811" s="147"/>
      <c r="J811" s="148">
        <f>ROUND(I811*H811,2)</f>
        <v>0</v>
      </c>
      <c r="K811" s="144" t="s">
        <v>190</v>
      </c>
      <c r="L811" s="33"/>
      <c r="M811" s="302" t="s">
        <v>21</v>
      </c>
      <c r="N811" s="149" t="s">
        <v>43</v>
      </c>
      <c r="O811" s="34"/>
      <c r="P811" s="150">
        <f>O811*H811</f>
        <v>0</v>
      </c>
      <c r="Q811" s="150">
        <v>0</v>
      </c>
      <c r="R811" s="150">
        <f>Q811*H811</f>
        <v>0</v>
      </c>
      <c r="S811" s="150">
        <v>0</v>
      </c>
      <c r="T811" s="151">
        <f>S811*H811</f>
        <v>0</v>
      </c>
      <c r="AR811" s="291" t="s">
        <v>150</v>
      </c>
      <c r="AT811" s="291" t="s">
        <v>146</v>
      </c>
      <c r="AU811" s="291" t="s">
        <v>82</v>
      </c>
      <c r="AY811" s="291" t="s">
        <v>145</v>
      </c>
      <c r="BE811" s="303">
        <f>IF(N811="základní",J811,0)</f>
        <v>0</v>
      </c>
      <c r="BF811" s="303">
        <f>IF(N811="snížená",J811,0)</f>
        <v>0</v>
      </c>
      <c r="BG811" s="303">
        <f>IF(N811="zákl. přenesená",J811,0)</f>
        <v>0</v>
      </c>
      <c r="BH811" s="303">
        <f>IF(N811="sníž. přenesená",J811,0)</f>
        <v>0</v>
      </c>
      <c r="BI811" s="303">
        <f>IF(N811="nulová",J811,0)</f>
        <v>0</v>
      </c>
      <c r="BJ811" s="291" t="s">
        <v>80</v>
      </c>
      <c r="BK811" s="303">
        <f>ROUND(I811*H811,2)</f>
        <v>0</v>
      </c>
      <c r="BL811" s="291" t="s">
        <v>150</v>
      </c>
      <c r="BM811" s="291" t="s">
        <v>1408</v>
      </c>
    </row>
    <row r="812" spans="2:65" s="55" customFormat="1" ht="148.5">
      <c r="B812" s="33"/>
      <c r="D812" s="170" t="s">
        <v>191</v>
      </c>
      <c r="F812" s="171" t="s">
        <v>780</v>
      </c>
      <c r="I812" s="122"/>
      <c r="L812" s="33"/>
      <c r="M812" s="154"/>
      <c r="N812" s="34"/>
      <c r="O812" s="34"/>
      <c r="P812" s="34"/>
      <c r="Q812" s="34"/>
      <c r="R812" s="34"/>
      <c r="S812" s="34"/>
      <c r="T812" s="70"/>
      <c r="AT812" s="291" t="s">
        <v>191</v>
      </c>
      <c r="AU812" s="291" t="s">
        <v>82</v>
      </c>
    </row>
    <row r="813" spans="2:65" s="55" customFormat="1" ht="22.5" customHeight="1">
      <c r="B813" s="33"/>
      <c r="C813" s="182" t="s">
        <v>1409</v>
      </c>
      <c r="D813" s="182" t="s">
        <v>232</v>
      </c>
      <c r="E813" s="183" t="s">
        <v>1097</v>
      </c>
      <c r="F813" s="184" t="s">
        <v>843</v>
      </c>
      <c r="G813" s="185" t="s">
        <v>844</v>
      </c>
      <c r="H813" s="186">
        <v>0.46500000000000002</v>
      </c>
      <c r="I813" s="187"/>
      <c r="J813" s="188">
        <f>ROUND(I813*H813,2)</f>
        <v>0</v>
      </c>
      <c r="K813" s="184" t="s">
        <v>21</v>
      </c>
      <c r="L813" s="306"/>
      <c r="M813" s="307" t="s">
        <v>21</v>
      </c>
      <c r="N813" s="189" t="s">
        <v>43</v>
      </c>
      <c r="O813" s="34"/>
      <c r="P813" s="150">
        <f>O813*H813</f>
        <v>0</v>
      </c>
      <c r="Q813" s="150">
        <v>0</v>
      </c>
      <c r="R813" s="150">
        <f>Q813*H813</f>
        <v>0</v>
      </c>
      <c r="S813" s="150">
        <v>0</v>
      </c>
      <c r="T813" s="151">
        <f>S813*H813</f>
        <v>0</v>
      </c>
      <c r="AR813" s="291" t="s">
        <v>162</v>
      </c>
      <c r="AT813" s="291" t="s">
        <v>232</v>
      </c>
      <c r="AU813" s="291" t="s">
        <v>82</v>
      </c>
      <c r="AY813" s="291" t="s">
        <v>145</v>
      </c>
      <c r="BE813" s="303">
        <f>IF(N813="základní",J813,0)</f>
        <v>0</v>
      </c>
      <c r="BF813" s="303">
        <f>IF(N813="snížená",J813,0)</f>
        <v>0</v>
      </c>
      <c r="BG813" s="303">
        <f>IF(N813="zákl. přenesená",J813,0)</f>
        <v>0</v>
      </c>
      <c r="BH813" s="303">
        <f>IF(N813="sníž. přenesená",J813,0)</f>
        <v>0</v>
      </c>
      <c r="BI813" s="303">
        <f>IF(N813="nulová",J813,0)</f>
        <v>0</v>
      </c>
      <c r="BJ813" s="291" t="s">
        <v>80</v>
      </c>
      <c r="BK813" s="303">
        <f>ROUND(I813*H813,2)</f>
        <v>0</v>
      </c>
      <c r="BL813" s="291" t="s">
        <v>150</v>
      </c>
      <c r="BM813" s="291" t="s">
        <v>1410</v>
      </c>
    </row>
    <row r="814" spans="2:65" s="55" customFormat="1" ht="31.5" customHeight="1">
      <c r="B814" s="33"/>
      <c r="C814" s="142" t="s">
        <v>1080</v>
      </c>
      <c r="D814" s="142" t="s">
        <v>146</v>
      </c>
      <c r="E814" s="143" t="s">
        <v>847</v>
      </c>
      <c r="F814" s="144" t="s">
        <v>848</v>
      </c>
      <c r="G814" s="145" t="s">
        <v>189</v>
      </c>
      <c r="H814" s="146">
        <v>465</v>
      </c>
      <c r="I814" s="147"/>
      <c r="J814" s="148">
        <f>ROUND(I814*H814,2)</f>
        <v>0</v>
      </c>
      <c r="K814" s="144" t="s">
        <v>21</v>
      </c>
      <c r="L814" s="33"/>
      <c r="M814" s="302" t="s">
        <v>21</v>
      </c>
      <c r="N814" s="149" t="s">
        <v>43</v>
      </c>
      <c r="O814" s="34"/>
      <c r="P814" s="150">
        <f>O814*H814</f>
        <v>0</v>
      </c>
      <c r="Q814" s="150">
        <v>0</v>
      </c>
      <c r="R814" s="150">
        <f>Q814*H814</f>
        <v>0</v>
      </c>
      <c r="S814" s="150">
        <v>0</v>
      </c>
      <c r="T814" s="151">
        <f>S814*H814</f>
        <v>0</v>
      </c>
      <c r="AR814" s="291" t="s">
        <v>150</v>
      </c>
      <c r="AT814" s="291" t="s">
        <v>146</v>
      </c>
      <c r="AU814" s="291" t="s">
        <v>82</v>
      </c>
      <c r="AY814" s="291" t="s">
        <v>145</v>
      </c>
      <c r="BE814" s="303">
        <f>IF(N814="základní",J814,0)</f>
        <v>0</v>
      </c>
      <c r="BF814" s="303">
        <f>IF(N814="snížená",J814,0)</f>
        <v>0</v>
      </c>
      <c r="BG814" s="303">
        <f>IF(N814="zákl. přenesená",J814,0)</f>
        <v>0</v>
      </c>
      <c r="BH814" s="303">
        <f>IF(N814="sníž. přenesená",J814,0)</f>
        <v>0</v>
      </c>
      <c r="BI814" s="303">
        <f>IF(N814="nulová",J814,0)</f>
        <v>0</v>
      </c>
      <c r="BJ814" s="291" t="s">
        <v>80</v>
      </c>
      <c r="BK814" s="303">
        <f>ROUND(I814*H814,2)</f>
        <v>0</v>
      </c>
      <c r="BL814" s="291" t="s">
        <v>150</v>
      </c>
      <c r="BM814" s="291" t="s">
        <v>1411</v>
      </c>
    </row>
    <row r="815" spans="2:65" s="55" customFormat="1" ht="22.5" customHeight="1">
      <c r="B815" s="33"/>
      <c r="C815" s="142" t="s">
        <v>1412</v>
      </c>
      <c r="D815" s="142" t="s">
        <v>146</v>
      </c>
      <c r="E815" s="143" t="s">
        <v>850</v>
      </c>
      <c r="F815" s="144" t="s">
        <v>851</v>
      </c>
      <c r="G815" s="145" t="s">
        <v>189</v>
      </c>
      <c r="H815" s="146">
        <v>465</v>
      </c>
      <c r="I815" s="147"/>
      <c r="J815" s="148">
        <f>ROUND(I815*H815,2)</f>
        <v>0</v>
      </c>
      <c r="K815" s="144" t="s">
        <v>190</v>
      </c>
      <c r="L815" s="33"/>
      <c r="M815" s="302" t="s">
        <v>21</v>
      </c>
      <c r="N815" s="149" t="s">
        <v>43</v>
      </c>
      <c r="O815" s="34"/>
      <c r="P815" s="150">
        <f>O815*H815</f>
        <v>0</v>
      </c>
      <c r="Q815" s="150">
        <v>0</v>
      </c>
      <c r="R815" s="150">
        <f>Q815*H815</f>
        <v>0</v>
      </c>
      <c r="S815" s="150">
        <v>0</v>
      </c>
      <c r="T815" s="151">
        <f>S815*H815</f>
        <v>0</v>
      </c>
      <c r="AR815" s="291" t="s">
        <v>150</v>
      </c>
      <c r="AT815" s="291" t="s">
        <v>146</v>
      </c>
      <c r="AU815" s="291" t="s">
        <v>82</v>
      </c>
      <c r="AY815" s="291" t="s">
        <v>145</v>
      </c>
      <c r="BE815" s="303">
        <f>IF(N815="základní",J815,0)</f>
        <v>0</v>
      </c>
      <c r="BF815" s="303">
        <f>IF(N815="snížená",J815,0)</f>
        <v>0</v>
      </c>
      <c r="BG815" s="303">
        <f>IF(N815="zákl. přenesená",J815,0)</f>
        <v>0</v>
      </c>
      <c r="BH815" s="303">
        <f>IF(N815="sníž. přenesená",J815,0)</f>
        <v>0</v>
      </c>
      <c r="BI815" s="303">
        <f>IF(N815="nulová",J815,0)</f>
        <v>0</v>
      </c>
      <c r="BJ815" s="291" t="s">
        <v>80</v>
      </c>
      <c r="BK815" s="303">
        <f>ROUND(I815*H815,2)</f>
        <v>0</v>
      </c>
      <c r="BL815" s="291" t="s">
        <v>150</v>
      </c>
      <c r="BM815" s="291" t="s">
        <v>1413</v>
      </c>
    </row>
    <row r="816" spans="2:65" s="55" customFormat="1" ht="40.5">
      <c r="B816" s="33"/>
      <c r="D816" s="170" t="s">
        <v>191</v>
      </c>
      <c r="F816" s="171" t="s">
        <v>400</v>
      </c>
      <c r="I816" s="122"/>
      <c r="L816" s="33"/>
      <c r="M816" s="154"/>
      <c r="N816" s="34"/>
      <c r="O816" s="34"/>
      <c r="P816" s="34"/>
      <c r="Q816" s="34"/>
      <c r="R816" s="34"/>
      <c r="S816" s="34"/>
      <c r="T816" s="70"/>
      <c r="AT816" s="291" t="s">
        <v>191</v>
      </c>
      <c r="AU816" s="291" t="s">
        <v>82</v>
      </c>
    </row>
    <row r="817" spans="2:65" s="55" customFormat="1" ht="22.5" customHeight="1">
      <c r="B817" s="33"/>
      <c r="C817" s="142" t="s">
        <v>1083</v>
      </c>
      <c r="D817" s="142" t="s">
        <v>146</v>
      </c>
      <c r="E817" s="143" t="s">
        <v>401</v>
      </c>
      <c r="F817" s="144" t="s">
        <v>402</v>
      </c>
      <c r="G817" s="145" t="s">
        <v>189</v>
      </c>
      <c r="H817" s="146">
        <v>465</v>
      </c>
      <c r="I817" s="147"/>
      <c r="J817" s="148">
        <f>ROUND(I817*H817,2)</f>
        <v>0</v>
      </c>
      <c r="K817" s="144" t="s">
        <v>190</v>
      </c>
      <c r="L817" s="33"/>
      <c r="M817" s="302" t="s">
        <v>21</v>
      </c>
      <c r="N817" s="149" t="s">
        <v>43</v>
      </c>
      <c r="O817" s="34"/>
      <c r="P817" s="150">
        <f>O817*H817</f>
        <v>0</v>
      </c>
      <c r="Q817" s="150">
        <v>0</v>
      </c>
      <c r="R817" s="150">
        <f>Q817*H817</f>
        <v>0</v>
      </c>
      <c r="S817" s="150">
        <v>0</v>
      </c>
      <c r="T817" s="151">
        <f>S817*H817</f>
        <v>0</v>
      </c>
      <c r="AR817" s="291" t="s">
        <v>150</v>
      </c>
      <c r="AT817" s="291" t="s">
        <v>146</v>
      </c>
      <c r="AU817" s="291" t="s">
        <v>82</v>
      </c>
      <c r="AY817" s="291" t="s">
        <v>145</v>
      </c>
      <c r="BE817" s="303">
        <f>IF(N817="základní",J817,0)</f>
        <v>0</v>
      </c>
      <c r="BF817" s="303">
        <f>IF(N817="snížená",J817,0)</f>
        <v>0</v>
      </c>
      <c r="BG817" s="303">
        <f>IF(N817="zákl. přenesená",J817,0)</f>
        <v>0</v>
      </c>
      <c r="BH817" s="303">
        <f>IF(N817="sníž. přenesená",J817,0)</f>
        <v>0</v>
      </c>
      <c r="BI817" s="303">
        <f>IF(N817="nulová",J817,0)</f>
        <v>0</v>
      </c>
      <c r="BJ817" s="291" t="s">
        <v>80</v>
      </c>
      <c r="BK817" s="303">
        <f>ROUND(I817*H817,2)</f>
        <v>0</v>
      </c>
      <c r="BL817" s="291" t="s">
        <v>150</v>
      </c>
      <c r="BM817" s="291" t="s">
        <v>1414</v>
      </c>
    </row>
    <row r="818" spans="2:65" s="55" customFormat="1" ht="40.5">
      <c r="B818" s="33"/>
      <c r="D818" s="170" t="s">
        <v>191</v>
      </c>
      <c r="F818" s="171" t="s">
        <v>400</v>
      </c>
      <c r="I818" s="122"/>
      <c r="L818" s="33"/>
      <c r="M818" s="154"/>
      <c r="N818" s="34"/>
      <c r="O818" s="34"/>
      <c r="P818" s="34"/>
      <c r="Q818" s="34"/>
      <c r="R818" s="34"/>
      <c r="S818" s="34"/>
      <c r="T818" s="70"/>
      <c r="AT818" s="291" t="s">
        <v>191</v>
      </c>
      <c r="AU818" s="291" t="s">
        <v>82</v>
      </c>
    </row>
    <row r="819" spans="2:65" s="55" customFormat="1" ht="22.5" customHeight="1">
      <c r="B819" s="33"/>
      <c r="C819" s="142" t="s">
        <v>1415</v>
      </c>
      <c r="D819" s="142" t="s">
        <v>146</v>
      </c>
      <c r="E819" s="143" t="s">
        <v>855</v>
      </c>
      <c r="F819" s="144" t="s">
        <v>856</v>
      </c>
      <c r="G819" s="145" t="s">
        <v>189</v>
      </c>
      <c r="H819" s="146">
        <v>465</v>
      </c>
      <c r="I819" s="147"/>
      <c r="J819" s="148">
        <f>ROUND(I819*H819,2)</f>
        <v>0</v>
      </c>
      <c r="K819" s="144" t="s">
        <v>190</v>
      </c>
      <c r="L819" s="33"/>
      <c r="M819" s="302" t="s">
        <v>21</v>
      </c>
      <c r="N819" s="149" t="s">
        <v>43</v>
      </c>
      <c r="O819" s="34"/>
      <c r="P819" s="150">
        <f>O819*H819</f>
        <v>0</v>
      </c>
      <c r="Q819" s="150">
        <v>0</v>
      </c>
      <c r="R819" s="150">
        <f>Q819*H819</f>
        <v>0</v>
      </c>
      <c r="S819" s="150">
        <v>0</v>
      </c>
      <c r="T819" s="151">
        <f>S819*H819</f>
        <v>0</v>
      </c>
      <c r="AR819" s="291" t="s">
        <v>150</v>
      </c>
      <c r="AT819" s="291" t="s">
        <v>146</v>
      </c>
      <c r="AU819" s="291" t="s">
        <v>82</v>
      </c>
      <c r="AY819" s="291" t="s">
        <v>145</v>
      </c>
      <c r="BE819" s="303">
        <f>IF(N819="základní",J819,0)</f>
        <v>0</v>
      </c>
      <c r="BF819" s="303">
        <f>IF(N819="snížená",J819,0)</f>
        <v>0</v>
      </c>
      <c r="BG819" s="303">
        <f>IF(N819="zákl. přenesená",J819,0)</f>
        <v>0</v>
      </c>
      <c r="BH819" s="303">
        <f>IF(N819="sníž. přenesená",J819,0)</f>
        <v>0</v>
      </c>
      <c r="BI819" s="303">
        <f>IF(N819="nulová",J819,0)</f>
        <v>0</v>
      </c>
      <c r="BJ819" s="291" t="s">
        <v>80</v>
      </c>
      <c r="BK819" s="303">
        <f>ROUND(I819*H819,2)</f>
        <v>0</v>
      </c>
      <c r="BL819" s="291" t="s">
        <v>150</v>
      </c>
      <c r="BM819" s="291" t="s">
        <v>1416</v>
      </c>
    </row>
    <row r="820" spans="2:65" s="55" customFormat="1" ht="40.5">
      <c r="B820" s="33"/>
      <c r="D820" s="170" t="s">
        <v>191</v>
      </c>
      <c r="F820" s="171" t="s">
        <v>400</v>
      </c>
      <c r="I820" s="122"/>
      <c r="L820" s="33"/>
      <c r="M820" s="154"/>
      <c r="N820" s="34"/>
      <c r="O820" s="34"/>
      <c r="P820" s="34"/>
      <c r="Q820" s="34"/>
      <c r="R820" s="34"/>
      <c r="S820" s="34"/>
      <c r="T820" s="70"/>
      <c r="AT820" s="291" t="s">
        <v>191</v>
      </c>
      <c r="AU820" s="291" t="s">
        <v>82</v>
      </c>
    </row>
    <row r="821" spans="2:65" s="55" customFormat="1" ht="22.5" customHeight="1">
      <c r="B821" s="33"/>
      <c r="C821" s="142" t="s">
        <v>1084</v>
      </c>
      <c r="D821" s="142" t="s">
        <v>146</v>
      </c>
      <c r="E821" s="143" t="s">
        <v>401</v>
      </c>
      <c r="F821" s="144" t="s">
        <v>402</v>
      </c>
      <c r="G821" s="145" t="s">
        <v>189</v>
      </c>
      <c r="H821" s="146">
        <v>465</v>
      </c>
      <c r="I821" s="147"/>
      <c r="J821" s="148">
        <f>ROUND(I821*H821,2)</f>
        <v>0</v>
      </c>
      <c r="K821" s="144" t="s">
        <v>190</v>
      </c>
      <c r="L821" s="33"/>
      <c r="M821" s="302" t="s">
        <v>21</v>
      </c>
      <c r="N821" s="149" t="s">
        <v>43</v>
      </c>
      <c r="O821" s="34"/>
      <c r="P821" s="150">
        <f>O821*H821</f>
        <v>0</v>
      </c>
      <c r="Q821" s="150">
        <v>0</v>
      </c>
      <c r="R821" s="150">
        <f>Q821*H821</f>
        <v>0</v>
      </c>
      <c r="S821" s="150">
        <v>0</v>
      </c>
      <c r="T821" s="151">
        <f>S821*H821</f>
        <v>0</v>
      </c>
      <c r="AR821" s="291" t="s">
        <v>150</v>
      </c>
      <c r="AT821" s="291" t="s">
        <v>146</v>
      </c>
      <c r="AU821" s="291" t="s">
        <v>82</v>
      </c>
      <c r="AY821" s="291" t="s">
        <v>145</v>
      </c>
      <c r="BE821" s="303">
        <f>IF(N821="základní",J821,0)</f>
        <v>0</v>
      </c>
      <c r="BF821" s="303">
        <f>IF(N821="snížená",J821,0)</f>
        <v>0</v>
      </c>
      <c r="BG821" s="303">
        <f>IF(N821="zákl. přenesená",J821,0)</f>
        <v>0</v>
      </c>
      <c r="BH821" s="303">
        <f>IF(N821="sníž. přenesená",J821,0)</f>
        <v>0</v>
      </c>
      <c r="BI821" s="303">
        <f>IF(N821="nulová",J821,0)</f>
        <v>0</v>
      </c>
      <c r="BJ821" s="291" t="s">
        <v>80</v>
      </c>
      <c r="BK821" s="303">
        <f>ROUND(I821*H821,2)</f>
        <v>0</v>
      </c>
      <c r="BL821" s="291" t="s">
        <v>150</v>
      </c>
      <c r="BM821" s="291" t="s">
        <v>1417</v>
      </c>
    </row>
    <row r="822" spans="2:65" s="55" customFormat="1" ht="40.5">
      <c r="B822" s="33"/>
      <c r="D822" s="170" t="s">
        <v>191</v>
      </c>
      <c r="F822" s="171" t="s">
        <v>400</v>
      </c>
      <c r="I822" s="122"/>
      <c r="L822" s="33"/>
      <c r="M822" s="154"/>
      <c r="N822" s="34"/>
      <c r="O822" s="34"/>
      <c r="P822" s="34"/>
      <c r="Q822" s="34"/>
      <c r="R822" s="34"/>
      <c r="S822" s="34"/>
      <c r="T822" s="70"/>
      <c r="AT822" s="291" t="s">
        <v>191</v>
      </c>
      <c r="AU822" s="291" t="s">
        <v>82</v>
      </c>
    </row>
    <row r="823" spans="2:65" s="55" customFormat="1" ht="22.5" customHeight="1">
      <c r="B823" s="33"/>
      <c r="C823" s="142" t="s">
        <v>1418</v>
      </c>
      <c r="D823" s="142" t="s">
        <v>146</v>
      </c>
      <c r="E823" s="143" t="s">
        <v>860</v>
      </c>
      <c r="F823" s="144" t="s">
        <v>861</v>
      </c>
      <c r="G823" s="145" t="s">
        <v>189</v>
      </c>
      <c r="H823" s="146">
        <v>465</v>
      </c>
      <c r="I823" s="147"/>
      <c r="J823" s="148">
        <f>ROUND(I823*H823,2)</f>
        <v>0</v>
      </c>
      <c r="K823" s="144" t="s">
        <v>21</v>
      </c>
      <c r="L823" s="33"/>
      <c r="M823" s="302" t="s">
        <v>21</v>
      </c>
      <c r="N823" s="149" t="s">
        <v>43</v>
      </c>
      <c r="O823" s="34"/>
      <c r="P823" s="150">
        <f>O823*H823</f>
        <v>0</v>
      </c>
      <c r="Q823" s="150">
        <v>0</v>
      </c>
      <c r="R823" s="150">
        <f>Q823*H823</f>
        <v>0</v>
      </c>
      <c r="S823" s="150">
        <v>0</v>
      </c>
      <c r="T823" s="151">
        <f>S823*H823</f>
        <v>0</v>
      </c>
      <c r="AR823" s="291" t="s">
        <v>150</v>
      </c>
      <c r="AT823" s="291" t="s">
        <v>146</v>
      </c>
      <c r="AU823" s="291" t="s">
        <v>82</v>
      </c>
      <c r="AY823" s="291" t="s">
        <v>145</v>
      </c>
      <c r="BE823" s="303">
        <f>IF(N823="základní",J823,0)</f>
        <v>0</v>
      </c>
      <c r="BF823" s="303">
        <f>IF(N823="snížená",J823,0)</f>
        <v>0</v>
      </c>
      <c r="BG823" s="303">
        <f>IF(N823="zákl. přenesená",J823,0)</f>
        <v>0</v>
      </c>
      <c r="BH823" s="303">
        <f>IF(N823="sníž. přenesená",J823,0)</f>
        <v>0</v>
      </c>
      <c r="BI823" s="303">
        <f>IF(N823="nulová",J823,0)</f>
        <v>0</v>
      </c>
      <c r="BJ823" s="291" t="s">
        <v>80</v>
      </c>
      <c r="BK823" s="303">
        <f>ROUND(I823*H823,2)</f>
        <v>0</v>
      </c>
      <c r="BL823" s="291" t="s">
        <v>150</v>
      </c>
      <c r="BM823" s="291" t="s">
        <v>1419</v>
      </c>
    </row>
    <row r="824" spans="2:65" s="55" customFormat="1" ht="22.5" customHeight="1">
      <c r="B824" s="33"/>
      <c r="C824" s="182" t="s">
        <v>1087</v>
      </c>
      <c r="D824" s="182" t="s">
        <v>232</v>
      </c>
      <c r="E824" s="183" t="s">
        <v>864</v>
      </c>
      <c r="F824" s="184" t="s">
        <v>1249</v>
      </c>
      <c r="G824" s="185" t="s">
        <v>459</v>
      </c>
      <c r="H824" s="186">
        <v>2.3250000000000002</v>
      </c>
      <c r="I824" s="187"/>
      <c r="J824" s="188">
        <f>ROUND(I824*H824,2)</f>
        <v>0</v>
      </c>
      <c r="K824" s="184" t="s">
        <v>190</v>
      </c>
      <c r="L824" s="306"/>
      <c r="M824" s="307" t="s">
        <v>21</v>
      </c>
      <c r="N824" s="189" t="s">
        <v>43</v>
      </c>
      <c r="O824" s="34"/>
      <c r="P824" s="150">
        <f>O824*H824</f>
        <v>0</v>
      </c>
      <c r="Q824" s="150">
        <v>1E-3</v>
      </c>
      <c r="R824" s="150">
        <f>Q824*H824</f>
        <v>2.3250000000000002E-3</v>
      </c>
      <c r="S824" s="150">
        <v>0</v>
      </c>
      <c r="T824" s="151">
        <f>S824*H824</f>
        <v>0</v>
      </c>
      <c r="AR824" s="291" t="s">
        <v>162</v>
      </c>
      <c r="AT824" s="291" t="s">
        <v>232</v>
      </c>
      <c r="AU824" s="291" t="s">
        <v>82</v>
      </c>
      <c r="AY824" s="291" t="s">
        <v>145</v>
      </c>
      <c r="BE824" s="303">
        <f>IF(N824="základní",J824,0)</f>
        <v>0</v>
      </c>
      <c r="BF824" s="303">
        <f>IF(N824="snížená",J824,0)</f>
        <v>0</v>
      </c>
      <c r="BG824" s="303">
        <f>IF(N824="zákl. přenesená",J824,0)</f>
        <v>0</v>
      </c>
      <c r="BH824" s="303">
        <f>IF(N824="sníž. přenesená",J824,0)</f>
        <v>0</v>
      </c>
      <c r="BI824" s="303">
        <f>IF(N824="nulová",J824,0)</f>
        <v>0</v>
      </c>
      <c r="BJ824" s="291" t="s">
        <v>80</v>
      </c>
      <c r="BK824" s="303">
        <f>ROUND(I824*H824,2)</f>
        <v>0</v>
      </c>
      <c r="BL824" s="291" t="s">
        <v>150</v>
      </c>
      <c r="BM824" s="291" t="s">
        <v>1420</v>
      </c>
    </row>
    <row r="825" spans="2:65" s="55" customFormat="1" ht="22.5" customHeight="1">
      <c r="B825" s="33"/>
      <c r="C825" s="142" t="s">
        <v>1421</v>
      </c>
      <c r="D825" s="142" t="s">
        <v>146</v>
      </c>
      <c r="E825" s="143" t="s">
        <v>962</v>
      </c>
      <c r="F825" s="144" t="s">
        <v>963</v>
      </c>
      <c r="G825" s="145" t="s">
        <v>189</v>
      </c>
      <c r="H825" s="146">
        <v>465</v>
      </c>
      <c r="I825" s="147"/>
      <c r="J825" s="148">
        <f>ROUND(I825*H825,2)</f>
        <v>0</v>
      </c>
      <c r="K825" s="144" t="s">
        <v>190</v>
      </c>
      <c r="L825" s="33"/>
      <c r="M825" s="302" t="s">
        <v>21</v>
      </c>
      <c r="N825" s="149" t="s">
        <v>43</v>
      </c>
      <c r="O825" s="34"/>
      <c r="P825" s="150">
        <f>O825*H825</f>
        <v>0</v>
      </c>
      <c r="Q825" s="150">
        <v>0</v>
      </c>
      <c r="R825" s="150">
        <f>Q825*H825</f>
        <v>0</v>
      </c>
      <c r="S825" s="150">
        <v>0</v>
      </c>
      <c r="T825" s="151">
        <f>S825*H825</f>
        <v>0</v>
      </c>
      <c r="AR825" s="291" t="s">
        <v>150</v>
      </c>
      <c r="AT825" s="291" t="s">
        <v>146</v>
      </c>
      <c r="AU825" s="291" t="s">
        <v>82</v>
      </c>
      <c r="AY825" s="291" t="s">
        <v>145</v>
      </c>
      <c r="BE825" s="303">
        <f>IF(N825="základní",J825,0)</f>
        <v>0</v>
      </c>
      <c r="BF825" s="303">
        <f>IF(N825="snížená",J825,0)</f>
        <v>0</v>
      </c>
      <c r="BG825" s="303">
        <f>IF(N825="zákl. přenesená",J825,0)</f>
        <v>0</v>
      </c>
      <c r="BH825" s="303">
        <f>IF(N825="sníž. přenesená",J825,0)</f>
        <v>0</v>
      </c>
      <c r="BI825" s="303">
        <f>IF(N825="nulová",J825,0)</f>
        <v>0</v>
      </c>
      <c r="BJ825" s="291" t="s">
        <v>80</v>
      </c>
      <c r="BK825" s="303">
        <f>ROUND(I825*H825,2)</f>
        <v>0</v>
      </c>
      <c r="BL825" s="291" t="s">
        <v>150</v>
      </c>
      <c r="BM825" s="291" t="s">
        <v>1422</v>
      </c>
    </row>
    <row r="826" spans="2:65" s="55" customFormat="1" ht="40.5">
      <c r="B826" s="33"/>
      <c r="D826" s="170" t="s">
        <v>191</v>
      </c>
      <c r="F826" s="171" t="s">
        <v>400</v>
      </c>
      <c r="I826" s="122"/>
      <c r="L826" s="33"/>
      <c r="M826" s="154"/>
      <c r="N826" s="34"/>
      <c r="O826" s="34"/>
      <c r="P826" s="34"/>
      <c r="Q826" s="34"/>
      <c r="R826" s="34"/>
      <c r="S826" s="34"/>
      <c r="T826" s="70"/>
      <c r="AT826" s="291" t="s">
        <v>191</v>
      </c>
      <c r="AU826" s="291" t="s">
        <v>82</v>
      </c>
    </row>
    <row r="827" spans="2:65" s="55" customFormat="1" ht="22.5" customHeight="1">
      <c r="B827" s="33"/>
      <c r="C827" s="142" t="s">
        <v>1089</v>
      </c>
      <c r="D827" s="142" t="s">
        <v>146</v>
      </c>
      <c r="E827" s="143" t="s">
        <v>870</v>
      </c>
      <c r="F827" s="144" t="s">
        <v>871</v>
      </c>
      <c r="G827" s="145" t="s">
        <v>189</v>
      </c>
      <c r="H827" s="146">
        <v>930</v>
      </c>
      <c r="I827" s="147"/>
      <c r="J827" s="148">
        <f>ROUND(I827*H827,2)</f>
        <v>0</v>
      </c>
      <c r="K827" s="144" t="s">
        <v>21</v>
      </c>
      <c r="L827" s="33"/>
      <c r="M827" s="302" t="s">
        <v>21</v>
      </c>
      <c r="N827" s="149" t="s">
        <v>43</v>
      </c>
      <c r="O827" s="34"/>
      <c r="P827" s="150">
        <f>O827*H827</f>
        <v>0</v>
      </c>
      <c r="Q827" s="150">
        <v>0</v>
      </c>
      <c r="R827" s="150">
        <f>Q827*H827</f>
        <v>0</v>
      </c>
      <c r="S827" s="150">
        <v>0</v>
      </c>
      <c r="T827" s="151">
        <f>S827*H827</f>
        <v>0</v>
      </c>
      <c r="AR827" s="291" t="s">
        <v>150</v>
      </c>
      <c r="AT827" s="291" t="s">
        <v>146</v>
      </c>
      <c r="AU827" s="291" t="s">
        <v>82</v>
      </c>
      <c r="AY827" s="291" t="s">
        <v>145</v>
      </c>
      <c r="BE827" s="303">
        <f>IF(N827="základní",J827,0)</f>
        <v>0</v>
      </c>
      <c r="BF827" s="303">
        <f>IF(N827="snížená",J827,0)</f>
        <v>0</v>
      </c>
      <c r="BG827" s="303">
        <f>IF(N827="zákl. přenesená",J827,0)</f>
        <v>0</v>
      </c>
      <c r="BH827" s="303">
        <f>IF(N827="sníž. přenesená",J827,0)</f>
        <v>0</v>
      </c>
      <c r="BI827" s="303">
        <f>IF(N827="nulová",J827,0)</f>
        <v>0</v>
      </c>
      <c r="BJ827" s="291" t="s">
        <v>80</v>
      </c>
      <c r="BK827" s="303">
        <f>ROUND(I827*H827,2)</f>
        <v>0</v>
      </c>
      <c r="BL827" s="291" t="s">
        <v>150</v>
      </c>
      <c r="BM827" s="291" t="s">
        <v>1423</v>
      </c>
    </row>
    <row r="828" spans="2:65" s="133" customFormat="1" ht="37.35" customHeight="1">
      <c r="B828" s="132"/>
      <c r="D828" s="165" t="s">
        <v>71</v>
      </c>
      <c r="E828" s="166" t="s">
        <v>1424</v>
      </c>
      <c r="F828" s="166" t="s">
        <v>1425</v>
      </c>
      <c r="I828" s="136"/>
      <c r="J828" s="167">
        <f>BK828</f>
        <v>0</v>
      </c>
      <c r="L828" s="132"/>
      <c r="M828" s="138"/>
      <c r="N828" s="139"/>
      <c r="O828" s="139"/>
      <c r="P828" s="140">
        <f>P829+P835</f>
        <v>0</v>
      </c>
      <c r="Q828" s="139"/>
      <c r="R828" s="140">
        <f>R829+R835</f>
        <v>2.7599999999999999E-3</v>
      </c>
      <c r="S828" s="139"/>
      <c r="T828" s="141">
        <f>T829+T835</f>
        <v>0</v>
      </c>
      <c r="AR828" s="165" t="s">
        <v>80</v>
      </c>
      <c r="AT828" s="300" t="s">
        <v>71</v>
      </c>
      <c r="AU828" s="300" t="s">
        <v>72</v>
      </c>
      <c r="AY828" s="165" t="s">
        <v>145</v>
      </c>
      <c r="BK828" s="301">
        <f>BK829+BK835</f>
        <v>0</v>
      </c>
    </row>
    <row r="829" spans="2:65" s="133" customFormat="1" ht="19.899999999999999" customHeight="1">
      <c r="B829" s="132"/>
      <c r="D829" s="134" t="s">
        <v>71</v>
      </c>
      <c r="E829" s="168" t="s">
        <v>2439</v>
      </c>
      <c r="F829" s="168" t="s">
        <v>2440</v>
      </c>
      <c r="I829" s="136"/>
      <c r="J829" s="169">
        <f>BK829</f>
        <v>0</v>
      </c>
      <c r="L829" s="132"/>
      <c r="M829" s="138"/>
      <c r="N829" s="139"/>
      <c r="O829" s="139"/>
      <c r="P829" s="140">
        <f>SUM(P830:P834)</f>
        <v>0</v>
      </c>
      <c r="Q829" s="139"/>
      <c r="R829" s="140">
        <f>SUM(R830:R834)</f>
        <v>0</v>
      </c>
      <c r="S829" s="139"/>
      <c r="T829" s="141">
        <f>SUM(T830:T834)</f>
        <v>0</v>
      </c>
      <c r="AR829" s="165" t="s">
        <v>80</v>
      </c>
      <c r="AT829" s="300" t="s">
        <v>71</v>
      </c>
      <c r="AU829" s="300" t="s">
        <v>80</v>
      </c>
      <c r="AY829" s="165" t="s">
        <v>145</v>
      </c>
      <c r="BK829" s="301">
        <f>SUM(BK830:BK834)</f>
        <v>0</v>
      </c>
    </row>
    <row r="830" spans="2:65" s="55" customFormat="1" ht="31.5" customHeight="1">
      <c r="B830" s="33"/>
      <c r="C830" s="142" t="s">
        <v>1426</v>
      </c>
      <c r="D830" s="142" t="s">
        <v>146</v>
      </c>
      <c r="E830" s="143" t="s">
        <v>698</v>
      </c>
      <c r="F830" s="144" t="s">
        <v>699</v>
      </c>
      <c r="G830" s="145" t="s">
        <v>155</v>
      </c>
      <c r="H830" s="146">
        <v>50</v>
      </c>
      <c r="I830" s="147"/>
      <c r="J830" s="148">
        <f>ROUND(I830*H830,2)</f>
        <v>0</v>
      </c>
      <c r="K830" s="144" t="s">
        <v>21</v>
      </c>
      <c r="L830" s="33"/>
      <c r="M830" s="302" t="s">
        <v>21</v>
      </c>
      <c r="N830" s="149" t="s">
        <v>43</v>
      </c>
      <c r="O830" s="34"/>
      <c r="P830" s="150">
        <f>O830*H830</f>
        <v>0</v>
      </c>
      <c r="Q830" s="150">
        <v>0</v>
      </c>
      <c r="R830" s="150">
        <f>Q830*H830</f>
        <v>0</v>
      </c>
      <c r="S830" s="150">
        <v>0</v>
      </c>
      <c r="T830" s="151">
        <f>S830*H830</f>
        <v>0</v>
      </c>
      <c r="AR830" s="291" t="s">
        <v>150</v>
      </c>
      <c r="AT830" s="291" t="s">
        <v>146</v>
      </c>
      <c r="AU830" s="291" t="s">
        <v>82</v>
      </c>
      <c r="AY830" s="291" t="s">
        <v>145</v>
      </c>
      <c r="BE830" s="303">
        <f>IF(N830="základní",J830,0)</f>
        <v>0</v>
      </c>
      <c r="BF830" s="303">
        <f>IF(N830="snížená",J830,0)</f>
        <v>0</v>
      </c>
      <c r="BG830" s="303">
        <f>IF(N830="zákl. přenesená",J830,0)</f>
        <v>0</v>
      </c>
      <c r="BH830" s="303">
        <f>IF(N830="sníž. přenesená",J830,0)</f>
        <v>0</v>
      </c>
      <c r="BI830" s="303">
        <f>IF(N830="nulová",J830,0)</f>
        <v>0</v>
      </c>
      <c r="BJ830" s="291" t="s">
        <v>80</v>
      </c>
      <c r="BK830" s="303">
        <f>ROUND(I830*H830,2)</f>
        <v>0</v>
      </c>
      <c r="BL830" s="291" t="s">
        <v>150</v>
      </c>
      <c r="BM830" s="291" t="s">
        <v>1427</v>
      </c>
    </row>
    <row r="831" spans="2:65" s="55" customFormat="1" ht="31.5" customHeight="1">
      <c r="B831" s="33"/>
      <c r="C831" s="142" t="s">
        <v>1091</v>
      </c>
      <c r="D831" s="142" t="s">
        <v>146</v>
      </c>
      <c r="E831" s="143" t="s">
        <v>877</v>
      </c>
      <c r="F831" s="144" t="s">
        <v>878</v>
      </c>
      <c r="G831" s="145" t="s">
        <v>155</v>
      </c>
      <c r="H831" s="146">
        <v>20</v>
      </c>
      <c r="I831" s="147"/>
      <c r="J831" s="148">
        <f>ROUND(I831*H831,2)</f>
        <v>0</v>
      </c>
      <c r="K831" s="144" t="s">
        <v>21</v>
      </c>
      <c r="L831" s="33"/>
      <c r="M831" s="302" t="s">
        <v>21</v>
      </c>
      <c r="N831" s="149" t="s">
        <v>43</v>
      </c>
      <c r="O831" s="34"/>
      <c r="P831" s="150">
        <f>O831*H831</f>
        <v>0</v>
      </c>
      <c r="Q831" s="150">
        <v>0</v>
      </c>
      <c r="R831" s="150">
        <f>Q831*H831</f>
        <v>0</v>
      </c>
      <c r="S831" s="150">
        <v>0</v>
      </c>
      <c r="T831" s="151">
        <f>S831*H831</f>
        <v>0</v>
      </c>
      <c r="AR831" s="291" t="s">
        <v>150</v>
      </c>
      <c r="AT831" s="291" t="s">
        <v>146</v>
      </c>
      <c r="AU831" s="291" t="s">
        <v>82</v>
      </c>
      <c r="AY831" s="291" t="s">
        <v>145</v>
      </c>
      <c r="BE831" s="303">
        <f>IF(N831="základní",J831,0)</f>
        <v>0</v>
      </c>
      <c r="BF831" s="303">
        <f>IF(N831="snížená",J831,0)</f>
        <v>0</v>
      </c>
      <c r="BG831" s="303">
        <f>IF(N831="zákl. přenesená",J831,0)</f>
        <v>0</v>
      </c>
      <c r="BH831" s="303">
        <f>IF(N831="sníž. přenesená",J831,0)</f>
        <v>0</v>
      </c>
      <c r="BI831" s="303">
        <f>IF(N831="nulová",J831,0)</f>
        <v>0</v>
      </c>
      <c r="BJ831" s="291" t="s">
        <v>80</v>
      </c>
      <c r="BK831" s="303">
        <f>ROUND(I831*H831,2)</f>
        <v>0</v>
      </c>
      <c r="BL831" s="291" t="s">
        <v>150</v>
      </c>
      <c r="BM831" s="291" t="s">
        <v>1428</v>
      </c>
    </row>
    <row r="832" spans="2:65" s="55" customFormat="1" ht="31.5" customHeight="1">
      <c r="B832" s="33"/>
      <c r="C832" s="142" t="s">
        <v>1429</v>
      </c>
      <c r="D832" s="142" t="s">
        <v>146</v>
      </c>
      <c r="E832" s="143" t="s">
        <v>701</v>
      </c>
      <c r="F832" s="144" t="s">
        <v>702</v>
      </c>
      <c r="G832" s="145" t="s">
        <v>155</v>
      </c>
      <c r="H832" s="146">
        <v>20</v>
      </c>
      <c r="I832" s="147"/>
      <c r="J832" s="148">
        <f>ROUND(I832*H832,2)</f>
        <v>0</v>
      </c>
      <c r="K832" s="144" t="s">
        <v>21</v>
      </c>
      <c r="L832" s="33"/>
      <c r="M832" s="302" t="s">
        <v>21</v>
      </c>
      <c r="N832" s="149" t="s">
        <v>43</v>
      </c>
      <c r="O832" s="34"/>
      <c r="P832" s="150">
        <f>O832*H832</f>
        <v>0</v>
      </c>
      <c r="Q832" s="150">
        <v>0</v>
      </c>
      <c r="R832" s="150">
        <f>Q832*H832</f>
        <v>0</v>
      </c>
      <c r="S832" s="150">
        <v>0</v>
      </c>
      <c r="T832" s="151">
        <f>S832*H832</f>
        <v>0</v>
      </c>
      <c r="AR832" s="291" t="s">
        <v>150</v>
      </c>
      <c r="AT832" s="291" t="s">
        <v>146</v>
      </c>
      <c r="AU832" s="291" t="s">
        <v>82</v>
      </c>
      <c r="AY832" s="291" t="s">
        <v>145</v>
      </c>
      <c r="BE832" s="303">
        <f>IF(N832="základní",J832,0)</f>
        <v>0</v>
      </c>
      <c r="BF832" s="303">
        <f>IF(N832="snížená",J832,0)</f>
        <v>0</v>
      </c>
      <c r="BG832" s="303">
        <f>IF(N832="zákl. přenesená",J832,0)</f>
        <v>0</v>
      </c>
      <c r="BH832" s="303">
        <f>IF(N832="sníž. přenesená",J832,0)</f>
        <v>0</v>
      </c>
      <c r="BI832" s="303">
        <f>IF(N832="nulová",J832,0)</f>
        <v>0</v>
      </c>
      <c r="BJ832" s="291" t="s">
        <v>80</v>
      </c>
      <c r="BK832" s="303">
        <f>ROUND(I832*H832,2)</f>
        <v>0</v>
      </c>
      <c r="BL832" s="291" t="s">
        <v>150</v>
      </c>
      <c r="BM832" s="291" t="s">
        <v>1430</v>
      </c>
    </row>
    <row r="833" spans="2:65" s="55" customFormat="1" ht="22.5" customHeight="1">
      <c r="B833" s="33"/>
      <c r="C833" s="142" t="s">
        <v>1094</v>
      </c>
      <c r="D833" s="142" t="s">
        <v>146</v>
      </c>
      <c r="E833" s="143" t="s">
        <v>887</v>
      </c>
      <c r="F833" s="144" t="s">
        <v>888</v>
      </c>
      <c r="G833" s="145" t="s">
        <v>189</v>
      </c>
      <c r="H833" s="146">
        <v>5864</v>
      </c>
      <c r="I833" s="147"/>
      <c r="J833" s="148">
        <f>ROUND(I833*H833,2)</f>
        <v>0</v>
      </c>
      <c r="K833" s="144" t="s">
        <v>21</v>
      </c>
      <c r="L833" s="33"/>
      <c r="M833" s="302" t="s">
        <v>21</v>
      </c>
      <c r="N833" s="149" t="s">
        <v>43</v>
      </c>
      <c r="O833" s="34"/>
      <c r="P833" s="150">
        <f>O833*H833</f>
        <v>0</v>
      </c>
      <c r="Q833" s="150">
        <v>0</v>
      </c>
      <c r="R833" s="150">
        <f>Q833*H833</f>
        <v>0</v>
      </c>
      <c r="S833" s="150">
        <v>0</v>
      </c>
      <c r="T833" s="151">
        <f>S833*H833</f>
        <v>0</v>
      </c>
      <c r="AR833" s="291" t="s">
        <v>150</v>
      </c>
      <c r="AT833" s="291" t="s">
        <v>146</v>
      </c>
      <c r="AU833" s="291" t="s">
        <v>82</v>
      </c>
      <c r="AY833" s="291" t="s">
        <v>145</v>
      </c>
      <c r="BE833" s="303">
        <f>IF(N833="základní",J833,0)</f>
        <v>0</v>
      </c>
      <c r="BF833" s="303">
        <f>IF(N833="snížená",J833,0)</f>
        <v>0</v>
      </c>
      <c r="BG833" s="303">
        <f>IF(N833="zákl. přenesená",J833,0)</f>
        <v>0</v>
      </c>
      <c r="BH833" s="303">
        <f>IF(N833="sníž. přenesená",J833,0)</f>
        <v>0</v>
      </c>
      <c r="BI833" s="303">
        <f>IF(N833="nulová",J833,0)</f>
        <v>0</v>
      </c>
      <c r="BJ833" s="291" t="s">
        <v>80</v>
      </c>
      <c r="BK833" s="303">
        <f>ROUND(I833*H833,2)</f>
        <v>0</v>
      </c>
      <c r="BL833" s="291" t="s">
        <v>150</v>
      </c>
      <c r="BM833" s="291" t="s">
        <v>1431</v>
      </c>
    </row>
    <row r="834" spans="2:65" s="55" customFormat="1" ht="22.5" customHeight="1">
      <c r="B834" s="33"/>
      <c r="C834" s="142" t="s">
        <v>1432</v>
      </c>
      <c r="D834" s="142" t="s">
        <v>146</v>
      </c>
      <c r="E834" s="143" t="s">
        <v>706</v>
      </c>
      <c r="F834" s="144" t="s">
        <v>707</v>
      </c>
      <c r="G834" s="145" t="s">
        <v>221</v>
      </c>
      <c r="H834" s="146">
        <v>148</v>
      </c>
      <c r="I834" s="147"/>
      <c r="J834" s="148">
        <f>ROUND(I834*H834,2)</f>
        <v>0</v>
      </c>
      <c r="K834" s="144" t="s">
        <v>21</v>
      </c>
      <c r="L834" s="33"/>
      <c r="M834" s="302" t="s">
        <v>21</v>
      </c>
      <c r="N834" s="149" t="s">
        <v>43</v>
      </c>
      <c r="O834" s="34"/>
      <c r="P834" s="150">
        <f>O834*H834</f>
        <v>0</v>
      </c>
      <c r="Q834" s="150">
        <v>0</v>
      </c>
      <c r="R834" s="150">
        <f>Q834*H834</f>
        <v>0</v>
      </c>
      <c r="S834" s="150">
        <v>0</v>
      </c>
      <c r="T834" s="151">
        <f>S834*H834</f>
        <v>0</v>
      </c>
      <c r="AR834" s="291" t="s">
        <v>150</v>
      </c>
      <c r="AT834" s="291" t="s">
        <v>146</v>
      </c>
      <c r="AU834" s="291" t="s">
        <v>82</v>
      </c>
      <c r="AY834" s="291" t="s">
        <v>145</v>
      </c>
      <c r="BE834" s="303">
        <f>IF(N834="základní",J834,0)</f>
        <v>0</v>
      </c>
      <c r="BF834" s="303">
        <f>IF(N834="snížená",J834,0)</f>
        <v>0</v>
      </c>
      <c r="BG834" s="303">
        <f>IF(N834="zákl. přenesená",J834,0)</f>
        <v>0</v>
      </c>
      <c r="BH834" s="303">
        <f>IF(N834="sníž. přenesená",J834,0)</f>
        <v>0</v>
      </c>
      <c r="BI834" s="303">
        <f>IF(N834="nulová",J834,0)</f>
        <v>0</v>
      </c>
      <c r="BJ834" s="291" t="s">
        <v>80</v>
      </c>
      <c r="BK834" s="303">
        <f>ROUND(I834*H834,2)</f>
        <v>0</v>
      </c>
      <c r="BL834" s="291" t="s">
        <v>150</v>
      </c>
      <c r="BM834" s="291" t="s">
        <v>1433</v>
      </c>
    </row>
    <row r="835" spans="2:65" s="133" customFormat="1" ht="29.85" customHeight="1">
      <c r="B835" s="132"/>
      <c r="D835" s="134" t="s">
        <v>71</v>
      </c>
      <c r="E835" s="168" t="s">
        <v>838</v>
      </c>
      <c r="F835" s="168" t="s">
        <v>839</v>
      </c>
      <c r="I835" s="136"/>
      <c r="J835" s="169">
        <f>BK835</f>
        <v>0</v>
      </c>
      <c r="L835" s="132"/>
      <c r="M835" s="138"/>
      <c r="N835" s="139"/>
      <c r="O835" s="139"/>
      <c r="P835" s="140">
        <f>SUM(P836:P852)</f>
        <v>0</v>
      </c>
      <c r="Q835" s="139"/>
      <c r="R835" s="140">
        <f>SUM(R836:R852)</f>
        <v>2.7599999999999999E-3</v>
      </c>
      <c r="S835" s="139"/>
      <c r="T835" s="141">
        <f>SUM(T836:T852)</f>
        <v>0</v>
      </c>
      <c r="AR835" s="165" t="s">
        <v>80</v>
      </c>
      <c r="AT835" s="300" t="s">
        <v>71</v>
      </c>
      <c r="AU835" s="300" t="s">
        <v>80</v>
      </c>
      <c r="AY835" s="165" t="s">
        <v>145</v>
      </c>
      <c r="BK835" s="301">
        <f>SUM(BK836:BK852)</f>
        <v>0</v>
      </c>
    </row>
    <row r="836" spans="2:65" s="55" customFormat="1" ht="31.5" customHeight="1">
      <c r="B836" s="33"/>
      <c r="C836" s="142" t="s">
        <v>1096</v>
      </c>
      <c r="D836" s="142" t="s">
        <v>146</v>
      </c>
      <c r="E836" s="143" t="s">
        <v>778</v>
      </c>
      <c r="F836" s="144" t="s">
        <v>779</v>
      </c>
      <c r="G836" s="145" t="s">
        <v>189</v>
      </c>
      <c r="H836" s="146">
        <v>552</v>
      </c>
      <c r="I836" s="147"/>
      <c r="J836" s="148">
        <f>ROUND(I836*H836,2)</f>
        <v>0</v>
      </c>
      <c r="K836" s="144" t="s">
        <v>190</v>
      </c>
      <c r="L836" s="33"/>
      <c r="M836" s="302" t="s">
        <v>21</v>
      </c>
      <c r="N836" s="149" t="s">
        <v>43</v>
      </c>
      <c r="O836" s="34"/>
      <c r="P836" s="150">
        <f>O836*H836</f>
        <v>0</v>
      </c>
      <c r="Q836" s="150">
        <v>0</v>
      </c>
      <c r="R836" s="150">
        <f>Q836*H836</f>
        <v>0</v>
      </c>
      <c r="S836" s="150">
        <v>0</v>
      </c>
      <c r="T836" s="151">
        <f>S836*H836</f>
        <v>0</v>
      </c>
      <c r="AR836" s="291" t="s">
        <v>150</v>
      </c>
      <c r="AT836" s="291" t="s">
        <v>146</v>
      </c>
      <c r="AU836" s="291" t="s">
        <v>82</v>
      </c>
      <c r="AY836" s="291" t="s">
        <v>145</v>
      </c>
      <c r="BE836" s="303">
        <f>IF(N836="základní",J836,0)</f>
        <v>0</v>
      </c>
      <c r="BF836" s="303">
        <f>IF(N836="snížená",J836,0)</f>
        <v>0</v>
      </c>
      <c r="BG836" s="303">
        <f>IF(N836="zákl. přenesená",J836,0)</f>
        <v>0</v>
      </c>
      <c r="BH836" s="303">
        <f>IF(N836="sníž. přenesená",J836,0)</f>
        <v>0</v>
      </c>
      <c r="BI836" s="303">
        <f>IF(N836="nulová",J836,0)</f>
        <v>0</v>
      </c>
      <c r="BJ836" s="291" t="s">
        <v>80</v>
      </c>
      <c r="BK836" s="303">
        <f>ROUND(I836*H836,2)</f>
        <v>0</v>
      </c>
      <c r="BL836" s="291" t="s">
        <v>150</v>
      </c>
      <c r="BM836" s="291" t="s">
        <v>1434</v>
      </c>
    </row>
    <row r="837" spans="2:65" s="55" customFormat="1" ht="148.5">
      <c r="B837" s="33"/>
      <c r="D837" s="170" t="s">
        <v>191</v>
      </c>
      <c r="F837" s="171" t="s">
        <v>780</v>
      </c>
      <c r="I837" s="122"/>
      <c r="L837" s="33"/>
      <c r="M837" s="154"/>
      <c r="N837" s="34"/>
      <c r="O837" s="34"/>
      <c r="P837" s="34"/>
      <c r="Q837" s="34"/>
      <c r="R837" s="34"/>
      <c r="S837" s="34"/>
      <c r="T837" s="70"/>
      <c r="AT837" s="291" t="s">
        <v>191</v>
      </c>
      <c r="AU837" s="291" t="s">
        <v>82</v>
      </c>
    </row>
    <row r="838" spans="2:65" s="55" customFormat="1" ht="22.5" customHeight="1">
      <c r="B838" s="33"/>
      <c r="C838" s="182" t="s">
        <v>1435</v>
      </c>
      <c r="D838" s="182" t="s">
        <v>232</v>
      </c>
      <c r="E838" s="183" t="s">
        <v>1097</v>
      </c>
      <c r="F838" s="184" t="s">
        <v>843</v>
      </c>
      <c r="G838" s="185" t="s">
        <v>844</v>
      </c>
      <c r="H838" s="186">
        <v>0.55200000000000005</v>
      </c>
      <c r="I838" s="187"/>
      <c r="J838" s="188">
        <f>ROUND(I838*H838,2)</f>
        <v>0</v>
      </c>
      <c r="K838" s="184" t="s">
        <v>21</v>
      </c>
      <c r="L838" s="306"/>
      <c r="M838" s="307" t="s">
        <v>21</v>
      </c>
      <c r="N838" s="189" t="s">
        <v>43</v>
      </c>
      <c r="O838" s="34"/>
      <c r="P838" s="150">
        <f>O838*H838</f>
        <v>0</v>
      </c>
      <c r="Q838" s="150">
        <v>0</v>
      </c>
      <c r="R838" s="150">
        <f>Q838*H838</f>
        <v>0</v>
      </c>
      <c r="S838" s="150">
        <v>0</v>
      </c>
      <c r="T838" s="151">
        <f>S838*H838</f>
        <v>0</v>
      </c>
      <c r="AR838" s="291" t="s">
        <v>162</v>
      </c>
      <c r="AT838" s="291" t="s">
        <v>232</v>
      </c>
      <c r="AU838" s="291" t="s">
        <v>82</v>
      </c>
      <c r="AY838" s="291" t="s">
        <v>145</v>
      </c>
      <c r="BE838" s="303">
        <f>IF(N838="základní",J838,0)</f>
        <v>0</v>
      </c>
      <c r="BF838" s="303">
        <f>IF(N838="snížená",J838,0)</f>
        <v>0</v>
      </c>
      <c r="BG838" s="303">
        <f>IF(N838="zákl. přenesená",J838,0)</f>
        <v>0</v>
      </c>
      <c r="BH838" s="303">
        <f>IF(N838="sníž. přenesená",J838,0)</f>
        <v>0</v>
      </c>
      <c r="BI838" s="303">
        <f>IF(N838="nulová",J838,0)</f>
        <v>0</v>
      </c>
      <c r="BJ838" s="291" t="s">
        <v>80</v>
      </c>
      <c r="BK838" s="303">
        <f>ROUND(I838*H838,2)</f>
        <v>0</v>
      </c>
      <c r="BL838" s="291" t="s">
        <v>150</v>
      </c>
      <c r="BM838" s="291" t="s">
        <v>1436</v>
      </c>
    </row>
    <row r="839" spans="2:65" s="55" customFormat="1" ht="31.5" customHeight="1">
      <c r="B839" s="33"/>
      <c r="C839" s="142" t="s">
        <v>1098</v>
      </c>
      <c r="D839" s="142" t="s">
        <v>146</v>
      </c>
      <c r="E839" s="143" t="s">
        <v>847</v>
      </c>
      <c r="F839" s="144" t="s">
        <v>848</v>
      </c>
      <c r="G839" s="145" t="s">
        <v>189</v>
      </c>
      <c r="H839" s="146">
        <v>552</v>
      </c>
      <c r="I839" s="147"/>
      <c r="J839" s="148">
        <f>ROUND(I839*H839,2)</f>
        <v>0</v>
      </c>
      <c r="K839" s="144" t="s">
        <v>21</v>
      </c>
      <c r="L839" s="33"/>
      <c r="M839" s="302" t="s">
        <v>21</v>
      </c>
      <c r="N839" s="149" t="s">
        <v>43</v>
      </c>
      <c r="O839" s="34"/>
      <c r="P839" s="150">
        <f>O839*H839</f>
        <v>0</v>
      </c>
      <c r="Q839" s="150">
        <v>0</v>
      </c>
      <c r="R839" s="150">
        <f>Q839*H839</f>
        <v>0</v>
      </c>
      <c r="S839" s="150">
        <v>0</v>
      </c>
      <c r="T839" s="151">
        <f>S839*H839</f>
        <v>0</v>
      </c>
      <c r="AR839" s="291" t="s">
        <v>150</v>
      </c>
      <c r="AT839" s="291" t="s">
        <v>146</v>
      </c>
      <c r="AU839" s="291" t="s">
        <v>82</v>
      </c>
      <c r="AY839" s="291" t="s">
        <v>145</v>
      </c>
      <c r="BE839" s="303">
        <f>IF(N839="základní",J839,0)</f>
        <v>0</v>
      </c>
      <c r="BF839" s="303">
        <f>IF(N839="snížená",J839,0)</f>
        <v>0</v>
      </c>
      <c r="BG839" s="303">
        <f>IF(N839="zákl. přenesená",J839,0)</f>
        <v>0</v>
      </c>
      <c r="BH839" s="303">
        <f>IF(N839="sníž. přenesená",J839,0)</f>
        <v>0</v>
      </c>
      <c r="BI839" s="303">
        <f>IF(N839="nulová",J839,0)</f>
        <v>0</v>
      </c>
      <c r="BJ839" s="291" t="s">
        <v>80</v>
      </c>
      <c r="BK839" s="303">
        <f>ROUND(I839*H839,2)</f>
        <v>0</v>
      </c>
      <c r="BL839" s="291" t="s">
        <v>150</v>
      </c>
      <c r="BM839" s="291" t="s">
        <v>1437</v>
      </c>
    </row>
    <row r="840" spans="2:65" s="55" customFormat="1" ht="22.5" customHeight="1">
      <c r="B840" s="33"/>
      <c r="C840" s="142" t="s">
        <v>1438</v>
      </c>
      <c r="D840" s="142" t="s">
        <v>146</v>
      </c>
      <c r="E840" s="143" t="s">
        <v>850</v>
      </c>
      <c r="F840" s="144" t="s">
        <v>851</v>
      </c>
      <c r="G840" s="145" t="s">
        <v>189</v>
      </c>
      <c r="H840" s="146">
        <v>552</v>
      </c>
      <c r="I840" s="147"/>
      <c r="J840" s="148">
        <f>ROUND(I840*H840,2)</f>
        <v>0</v>
      </c>
      <c r="K840" s="144" t="s">
        <v>190</v>
      </c>
      <c r="L840" s="33"/>
      <c r="M840" s="302" t="s">
        <v>21</v>
      </c>
      <c r="N840" s="149" t="s">
        <v>43</v>
      </c>
      <c r="O840" s="34"/>
      <c r="P840" s="150">
        <f>O840*H840</f>
        <v>0</v>
      </c>
      <c r="Q840" s="150">
        <v>0</v>
      </c>
      <c r="R840" s="150">
        <f>Q840*H840</f>
        <v>0</v>
      </c>
      <c r="S840" s="150">
        <v>0</v>
      </c>
      <c r="T840" s="151">
        <f>S840*H840</f>
        <v>0</v>
      </c>
      <c r="AR840" s="291" t="s">
        <v>150</v>
      </c>
      <c r="AT840" s="291" t="s">
        <v>146</v>
      </c>
      <c r="AU840" s="291" t="s">
        <v>82</v>
      </c>
      <c r="AY840" s="291" t="s">
        <v>145</v>
      </c>
      <c r="BE840" s="303">
        <f>IF(N840="základní",J840,0)</f>
        <v>0</v>
      </c>
      <c r="BF840" s="303">
        <f>IF(N840="snížená",J840,0)</f>
        <v>0</v>
      </c>
      <c r="BG840" s="303">
        <f>IF(N840="zákl. přenesená",J840,0)</f>
        <v>0</v>
      </c>
      <c r="BH840" s="303">
        <f>IF(N840="sníž. přenesená",J840,0)</f>
        <v>0</v>
      </c>
      <c r="BI840" s="303">
        <f>IF(N840="nulová",J840,0)</f>
        <v>0</v>
      </c>
      <c r="BJ840" s="291" t="s">
        <v>80</v>
      </c>
      <c r="BK840" s="303">
        <f>ROUND(I840*H840,2)</f>
        <v>0</v>
      </c>
      <c r="BL840" s="291" t="s">
        <v>150</v>
      </c>
      <c r="BM840" s="291" t="s">
        <v>1439</v>
      </c>
    </row>
    <row r="841" spans="2:65" s="55" customFormat="1" ht="40.5">
      <c r="B841" s="33"/>
      <c r="D841" s="170" t="s">
        <v>191</v>
      </c>
      <c r="F841" s="171" t="s">
        <v>400</v>
      </c>
      <c r="I841" s="122"/>
      <c r="L841" s="33"/>
      <c r="M841" s="154"/>
      <c r="N841" s="34"/>
      <c r="O841" s="34"/>
      <c r="P841" s="34"/>
      <c r="Q841" s="34"/>
      <c r="R841" s="34"/>
      <c r="S841" s="34"/>
      <c r="T841" s="70"/>
      <c r="AT841" s="291" t="s">
        <v>191</v>
      </c>
      <c r="AU841" s="291" t="s">
        <v>82</v>
      </c>
    </row>
    <row r="842" spans="2:65" s="55" customFormat="1" ht="22.5" customHeight="1">
      <c r="B842" s="33"/>
      <c r="C842" s="142" t="s">
        <v>1100</v>
      </c>
      <c r="D842" s="142" t="s">
        <v>146</v>
      </c>
      <c r="E842" s="143" t="s">
        <v>401</v>
      </c>
      <c r="F842" s="144" t="s">
        <v>402</v>
      </c>
      <c r="G842" s="145" t="s">
        <v>189</v>
      </c>
      <c r="H842" s="146">
        <v>552</v>
      </c>
      <c r="I842" s="147"/>
      <c r="J842" s="148">
        <f>ROUND(I842*H842,2)</f>
        <v>0</v>
      </c>
      <c r="K842" s="144" t="s">
        <v>190</v>
      </c>
      <c r="L842" s="33"/>
      <c r="M842" s="302" t="s">
        <v>21</v>
      </c>
      <c r="N842" s="149" t="s">
        <v>43</v>
      </c>
      <c r="O842" s="34"/>
      <c r="P842" s="150">
        <f>O842*H842</f>
        <v>0</v>
      </c>
      <c r="Q842" s="150">
        <v>0</v>
      </c>
      <c r="R842" s="150">
        <f>Q842*H842</f>
        <v>0</v>
      </c>
      <c r="S842" s="150">
        <v>0</v>
      </c>
      <c r="T842" s="151">
        <f>S842*H842</f>
        <v>0</v>
      </c>
      <c r="AR842" s="291" t="s">
        <v>150</v>
      </c>
      <c r="AT842" s="291" t="s">
        <v>146</v>
      </c>
      <c r="AU842" s="291" t="s">
        <v>82</v>
      </c>
      <c r="AY842" s="291" t="s">
        <v>145</v>
      </c>
      <c r="BE842" s="303">
        <f>IF(N842="základní",J842,0)</f>
        <v>0</v>
      </c>
      <c r="BF842" s="303">
        <f>IF(N842="snížená",J842,0)</f>
        <v>0</v>
      </c>
      <c r="BG842" s="303">
        <f>IF(N842="zákl. přenesená",J842,0)</f>
        <v>0</v>
      </c>
      <c r="BH842" s="303">
        <f>IF(N842="sníž. přenesená",J842,0)</f>
        <v>0</v>
      </c>
      <c r="BI842" s="303">
        <f>IF(N842="nulová",J842,0)</f>
        <v>0</v>
      </c>
      <c r="BJ842" s="291" t="s">
        <v>80</v>
      </c>
      <c r="BK842" s="303">
        <f>ROUND(I842*H842,2)</f>
        <v>0</v>
      </c>
      <c r="BL842" s="291" t="s">
        <v>150</v>
      </c>
      <c r="BM842" s="291" t="s">
        <v>1440</v>
      </c>
    </row>
    <row r="843" spans="2:65" s="55" customFormat="1" ht="40.5">
      <c r="B843" s="33"/>
      <c r="D843" s="170" t="s">
        <v>191</v>
      </c>
      <c r="F843" s="171" t="s">
        <v>400</v>
      </c>
      <c r="I843" s="122"/>
      <c r="L843" s="33"/>
      <c r="M843" s="154"/>
      <c r="N843" s="34"/>
      <c r="O843" s="34"/>
      <c r="P843" s="34"/>
      <c r="Q843" s="34"/>
      <c r="R843" s="34"/>
      <c r="S843" s="34"/>
      <c r="T843" s="70"/>
      <c r="AT843" s="291" t="s">
        <v>191</v>
      </c>
      <c r="AU843" s="291" t="s">
        <v>82</v>
      </c>
    </row>
    <row r="844" spans="2:65" s="55" customFormat="1" ht="22.5" customHeight="1">
      <c r="B844" s="33"/>
      <c r="C844" s="142" t="s">
        <v>1441</v>
      </c>
      <c r="D844" s="142" t="s">
        <v>146</v>
      </c>
      <c r="E844" s="143" t="s">
        <v>855</v>
      </c>
      <c r="F844" s="144" t="s">
        <v>856</v>
      </c>
      <c r="G844" s="145" t="s">
        <v>189</v>
      </c>
      <c r="H844" s="146">
        <v>552</v>
      </c>
      <c r="I844" s="147"/>
      <c r="J844" s="148">
        <f>ROUND(I844*H844,2)</f>
        <v>0</v>
      </c>
      <c r="K844" s="144" t="s">
        <v>190</v>
      </c>
      <c r="L844" s="33"/>
      <c r="M844" s="302" t="s">
        <v>21</v>
      </c>
      <c r="N844" s="149" t="s">
        <v>43</v>
      </c>
      <c r="O844" s="34"/>
      <c r="P844" s="150">
        <f>O844*H844</f>
        <v>0</v>
      </c>
      <c r="Q844" s="150">
        <v>0</v>
      </c>
      <c r="R844" s="150">
        <f>Q844*H844</f>
        <v>0</v>
      </c>
      <c r="S844" s="150">
        <v>0</v>
      </c>
      <c r="T844" s="151">
        <f>S844*H844</f>
        <v>0</v>
      </c>
      <c r="AR844" s="291" t="s">
        <v>150</v>
      </c>
      <c r="AT844" s="291" t="s">
        <v>146</v>
      </c>
      <c r="AU844" s="291" t="s">
        <v>82</v>
      </c>
      <c r="AY844" s="291" t="s">
        <v>145</v>
      </c>
      <c r="BE844" s="303">
        <f>IF(N844="základní",J844,0)</f>
        <v>0</v>
      </c>
      <c r="BF844" s="303">
        <f>IF(N844="snížená",J844,0)</f>
        <v>0</v>
      </c>
      <c r="BG844" s="303">
        <f>IF(N844="zákl. přenesená",J844,0)</f>
        <v>0</v>
      </c>
      <c r="BH844" s="303">
        <f>IF(N844="sníž. přenesená",J844,0)</f>
        <v>0</v>
      </c>
      <c r="BI844" s="303">
        <f>IF(N844="nulová",J844,0)</f>
        <v>0</v>
      </c>
      <c r="BJ844" s="291" t="s">
        <v>80</v>
      </c>
      <c r="BK844" s="303">
        <f>ROUND(I844*H844,2)</f>
        <v>0</v>
      </c>
      <c r="BL844" s="291" t="s">
        <v>150</v>
      </c>
      <c r="BM844" s="291" t="s">
        <v>1442</v>
      </c>
    </row>
    <row r="845" spans="2:65" s="55" customFormat="1" ht="40.5">
      <c r="B845" s="33"/>
      <c r="D845" s="170" t="s">
        <v>191</v>
      </c>
      <c r="F845" s="171" t="s">
        <v>400</v>
      </c>
      <c r="I845" s="122"/>
      <c r="L845" s="33"/>
      <c r="M845" s="154"/>
      <c r="N845" s="34"/>
      <c r="O845" s="34"/>
      <c r="P845" s="34"/>
      <c r="Q845" s="34"/>
      <c r="R845" s="34"/>
      <c r="S845" s="34"/>
      <c r="T845" s="70"/>
      <c r="AT845" s="291" t="s">
        <v>191</v>
      </c>
      <c r="AU845" s="291" t="s">
        <v>82</v>
      </c>
    </row>
    <row r="846" spans="2:65" s="55" customFormat="1" ht="22.5" customHeight="1">
      <c r="B846" s="33"/>
      <c r="C846" s="142" t="s">
        <v>1101</v>
      </c>
      <c r="D846" s="142" t="s">
        <v>146</v>
      </c>
      <c r="E846" s="143" t="s">
        <v>401</v>
      </c>
      <c r="F846" s="144" t="s">
        <v>402</v>
      </c>
      <c r="G846" s="145" t="s">
        <v>189</v>
      </c>
      <c r="H846" s="146">
        <v>552</v>
      </c>
      <c r="I846" s="147"/>
      <c r="J846" s="148">
        <f>ROUND(I846*H846,2)</f>
        <v>0</v>
      </c>
      <c r="K846" s="144" t="s">
        <v>190</v>
      </c>
      <c r="L846" s="33"/>
      <c r="M846" s="302" t="s">
        <v>21</v>
      </c>
      <c r="N846" s="149" t="s">
        <v>43</v>
      </c>
      <c r="O846" s="34"/>
      <c r="P846" s="150">
        <f>O846*H846</f>
        <v>0</v>
      </c>
      <c r="Q846" s="150">
        <v>0</v>
      </c>
      <c r="R846" s="150">
        <f>Q846*H846</f>
        <v>0</v>
      </c>
      <c r="S846" s="150">
        <v>0</v>
      </c>
      <c r="T846" s="151">
        <f>S846*H846</f>
        <v>0</v>
      </c>
      <c r="AR846" s="291" t="s">
        <v>150</v>
      </c>
      <c r="AT846" s="291" t="s">
        <v>146</v>
      </c>
      <c r="AU846" s="291" t="s">
        <v>82</v>
      </c>
      <c r="AY846" s="291" t="s">
        <v>145</v>
      </c>
      <c r="BE846" s="303">
        <f>IF(N846="základní",J846,0)</f>
        <v>0</v>
      </c>
      <c r="BF846" s="303">
        <f>IF(N846="snížená",J846,0)</f>
        <v>0</v>
      </c>
      <c r="BG846" s="303">
        <f>IF(N846="zákl. přenesená",J846,0)</f>
        <v>0</v>
      </c>
      <c r="BH846" s="303">
        <f>IF(N846="sníž. přenesená",J846,0)</f>
        <v>0</v>
      </c>
      <c r="BI846" s="303">
        <f>IF(N846="nulová",J846,0)</f>
        <v>0</v>
      </c>
      <c r="BJ846" s="291" t="s">
        <v>80</v>
      </c>
      <c r="BK846" s="303">
        <f>ROUND(I846*H846,2)</f>
        <v>0</v>
      </c>
      <c r="BL846" s="291" t="s">
        <v>150</v>
      </c>
      <c r="BM846" s="291" t="s">
        <v>1443</v>
      </c>
    </row>
    <row r="847" spans="2:65" s="55" customFormat="1" ht="40.5">
      <c r="B847" s="33"/>
      <c r="D847" s="170" t="s">
        <v>191</v>
      </c>
      <c r="F847" s="171" t="s">
        <v>400</v>
      </c>
      <c r="I847" s="122"/>
      <c r="L847" s="33"/>
      <c r="M847" s="154"/>
      <c r="N847" s="34"/>
      <c r="O847" s="34"/>
      <c r="P847" s="34"/>
      <c r="Q847" s="34"/>
      <c r="R847" s="34"/>
      <c r="S847" s="34"/>
      <c r="T847" s="70"/>
      <c r="AT847" s="291" t="s">
        <v>191</v>
      </c>
      <c r="AU847" s="291" t="s">
        <v>82</v>
      </c>
    </row>
    <row r="848" spans="2:65" s="55" customFormat="1" ht="22.5" customHeight="1">
      <c r="B848" s="33"/>
      <c r="C848" s="142" t="s">
        <v>1444</v>
      </c>
      <c r="D848" s="142" t="s">
        <v>146</v>
      </c>
      <c r="E848" s="143" t="s">
        <v>860</v>
      </c>
      <c r="F848" s="144" t="s">
        <v>861</v>
      </c>
      <c r="G848" s="145" t="s">
        <v>189</v>
      </c>
      <c r="H848" s="146">
        <v>552</v>
      </c>
      <c r="I848" s="147"/>
      <c r="J848" s="148">
        <f>ROUND(I848*H848,2)</f>
        <v>0</v>
      </c>
      <c r="K848" s="144" t="s">
        <v>21</v>
      </c>
      <c r="L848" s="33"/>
      <c r="M848" s="302" t="s">
        <v>21</v>
      </c>
      <c r="N848" s="149" t="s">
        <v>43</v>
      </c>
      <c r="O848" s="34"/>
      <c r="P848" s="150">
        <f>O848*H848</f>
        <v>0</v>
      </c>
      <c r="Q848" s="150">
        <v>0</v>
      </c>
      <c r="R848" s="150">
        <f>Q848*H848</f>
        <v>0</v>
      </c>
      <c r="S848" s="150">
        <v>0</v>
      </c>
      <c r="T848" s="151">
        <f>S848*H848</f>
        <v>0</v>
      </c>
      <c r="AR848" s="291" t="s">
        <v>150</v>
      </c>
      <c r="AT848" s="291" t="s">
        <v>146</v>
      </c>
      <c r="AU848" s="291" t="s">
        <v>82</v>
      </c>
      <c r="AY848" s="291" t="s">
        <v>145</v>
      </c>
      <c r="BE848" s="303">
        <f>IF(N848="základní",J848,0)</f>
        <v>0</v>
      </c>
      <c r="BF848" s="303">
        <f>IF(N848="snížená",J848,0)</f>
        <v>0</v>
      </c>
      <c r="BG848" s="303">
        <f>IF(N848="zákl. přenesená",J848,0)</f>
        <v>0</v>
      </c>
      <c r="BH848" s="303">
        <f>IF(N848="sníž. přenesená",J848,0)</f>
        <v>0</v>
      </c>
      <c r="BI848" s="303">
        <f>IF(N848="nulová",J848,0)</f>
        <v>0</v>
      </c>
      <c r="BJ848" s="291" t="s">
        <v>80</v>
      </c>
      <c r="BK848" s="303">
        <f>ROUND(I848*H848,2)</f>
        <v>0</v>
      </c>
      <c r="BL848" s="291" t="s">
        <v>150</v>
      </c>
      <c r="BM848" s="291" t="s">
        <v>1445</v>
      </c>
    </row>
    <row r="849" spans="2:65" s="55" customFormat="1" ht="22.5" customHeight="1">
      <c r="B849" s="33"/>
      <c r="C849" s="182" t="s">
        <v>1103</v>
      </c>
      <c r="D849" s="182" t="s">
        <v>232</v>
      </c>
      <c r="E849" s="183" t="s">
        <v>864</v>
      </c>
      <c r="F849" s="184" t="s">
        <v>1249</v>
      </c>
      <c r="G849" s="185" t="s">
        <v>459</v>
      </c>
      <c r="H849" s="186">
        <v>2.76</v>
      </c>
      <c r="I849" s="187"/>
      <c r="J849" s="188">
        <f>ROUND(I849*H849,2)</f>
        <v>0</v>
      </c>
      <c r="K849" s="184" t="s">
        <v>190</v>
      </c>
      <c r="L849" s="306"/>
      <c r="M849" s="307" t="s">
        <v>21</v>
      </c>
      <c r="N849" s="189" t="s">
        <v>43</v>
      </c>
      <c r="O849" s="34"/>
      <c r="P849" s="150">
        <f>O849*H849</f>
        <v>0</v>
      </c>
      <c r="Q849" s="150">
        <v>1E-3</v>
      </c>
      <c r="R849" s="150">
        <f>Q849*H849</f>
        <v>2.7599999999999999E-3</v>
      </c>
      <c r="S849" s="150">
        <v>0</v>
      </c>
      <c r="T849" s="151">
        <f>S849*H849</f>
        <v>0</v>
      </c>
      <c r="AR849" s="291" t="s">
        <v>162</v>
      </c>
      <c r="AT849" s="291" t="s">
        <v>232</v>
      </c>
      <c r="AU849" s="291" t="s">
        <v>82</v>
      </c>
      <c r="AY849" s="291" t="s">
        <v>145</v>
      </c>
      <c r="BE849" s="303">
        <f>IF(N849="základní",J849,0)</f>
        <v>0</v>
      </c>
      <c r="BF849" s="303">
        <f>IF(N849="snížená",J849,0)</f>
        <v>0</v>
      </c>
      <c r="BG849" s="303">
        <f>IF(N849="zákl. přenesená",J849,0)</f>
        <v>0</v>
      </c>
      <c r="BH849" s="303">
        <f>IF(N849="sníž. přenesená",J849,0)</f>
        <v>0</v>
      </c>
      <c r="BI849" s="303">
        <f>IF(N849="nulová",J849,0)</f>
        <v>0</v>
      </c>
      <c r="BJ849" s="291" t="s">
        <v>80</v>
      </c>
      <c r="BK849" s="303">
        <f>ROUND(I849*H849,2)</f>
        <v>0</v>
      </c>
      <c r="BL849" s="291" t="s">
        <v>150</v>
      </c>
      <c r="BM849" s="291" t="s">
        <v>1446</v>
      </c>
    </row>
    <row r="850" spans="2:65" s="55" customFormat="1" ht="22.5" customHeight="1">
      <c r="B850" s="33"/>
      <c r="C850" s="142" t="s">
        <v>1447</v>
      </c>
      <c r="D850" s="142" t="s">
        <v>146</v>
      </c>
      <c r="E850" s="143" t="s">
        <v>962</v>
      </c>
      <c r="F850" s="144" t="s">
        <v>963</v>
      </c>
      <c r="G850" s="145" t="s">
        <v>189</v>
      </c>
      <c r="H850" s="146">
        <v>552</v>
      </c>
      <c r="I850" s="147"/>
      <c r="J850" s="148">
        <f>ROUND(I850*H850,2)</f>
        <v>0</v>
      </c>
      <c r="K850" s="144" t="s">
        <v>190</v>
      </c>
      <c r="L850" s="33"/>
      <c r="M850" s="302" t="s">
        <v>21</v>
      </c>
      <c r="N850" s="149" t="s">
        <v>43</v>
      </c>
      <c r="O850" s="34"/>
      <c r="P850" s="150">
        <f>O850*H850</f>
        <v>0</v>
      </c>
      <c r="Q850" s="150">
        <v>0</v>
      </c>
      <c r="R850" s="150">
        <f>Q850*H850</f>
        <v>0</v>
      </c>
      <c r="S850" s="150">
        <v>0</v>
      </c>
      <c r="T850" s="151">
        <f>S850*H850</f>
        <v>0</v>
      </c>
      <c r="AR850" s="291" t="s">
        <v>150</v>
      </c>
      <c r="AT850" s="291" t="s">
        <v>146</v>
      </c>
      <c r="AU850" s="291" t="s">
        <v>82</v>
      </c>
      <c r="AY850" s="291" t="s">
        <v>145</v>
      </c>
      <c r="BE850" s="303">
        <f>IF(N850="základní",J850,0)</f>
        <v>0</v>
      </c>
      <c r="BF850" s="303">
        <f>IF(N850="snížená",J850,0)</f>
        <v>0</v>
      </c>
      <c r="BG850" s="303">
        <f>IF(N850="zákl. přenesená",J850,0)</f>
        <v>0</v>
      </c>
      <c r="BH850" s="303">
        <f>IF(N850="sníž. přenesená",J850,0)</f>
        <v>0</v>
      </c>
      <c r="BI850" s="303">
        <f>IF(N850="nulová",J850,0)</f>
        <v>0</v>
      </c>
      <c r="BJ850" s="291" t="s">
        <v>80</v>
      </c>
      <c r="BK850" s="303">
        <f>ROUND(I850*H850,2)</f>
        <v>0</v>
      </c>
      <c r="BL850" s="291" t="s">
        <v>150</v>
      </c>
      <c r="BM850" s="291" t="s">
        <v>1448</v>
      </c>
    </row>
    <row r="851" spans="2:65" s="55" customFormat="1" ht="40.5">
      <c r="B851" s="33"/>
      <c r="D851" s="170" t="s">
        <v>191</v>
      </c>
      <c r="F851" s="171" t="s">
        <v>400</v>
      </c>
      <c r="I851" s="122"/>
      <c r="L851" s="33"/>
      <c r="M851" s="154"/>
      <c r="N851" s="34"/>
      <c r="O851" s="34"/>
      <c r="P851" s="34"/>
      <c r="Q851" s="34"/>
      <c r="R851" s="34"/>
      <c r="S851" s="34"/>
      <c r="T851" s="70"/>
      <c r="AT851" s="291" t="s">
        <v>191</v>
      </c>
      <c r="AU851" s="291" t="s">
        <v>82</v>
      </c>
    </row>
    <row r="852" spans="2:65" s="55" customFormat="1" ht="22.5" customHeight="1">
      <c r="B852" s="33"/>
      <c r="C852" s="142" t="s">
        <v>1104</v>
      </c>
      <c r="D852" s="142" t="s">
        <v>146</v>
      </c>
      <c r="E852" s="143" t="s">
        <v>870</v>
      </c>
      <c r="F852" s="144" t="s">
        <v>871</v>
      </c>
      <c r="G852" s="145" t="s">
        <v>189</v>
      </c>
      <c r="H852" s="146">
        <v>1104</v>
      </c>
      <c r="I852" s="147"/>
      <c r="J852" s="148">
        <f>ROUND(I852*H852,2)</f>
        <v>0</v>
      </c>
      <c r="K852" s="144" t="s">
        <v>21</v>
      </c>
      <c r="L852" s="33"/>
      <c r="M852" s="302" t="s">
        <v>21</v>
      </c>
      <c r="N852" s="149" t="s">
        <v>43</v>
      </c>
      <c r="O852" s="34"/>
      <c r="P852" s="150">
        <f>O852*H852</f>
        <v>0</v>
      </c>
      <c r="Q852" s="150">
        <v>0</v>
      </c>
      <c r="R852" s="150">
        <f>Q852*H852</f>
        <v>0</v>
      </c>
      <c r="S852" s="150">
        <v>0</v>
      </c>
      <c r="T852" s="151">
        <f>S852*H852</f>
        <v>0</v>
      </c>
      <c r="AR852" s="291" t="s">
        <v>150</v>
      </c>
      <c r="AT852" s="291" t="s">
        <v>146</v>
      </c>
      <c r="AU852" s="291" t="s">
        <v>82</v>
      </c>
      <c r="AY852" s="291" t="s">
        <v>145</v>
      </c>
      <c r="BE852" s="303">
        <f>IF(N852="základní",J852,0)</f>
        <v>0</v>
      </c>
      <c r="BF852" s="303">
        <f>IF(N852="snížená",J852,0)</f>
        <v>0</v>
      </c>
      <c r="BG852" s="303">
        <f>IF(N852="zákl. přenesená",J852,0)</f>
        <v>0</v>
      </c>
      <c r="BH852" s="303">
        <f>IF(N852="sníž. přenesená",J852,0)</f>
        <v>0</v>
      </c>
      <c r="BI852" s="303">
        <f>IF(N852="nulová",J852,0)</f>
        <v>0</v>
      </c>
      <c r="BJ852" s="291" t="s">
        <v>80</v>
      </c>
      <c r="BK852" s="303">
        <f>ROUND(I852*H852,2)</f>
        <v>0</v>
      </c>
      <c r="BL852" s="291" t="s">
        <v>150</v>
      </c>
      <c r="BM852" s="291" t="s">
        <v>1449</v>
      </c>
    </row>
    <row r="853" spans="2:65" s="133" customFormat="1" ht="37.35" customHeight="1">
      <c r="B853" s="132"/>
      <c r="D853" s="165" t="s">
        <v>71</v>
      </c>
      <c r="E853" s="166" t="s">
        <v>1450</v>
      </c>
      <c r="F853" s="166" t="s">
        <v>1451</v>
      </c>
      <c r="I853" s="136"/>
      <c r="J853" s="167">
        <f>BK853</f>
        <v>0</v>
      </c>
      <c r="L853" s="132"/>
      <c r="M853" s="138"/>
      <c r="N853" s="139"/>
      <c r="O853" s="139"/>
      <c r="P853" s="140">
        <f>P854+P858+P882</f>
        <v>0</v>
      </c>
      <c r="Q853" s="139"/>
      <c r="R853" s="140">
        <f>R854+R858+R882</f>
        <v>29.933250000000005</v>
      </c>
      <c r="S853" s="139"/>
      <c r="T853" s="141">
        <f>T854+T858+T882</f>
        <v>0</v>
      </c>
      <c r="AR853" s="165" t="s">
        <v>80</v>
      </c>
      <c r="AT853" s="300" t="s">
        <v>71</v>
      </c>
      <c r="AU853" s="300" t="s">
        <v>72</v>
      </c>
      <c r="AY853" s="165" t="s">
        <v>145</v>
      </c>
      <c r="BK853" s="301">
        <f>BK854+BK858+BK882</f>
        <v>0</v>
      </c>
    </row>
    <row r="854" spans="2:65" s="133" customFormat="1" ht="19.899999999999999" customHeight="1">
      <c r="B854" s="132"/>
      <c r="D854" s="134" t="s">
        <v>71</v>
      </c>
      <c r="E854" s="168" t="s">
        <v>2439</v>
      </c>
      <c r="F854" s="168" t="s">
        <v>2440</v>
      </c>
      <c r="I854" s="136"/>
      <c r="J854" s="169">
        <f>BK854</f>
        <v>0</v>
      </c>
      <c r="L854" s="132"/>
      <c r="M854" s="138"/>
      <c r="N854" s="139"/>
      <c r="O854" s="139"/>
      <c r="P854" s="140">
        <f>SUM(P855:P857)</f>
        <v>0</v>
      </c>
      <c r="Q854" s="139"/>
      <c r="R854" s="140">
        <f>SUM(R855:R857)</f>
        <v>0</v>
      </c>
      <c r="S854" s="139"/>
      <c r="T854" s="141">
        <f>SUM(T855:T857)</f>
        <v>0</v>
      </c>
      <c r="AR854" s="165" t="s">
        <v>80</v>
      </c>
      <c r="AT854" s="300" t="s">
        <v>71</v>
      </c>
      <c r="AU854" s="300" t="s">
        <v>80</v>
      </c>
      <c r="AY854" s="165" t="s">
        <v>145</v>
      </c>
      <c r="BK854" s="301">
        <f>SUM(BK855:BK857)</f>
        <v>0</v>
      </c>
    </row>
    <row r="855" spans="2:65" s="55" customFormat="1" ht="31.5" customHeight="1">
      <c r="B855" s="33"/>
      <c r="C855" s="142" t="s">
        <v>1452</v>
      </c>
      <c r="D855" s="142" t="s">
        <v>146</v>
      </c>
      <c r="E855" s="143" t="s">
        <v>698</v>
      </c>
      <c r="F855" s="144" t="s">
        <v>699</v>
      </c>
      <c r="G855" s="145" t="s">
        <v>155</v>
      </c>
      <c r="H855" s="146">
        <v>50</v>
      </c>
      <c r="I855" s="147"/>
      <c r="J855" s="148">
        <f>ROUND(I855*H855,2)</f>
        <v>0</v>
      </c>
      <c r="K855" s="144" t="s">
        <v>21</v>
      </c>
      <c r="L855" s="33"/>
      <c r="M855" s="302" t="s">
        <v>21</v>
      </c>
      <c r="N855" s="149" t="s">
        <v>43</v>
      </c>
      <c r="O855" s="34"/>
      <c r="P855" s="150">
        <f>O855*H855</f>
        <v>0</v>
      </c>
      <c r="Q855" s="150">
        <v>0</v>
      </c>
      <c r="R855" s="150">
        <f>Q855*H855</f>
        <v>0</v>
      </c>
      <c r="S855" s="150">
        <v>0</v>
      </c>
      <c r="T855" s="151">
        <f>S855*H855</f>
        <v>0</v>
      </c>
      <c r="AR855" s="291" t="s">
        <v>150</v>
      </c>
      <c r="AT855" s="291" t="s">
        <v>146</v>
      </c>
      <c r="AU855" s="291" t="s">
        <v>82</v>
      </c>
      <c r="AY855" s="291" t="s">
        <v>145</v>
      </c>
      <c r="BE855" s="303">
        <f>IF(N855="základní",J855,0)</f>
        <v>0</v>
      </c>
      <c r="BF855" s="303">
        <f>IF(N855="snížená",J855,0)</f>
        <v>0</v>
      </c>
      <c r="BG855" s="303">
        <f>IF(N855="zákl. přenesená",J855,0)</f>
        <v>0</v>
      </c>
      <c r="BH855" s="303">
        <f>IF(N855="sníž. přenesená",J855,0)</f>
        <v>0</v>
      </c>
      <c r="BI855" s="303">
        <f>IF(N855="nulová",J855,0)</f>
        <v>0</v>
      </c>
      <c r="BJ855" s="291" t="s">
        <v>80</v>
      </c>
      <c r="BK855" s="303">
        <f>ROUND(I855*H855,2)</f>
        <v>0</v>
      </c>
      <c r="BL855" s="291" t="s">
        <v>150</v>
      </c>
      <c r="BM855" s="291" t="s">
        <v>1453</v>
      </c>
    </row>
    <row r="856" spans="2:65" s="55" customFormat="1" ht="22.5" customHeight="1">
      <c r="B856" s="33"/>
      <c r="C856" s="142" t="s">
        <v>1106</v>
      </c>
      <c r="D856" s="142" t="s">
        <v>146</v>
      </c>
      <c r="E856" s="143" t="s">
        <v>887</v>
      </c>
      <c r="F856" s="144" t="s">
        <v>888</v>
      </c>
      <c r="G856" s="145" t="s">
        <v>189</v>
      </c>
      <c r="H856" s="146">
        <v>2131</v>
      </c>
      <c r="I856" s="147"/>
      <c r="J856" s="148">
        <f>ROUND(I856*H856,2)</f>
        <v>0</v>
      </c>
      <c r="K856" s="144" t="s">
        <v>21</v>
      </c>
      <c r="L856" s="33"/>
      <c r="M856" s="302" t="s">
        <v>21</v>
      </c>
      <c r="N856" s="149" t="s">
        <v>43</v>
      </c>
      <c r="O856" s="34"/>
      <c r="P856" s="150">
        <f>O856*H856</f>
        <v>0</v>
      </c>
      <c r="Q856" s="150">
        <v>0</v>
      </c>
      <c r="R856" s="150">
        <f>Q856*H856</f>
        <v>0</v>
      </c>
      <c r="S856" s="150">
        <v>0</v>
      </c>
      <c r="T856" s="151">
        <f>S856*H856</f>
        <v>0</v>
      </c>
      <c r="AR856" s="291" t="s">
        <v>150</v>
      </c>
      <c r="AT856" s="291" t="s">
        <v>146</v>
      </c>
      <c r="AU856" s="291" t="s">
        <v>82</v>
      </c>
      <c r="AY856" s="291" t="s">
        <v>145</v>
      </c>
      <c r="BE856" s="303">
        <f>IF(N856="základní",J856,0)</f>
        <v>0</v>
      </c>
      <c r="BF856" s="303">
        <f>IF(N856="snížená",J856,0)</f>
        <v>0</v>
      </c>
      <c r="BG856" s="303">
        <f>IF(N856="zákl. přenesená",J856,0)</f>
        <v>0</v>
      </c>
      <c r="BH856" s="303">
        <f>IF(N856="sníž. přenesená",J856,0)</f>
        <v>0</v>
      </c>
      <c r="BI856" s="303">
        <f>IF(N856="nulová",J856,0)</f>
        <v>0</v>
      </c>
      <c r="BJ856" s="291" t="s">
        <v>80</v>
      </c>
      <c r="BK856" s="303">
        <f>ROUND(I856*H856,2)</f>
        <v>0</v>
      </c>
      <c r="BL856" s="291" t="s">
        <v>150</v>
      </c>
      <c r="BM856" s="291" t="s">
        <v>1454</v>
      </c>
    </row>
    <row r="857" spans="2:65" s="55" customFormat="1" ht="22.5" customHeight="1">
      <c r="B857" s="33"/>
      <c r="C857" s="142" t="s">
        <v>1455</v>
      </c>
      <c r="D857" s="142" t="s">
        <v>146</v>
      </c>
      <c r="E857" s="143" t="s">
        <v>706</v>
      </c>
      <c r="F857" s="144" t="s">
        <v>707</v>
      </c>
      <c r="G857" s="145" t="s">
        <v>221</v>
      </c>
      <c r="H857" s="146">
        <v>10</v>
      </c>
      <c r="I857" s="147"/>
      <c r="J857" s="148">
        <f>ROUND(I857*H857,2)</f>
        <v>0</v>
      </c>
      <c r="K857" s="144" t="s">
        <v>21</v>
      </c>
      <c r="L857" s="33"/>
      <c r="M857" s="302" t="s">
        <v>21</v>
      </c>
      <c r="N857" s="149" t="s">
        <v>43</v>
      </c>
      <c r="O857" s="34"/>
      <c r="P857" s="150">
        <f>O857*H857</f>
        <v>0</v>
      </c>
      <c r="Q857" s="150">
        <v>0</v>
      </c>
      <c r="R857" s="150">
        <f>Q857*H857</f>
        <v>0</v>
      </c>
      <c r="S857" s="150">
        <v>0</v>
      </c>
      <c r="T857" s="151">
        <f>S857*H857</f>
        <v>0</v>
      </c>
      <c r="AR857" s="291" t="s">
        <v>150</v>
      </c>
      <c r="AT857" s="291" t="s">
        <v>146</v>
      </c>
      <c r="AU857" s="291" t="s">
        <v>82</v>
      </c>
      <c r="AY857" s="291" t="s">
        <v>145</v>
      </c>
      <c r="BE857" s="303">
        <f>IF(N857="základní",J857,0)</f>
        <v>0</v>
      </c>
      <c r="BF857" s="303">
        <f>IF(N857="snížená",J857,0)</f>
        <v>0</v>
      </c>
      <c r="BG857" s="303">
        <f>IF(N857="zákl. přenesená",J857,0)</f>
        <v>0</v>
      </c>
      <c r="BH857" s="303">
        <f>IF(N857="sníž. přenesená",J857,0)</f>
        <v>0</v>
      </c>
      <c r="BI857" s="303">
        <f>IF(N857="nulová",J857,0)</f>
        <v>0</v>
      </c>
      <c r="BJ857" s="291" t="s">
        <v>80</v>
      </c>
      <c r="BK857" s="303">
        <f>ROUND(I857*H857,2)</f>
        <v>0</v>
      </c>
      <c r="BL857" s="291" t="s">
        <v>150</v>
      </c>
      <c r="BM857" s="291" t="s">
        <v>1456</v>
      </c>
    </row>
    <row r="858" spans="2:65" s="133" customFormat="1" ht="29.85" customHeight="1">
      <c r="B858" s="132"/>
      <c r="D858" s="134" t="s">
        <v>71</v>
      </c>
      <c r="E858" s="168" t="s">
        <v>1191</v>
      </c>
      <c r="F858" s="168" t="s">
        <v>1192</v>
      </c>
      <c r="I858" s="136"/>
      <c r="J858" s="169">
        <f>BK858</f>
        <v>0</v>
      </c>
      <c r="L858" s="132"/>
      <c r="M858" s="138"/>
      <c r="N858" s="139"/>
      <c r="O858" s="139"/>
      <c r="P858" s="140">
        <f>P859+SUM(P860:P876)</f>
        <v>0</v>
      </c>
      <c r="Q858" s="139"/>
      <c r="R858" s="140">
        <f>R859+SUM(R860:R876)</f>
        <v>29.927200000000006</v>
      </c>
      <c r="S858" s="139"/>
      <c r="T858" s="141">
        <f>T859+SUM(T860:T876)</f>
        <v>0</v>
      </c>
      <c r="AR858" s="165" t="s">
        <v>80</v>
      </c>
      <c r="AT858" s="300" t="s">
        <v>71</v>
      </c>
      <c r="AU858" s="300" t="s">
        <v>80</v>
      </c>
      <c r="AY858" s="165" t="s">
        <v>145</v>
      </c>
      <c r="BK858" s="301">
        <f>BK859+SUM(BK860:BK876)</f>
        <v>0</v>
      </c>
    </row>
    <row r="859" spans="2:65" s="55" customFormat="1" ht="31.5" customHeight="1">
      <c r="B859" s="33"/>
      <c r="C859" s="142" t="s">
        <v>1107</v>
      </c>
      <c r="D859" s="142" t="s">
        <v>146</v>
      </c>
      <c r="E859" s="143" t="s">
        <v>1193</v>
      </c>
      <c r="F859" s="144" t="s">
        <v>1194</v>
      </c>
      <c r="G859" s="145" t="s">
        <v>155</v>
      </c>
      <c r="H859" s="146">
        <v>800</v>
      </c>
      <c r="I859" s="147"/>
      <c r="J859" s="148">
        <f>ROUND(I859*H859,2)</f>
        <v>0</v>
      </c>
      <c r="K859" s="144" t="s">
        <v>190</v>
      </c>
      <c r="L859" s="33"/>
      <c r="M859" s="302" t="s">
        <v>21</v>
      </c>
      <c r="N859" s="149" t="s">
        <v>43</v>
      </c>
      <c r="O859" s="34"/>
      <c r="P859" s="150">
        <f>O859*H859</f>
        <v>0</v>
      </c>
      <c r="Q859" s="150">
        <v>0</v>
      </c>
      <c r="R859" s="150">
        <f>Q859*H859</f>
        <v>0</v>
      </c>
      <c r="S859" s="150">
        <v>0</v>
      </c>
      <c r="T859" s="151">
        <f>S859*H859</f>
        <v>0</v>
      </c>
      <c r="AR859" s="291" t="s">
        <v>150</v>
      </c>
      <c r="AT859" s="291" t="s">
        <v>146</v>
      </c>
      <c r="AU859" s="291" t="s">
        <v>82</v>
      </c>
      <c r="AY859" s="291" t="s">
        <v>145</v>
      </c>
      <c r="BE859" s="303">
        <f>IF(N859="základní",J859,0)</f>
        <v>0</v>
      </c>
      <c r="BF859" s="303">
        <f>IF(N859="snížená",J859,0)</f>
        <v>0</v>
      </c>
      <c r="BG859" s="303">
        <f>IF(N859="zákl. přenesená",J859,0)</f>
        <v>0</v>
      </c>
      <c r="BH859" s="303">
        <f>IF(N859="sníž. přenesená",J859,0)</f>
        <v>0</v>
      </c>
      <c r="BI859" s="303">
        <f>IF(N859="nulová",J859,0)</f>
        <v>0</v>
      </c>
      <c r="BJ859" s="291" t="s">
        <v>80</v>
      </c>
      <c r="BK859" s="303">
        <f>ROUND(I859*H859,2)</f>
        <v>0</v>
      </c>
      <c r="BL859" s="291" t="s">
        <v>150</v>
      </c>
      <c r="BM859" s="291" t="s">
        <v>1457</v>
      </c>
    </row>
    <row r="860" spans="2:65" s="55" customFormat="1" ht="81">
      <c r="B860" s="33"/>
      <c r="D860" s="170" t="s">
        <v>191</v>
      </c>
      <c r="F860" s="171" t="s">
        <v>408</v>
      </c>
      <c r="I860" s="122"/>
      <c r="L860" s="33"/>
      <c r="M860" s="154"/>
      <c r="N860" s="34"/>
      <c r="O860" s="34"/>
      <c r="P860" s="34"/>
      <c r="Q860" s="34"/>
      <c r="R860" s="34"/>
      <c r="S860" s="34"/>
      <c r="T860" s="70"/>
      <c r="AT860" s="291" t="s">
        <v>191</v>
      </c>
      <c r="AU860" s="291" t="s">
        <v>82</v>
      </c>
    </row>
    <row r="861" spans="2:65" s="55" customFormat="1" ht="31.5" customHeight="1">
      <c r="B861" s="33"/>
      <c r="C861" s="142" t="s">
        <v>1458</v>
      </c>
      <c r="D861" s="142" t="s">
        <v>146</v>
      </c>
      <c r="E861" s="143" t="s">
        <v>1197</v>
      </c>
      <c r="F861" s="144" t="s">
        <v>1198</v>
      </c>
      <c r="G861" s="145" t="s">
        <v>155</v>
      </c>
      <c r="H861" s="146">
        <v>800</v>
      </c>
      <c r="I861" s="147"/>
      <c r="J861" s="148">
        <f>ROUND(I861*H861,2)</f>
        <v>0</v>
      </c>
      <c r="K861" s="144" t="s">
        <v>190</v>
      </c>
      <c r="L861" s="33"/>
      <c r="M861" s="302" t="s">
        <v>21</v>
      </c>
      <c r="N861" s="149" t="s">
        <v>43</v>
      </c>
      <c r="O861" s="34"/>
      <c r="P861" s="150">
        <f>O861*H861</f>
        <v>0</v>
      </c>
      <c r="Q861" s="150">
        <v>0</v>
      </c>
      <c r="R861" s="150">
        <f>Q861*H861</f>
        <v>0</v>
      </c>
      <c r="S861" s="150">
        <v>0</v>
      </c>
      <c r="T861" s="151">
        <f>S861*H861</f>
        <v>0</v>
      </c>
      <c r="AR861" s="291" t="s">
        <v>150</v>
      </c>
      <c r="AT861" s="291" t="s">
        <v>146</v>
      </c>
      <c r="AU861" s="291" t="s">
        <v>82</v>
      </c>
      <c r="AY861" s="291" t="s">
        <v>145</v>
      </c>
      <c r="BE861" s="303">
        <f>IF(N861="základní",J861,0)</f>
        <v>0</v>
      </c>
      <c r="BF861" s="303">
        <f>IF(N861="snížená",J861,0)</f>
        <v>0</v>
      </c>
      <c r="BG861" s="303">
        <f>IF(N861="zákl. přenesená",J861,0)</f>
        <v>0</v>
      </c>
      <c r="BH861" s="303">
        <f>IF(N861="sníž. přenesená",J861,0)</f>
        <v>0</v>
      </c>
      <c r="BI861" s="303">
        <f>IF(N861="nulová",J861,0)</f>
        <v>0</v>
      </c>
      <c r="BJ861" s="291" t="s">
        <v>80</v>
      </c>
      <c r="BK861" s="303">
        <f>ROUND(I861*H861,2)</f>
        <v>0</v>
      </c>
      <c r="BL861" s="291" t="s">
        <v>150</v>
      </c>
      <c r="BM861" s="291" t="s">
        <v>1459</v>
      </c>
    </row>
    <row r="862" spans="2:65" s="55" customFormat="1" ht="94.5">
      <c r="B862" s="33"/>
      <c r="D862" s="170" t="s">
        <v>191</v>
      </c>
      <c r="F862" s="171" t="s">
        <v>1200</v>
      </c>
      <c r="I862" s="122"/>
      <c r="L862" s="33"/>
      <c r="M862" s="154"/>
      <c r="N862" s="34"/>
      <c r="O862" s="34"/>
      <c r="P862" s="34"/>
      <c r="Q862" s="34"/>
      <c r="R862" s="34"/>
      <c r="S862" s="34"/>
      <c r="T862" s="70"/>
      <c r="AT862" s="291" t="s">
        <v>191</v>
      </c>
      <c r="AU862" s="291" t="s">
        <v>82</v>
      </c>
    </row>
    <row r="863" spans="2:65" s="55" customFormat="1" ht="22.5" customHeight="1">
      <c r="B863" s="33"/>
      <c r="C863" s="182" t="s">
        <v>1109</v>
      </c>
      <c r="D863" s="182" t="s">
        <v>232</v>
      </c>
      <c r="E863" s="183" t="s">
        <v>1460</v>
      </c>
      <c r="F863" s="184" t="s">
        <v>1461</v>
      </c>
      <c r="G863" s="185" t="s">
        <v>149</v>
      </c>
      <c r="H863" s="186">
        <v>800</v>
      </c>
      <c r="I863" s="187"/>
      <c r="J863" s="188">
        <f>ROUND(I863*H863,2)</f>
        <v>0</v>
      </c>
      <c r="K863" s="184" t="s">
        <v>21</v>
      </c>
      <c r="L863" s="306"/>
      <c r="M863" s="307" t="s">
        <v>21</v>
      </c>
      <c r="N863" s="189" t="s">
        <v>43</v>
      </c>
      <c r="O863" s="34"/>
      <c r="P863" s="150">
        <f>O863*H863</f>
        <v>0</v>
      </c>
      <c r="Q863" s="150">
        <v>0</v>
      </c>
      <c r="R863" s="150">
        <f>Q863*H863</f>
        <v>0</v>
      </c>
      <c r="S863" s="150">
        <v>0</v>
      </c>
      <c r="T863" s="151">
        <f>S863*H863</f>
        <v>0</v>
      </c>
      <c r="AR863" s="291" t="s">
        <v>162</v>
      </c>
      <c r="AT863" s="291" t="s">
        <v>232</v>
      </c>
      <c r="AU863" s="291" t="s">
        <v>82</v>
      </c>
      <c r="AY863" s="291" t="s">
        <v>145</v>
      </c>
      <c r="BE863" s="303">
        <f>IF(N863="základní",J863,0)</f>
        <v>0</v>
      </c>
      <c r="BF863" s="303">
        <f>IF(N863="snížená",J863,0)</f>
        <v>0</v>
      </c>
      <c r="BG863" s="303">
        <f>IF(N863="zákl. přenesená",J863,0)</f>
        <v>0</v>
      </c>
      <c r="BH863" s="303">
        <f>IF(N863="sníž. přenesená",J863,0)</f>
        <v>0</v>
      </c>
      <c r="BI863" s="303">
        <f>IF(N863="nulová",J863,0)</f>
        <v>0</v>
      </c>
      <c r="BJ863" s="291" t="s">
        <v>80</v>
      </c>
      <c r="BK863" s="303">
        <f>ROUND(I863*H863,2)</f>
        <v>0</v>
      </c>
      <c r="BL863" s="291" t="s">
        <v>150</v>
      </c>
      <c r="BM863" s="291" t="s">
        <v>1462</v>
      </c>
    </row>
    <row r="864" spans="2:65" s="55" customFormat="1" ht="31.5" customHeight="1">
      <c r="B864" s="33"/>
      <c r="C864" s="142" t="s">
        <v>1463</v>
      </c>
      <c r="D864" s="142" t="s">
        <v>146</v>
      </c>
      <c r="E864" s="143" t="s">
        <v>730</v>
      </c>
      <c r="F864" s="144" t="s">
        <v>731</v>
      </c>
      <c r="G864" s="145" t="s">
        <v>199</v>
      </c>
      <c r="H864" s="146">
        <v>1.6E-2</v>
      </c>
      <c r="I864" s="147"/>
      <c r="J864" s="148">
        <f>ROUND(I864*H864,2)</f>
        <v>0</v>
      </c>
      <c r="K864" s="144" t="s">
        <v>190</v>
      </c>
      <c r="L864" s="33"/>
      <c r="M864" s="302" t="s">
        <v>21</v>
      </c>
      <c r="N864" s="149" t="s">
        <v>43</v>
      </c>
      <c r="O864" s="34"/>
      <c r="P864" s="150">
        <f>O864*H864</f>
        <v>0</v>
      </c>
      <c r="Q864" s="150">
        <v>0</v>
      </c>
      <c r="R864" s="150">
        <f>Q864*H864</f>
        <v>0</v>
      </c>
      <c r="S864" s="150">
        <v>0</v>
      </c>
      <c r="T864" s="151">
        <f>S864*H864</f>
        <v>0</v>
      </c>
      <c r="AR864" s="291" t="s">
        <v>150</v>
      </c>
      <c r="AT864" s="291" t="s">
        <v>146</v>
      </c>
      <c r="AU864" s="291" t="s">
        <v>82</v>
      </c>
      <c r="AY864" s="291" t="s">
        <v>145</v>
      </c>
      <c r="BE864" s="303">
        <f>IF(N864="základní",J864,0)</f>
        <v>0</v>
      </c>
      <c r="BF864" s="303">
        <f>IF(N864="snížená",J864,0)</f>
        <v>0</v>
      </c>
      <c r="BG864" s="303">
        <f>IF(N864="zákl. přenesená",J864,0)</f>
        <v>0</v>
      </c>
      <c r="BH864" s="303">
        <f>IF(N864="sníž. přenesená",J864,0)</f>
        <v>0</v>
      </c>
      <c r="BI864" s="303">
        <f>IF(N864="nulová",J864,0)</f>
        <v>0</v>
      </c>
      <c r="BJ864" s="291" t="s">
        <v>80</v>
      </c>
      <c r="BK864" s="303">
        <f>ROUND(I864*H864,2)</f>
        <v>0</v>
      </c>
      <c r="BL864" s="291" t="s">
        <v>150</v>
      </c>
      <c r="BM864" s="291" t="s">
        <v>1464</v>
      </c>
    </row>
    <row r="865" spans="2:65" s="55" customFormat="1" ht="54">
      <c r="B865" s="33"/>
      <c r="D865" s="170" t="s">
        <v>191</v>
      </c>
      <c r="F865" s="171" t="s">
        <v>732</v>
      </c>
      <c r="I865" s="122"/>
      <c r="L865" s="33"/>
      <c r="M865" s="154"/>
      <c r="N865" s="34"/>
      <c r="O865" s="34"/>
      <c r="P865" s="34"/>
      <c r="Q865" s="34"/>
      <c r="R865" s="34"/>
      <c r="S865" s="34"/>
      <c r="T865" s="70"/>
      <c r="AT865" s="291" t="s">
        <v>191</v>
      </c>
      <c r="AU865" s="291" t="s">
        <v>82</v>
      </c>
    </row>
    <row r="866" spans="2:65" s="55" customFormat="1" ht="22.5" customHeight="1">
      <c r="B866" s="33"/>
      <c r="C866" s="182" t="s">
        <v>1110</v>
      </c>
      <c r="D866" s="182" t="s">
        <v>232</v>
      </c>
      <c r="E866" s="183" t="s">
        <v>733</v>
      </c>
      <c r="F866" s="184" t="s">
        <v>734</v>
      </c>
      <c r="G866" s="185" t="s">
        <v>459</v>
      </c>
      <c r="H866" s="186">
        <v>16</v>
      </c>
      <c r="I866" s="187"/>
      <c r="J866" s="188">
        <f>ROUND(I866*H866,2)</f>
        <v>0</v>
      </c>
      <c r="K866" s="184" t="s">
        <v>21</v>
      </c>
      <c r="L866" s="306"/>
      <c r="M866" s="307" t="s">
        <v>21</v>
      </c>
      <c r="N866" s="189" t="s">
        <v>43</v>
      </c>
      <c r="O866" s="34"/>
      <c r="P866" s="150">
        <f>O866*H866</f>
        <v>0</v>
      </c>
      <c r="Q866" s="150">
        <v>0</v>
      </c>
      <c r="R866" s="150">
        <f>Q866*H866</f>
        <v>0</v>
      </c>
      <c r="S866" s="150">
        <v>0</v>
      </c>
      <c r="T866" s="151">
        <f>S866*H866</f>
        <v>0</v>
      </c>
      <c r="AR866" s="291" t="s">
        <v>162</v>
      </c>
      <c r="AT866" s="291" t="s">
        <v>232</v>
      </c>
      <c r="AU866" s="291" t="s">
        <v>82</v>
      </c>
      <c r="AY866" s="291" t="s">
        <v>145</v>
      </c>
      <c r="BE866" s="303">
        <f>IF(N866="základní",J866,0)</f>
        <v>0</v>
      </c>
      <c r="BF866" s="303">
        <f>IF(N866="snížená",J866,0)</f>
        <v>0</v>
      </c>
      <c r="BG866" s="303">
        <f>IF(N866="zákl. přenesená",J866,0)</f>
        <v>0</v>
      </c>
      <c r="BH866" s="303">
        <f>IF(N866="sníž. přenesená",J866,0)</f>
        <v>0</v>
      </c>
      <c r="BI866" s="303">
        <f>IF(N866="nulová",J866,0)</f>
        <v>0</v>
      </c>
      <c r="BJ866" s="291" t="s">
        <v>80</v>
      </c>
      <c r="BK866" s="303">
        <f>ROUND(I866*H866,2)</f>
        <v>0</v>
      </c>
      <c r="BL866" s="291" t="s">
        <v>150</v>
      </c>
      <c r="BM866" s="291" t="s">
        <v>1465</v>
      </c>
    </row>
    <row r="867" spans="2:65" s="55" customFormat="1" ht="31.5" customHeight="1">
      <c r="B867" s="33"/>
      <c r="C867" s="142" t="s">
        <v>1466</v>
      </c>
      <c r="D867" s="142" t="s">
        <v>146</v>
      </c>
      <c r="E867" s="143" t="s">
        <v>716</v>
      </c>
      <c r="F867" s="144" t="s">
        <v>717</v>
      </c>
      <c r="G867" s="145" t="s">
        <v>155</v>
      </c>
      <c r="H867" s="146">
        <v>800</v>
      </c>
      <c r="I867" s="147"/>
      <c r="J867" s="148">
        <f>ROUND(I867*H867,2)</f>
        <v>0</v>
      </c>
      <c r="K867" s="144" t="s">
        <v>190</v>
      </c>
      <c r="L867" s="33"/>
      <c r="M867" s="302" t="s">
        <v>21</v>
      </c>
      <c r="N867" s="149" t="s">
        <v>43</v>
      </c>
      <c r="O867" s="34"/>
      <c r="P867" s="150">
        <f>O867*H867</f>
        <v>0</v>
      </c>
      <c r="Q867" s="150">
        <v>2.0799999999999998E-3</v>
      </c>
      <c r="R867" s="150">
        <f>Q867*H867</f>
        <v>1.6639999999999999</v>
      </c>
      <c r="S867" s="150">
        <v>0</v>
      </c>
      <c r="T867" s="151">
        <f>S867*H867</f>
        <v>0</v>
      </c>
      <c r="AR867" s="291" t="s">
        <v>150</v>
      </c>
      <c r="AT867" s="291" t="s">
        <v>146</v>
      </c>
      <c r="AU867" s="291" t="s">
        <v>82</v>
      </c>
      <c r="AY867" s="291" t="s">
        <v>145</v>
      </c>
      <c r="BE867" s="303">
        <f>IF(N867="základní",J867,0)</f>
        <v>0</v>
      </c>
      <c r="BF867" s="303">
        <f>IF(N867="snížená",J867,0)</f>
        <v>0</v>
      </c>
      <c r="BG867" s="303">
        <f>IF(N867="zákl. přenesená",J867,0)</f>
        <v>0</v>
      </c>
      <c r="BH867" s="303">
        <f>IF(N867="sníž. přenesená",J867,0)</f>
        <v>0</v>
      </c>
      <c r="BI867" s="303">
        <f>IF(N867="nulová",J867,0)</f>
        <v>0</v>
      </c>
      <c r="BJ867" s="291" t="s">
        <v>80</v>
      </c>
      <c r="BK867" s="303">
        <f>ROUND(I867*H867,2)</f>
        <v>0</v>
      </c>
      <c r="BL867" s="291" t="s">
        <v>150</v>
      </c>
      <c r="BM867" s="291" t="s">
        <v>1467</v>
      </c>
    </row>
    <row r="868" spans="2:65" s="55" customFormat="1" ht="121.5">
      <c r="B868" s="33"/>
      <c r="D868" s="170" t="s">
        <v>191</v>
      </c>
      <c r="F868" s="171" t="s">
        <v>718</v>
      </c>
      <c r="I868" s="122"/>
      <c r="L868" s="33"/>
      <c r="M868" s="154"/>
      <c r="N868" s="34"/>
      <c r="O868" s="34"/>
      <c r="P868" s="34"/>
      <c r="Q868" s="34"/>
      <c r="R868" s="34"/>
      <c r="S868" s="34"/>
      <c r="T868" s="70"/>
      <c r="AT868" s="291" t="s">
        <v>191</v>
      </c>
      <c r="AU868" s="291" t="s">
        <v>82</v>
      </c>
    </row>
    <row r="869" spans="2:65" s="55" customFormat="1" ht="22.5" customHeight="1">
      <c r="B869" s="33"/>
      <c r="C869" s="142" t="s">
        <v>1112</v>
      </c>
      <c r="D869" s="142" t="s">
        <v>146</v>
      </c>
      <c r="E869" s="143" t="s">
        <v>1216</v>
      </c>
      <c r="F869" s="144" t="s">
        <v>1217</v>
      </c>
      <c r="G869" s="145" t="s">
        <v>149</v>
      </c>
      <c r="H869" s="146">
        <v>800</v>
      </c>
      <c r="I869" s="147"/>
      <c r="J869" s="148">
        <f t="shared" ref="J869:J875" si="110">ROUND(I869*H869,2)</f>
        <v>0</v>
      </c>
      <c r="K869" s="144" t="s">
        <v>21</v>
      </c>
      <c r="L869" s="33"/>
      <c r="M869" s="302" t="s">
        <v>21</v>
      </c>
      <c r="N869" s="149" t="s">
        <v>43</v>
      </c>
      <c r="O869" s="34"/>
      <c r="P869" s="150">
        <f t="shared" ref="P869:P875" si="111">O869*H869</f>
        <v>0</v>
      </c>
      <c r="Q869" s="150">
        <v>0</v>
      </c>
      <c r="R869" s="150">
        <f t="shared" ref="R869:R875" si="112">Q869*H869</f>
        <v>0</v>
      </c>
      <c r="S869" s="150">
        <v>0</v>
      </c>
      <c r="T869" s="151">
        <f t="shared" ref="T869:T875" si="113">S869*H869</f>
        <v>0</v>
      </c>
      <c r="AR869" s="291" t="s">
        <v>150</v>
      </c>
      <c r="AT869" s="291" t="s">
        <v>146</v>
      </c>
      <c r="AU869" s="291" t="s">
        <v>82</v>
      </c>
      <c r="AY869" s="291" t="s">
        <v>145</v>
      </c>
      <c r="BE869" s="303">
        <f t="shared" ref="BE869:BE875" si="114">IF(N869="základní",J869,0)</f>
        <v>0</v>
      </c>
      <c r="BF869" s="303">
        <f t="shared" ref="BF869:BF875" si="115">IF(N869="snížená",J869,0)</f>
        <v>0</v>
      </c>
      <c r="BG869" s="303">
        <f t="shared" ref="BG869:BG875" si="116">IF(N869="zákl. přenesená",J869,0)</f>
        <v>0</v>
      </c>
      <c r="BH869" s="303">
        <f t="shared" ref="BH869:BH875" si="117">IF(N869="sníž. přenesená",J869,0)</f>
        <v>0</v>
      </c>
      <c r="BI869" s="303">
        <f t="shared" ref="BI869:BI875" si="118">IF(N869="nulová",J869,0)</f>
        <v>0</v>
      </c>
      <c r="BJ869" s="291" t="s">
        <v>80</v>
      </c>
      <c r="BK869" s="303">
        <f t="shared" ref="BK869:BK875" si="119">ROUND(I869*H869,2)</f>
        <v>0</v>
      </c>
      <c r="BL869" s="291" t="s">
        <v>150</v>
      </c>
      <c r="BM869" s="291" t="s">
        <v>1468</v>
      </c>
    </row>
    <row r="870" spans="2:65" s="55" customFormat="1" ht="22.5" customHeight="1">
      <c r="B870" s="33"/>
      <c r="C870" s="182" t="s">
        <v>1469</v>
      </c>
      <c r="D870" s="182" t="s">
        <v>232</v>
      </c>
      <c r="E870" s="183" t="s">
        <v>739</v>
      </c>
      <c r="F870" s="184" t="s">
        <v>740</v>
      </c>
      <c r="G870" s="185" t="s">
        <v>149</v>
      </c>
      <c r="H870" s="186">
        <v>800</v>
      </c>
      <c r="I870" s="187"/>
      <c r="J870" s="188">
        <f t="shared" si="110"/>
        <v>0</v>
      </c>
      <c r="K870" s="184" t="s">
        <v>21</v>
      </c>
      <c r="L870" s="306"/>
      <c r="M870" s="307" t="s">
        <v>21</v>
      </c>
      <c r="N870" s="189" t="s">
        <v>43</v>
      </c>
      <c r="O870" s="34"/>
      <c r="P870" s="150">
        <f t="shared" si="111"/>
        <v>0</v>
      </c>
      <c r="Q870" s="150">
        <v>0</v>
      </c>
      <c r="R870" s="150">
        <f t="shared" si="112"/>
        <v>0</v>
      </c>
      <c r="S870" s="150">
        <v>0</v>
      </c>
      <c r="T870" s="151">
        <f t="shared" si="113"/>
        <v>0</v>
      </c>
      <c r="AR870" s="291" t="s">
        <v>162</v>
      </c>
      <c r="AT870" s="291" t="s">
        <v>232</v>
      </c>
      <c r="AU870" s="291" t="s">
        <v>82</v>
      </c>
      <c r="AY870" s="291" t="s">
        <v>145</v>
      </c>
      <c r="BE870" s="303">
        <f t="shared" si="114"/>
        <v>0</v>
      </c>
      <c r="BF870" s="303">
        <f t="shared" si="115"/>
        <v>0</v>
      </c>
      <c r="BG870" s="303">
        <f t="shared" si="116"/>
        <v>0</v>
      </c>
      <c r="BH870" s="303">
        <f t="shared" si="117"/>
        <v>0</v>
      </c>
      <c r="BI870" s="303">
        <f t="shared" si="118"/>
        <v>0</v>
      </c>
      <c r="BJ870" s="291" t="s">
        <v>80</v>
      </c>
      <c r="BK870" s="303">
        <f t="shared" si="119"/>
        <v>0</v>
      </c>
      <c r="BL870" s="291" t="s">
        <v>150</v>
      </c>
      <c r="BM870" s="291" t="s">
        <v>1470</v>
      </c>
    </row>
    <row r="871" spans="2:65" s="55" customFormat="1" ht="22.5" customHeight="1">
      <c r="B871" s="33"/>
      <c r="C871" s="142" t="s">
        <v>1115</v>
      </c>
      <c r="D871" s="142" t="s">
        <v>146</v>
      </c>
      <c r="E871" s="143" t="s">
        <v>746</v>
      </c>
      <c r="F871" s="144" t="s">
        <v>747</v>
      </c>
      <c r="G871" s="145" t="s">
        <v>221</v>
      </c>
      <c r="H871" s="146">
        <v>40</v>
      </c>
      <c r="I871" s="147"/>
      <c r="J871" s="148">
        <f t="shared" si="110"/>
        <v>0</v>
      </c>
      <c r="K871" s="144" t="s">
        <v>190</v>
      </c>
      <c r="L871" s="33"/>
      <c r="M871" s="302" t="s">
        <v>21</v>
      </c>
      <c r="N871" s="149" t="s">
        <v>43</v>
      </c>
      <c r="O871" s="34"/>
      <c r="P871" s="150">
        <f t="shared" si="111"/>
        <v>0</v>
      </c>
      <c r="Q871" s="150">
        <v>0</v>
      </c>
      <c r="R871" s="150">
        <f t="shared" si="112"/>
        <v>0</v>
      </c>
      <c r="S871" s="150">
        <v>0</v>
      </c>
      <c r="T871" s="151">
        <f t="shared" si="113"/>
        <v>0</v>
      </c>
      <c r="AR871" s="291" t="s">
        <v>150</v>
      </c>
      <c r="AT871" s="291" t="s">
        <v>146</v>
      </c>
      <c r="AU871" s="291" t="s">
        <v>82</v>
      </c>
      <c r="AY871" s="291" t="s">
        <v>145</v>
      </c>
      <c r="BE871" s="303">
        <f t="shared" si="114"/>
        <v>0</v>
      </c>
      <c r="BF871" s="303">
        <f t="shared" si="115"/>
        <v>0</v>
      </c>
      <c r="BG871" s="303">
        <f t="shared" si="116"/>
        <v>0</v>
      </c>
      <c r="BH871" s="303">
        <f t="shared" si="117"/>
        <v>0</v>
      </c>
      <c r="BI871" s="303">
        <f t="shared" si="118"/>
        <v>0</v>
      </c>
      <c r="BJ871" s="291" t="s">
        <v>80</v>
      </c>
      <c r="BK871" s="303">
        <f t="shared" si="119"/>
        <v>0</v>
      </c>
      <c r="BL871" s="291" t="s">
        <v>150</v>
      </c>
      <c r="BM871" s="291" t="s">
        <v>1471</v>
      </c>
    </row>
    <row r="872" spans="2:65" s="55" customFormat="1" ht="22.5" customHeight="1">
      <c r="B872" s="33"/>
      <c r="C872" s="182" t="s">
        <v>1472</v>
      </c>
      <c r="D872" s="182" t="s">
        <v>232</v>
      </c>
      <c r="E872" s="183" t="s">
        <v>748</v>
      </c>
      <c r="F872" s="184" t="s">
        <v>749</v>
      </c>
      <c r="G872" s="185" t="s">
        <v>221</v>
      </c>
      <c r="H872" s="186">
        <v>40</v>
      </c>
      <c r="I872" s="187"/>
      <c r="J872" s="188">
        <f t="shared" si="110"/>
        <v>0</v>
      </c>
      <c r="K872" s="184" t="s">
        <v>190</v>
      </c>
      <c r="L872" s="306"/>
      <c r="M872" s="307" t="s">
        <v>21</v>
      </c>
      <c r="N872" s="189" t="s">
        <v>43</v>
      </c>
      <c r="O872" s="34"/>
      <c r="P872" s="150">
        <f t="shared" si="111"/>
        <v>0</v>
      </c>
      <c r="Q872" s="150">
        <v>0</v>
      </c>
      <c r="R872" s="150">
        <f t="shared" si="112"/>
        <v>0</v>
      </c>
      <c r="S872" s="150">
        <v>0</v>
      </c>
      <c r="T872" s="151">
        <f t="shared" si="113"/>
        <v>0</v>
      </c>
      <c r="AR872" s="291" t="s">
        <v>162</v>
      </c>
      <c r="AT872" s="291" t="s">
        <v>232</v>
      </c>
      <c r="AU872" s="291" t="s">
        <v>82</v>
      </c>
      <c r="AY872" s="291" t="s">
        <v>145</v>
      </c>
      <c r="BE872" s="303">
        <f t="shared" si="114"/>
        <v>0</v>
      </c>
      <c r="BF872" s="303">
        <f t="shared" si="115"/>
        <v>0</v>
      </c>
      <c r="BG872" s="303">
        <f t="shared" si="116"/>
        <v>0</v>
      </c>
      <c r="BH872" s="303">
        <f t="shared" si="117"/>
        <v>0</v>
      </c>
      <c r="BI872" s="303">
        <f t="shared" si="118"/>
        <v>0</v>
      </c>
      <c r="BJ872" s="291" t="s">
        <v>80</v>
      </c>
      <c r="BK872" s="303">
        <f t="shared" si="119"/>
        <v>0</v>
      </c>
      <c r="BL872" s="291" t="s">
        <v>150</v>
      </c>
      <c r="BM872" s="291" t="s">
        <v>1473</v>
      </c>
    </row>
    <row r="873" spans="2:65" s="55" customFormat="1" ht="22.5" customHeight="1">
      <c r="B873" s="33"/>
      <c r="C873" s="142" t="s">
        <v>1117</v>
      </c>
      <c r="D873" s="142" t="s">
        <v>146</v>
      </c>
      <c r="E873" s="143" t="s">
        <v>817</v>
      </c>
      <c r="F873" s="144" t="s">
        <v>818</v>
      </c>
      <c r="G873" s="145" t="s">
        <v>221</v>
      </c>
      <c r="H873" s="146">
        <v>40</v>
      </c>
      <c r="I873" s="147"/>
      <c r="J873" s="148">
        <f t="shared" si="110"/>
        <v>0</v>
      </c>
      <c r="K873" s="144" t="s">
        <v>21</v>
      </c>
      <c r="L873" s="33"/>
      <c r="M873" s="302" t="s">
        <v>21</v>
      </c>
      <c r="N873" s="149" t="s">
        <v>43</v>
      </c>
      <c r="O873" s="34"/>
      <c r="P873" s="150">
        <f t="shared" si="111"/>
        <v>0</v>
      </c>
      <c r="Q873" s="150">
        <v>0</v>
      </c>
      <c r="R873" s="150">
        <f t="shared" si="112"/>
        <v>0</v>
      </c>
      <c r="S873" s="150">
        <v>0</v>
      </c>
      <c r="T873" s="151">
        <f t="shared" si="113"/>
        <v>0</v>
      </c>
      <c r="AR873" s="291" t="s">
        <v>150</v>
      </c>
      <c r="AT873" s="291" t="s">
        <v>146</v>
      </c>
      <c r="AU873" s="291" t="s">
        <v>82</v>
      </c>
      <c r="AY873" s="291" t="s">
        <v>145</v>
      </c>
      <c r="BE873" s="303">
        <f t="shared" si="114"/>
        <v>0</v>
      </c>
      <c r="BF873" s="303">
        <f t="shared" si="115"/>
        <v>0</v>
      </c>
      <c r="BG873" s="303">
        <f t="shared" si="116"/>
        <v>0</v>
      </c>
      <c r="BH873" s="303">
        <f t="shared" si="117"/>
        <v>0</v>
      </c>
      <c r="BI873" s="303">
        <f t="shared" si="118"/>
        <v>0</v>
      </c>
      <c r="BJ873" s="291" t="s">
        <v>80</v>
      </c>
      <c r="BK873" s="303">
        <f t="shared" si="119"/>
        <v>0</v>
      </c>
      <c r="BL873" s="291" t="s">
        <v>150</v>
      </c>
      <c r="BM873" s="291" t="s">
        <v>1474</v>
      </c>
    </row>
    <row r="874" spans="2:65" s="55" customFormat="1" ht="22.5" customHeight="1">
      <c r="B874" s="33"/>
      <c r="C874" s="142" t="s">
        <v>1475</v>
      </c>
      <c r="D874" s="142" t="s">
        <v>146</v>
      </c>
      <c r="E874" s="143" t="s">
        <v>750</v>
      </c>
      <c r="F874" s="144" t="s">
        <v>751</v>
      </c>
      <c r="G874" s="145" t="s">
        <v>189</v>
      </c>
      <c r="H874" s="146">
        <v>1413</v>
      </c>
      <c r="I874" s="147"/>
      <c r="J874" s="148">
        <f t="shared" si="110"/>
        <v>0</v>
      </c>
      <c r="K874" s="144" t="s">
        <v>21</v>
      </c>
      <c r="L874" s="33"/>
      <c r="M874" s="302" t="s">
        <v>21</v>
      </c>
      <c r="N874" s="149" t="s">
        <v>43</v>
      </c>
      <c r="O874" s="34"/>
      <c r="P874" s="150">
        <f t="shared" si="111"/>
        <v>0</v>
      </c>
      <c r="Q874" s="150">
        <v>0</v>
      </c>
      <c r="R874" s="150">
        <f t="shared" si="112"/>
        <v>0</v>
      </c>
      <c r="S874" s="150">
        <v>0</v>
      </c>
      <c r="T874" s="151">
        <f t="shared" si="113"/>
        <v>0</v>
      </c>
      <c r="AR874" s="291" t="s">
        <v>150</v>
      </c>
      <c r="AT874" s="291" t="s">
        <v>146</v>
      </c>
      <c r="AU874" s="291" t="s">
        <v>82</v>
      </c>
      <c r="AY874" s="291" t="s">
        <v>145</v>
      </c>
      <c r="BE874" s="303">
        <f t="shared" si="114"/>
        <v>0</v>
      </c>
      <c r="BF874" s="303">
        <f t="shared" si="115"/>
        <v>0</v>
      </c>
      <c r="BG874" s="303">
        <f t="shared" si="116"/>
        <v>0</v>
      </c>
      <c r="BH874" s="303">
        <f t="shared" si="117"/>
        <v>0</v>
      </c>
      <c r="BI874" s="303">
        <f t="shared" si="118"/>
        <v>0</v>
      </c>
      <c r="BJ874" s="291" t="s">
        <v>80</v>
      </c>
      <c r="BK874" s="303">
        <f t="shared" si="119"/>
        <v>0</v>
      </c>
      <c r="BL874" s="291" t="s">
        <v>150</v>
      </c>
      <c r="BM874" s="291" t="s">
        <v>1476</v>
      </c>
    </row>
    <row r="875" spans="2:65" s="55" customFormat="1" ht="22.5" customHeight="1">
      <c r="B875" s="33"/>
      <c r="C875" s="182" t="s">
        <v>1118</v>
      </c>
      <c r="D875" s="182" t="s">
        <v>232</v>
      </c>
      <c r="E875" s="183" t="s">
        <v>753</v>
      </c>
      <c r="F875" s="184" t="s">
        <v>754</v>
      </c>
      <c r="G875" s="185" t="s">
        <v>221</v>
      </c>
      <c r="H875" s="186">
        <v>141.30000000000001</v>
      </c>
      <c r="I875" s="187"/>
      <c r="J875" s="188">
        <f t="shared" si="110"/>
        <v>0</v>
      </c>
      <c r="K875" s="184" t="s">
        <v>190</v>
      </c>
      <c r="L875" s="306"/>
      <c r="M875" s="307" t="s">
        <v>21</v>
      </c>
      <c r="N875" s="189" t="s">
        <v>43</v>
      </c>
      <c r="O875" s="34"/>
      <c r="P875" s="150">
        <f t="shared" si="111"/>
        <v>0</v>
      </c>
      <c r="Q875" s="150">
        <v>0.2</v>
      </c>
      <c r="R875" s="150">
        <f t="shared" si="112"/>
        <v>28.260000000000005</v>
      </c>
      <c r="S875" s="150">
        <v>0</v>
      </c>
      <c r="T875" s="151">
        <f t="shared" si="113"/>
        <v>0</v>
      </c>
      <c r="AR875" s="291" t="s">
        <v>162</v>
      </c>
      <c r="AT875" s="291" t="s">
        <v>232</v>
      </c>
      <c r="AU875" s="291" t="s">
        <v>82</v>
      </c>
      <c r="AY875" s="291" t="s">
        <v>145</v>
      </c>
      <c r="BE875" s="303">
        <f t="shared" si="114"/>
        <v>0</v>
      </c>
      <c r="BF875" s="303">
        <f t="shared" si="115"/>
        <v>0</v>
      </c>
      <c r="BG875" s="303">
        <f t="shared" si="116"/>
        <v>0</v>
      </c>
      <c r="BH875" s="303">
        <f t="shared" si="117"/>
        <v>0</v>
      </c>
      <c r="BI875" s="303">
        <f t="shared" si="118"/>
        <v>0</v>
      </c>
      <c r="BJ875" s="291" t="s">
        <v>80</v>
      </c>
      <c r="BK875" s="303">
        <f t="shared" si="119"/>
        <v>0</v>
      </c>
      <c r="BL875" s="291" t="s">
        <v>150</v>
      </c>
      <c r="BM875" s="291" t="s">
        <v>1477</v>
      </c>
    </row>
    <row r="876" spans="2:65" s="133" customFormat="1" ht="22.35" customHeight="1">
      <c r="B876" s="132"/>
      <c r="D876" s="134" t="s">
        <v>71</v>
      </c>
      <c r="E876" s="168" t="s">
        <v>755</v>
      </c>
      <c r="F876" s="168" t="s">
        <v>756</v>
      </c>
      <c r="I876" s="136"/>
      <c r="J876" s="169">
        <f>BK876</f>
        <v>0</v>
      </c>
      <c r="L876" s="132"/>
      <c r="M876" s="138"/>
      <c r="N876" s="139"/>
      <c r="O876" s="139"/>
      <c r="P876" s="140">
        <f>SUM(P877:P881)</f>
        <v>0</v>
      </c>
      <c r="Q876" s="139"/>
      <c r="R876" s="140">
        <f>SUM(R877:R881)</f>
        <v>3.2000000000000002E-3</v>
      </c>
      <c r="S876" s="139"/>
      <c r="T876" s="141">
        <f>SUM(T877:T881)</f>
        <v>0</v>
      </c>
      <c r="AR876" s="165" t="s">
        <v>80</v>
      </c>
      <c r="AT876" s="300" t="s">
        <v>71</v>
      </c>
      <c r="AU876" s="300" t="s">
        <v>82</v>
      </c>
      <c r="AY876" s="165" t="s">
        <v>145</v>
      </c>
      <c r="BK876" s="301">
        <f>SUM(BK877:BK881)</f>
        <v>0</v>
      </c>
    </row>
    <row r="877" spans="2:65" s="55" customFormat="1" ht="22.5" customHeight="1">
      <c r="B877" s="33"/>
      <c r="C877" s="142" t="s">
        <v>1478</v>
      </c>
      <c r="D877" s="142" t="s">
        <v>146</v>
      </c>
      <c r="E877" s="143" t="s">
        <v>757</v>
      </c>
      <c r="F877" s="144" t="s">
        <v>758</v>
      </c>
      <c r="G877" s="145" t="s">
        <v>155</v>
      </c>
      <c r="H877" s="146">
        <v>800</v>
      </c>
      <c r="I877" s="147"/>
      <c r="J877" s="148">
        <f>ROUND(I877*H877,2)</f>
        <v>0</v>
      </c>
      <c r="K877" s="144" t="s">
        <v>190</v>
      </c>
      <c r="L877" s="33"/>
      <c r="M877" s="302" t="s">
        <v>21</v>
      </c>
      <c r="N877" s="149" t="s">
        <v>43</v>
      </c>
      <c r="O877" s="34"/>
      <c r="P877" s="150">
        <f>O877*H877</f>
        <v>0</v>
      </c>
      <c r="Q877" s="150">
        <v>0</v>
      </c>
      <c r="R877" s="150">
        <f>Q877*H877</f>
        <v>0</v>
      </c>
      <c r="S877" s="150">
        <v>0</v>
      </c>
      <c r="T877" s="151">
        <f>S877*H877</f>
        <v>0</v>
      </c>
      <c r="AR877" s="291" t="s">
        <v>150</v>
      </c>
      <c r="AT877" s="291" t="s">
        <v>146</v>
      </c>
      <c r="AU877" s="291" t="s">
        <v>159</v>
      </c>
      <c r="AY877" s="291" t="s">
        <v>145</v>
      </c>
      <c r="BE877" s="303">
        <f>IF(N877="základní",J877,0)</f>
        <v>0</v>
      </c>
      <c r="BF877" s="303">
        <f>IF(N877="snížená",J877,0)</f>
        <v>0</v>
      </c>
      <c r="BG877" s="303">
        <f>IF(N877="zákl. přenesená",J877,0)</f>
        <v>0</v>
      </c>
      <c r="BH877" s="303">
        <f>IF(N877="sníž. přenesená",J877,0)</f>
        <v>0</v>
      </c>
      <c r="BI877" s="303">
        <f>IF(N877="nulová",J877,0)</f>
        <v>0</v>
      </c>
      <c r="BJ877" s="291" t="s">
        <v>80</v>
      </c>
      <c r="BK877" s="303">
        <f>ROUND(I877*H877,2)</f>
        <v>0</v>
      </c>
      <c r="BL877" s="291" t="s">
        <v>150</v>
      </c>
      <c r="BM877" s="291" t="s">
        <v>1479</v>
      </c>
    </row>
    <row r="878" spans="2:65" s="55" customFormat="1" ht="148.5">
      <c r="B878" s="33"/>
      <c r="D878" s="170" t="s">
        <v>191</v>
      </c>
      <c r="F878" s="171" t="s">
        <v>759</v>
      </c>
      <c r="I878" s="122"/>
      <c r="L878" s="33"/>
      <c r="M878" s="154"/>
      <c r="N878" s="34"/>
      <c r="O878" s="34"/>
      <c r="P878" s="34"/>
      <c r="Q878" s="34"/>
      <c r="R878" s="34"/>
      <c r="S878" s="34"/>
      <c r="T878" s="70"/>
      <c r="AT878" s="291" t="s">
        <v>191</v>
      </c>
      <c r="AU878" s="291" t="s">
        <v>159</v>
      </c>
    </row>
    <row r="879" spans="2:65" s="55" customFormat="1" ht="22.5" customHeight="1">
      <c r="B879" s="33"/>
      <c r="C879" s="142" t="s">
        <v>1120</v>
      </c>
      <c r="D879" s="142" t="s">
        <v>146</v>
      </c>
      <c r="E879" s="143" t="s">
        <v>760</v>
      </c>
      <c r="F879" s="144" t="s">
        <v>761</v>
      </c>
      <c r="G879" s="145" t="s">
        <v>149</v>
      </c>
      <c r="H879" s="146">
        <v>1600</v>
      </c>
      <c r="I879" s="147"/>
      <c r="J879" s="148">
        <f>ROUND(I879*H879,2)</f>
        <v>0</v>
      </c>
      <c r="K879" s="144" t="s">
        <v>21</v>
      </c>
      <c r="L879" s="33"/>
      <c r="M879" s="302" t="s">
        <v>21</v>
      </c>
      <c r="N879" s="149" t="s">
        <v>43</v>
      </c>
      <c r="O879" s="34"/>
      <c r="P879" s="150">
        <f>O879*H879</f>
        <v>0</v>
      </c>
      <c r="Q879" s="150">
        <v>0</v>
      </c>
      <c r="R879" s="150">
        <f>Q879*H879</f>
        <v>0</v>
      </c>
      <c r="S879" s="150">
        <v>0</v>
      </c>
      <c r="T879" s="151">
        <f>S879*H879</f>
        <v>0</v>
      </c>
      <c r="AR879" s="291" t="s">
        <v>150</v>
      </c>
      <c r="AT879" s="291" t="s">
        <v>146</v>
      </c>
      <c r="AU879" s="291" t="s">
        <v>159</v>
      </c>
      <c r="AY879" s="291" t="s">
        <v>145</v>
      </c>
      <c r="BE879" s="303">
        <f>IF(N879="základní",J879,0)</f>
        <v>0</v>
      </c>
      <c r="BF879" s="303">
        <f>IF(N879="snížená",J879,0)</f>
        <v>0</v>
      </c>
      <c r="BG879" s="303">
        <f>IF(N879="zákl. přenesená",J879,0)</f>
        <v>0</v>
      </c>
      <c r="BH879" s="303">
        <f>IF(N879="sníž. přenesená",J879,0)</f>
        <v>0</v>
      </c>
      <c r="BI879" s="303">
        <f>IF(N879="nulová",J879,0)</f>
        <v>0</v>
      </c>
      <c r="BJ879" s="291" t="s">
        <v>80</v>
      </c>
      <c r="BK879" s="303">
        <f>ROUND(I879*H879,2)</f>
        <v>0</v>
      </c>
      <c r="BL879" s="291" t="s">
        <v>150</v>
      </c>
      <c r="BM879" s="291" t="s">
        <v>1480</v>
      </c>
    </row>
    <row r="880" spans="2:65" s="55" customFormat="1" ht="22.5" customHeight="1">
      <c r="B880" s="33"/>
      <c r="C880" s="142" t="s">
        <v>1481</v>
      </c>
      <c r="D880" s="142" t="s">
        <v>146</v>
      </c>
      <c r="E880" s="143" t="s">
        <v>763</v>
      </c>
      <c r="F880" s="144" t="s">
        <v>764</v>
      </c>
      <c r="G880" s="145" t="s">
        <v>155</v>
      </c>
      <c r="H880" s="146">
        <v>160</v>
      </c>
      <c r="I880" s="147"/>
      <c r="J880" s="148">
        <f>ROUND(I880*H880,2)</f>
        <v>0</v>
      </c>
      <c r="K880" s="144" t="s">
        <v>190</v>
      </c>
      <c r="L880" s="33"/>
      <c r="M880" s="302" t="s">
        <v>21</v>
      </c>
      <c r="N880" s="149" t="s">
        <v>43</v>
      </c>
      <c r="O880" s="34"/>
      <c r="P880" s="150">
        <f>O880*H880</f>
        <v>0</v>
      </c>
      <c r="Q880" s="150">
        <v>2.0000000000000002E-5</v>
      </c>
      <c r="R880" s="150">
        <f>Q880*H880</f>
        <v>3.2000000000000002E-3</v>
      </c>
      <c r="S880" s="150">
        <v>0</v>
      </c>
      <c r="T880" s="151">
        <f>S880*H880</f>
        <v>0</v>
      </c>
      <c r="AR880" s="291" t="s">
        <v>150</v>
      </c>
      <c r="AT880" s="291" t="s">
        <v>146</v>
      </c>
      <c r="AU880" s="291" t="s">
        <v>159</v>
      </c>
      <c r="AY880" s="291" t="s">
        <v>145</v>
      </c>
      <c r="BE880" s="303">
        <f>IF(N880="základní",J880,0)</f>
        <v>0</v>
      </c>
      <c r="BF880" s="303">
        <f>IF(N880="snížená",J880,0)</f>
        <v>0</v>
      </c>
      <c r="BG880" s="303">
        <f>IF(N880="zákl. přenesená",J880,0)</f>
        <v>0</v>
      </c>
      <c r="BH880" s="303">
        <f>IF(N880="sníž. přenesená",J880,0)</f>
        <v>0</v>
      </c>
      <c r="BI880" s="303">
        <f>IF(N880="nulová",J880,0)</f>
        <v>0</v>
      </c>
      <c r="BJ880" s="291" t="s">
        <v>80</v>
      </c>
      <c r="BK880" s="303">
        <f>ROUND(I880*H880,2)</f>
        <v>0</v>
      </c>
      <c r="BL880" s="291" t="s">
        <v>150</v>
      </c>
      <c r="BM880" s="291" t="s">
        <v>1482</v>
      </c>
    </row>
    <row r="881" spans="2:65" s="55" customFormat="1" ht="27">
      <c r="B881" s="33"/>
      <c r="D881" s="152" t="s">
        <v>191</v>
      </c>
      <c r="F881" s="153" t="s">
        <v>765</v>
      </c>
      <c r="I881" s="122"/>
      <c r="L881" s="33"/>
      <c r="M881" s="154"/>
      <c r="N881" s="34"/>
      <c r="O881" s="34"/>
      <c r="P881" s="34"/>
      <c r="Q881" s="34"/>
      <c r="R881" s="34"/>
      <c r="S881" s="34"/>
      <c r="T881" s="70"/>
      <c r="AT881" s="291" t="s">
        <v>191</v>
      </c>
      <c r="AU881" s="291" t="s">
        <v>159</v>
      </c>
    </row>
    <row r="882" spans="2:65" s="133" customFormat="1" ht="29.85" customHeight="1">
      <c r="B882" s="132"/>
      <c r="D882" s="134" t="s">
        <v>71</v>
      </c>
      <c r="E882" s="168" t="s">
        <v>838</v>
      </c>
      <c r="F882" s="168" t="s">
        <v>839</v>
      </c>
      <c r="I882" s="136"/>
      <c r="J882" s="169">
        <f>BK882</f>
        <v>0</v>
      </c>
      <c r="L882" s="132"/>
      <c r="M882" s="138"/>
      <c r="N882" s="139"/>
      <c r="O882" s="139"/>
      <c r="P882" s="140">
        <f>SUM(P883:P899)</f>
        <v>0</v>
      </c>
      <c r="Q882" s="139"/>
      <c r="R882" s="140">
        <f>SUM(R883:R899)</f>
        <v>6.0499999999999998E-3</v>
      </c>
      <c r="S882" s="139"/>
      <c r="T882" s="141">
        <f>SUM(T883:T899)</f>
        <v>0</v>
      </c>
      <c r="AR882" s="165" t="s">
        <v>80</v>
      </c>
      <c r="AT882" s="300" t="s">
        <v>71</v>
      </c>
      <c r="AU882" s="300" t="s">
        <v>80</v>
      </c>
      <c r="AY882" s="165" t="s">
        <v>145</v>
      </c>
      <c r="BK882" s="301">
        <f>SUM(BK883:BK899)</f>
        <v>0</v>
      </c>
    </row>
    <row r="883" spans="2:65" s="55" customFormat="1" ht="31.5" customHeight="1">
      <c r="B883" s="33"/>
      <c r="C883" s="142" t="s">
        <v>1121</v>
      </c>
      <c r="D883" s="142" t="s">
        <v>146</v>
      </c>
      <c r="E883" s="143" t="s">
        <v>778</v>
      </c>
      <c r="F883" s="144" t="s">
        <v>779</v>
      </c>
      <c r="G883" s="145" t="s">
        <v>189</v>
      </c>
      <c r="H883" s="146">
        <v>1210</v>
      </c>
      <c r="I883" s="147"/>
      <c r="J883" s="148">
        <f>ROUND(I883*H883,2)</f>
        <v>0</v>
      </c>
      <c r="K883" s="144" t="s">
        <v>190</v>
      </c>
      <c r="L883" s="33"/>
      <c r="M883" s="302" t="s">
        <v>21</v>
      </c>
      <c r="N883" s="149" t="s">
        <v>43</v>
      </c>
      <c r="O883" s="34"/>
      <c r="P883" s="150">
        <f>O883*H883</f>
        <v>0</v>
      </c>
      <c r="Q883" s="150">
        <v>0</v>
      </c>
      <c r="R883" s="150">
        <f>Q883*H883</f>
        <v>0</v>
      </c>
      <c r="S883" s="150">
        <v>0</v>
      </c>
      <c r="T883" s="151">
        <f>S883*H883</f>
        <v>0</v>
      </c>
      <c r="AR883" s="291" t="s">
        <v>150</v>
      </c>
      <c r="AT883" s="291" t="s">
        <v>146</v>
      </c>
      <c r="AU883" s="291" t="s">
        <v>82</v>
      </c>
      <c r="AY883" s="291" t="s">
        <v>145</v>
      </c>
      <c r="BE883" s="303">
        <f>IF(N883="základní",J883,0)</f>
        <v>0</v>
      </c>
      <c r="BF883" s="303">
        <f>IF(N883="snížená",J883,0)</f>
        <v>0</v>
      </c>
      <c r="BG883" s="303">
        <f>IF(N883="zákl. přenesená",J883,0)</f>
        <v>0</v>
      </c>
      <c r="BH883" s="303">
        <f>IF(N883="sníž. přenesená",J883,0)</f>
        <v>0</v>
      </c>
      <c r="BI883" s="303">
        <f>IF(N883="nulová",J883,0)</f>
        <v>0</v>
      </c>
      <c r="BJ883" s="291" t="s">
        <v>80</v>
      </c>
      <c r="BK883" s="303">
        <f>ROUND(I883*H883,2)</f>
        <v>0</v>
      </c>
      <c r="BL883" s="291" t="s">
        <v>150</v>
      </c>
      <c r="BM883" s="291" t="s">
        <v>1483</v>
      </c>
    </row>
    <row r="884" spans="2:65" s="55" customFormat="1" ht="148.5">
      <c r="B884" s="33"/>
      <c r="D884" s="170" t="s">
        <v>191</v>
      </c>
      <c r="F884" s="171" t="s">
        <v>780</v>
      </c>
      <c r="I884" s="122"/>
      <c r="L884" s="33"/>
      <c r="M884" s="154"/>
      <c r="N884" s="34"/>
      <c r="O884" s="34"/>
      <c r="P884" s="34"/>
      <c r="Q884" s="34"/>
      <c r="R884" s="34"/>
      <c r="S884" s="34"/>
      <c r="T884" s="70"/>
      <c r="AT884" s="291" t="s">
        <v>191</v>
      </c>
      <c r="AU884" s="291" t="s">
        <v>82</v>
      </c>
    </row>
    <row r="885" spans="2:65" s="55" customFormat="1" ht="22.5" customHeight="1">
      <c r="B885" s="33"/>
      <c r="C885" s="182" t="s">
        <v>1484</v>
      </c>
      <c r="D885" s="182" t="s">
        <v>232</v>
      </c>
      <c r="E885" s="183" t="s">
        <v>1097</v>
      </c>
      <c r="F885" s="184" t="s">
        <v>843</v>
      </c>
      <c r="G885" s="185" t="s">
        <v>844</v>
      </c>
      <c r="H885" s="186">
        <v>1.21</v>
      </c>
      <c r="I885" s="187"/>
      <c r="J885" s="188">
        <f>ROUND(I885*H885,2)</f>
        <v>0</v>
      </c>
      <c r="K885" s="184" t="s">
        <v>21</v>
      </c>
      <c r="L885" s="306"/>
      <c r="M885" s="307" t="s">
        <v>21</v>
      </c>
      <c r="N885" s="189" t="s">
        <v>43</v>
      </c>
      <c r="O885" s="34"/>
      <c r="P885" s="150">
        <f>O885*H885</f>
        <v>0</v>
      </c>
      <c r="Q885" s="150">
        <v>0</v>
      </c>
      <c r="R885" s="150">
        <f>Q885*H885</f>
        <v>0</v>
      </c>
      <c r="S885" s="150">
        <v>0</v>
      </c>
      <c r="T885" s="151">
        <f>S885*H885</f>
        <v>0</v>
      </c>
      <c r="AR885" s="291" t="s">
        <v>162</v>
      </c>
      <c r="AT885" s="291" t="s">
        <v>232</v>
      </c>
      <c r="AU885" s="291" t="s">
        <v>82</v>
      </c>
      <c r="AY885" s="291" t="s">
        <v>145</v>
      </c>
      <c r="BE885" s="303">
        <f>IF(N885="základní",J885,0)</f>
        <v>0</v>
      </c>
      <c r="BF885" s="303">
        <f>IF(N885="snížená",J885,0)</f>
        <v>0</v>
      </c>
      <c r="BG885" s="303">
        <f>IF(N885="zákl. přenesená",J885,0)</f>
        <v>0</v>
      </c>
      <c r="BH885" s="303">
        <f>IF(N885="sníž. přenesená",J885,0)</f>
        <v>0</v>
      </c>
      <c r="BI885" s="303">
        <f>IF(N885="nulová",J885,0)</f>
        <v>0</v>
      </c>
      <c r="BJ885" s="291" t="s">
        <v>80</v>
      </c>
      <c r="BK885" s="303">
        <f>ROUND(I885*H885,2)</f>
        <v>0</v>
      </c>
      <c r="BL885" s="291" t="s">
        <v>150</v>
      </c>
      <c r="BM885" s="291" t="s">
        <v>1485</v>
      </c>
    </row>
    <row r="886" spans="2:65" s="55" customFormat="1" ht="31.5" customHeight="1">
      <c r="B886" s="33"/>
      <c r="C886" s="142" t="s">
        <v>1123</v>
      </c>
      <c r="D886" s="142" t="s">
        <v>146</v>
      </c>
      <c r="E886" s="143" t="s">
        <v>847</v>
      </c>
      <c r="F886" s="144" t="s">
        <v>848</v>
      </c>
      <c r="G886" s="145" t="s">
        <v>189</v>
      </c>
      <c r="H886" s="146">
        <v>1210</v>
      </c>
      <c r="I886" s="147"/>
      <c r="J886" s="148">
        <f>ROUND(I886*H886,2)</f>
        <v>0</v>
      </c>
      <c r="K886" s="144" t="s">
        <v>21</v>
      </c>
      <c r="L886" s="33"/>
      <c r="M886" s="302" t="s">
        <v>21</v>
      </c>
      <c r="N886" s="149" t="s">
        <v>43</v>
      </c>
      <c r="O886" s="34"/>
      <c r="P886" s="150">
        <f>O886*H886</f>
        <v>0</v>
      </c>
      <c r="Q886" s="150">
        <v>0</v>
      </c>
      <c r="R886" s="150">
        <f>Q886*H886</f>
        <v>0</v>
      </c>
      <c r="S886" s="150">
        <v>0</v>
      </c>
      <c r="T886" s="151">
        <f>S886*H886</f>
        <v>0</v>
      </c>
      <c r="AR886" s="291" t="s">
        <v>150</v>
      </c>
      <c r="AT886" s="291" t="s">
        <v>146</v>
      </c>
      <c r="AU886" s="291" t="s">
        <v>82</v>
      </c>
      <c r="AY886" s="291" t="s">
        <v>145</v>
      </c>
      <c r="BE886" s="303">
        <f>IF(N886="základní",J886,0)</f>
        <v>0</v>
      </c>
      <c r="BF886" s="303">
        <f>IF(N886="snížená",J886,0)</f>
        <v>0</v>
      </c>
      <c r="BG886" s="303">
        <f>IF(N886="zákl. přenesená",J886,0)</f>
        <v>0</v>
      </c>
      <c r="BH886" s="303">
        <f>IF(N886="sníž. přenesená",J886,0)</f>
        <v>0</v>
      </c>
      <c r="BI886" s="303">
        <f>IF(N886="nulová",J886,0)</f>
        <v>0</v>
      </c>
      <c r="BJ886" s="291" t="s">
        <v>80</v>
      </c>
      <c r="BK886" s="303">
        <f>ROUND(I886*H886,2)</f>
        <v>0</v>
      </c>
      <c r="BL886" s="291" t="s">
        <v>150</v>
      </c>
      <c r="BM886" s="291" t="s">
        <v>1486</v>
      </c>
    </row>
    <row r="887" spans="2:65" s="55" customFormat="1" ht="22.5" customHeight="1">
      <c r="B887" s="33"/>
      <c r="C887" s="142" t="s">
        <v>1487</v>
      </c>
      <c r="D887" s="142" t="s">
        <v>146</v>
      </c>
      <c r="E887" s="143" t="s">
        <v>850</v>
      </c>
      <c r="F887" s="144" t="s">
        <v>851</v>
      </c>
      <c r="G887" s="145" t="s">
        <v>189</v>
      </c>
      <c r="H887" s="146">
        <v>1210</v>
      </c>
      <c r="I887" s="147"/>
      <c r="J887" s="148">
        <f>ROUND(I887*H887,2)</f>
        <v>0</v>
      </c>
      <c r="K887" s="144" t="s">
        <v>190</v>
      </c>
      <c r="L887" s="33"/>
      <c r="M887" s="302" t="s">
        <v>21</v>
      </c>
      <c r="N887" s="149" t="s">
        <v>43</v>
      </c>
      <c r="O887" s="34"/>
      <c r="P887" s="150">
        <f>O887*H887</f>
        <v>0</v>
      </c>
      <c r="Q887" s="150">
        <v>0</v>
      </c>
      <c r="R887" s="150">
        <f>Q887*H887</f>
        <v>0</v>
      </c>
      <c r="S887" s="150">
        <v>0</v>
      </c>
      <c r="T887" s="151">
        <f>S887*H887</f>
        <v>0</v>
      </c>
      <c r="AR887" s="291" t="s">
        <v>150</v>
      </c>
      <c r="AT887" s="291" t="s">
        <v>146</v>
      </c>
      <c r="AU887" s="291" t="s">
        <v>82</v>
      </c>
      <c r="AY887" s="291" t="s">
        <v>145</v>
      </c>
      <c r="BE887" s="303">
        <f>IF(N887="základní",J887,0)</f>
        <v>0</v>
      </c>
      <c r="BF887" s="303">
        <f>IF(N887="snížená",J887,0)</f>
        <v>0</v>
      </c>
      <c r="BG887" s="303">
        <f>IF(N887="zákl. přenesená",J887,0)</f>
        <v>0</v>
      </c>
      <c r="BH887" s="303">
        <f>IF(N887="sníž. přenesená",J887,0)</f>
        <v>0</v>
      </c>
      <c r="BI887" s="303">
        <f>IF(N887="nulová",J887,0)</f>
        <v>0</v>
      </c>
      <c r="BJ887" s="291" t="s">
        <v>80</v>
      </c>
      <c r="BK887" s="303">
        <f>ROUND(I887*H887,2)</f>
        <v>0</v>
      </c>
      <c r="BL887" s="291" t="s">
        <v>150</v>
      </c>
      <c r="BM887" s="291" t="s">
        <v>1488</v>
      </c>
    </row>
    <row r="888" spans="2:65" s="55" customFormat="1" ht="40.5">
      <c r="B888" s="33"/>
      <c r="D888" s="170" t="s">
        <v>191</v>
      </c>
      <c r="F888" s="171" t="s">
        <v>400</v>
      </c>
      <c r="I888" s="122"/>
      <c r="L888" s="33"/>
      <c r="M888" s="154"/>
      <c r="N888" s="34"/>
      <c r="O888" s="34"/>
      <c r="P888" s="34"/>
      <c r="Q888" s="34"/>
      <c r="R888" s="34"/>
      <c r="S888" s="34"/>
      <c r="T888" s="70"/>
      <c r="AT888" s="291" t="s">
        <v>191</v>
      </c>
      <c r="AU888" s="291" t="s">
        <v>82</v>
      </c>
    </row>
    <row r="889" spans="2:65" s="55" customFormat="1" ht="22.5" customHeight="1">
      <c r="B889" s="33"/>
      <c r="C889" s="142" t="s">
        <v>1124</v>
      </c>
      <c r="D889" s="142" t="s">
        <v>146</v>
      </c>
      <c r="E889" s="143" t="s">
        <v>401</v>
      </c>
      <c r="F889" s="144" t="s">
        <v>402</v>
      </c>
      <c r="G889" s="145" t="s">
        <v>189</v>
      </c>
      <c r="H889" s="146">
        <v>1210</v>
      </c>
      <c r="I889" s="147"/>
      <c r="J889" s="148">
        <f>ROUND(I889*H889,2)</f>
        <v>0</v>
      </c>
      <c r="K889" s="144" t="s">
        <v>190</v>
      </c>
      <c r="L889" s="33"/>
      <c r="M889" s="302" t="s">
        <v>21</v>
      </c>
      <c r="N889" s="149" t="s">
        <v>43</v>
      </c>
      <c r="O889" s="34"/>
      <c r="P889" s="150">
        <f>O889*H889</f>
        <v>0</v>
      </c>
      <c r="Q889" s="150">
        <v>0</v>
      </c>
      <c r="R889" s="150">
        <f>Q889*H889</f>
        <v>0</v>
      </c>
      <c r="S889" s="150">
        <v>0</v>
      </c>
      <c r="T889" s="151">
        <f>S889*H889</f>
        <v>0</v>
      </c>
      <c r="AR889" s="291" t="s">
        <v>150</v>
      </c>
      <c r="AT889" s="291" t="s">
        <v>146</v>
      </c>
      <c r="AU889" s="291" t="s">
        <v>82</v>
      </c>
      <c r="AY889" s="291" t="s">
        <v>145</v>
      </c>
      <c r="BE889" s="303">
        <f>IF(N889="základní",J889,0)</f>
        <v>0</v>
      </c>
      <c r="BF889" s="303">
        <f>IF(N889="snížená",J889,0)</f>
        <v>0</v>
      </c>
      <c r="BG889" s="303">
        <f>IF(N889="zákl. přenesená",J889,0)</f>
        <v>0</v>
      </c>
      <c r="BH889" s="303">
        <f>IF(N889="sníž. přenesená",J889,0)</f>
        <v>0</v>
      </c>
      <c r="BI889" s="303">
        <f>IF(N889="nulová",J889,0)</f>
        <v>0</v>
      </c>
      <c r="BJ889" s="291" t="s">
        <v>80</v>
      </c>
      <c r="BK889" s="303">
        <f>ROUND(I889*H889,2)</f>
        <v>0</v>
      </c>
      <c r="BL889" s="291" t="s">
        <v>150</v>
      </c>
      <c r="BM889" s="291" t="s">
        <v>1489</v>
      </c>
    </row>
    <row r="890" spans="2:65" s="55" customFormat="1" ht="40.5">
      <c r="B890" s="33"/>
      <c r="D890" s="170" t="s">
        <v>191</v>
      </c>
      <c r="F890" s="171" t="s">
        <v>400</v>
      </c>
      <c r="I890" s="122"/>
      <c r="L890" s="33"/>
      <c r="M890" s="154"/>
      <c r="N890" s="34"/>
      <c r="O890" s="34"/>
      <c r="P890" s="34"/>
      <c r="Q890" s="34"/>
      <c r="R890" s="34"/>
      <c r="S890" s="34"/>
      <c r="T890" s="70"/>
      <c r="AT890" s="291" t="s">
        <v>191</v>
      </c>
      <c r="AU890" s="291" t="s">
        <v>82</v>
      </c>
    </row>
    <row r="891" spans="2:65" s="55" customFormat="1" ht="22.5" customHeight="1">
      <c r="B891" s="33"/>
      <c r="C891" s="142" t="s">
        <v>1490</v>
      </c>
      <c r="D891" s="142" t="s">
        <v>146</v>
      </c>
      <c r="E891" s="143" t="s">
        <v>855</v>
      </c>
      <c r="F891" s="144" t="s">
        <v>856</v>
      </c>
      <c r="G891" s="145" t="s">
        <v>189</v>
      </c>
      <c r="H891" s="146">
        <v>1210</v>
      </c>
      <c r="I891" s="147"/>
      <c r="J891" s="148">
        <f>ROUND(I891*H891,2)</f>
        <v>0</v>
      </c>
      <c r="K891" s="144" t="s">
        <v>190</v>
      </c>
      <c r="L891" s="33"/>
      <c r="M891" s="302" t="s">
        <v>21</v>
      </c>
      <c r="N891" s="149" t="s">
        <v>43</v>
      </c>
      <c r="O891" s="34"/>
      <c r="P891" s="150">
        <f>O891*H891</f>
        <v>0</v>
      </c>
      <c r="Q891" s="150">
        <v>0</v>
      </c>
      <c r="R891" s="150">
        <f>Q891*H891</f>
        <v>0</v>
      </c>
      <c r="S891" s="150">
        <v>0</v>
      </c>
      <c r="T891" s="151">
        <f>S891*H891</f>
        <v>0</v>
      </c>
      <c r="AR891" s="291" t="s">
        <v>150</v>
      </c>
      <c r="AT891" s="291" t="s">
        <v>146</v>
      </c>
      <c r="AU891" s="291" t="s">
        <v>82</v>
      </c>
      <c r="AY891" s="291" t="s">
        <v>145</v>
      </c>
      <c r="BE891" s="303">
        <f>IF(N891="základní",J891,0)</f>
        <v>0</v>
      </c>
      <c r="BF891" s="303">
        <f>IF(N891="snížená",J891,0)</f>
        <v>0</v>
      </c>
      <c r="BG891" s="303">
        <f>IF(N891="zákl. přenesená",J891,0)</f>
        <v>0</v>
      </c>
      <c r="BH891" s="303">
        <f>IF(N891="sníž. přenesená",J891,0)</f>
        <v>0</v>
      </c>
      <c r="BI891" s="303">
        <f>IF(N891="nulová",J891,0)</f>
        <v>0</v>
      </c>
      <c r="BJ891" s="291" t="s">
        <v>80</v>
      </c>
      <c r="BK891" s="303">
        <f>ROUND(I891*H891,2)</f>
        <v>0</v>
      </c>
      <c r="BL891" s="291" t="s">
        <v>150</v>
      </c>
      <c r="BM891" s="291" t="s">
        <v>1491</v>
      </c>
    </row>
    <row r="892" spans="2:65" s="55" customFormat="1" ht="40.5">
      <c r="B892" s="33"/>
      <c r="D892" s="170" t="s">
        <v>191</v>
      </c>
      <c r="F892" s="171" t="s">
        <v>400</v>
      </c>
      <c r="I892" s="122"/>
      <c r="L892" s="33"/>
      <c r="M892" s="154"/>
      <c r="N892" s="34"/>
      <c r="O892" s="34"/>
      <c r="P892" s="34"/>
      <c r="Q892" s="34"/>
      <c r="R892" s="34"/>
      <c r="S892" s="34"/>
      <c r="T892" s="70"/>
      <c r="AT892" s="291" t="s">
        <v>191</v>
      </c>
      <c r="AU892" s="291" t="s">
        <v>82</v>
      </c>
    </row>
    <row r="893" spans="2:65" s="55" customFormat="1" ht="22.5" customHeight="1">
      <c r="B893" s="33"/>
      <c r="C893" s="142" t="s">
        <v>1126</v>
      </c>
      <c r="D893" s="142" t="s">
        <v>146</v>
      </c>
      <c r="E893" s="143" t="s">
        <v>401</v>
      </c>
      <c r="F893" s="144" t="s">
        <v>402</v>
      </c>
      <c r="G893" s="145" t="s">
        <v>189</v>
      </c>
      <c r="H893" s="146">
        <v>1210</v>
      </c>
      <c r="I893" s="147"/>
      <c r="J893" s="148">
        <f>ROUND(I893*H893,2)</f>
        <v>0</v>
      </c>
      <c r="K893" s="144" t="s">
        <v>190</v>
      </c>
      <c r="L893" s="33"/>
      <c r="M893" s="302" t="s">
        <v>21</v>
      </c>
      <c r="N893" s="149" t="s">
        <v>43</v>
      </c>
      <c r="O893" s="34"/>
      <c r="P893" s="150">
        <f>O893*H893</f>
        <v>0</v>
      </c>
      <c r="Q893" s="150">
        <v>0</v>
      </c>
      <c r="R893" s="150">
        <f>Q893*H893</f>
        <v>0</v>
      </c>
      <c r="S893" s="150">
        <v>0</v>
      </c>
      <c r="T893" s="151">
        <f>S893*H893</f>
        <v>0</v>
      </c>
      <c r="AR893" s="291" t="s">
        <v>150</v>
      </c>
      <c r="AT893" s="291" t="s">
        <v>146</v>
      </c>
      <c r="AU893" s="291" t="s">
        <v>82</v>
      </c>
      <c r="AY893" s="291" t="s">
        <v>145</v>
      </c>
      <c r="BE893" s="303">
        <f>IF(N893="základní",J893,0)</f>
        <v>0</v>
      </c>
      <c r="BF893" s="303">
        <f>IF(N893="snížená",J893,0)</f>
        <v>0</v>
      </c>
      <c r="BG893" s="303">
        <f>IF(N893="zákl. přenesená",J893,0)</f>
        <v>0</v>
      </c>
      <c r="BH893" s="303">
        <f>IF(N893="sníž. přenesená",J893,0)</f>
        <v>0</v>
      </c>
      <c r="BI893" s="303">
        <f>IF(N893="nulová",J893,0)</f>
        <v>0</v>
      </c>
      <c r="BJ893" s="291" t="s">
        <v>80</v>
      </c>
      <c r="BK893" s="303">
        <f>ROUND(I893*H893,2)</f>
        <v>0</v>
      </c>
      <c r="BL893" s="291" t="s">
        <v>150</v>
      </c>
      <c r="BM893" s="291" t="s">
        <v>1492</v>
      </c>
    </row>
    <row r="894" spans="2:65" s="55" customFormat="1" ht="40.5">
      <c r="B894" s="33"/>
      <c r="D894" s="170" t="s">
        <v>191</v>
      </c>
      <c r="F894" s="171" t="s">
        <v>400</v>
      </c>
      <c r="I894" s="122"/>
      <c r="L894" s="33"/>
      <c r="M894" s="154"/>
      <c r="N894" s="34"/>
      <c r="O894" s="34"/>
      <c r="P894" s="34"/>
      <c r="Q894" s="34"/>
      <c r="R894" s="34"/>
      <c r="S894" s="34"/>
      <c r="T894" s="70"/>
      <c r="AT894" s="291" t="s">
        <v>191</v>
      </c>
      <c r="AU894" s="291" t="s">
        <v>82</v>
      </c>
    </row>
    <row r="895" spans="2:65" s="55" customFormat="1" ht="22.5" customHeight="1">
      <c r="B895" s="33"/>
      <c r="C895" s="142" t="s">
        <v>1493</v>
      </c>
      <c r="D895" s="142" t="s">
        <v>146</v>
      </c>
      <c r="E895" s="143" t="s">
        <v>860</v>
      </c>
      <c r="F895" s="144" t="s">
        <v>861</v>
      </c>
      <c r="G895" s="145" t="s">
        <v>189</v>
      </c>
      <c r="H895" s="146">
        <v>1210</v>
      </c>
      <c r="I895" s="147"/>
      <c r="J895" s="148">
        <f>ROUND(I895*H895,2)</f>
        <v>0</v>
      </c>
      <c r="K895" s="144" t="s">
        <v>21</v>
      </c>
      <c r="L895" s="33"/>
      <c r="M895" s="302" t="s">
        <v>21</v>
      </c>
      <c r="N895" s="149" t="s">
        <v>43</v>
      </c>
      <c r="O895" s="34"/>
      <c r="P895" s="150">
        <f>O895*H895</f>
        <v>0</v>
      </c>
      <c r="Q895" s="150">
        <v>0</v>
      </c>
      <c r="R895" s="150">
        <f>Q895*H895</f>
        <v>0</v>
      </c>
      <c r="S895" s="150">
        <v>0</v>
      </c>
      <c r="T895" s="151">
        <f>S895*H895</f>
        <v>0</v>
      </c>
      <c r="AR895" s="291" t="s">
        <v>150</v>
      </c>
      <c r="AT895" s="291" t="s">
        <v>146</v>
      </c>
      <c r="AU895" s="291" t="s">
        <v>82</v>
      </c>
      <c r="AY895" s="291" t="s">
        <v>145</v>
      </c>
      <c r="BE895" s="303">
        <f>IF(N895="základní",J895,0)</f>
        <v>0</v>
      </c>
      <c r="BF895" s="303">
        <f>IF(N895="snížená",J895,0)</f>
        <v>0</v>
      </c>
      <c r="BG895" s="303">
        <f>IF(N895="zákl. přenesená",J895,0)</f>
        <v>0</v>
      </c>
      <c r="BH895" s="303">
        <f>IF(N895="sníž. přenesená",J895,0)</f>
        <v>0</v>
      </c>
      <c r="BI895" s="303">
        <f>IF(N895="nulová",J895,0)</f>
        <v>0</v>
      </c>
      <c r="BJ895" s="291" t="s">
        <v>80</v>
      </c>
      <c r="BK895" s="303">
        <f>ROUND(I895*H895,2)</f>
        <v>0</v>
      </c>
      <c r="BL895" s="291" t="s">
        <v>150</v>
      </c>
      <c r="BM895" s="291" t="s">
        <v>1494</v>
      </c>
    </row>
    <row r="896" spans="2:65" s="55" customFormat="1" ht="22.5" customHeight="1">
      <c r="B896" s="33"/>
      <c r="C896" s="182" t="s">
        <v>1127</v>
      </c>
      <c r="D896" s="182" t="s">
        <v>232</v>
      </c>
      <c r="E896" s="183" t="s">
        <v>864</v>
      </c>
      <c r="F896" s="184" t="s">
        <v>1249</v>
      </c>
      <c r="G896" s="185" t="s">
        <v>459</v>
      </c>
      <c r="H896" s="186">
        <v>6.05</v>
      </c>
      <c r="I896" s="187"/>
      <c r="J896" s="188">
        <f>ROUND(I896*H896,2)</f>
        <v>0</v>
      </c>
      <c r="K896" s="184" t="s">
        <v>190</v>
      </c>
      <c r="L896" s="306"/>
      <c r="M896" s="307" t="s">
        <v>21</v>
      </c>
      <c r="N896" s="189" t="s">
        <v>43</v>
      </c>
      <c r="O896" s="34"/>
      <c r="P896" s="150">
        <f>O896*H896</f>
        <v>0</v>
      </c>
      <c r="Q896" s="150">
        <v>1E-3</v>
      </c>
      <c r="R896" s="150">
        <f>Q896*H896</f>
        <v>6.0499999999999998E-3</v>
      </c>
      <c r="S896" s="150">
        <v>0</v>
      </c>
      <c r="T896" s="151">
        <f>S896*H896</f>
        <v>0</v>
      </c>
      <c r="AR896" s="291" t="s">
        <v>162</v>
      </c>
      <c r="AT896" s="291" t="s">
        <v>232</v>
      </c>
      <c r="AU896" s="291" t="s">
        <v>82</v>
      </c>
      <c r="AY896" s="291" t="s">
        <v>145</v>
      </c>
      <c r="BE896" s="303">
        <f>IF(N896="základní",J896,0)</f>
        <v>0</v>
      </c>
      <c r="BF896" s="303">
        <f>IF(N896="snížená",J896,0)</f>
        <v>0</v>
      </c>
      <c r="BG896" s="303">
        <f>IF(N896="zákl. přenesená",J896,0)</f>
        <v>0</v>
      </c>
      <c r="BH896" s="303">
        <f>IF(N896="sníž. přenesená",J896,0)</f>
        <v>0</v>
      </c>
      <c r="BI896" s="303">
        <f>IF(N896="nulová",J896,0)</f>
        <v>0</v>
      </c>
      <c r="BJ896" s="291" t="s">
        <v>80</v>
      </c>
      <c r="BK896" s="303">
        <f>ROUND(I896*H896,2)</f>
        <v>0</v>
      </c>
      <c r="BL896" s="291" t="s">
        <v>150</v>
      </c>
      <c r="BM896" s="291" t="s">
        <v>1495</v>
      </c>
    </row>
    <row r="897" spans="2:65" s="55" customFormat="1" ht="22.5" customHeight="1">
      <c r="B897" s="33"/>
      <c r="C897" s="142" t="s">
        <v>1496</v>
      </c>
      <c r="D897" s="142" t="s">
        <v>146</v>
      </c>
      <c r="E897" s="143" t="s">
        <v>962</v>
      </c>
      <c r="F897" s="144" t="s">
        <v>963</v>
      </c>
      <c r="G897" s="145" t="s">
        <v>189</v>
      </c>
      <c r="H897" s="146">
        <v>1210</v>
      </c>
      <c r="I897" s="147"/>
      <c r="J897" s="148">
        <f>ROUND(I897*H897,2)</f>
        <v>0</v>
      </c>
      <c r="K897" s="144" t="s">
        <v>190</v>
      </c>
      <c r="L897" s="33"/>
      <c r="M897" s="302" t="s">
        <v>21</v>
      </c>
      <c r="N897" s="149" t="s">
        <v>43</v>
      </c>
      <c r="O897" s="34"/>
      <c r="P897" s="150">
        <f>O897*H897</f>
        <v>0</v>
      </c>
      <c r="Q897" s="150">
        <v>0</v>
      </c>
      <c r="R897" s="150">
        <f>Q897*H897</f>
        <v>0</v>
      </c>
      <c r="S897" s="150">
        <v>0</v>
      </c>
      <c r="T897" s="151">
        <f>S897*H897</f>
        <v>0</v>
      </c>
      <c r="AR897" s="291" t="s">
        <v>150</v>
      </c>
      <c r="AT897" s="291" t="s">
        <v>146</v>
      </c>
      <c r="AU897" s="291" t="s">
        <v>82</v>
      </c>
      <c r="AY897" s="291" t="s">
        <v>145</v>
      </c>
      <c r="BE897" s="303">
        <f>IF(N897="základní",J897,0)</f>
        <v>0</v>
      </c>
      <c r="BF897" s="303">
        <f>IF(N897="snížená",J897,0)</f>
        <v>0</v>
      </c>
      <c r="BG897" s="303">
        <f>IF(N897="zákl. přenesená",J897,0)</f>
        <v>0</v>
      </c>
      <c r="BH897" s="303">
        <f>IF(N897="sníž. přenesená",J897,0)</f>
        <v>0</v>
      </c>
      <c r="BI897" s="303">
        <f>IF(N897="nulová",J897,0)</f>
        <v>0</v>
      </c>
      <c r="BJ897" s="291" t="s">
        <v>80</v>
      </c>
      <c r="BK897" s="303">
        <f>ROUND(I897*H897,2)</f>
        <v>0</v>
      </c>
      <c r="BL897" s="291" t="s">
        <v>150</v>
      </c>
      <c r="BM897" s="291" t="s">
        <v>1497</v>
      </c>
    </row>
    <row r="898" spans="2:65" s="55" customFormat="1" ht="40.5">
      <c r="B898" s="33"/>
      <c r="D898" s="170" t="s">
        <v>191</v>
      </c>
      <c r="F898" s="171" t="s">
        <v>400</v>
      </c>
      <c r="I898" s="122"/>
      <c r="L898" s="33"/>
      <c r="M898" s="154"/>
      <c r="N898" s="34"/>
      <c r="O898" s="34"/>
      <c r="P898" s="34"/>
      <c r="Q898" s="34"/>
      <c r="R898" s="34"/>
      <c r="S898" s="34"/>
      <c r="T898" s="70"/>
      <c r="AT898" s="291" t="s">
        <v>191</v>
      </c>
      <c r="AU898" s="291" t="s">
        <v>82</v>
      </c>
    </row>
    <row r="899" spans="2:65" s="55" customFormat="1" ht="22.5" customHeight="1">
      <c r="B899" s="33"/>
      <c r="C899" s="142" t="s">
        <v>1129</v>
      </c>
      <c r="D899" s="142" t="s">
        <v>146</v>
      </c>
      <c r="E899" s="143" t="s">
        <v>870</v>
      </c>
      <c r="F899" s="144" t="s">
        <v>871</v>
      </c>
      <c r="G899" s="145" t="s">
        <v>189</v>
      </c>
      <c r="H899" s="146">
        <v>2420</v>
      </c>
      <c r="I899" s="147"/>
      <c r="J899" s="148">
        <f>ROUND(I899*H899,2)</f>
        <v>0</v>
      </c>
      <c r="K899" s="144" t="s">
        <v>21</v>
      </c>
      <c r="L899" s="33"/>
      <c r="M899" s="302" t="s">
        <v>21</v>
      </c>
      <c r="N899" s="149" t="s">
        <v>43</v>
      </c>
      <c r="O899" s="34"/>
      <c r="P899" s="150">
        <f>O899*H899</f>
        <v>0</v>
      </c>
      <c r="Q899" s="150">
        <v>0</v>
      </c>
      <c r="R899" s="150">
        <f>Q899*H899</f>
        <v>0</v>
      </c>
      <c r="S899" s="150">
        <v>0</v>
      </c>
      <c r="T899" s="151">
        <f>S899*H899</f>
        <v>0</v>
      </c>
      <c r="AR899" s="291" t="s">
        <v>150</v>
      </c>
      <c r="AT899" s="291" t="s">
        <v>146</v>
      </c>
      <c r="AU899" s="291" t="s">
        <v>82</v>
      </c>
      <c r="AY899" s="291" t="s">
        <v>145</v>
      </c>
      <c r="BE899" s="303">
        <f>IF(N899="základní",J899,0)</f>
        <v>0</v>
      </c>
      <c r="BF899" s="303">
        <f>IF(N899="snížená",J899,0)</f>
        <v>0</v>
      </c>
      <c r="BG899" s="303">
        <f>IF(N899="zákl. přenesená",J899,0)</f>
        <v>0</v>
      </c>
      <c r="BH899" s="303">
        <f>IF(N899="sníž. přenesená",J899,0)</f>
        <v>0</v>
      </c>
      <c r="BI899" s="303">
        <f>IF(N899="nulová",J899,0)</f>
        <v>0</v>
      </c>
      <c r="BJ899" s="291" t="s">
        <v>80</v>
      </c>
      <c r="BK899" s="303">
        <f>ROUND(I899*H899,2)</f>
        <v>0</v>
      </c>
      <c r="BL899" s="291" t="s">
        <v>150</v>
      </c>
      <c r="BM899" s="291" t="s">
        <v>1498</v>
      </c>
    </row>
    <row r="900" spans="2:65" s="133" customFormat="1" ht="37.35" customHeight="1">
      <c r="B900" s="132"/>
      <c r="D900" s="165" t="s">
        <v>71</v>
      </c>
      <c r="E900" s="166" t="s">
        <v>1499</v>
      </c>
      <c r="F900" s="166" t="s">
        <v>1500</v>
      </c>
      <c r="I900" s="136"/>
      <c r="J900" s="167">
        <f>BK900</f>
        <v>0</v>
      </c>
      <c r="L900" s="132"/>
      <c r="M900" s="138"/>
      <c r="N900" s="139"/>
      <c r="O900" s="139"/>
      <c r="P900" s="140">
        <f>P901+P903</f>
        <v>0</v>
      </c>
      <c r="Q900" s="139"/>
      <c r="R900" s="140">
        <f>R901+R903</f>
        <v>2.0499999999999997E-3</v>
      </c>
      <c r="S900" s="139"/>
      <c r="T900" s="141">
        <f>T901+T903</f>
        <v>0</v>
      </c>
      <c r="AR900" s="165" t="s">
        <v>80</v>
      </c>
      <c r="AT900" s="300" t="s">
        <v>71</v>
      </c>
      <c r="AU900" s="300" t="s">
        <v>72</v>
      </c>
      <c r="AY900" s="165" t="s">
        <v>145</v>
      </c>
      <c r="BK900" s="301">
        <f>BK901+BK903</f>
        <v>0</v>
      </c>
    </row>
    <row r="901" spans="2:65" s="133" customFormat="1" ht="19.899999999999999" customHeight="1">
      <c r="B901" s="132"/>
      <c r="D901" s="134" t="s">
        <v>71</v>
      </c>
      <c r="E901" s="168" t="s">
        <v>2439</v>
      </c>
      <c r="F901" s="168" t="s">
        <v>2440</v>
      </c>
      <c r="I901" s="136"/>
      <c r="J901" s="169">
        <f>BK901</f>
        <v>0</v>
      </c>
      <c r="L901" s="132"/>
      <c r="M901" s="138"/>
      <c r="N901" s="139"/>
      <c r="O901" s="139"/>
      <c r="P901" s="140">
        <f>P902</f>
        <v>0</v>
      </c>
      <c r="Q901" s="139"/>
      <c r="R901" s="140">
        <f>R902</f>
        <v>0</v>
      </c>
      <c r="S901" s="139"/>
      <c r="T901" s="141">
        <f>T902</f>
        <v>0</v>
      </c>
      <c r="AR901" s="165" t="s">
        <v>80</v>
      </c>
      <c r="AT901" s="300" t="s">
        <v>71</v>
      </c>
      <c r="AU901" s="300" t="s">
        <v>80</v>
      </c>
      <c r="AY901" s="165" t="s">
        <v>145</v>
      </c>
      <c r="BK901" s="301">
        <f>BK902</f>
        <v>0</v>
      </c>
    </row>
    <row r="902" spans="2:65" s="55" customFormat="1" ht="22.5" customHeight="1">
      <c r="B902" s="33"/>
      <c r="C902" s="142" t="s">
        <v>1501</v>
      </c>
      <c r="D902" s="142" t="s">
        <v>146</v>
      </c>
      <c r="E902" s="143" t="s">
        <v>887</v>
      </c>
      <c r="F902" s="144" t="s">
        <v>888</v>
      </c>
      <c r="G902" s="145" t="s">
        <v>189</v>
      </c>
      <c r="H902" s="146">
        <v>1167</v>
      </c>
      <c r="I902" s="147"/>
      <c r="J902" s="148">
        <f>ROUND(I902*H902,2)</f>
        <v>0</v>
      </c>
      <c r="K902" s="144" t="s">
        <v>21</v>
      </c>
      <c r="L902" s="33"/>
      <c r="M902" s="302" t="s">
        <v>21</v>
      </c>
      <c r="N902" s="149" t="s">
        <v>43</v>
      </c>
      <c r="O902" s="34"/>
      <c r="P902" s="150">
        <f>O902*H902</f>
        <v>0</v>
      </c>
      <c r="Q902" s="150">
        <v>0</v>
      </c>
      <c r="R902" s="150">
        <f>Q902*H902</f>
        <v>0</v>
      </c>
      <c r="S902" s="150">
        <v>0</v>
      </c>
      <c r="T902" s="151">
        <f>S902*H902</f>
        <v>0</v>
      </c>
      <c r="AR902" s="291" t="s">
        <v>150</v>
      </c>
      <c r="AT902" s="291" t="s">
        <v>146</v>
      </c>
      <c r="AU902" s="291" t="s">
        <v>82</v>
      </c>
      <c r="AY902" s="291" t="s">
        <v>145</v>
      </c>
      <c r="BE902" s="303">
        <f>IF(N902="základní",J902,0)</f>
        <v>0</v>
      </c>
      <c r="BF902" s="303">
        <f>IF(N902="snížená",J902,0)</f>
        <v>0</v>
      </c>
      <c r="BG902" s="303">
        <f>IF(N902="zákl. přenesená",J902,0)</f>
        <v>0</v>
      </c>
      <c r="BH902" s="303">
        <f>IF(N902="sníž. přenesená",J902,0)</f>
        <v>0</v>
      </c>
      <c r="BI902" s="303">
        <f>IF(N902="nulová",J902,0)</f>
        <v>0</v>
      </c>
      <c r="BJ902" s="291" t="s">
        <v>80</v>
      </c>
      <c r="BK902" s="303">
        <f>ROUND(I902*H902,2)</f>
        <v>0</v>
      </c>
      <c r="BL902" s="291" t="s">
        <v>150</v>
      </c>
      <c r="BM902" s="291" t="s">
        <v>1502</v>
      </c>
    </row>
    <row r="903" spans="2:65" s="133" customFormat="1" ht="29.85" customHeight="1">
      <c r="B903" s="132"/>
      <c r="D903" s="134" t="s">
        <v>71</v>
      </c>
      <c r="E903" s="168" t="s">
        <v>838</v>
      </c>
      <c r="F903" s="168" t="s">
        <v>839</v>
      </c>
      <c r="I903" s="136"/>
      <c r="J903" s="169">
        <f>BK903</f>
        <v>0</v>
      </c>
      <c r="L903" s="132"/>
      <c r="M903" s="138"/>
      <c r="N903" s="139"/>
      <c r="O903" s="139"/>
      <c r="P903" s="140">
        <f>SUM(P904:P920)</f>
        <v>0</v>
      </c>
      <c r="Q903" s="139"/>
      <c r="R903" s="140">
        <f>SUM(R904:R920)</f>
        <v>2.0499999999999997E-3</v>
      </c>
      <c r="S903" s="139"/>
      <c r="T903" s="141">
        <f>SUM(T904:T920)</f>
        <v>0</v>
      </c>
      <c r="AR903" s="165" t="s">
        <v>80</v>
      </c>
      <c r="AT903" s="300" t="s">
        <v>71</v>
      </c>
      <c r="AU903" s="300" t="s">
        <v>80</v>
      </c>
      <c r="AY903" s="165" t="s">
        <v>145</v>
      </c>
      <c r="BK903" s="301">
        <f>SUM(BK904:BK920)</f>
        <v>0</v>
      </c>
    </row>
    <row r="904" spans="2:65" s="55" customFormat="1" ht="31.5" customHeight="1">
      <c r="B904" s="33"/>
      <c r="C904" s="142" t="s">
        <v>1130</v>
      </c>
      <c r="D904" s="142" t="s">
        <v>146</v>
      </c>
      <c r="E904" s="143" t="s">
        <v>778</v>
      </c>
      <c r="F904" s="144" t="s">
        <v>779</v>
      </c>
      <c r="G904" s="145" t="s">
        <v>189</v>
      </c>
      <c r="H904" s="146">
        <v>410</v>
      </c>
      <c r="I904" s="147"/>
      <c r="J904" s="148">
        <f>ROUND(I904*H904,2)</f>
        <v>0</v>
      </c>
      <c r="K904" s="144" t="s">
        <v>190</v>
      </c>
      <c r="L904" s="33"/>
      <c r="M904" s="302" t="s">
        <v>21</v>
      </c>
      <c r="N904" s="149" t="s">
        <v>43</v>
      </c>
      <c r="O904" s="34"/>
      <c r="P904" s="150">
        <f>O904*H904</f>
        <v>0</v>
      </c>
      <c r="Q904" s="150">
        <v>0</v>
      </c>
      <c r="R904" s="150">
        <f>Q904*H904</f>
        <v>0</v>
      </c>
      <c r="S904" s="150">
        <v>0</v>
      </c>
      <c r="T904" s="151">
        <f>S904*H904</f>
        <v>0</v>
      </c>
      <c r="AR904" s="291" t="s">
        <v>150</v>
      </c>
      <c r="AT904" s="291" t="s">
        <v>146</v>
      </c>
      <c r="AU904" s="291" t="s">
        <v>82</v>
      </c>
      <c r="AY904" s="291" t="s">
        <v>145</v>
      </c>
      <c r="BE904" s="303">
        <f>IF(N904="základní",J904,0)</f>
        <v>0</v>
      </c>
      <c r="BF904" s="303">
        <f>IF(N904="snížená",J904,0)</f>
        <v>0</v>
      </c>
      <c r="BG904" s="303">
        <f>IF(N904="zákl. přenesená",J904,0)</f>
        <v>0</v>
      </c>
      <c r="BH904" s="303">
        <f>IF(N904="sníž. přenesená",J904,0)</f>
        <v>0</v>
      </c>
      <c r="BI904" s="303">
        <f>IF(N904="nulová",J904,0)</f>
        <v>0</v>
      </c>
      <c r="BJ904" s="291" t="s">
        <v>80</v>
      </c>
      <c r="BK904" s="303">
        <f>ROUND(I904*H904,2)</f>
        <v>0</v>
      </c>
      <c r="BL904" s="291" t="s">
        <v>150</v>
      </c>
      <c r="BM904" s="291" t="s">
        <v>1503</v>
      </c>
    </row>
    <row r="905" spans="2:65" s="55" customFormat="1" ht="148.5">
      <c r="B905" s="33"/>
      <c r="D905" s="170" t="s">
        <v>191</v>
      </c>
      <c r="F905" s="171" t="s">
        <v>780</v>
      </c>
      <c r="I905" s="122"/>
      <c r="L905" s="33"/>
      <c r="M905" s="154"/>
      <c r="N905" s="34"/>
      <c r="O905" s="34"/>
      <c r="P905" s="34"/>
      <c r="Q905" s="34"/>
      <c r="R905" s="34"/>
      <c r="S905" s="34"/>
      <c r="T905" s="70"/>
      <c r="AT905" s="291" t="s">
        <v>191</v>
      </c>
      <c r="AU905" s="291" t="s">
        <v>82</v>
      </c>
    </row>
    <row r="906" spans="2:65" s="55" customFormat="1" ht="22.5" customHeight="1">
      <c r="B906" s="33"/>
      <c r="C906" s="182" t="s">
        <v>1504</v>
      </c>
      <c r="D906" s="182" t="s">
        <v>232</v>
      </c>
      <c r="E906" s="183" t="s">
        <v>1097</v>
      </c>
      <c r="F906" s="184" t="s">
        <v>843</v>
      </c>
      <c r="G906" s="185" t="s">
        <v>844</v>
      </c>
      <c r="H906" s="186">
        <v>0.41</v>
      </c>
      <c r="I906" s="187"/>
      <c r="J906" s="188">
        <f>ROUND(I906*H906,2)</f>
        <v>0</v>
      </c>
      <c r="K906" s="184" t="s">
        <v>21</v>
      </c>
      <c r="L906" s="306"/>
      <c r="M906" s="307" t="s">
        <v>21</v>
      </c>
      <c r="N906" s="189" t="s">
        <v>43</v>
      </c>
      <c r="O906" s="34"/>
      <c r="P906" s="150">
        <f>O906*H906</f>
        <v>0</v>
      </c>
      <c r="Q906" s="150">
        <v>0</v>
      </c>
      <c r="R906" s="150">
        <f>Q906*H906</f>
        <v>0</v>
      </c>
      <c r="S906" s="150">
        <v>0</v>
      </c>
      <c r="T906" s="151">
        <f>S906*H906</f>
        <v>0</v>
      </c>
      <c r="AR906" s="291" t="s">
        <v>162</v>
      </c>
      <c r="AT906" s="291" t="s">
        <v>232</v>
      </c>
      <c r="AU906" s="291" t="s">
        <v>82</v>
      </c>
      <c r="AY906" s="291" t="s">
        <v>145</v>
      </c>
      <c r="BE906" s="303">
        <f>IF(N906="základní",J906,0)</f>
        <v>0</v>
      </c>
      <c r="BF906" s="303">
        <f>IF(N906="snížená",J906,0)</f>
        <v>0</v>
      </c>
      <c r="BG906" s="303">
        <f>IF(N906="zákl. přenesená",J906,0)</f>
        <v>0</v>
      </c>
      <c r="BH906" s="303">
        <f>IF(N906="sníž. přenesená",J906,0)</f>
        <v>0</v>
      </c>
      <c r="BI906" s="303">
        <f>IF(N906="nulová",J906,0)</f>
        <v>0</v>
      </c>
      <c r="BJ906" s="291" t="s">
        <v>80</v>
      </c>
      <c r="BK906" s="303">
        <f>ROUND(I906*H906,2)</f>
        <v>0</v>
      </c>
      <c r="BL906" s="291" t="s">
        <v>150</v>
      </c>
      <c r="BM906" s="291" t="s">
        <v>1505</v>
      </c>
    </row>
    <row r="907" spans="2:65" s="55" customFormat="1" ht="31.5" customHeight="1">
      <c r="B907" s="33"/>
      <c r="C907" s="142" t="s">
        <v>1132</v>
      </c>
      <c r="D907" s="142" t="s">
        <v>146</v>
      </c>
      <c r="E907" s="143" t="s">
        <v>847</v>
      </c>
      <c r="F907" s="144" t="s">
        <v>848</v>
      </c>
      <c r="G907" s="145" t="s">
        <v>189</v>
      </c>
      <c r="H907" s="146">
        <v>410</v>
      </c>
      <c r="I907" s="147"/>
      <c r="J907" s="148">
        <f>ROUND(I907*H907,2)</f>
        <v>0</v>
      </c>
      <c r="K907" s="144" t="s">
        <v>21</v>
      </c>
      <c r="L907" s="33"/>
      <c r="M907" s="302" t="s">
        <v>21</v>
      </c>
      <c r="N907" s="149" t="s">
        <v>43</v>
      </c>
      <c r="O907" s="34"/>
      <c r="P907" s="150">
        <f>O907*H907</f>
        <v>0</v>
      </c>
      <c r="Q907" s="150">
        <v>0</v>
      </c>
      <c r="R907" s="150">
        <f>Q907*H907</f>
        <v>0</v>
      </c>
      <c r="S907" s="150">
        <v>0</v>
      </c>
      <c r="T907" s="151">
        <f>S907*H907</f>
        <v>0</v>
      </c>
      <c r="AR907" s="291" t="s">
        <v>150</v>
      </c>
      <c r="AT907" s="291" t="s">
        <v>146</v>
      </c>
      <c r="AU907" s="291" t="s">
        <v>82</v>
      </c>
      <c r="AY907" s="291" t="s">
        <v>145</v>
      </c>
      <c r="BE907" s="303">
        <f>IF(N907="základní",J907,0)</f>
        <v>0</v>
      </c>
      <c r="BF907" s="303">
        <f>IF(N907="snížená",J907,0)</f>
        <v>0</v>
      </c>
      <c r="BG907" s="303">
        <f>IF(N907="zákl. přenesená",J907,0)</f>
        <v>0</v>
      </c>
      <c r="BH907" s="303">
        <f>IF(N907="sníž. přenesená",J907,0)</f>
        <v>0</v>
      </c>
      <c r="BI907" s="303">
        <f>IF(N907="nulová",J907,0)</f>
        <v>0</v>
      </c>
      <c r="BJ907" s="291" t="s">
        <v>80</v>
      </c>
      <c r="BK907" s="303">
        <f>ROUND(I907*H907,2)</f>
        <v>0</v>
      </c>
      <c r="BL907" s="291" t="s">
        <v>150</v>
      </c>
      <c r="BM907" s="291" t="s">
        <v>1506</v>
      </c>
    </row>
    <row r="908" spans="2:65" s="55" customFormat="1" ht="22.5" customHeight="1">
      <c r="B908" s="33"/>
      <c r="C908" s="142" t="s">
        <v>1507</v>
      </c>
      <c r="D908" s="142" t="s">
        <v>146</v>
      </c>
      <c r="E908" s="143" t="s">
        <v>850</v>
      </c>
      <c r="F908" s="144" t="s">
        <v>851</v>
      </c>
      <c r="G908" s="145" t="s">
        <v>189</v>
      </c>
      <c r="H908" s="146">
        <v>410</v>
      </c>
      <c r="I908" s="147"/>
      <c r="J908" s="148">
        <f>ROUND(I908*H908,2)</f>
        <v>0</v>
      </c>
      <c r="K908" s="144" t="s">
        <v>190</v>
      </c>
      <c r="L908" s="33"/>
      <c r="M908" s="302" t="s">
        <v>21</v>
      </c>
      <c r="N908" s="149" t="s">
        <v>43</v>
      </c>
      <c r="O908" s="34"/>
      <c r="P908" s="150">
        <f>O908*H908</f>
        <v>0</v>
      </c>
      <c r="Q908" s="150">
        <v>0</v>
      </c>
      <c r="R908" s="150">
        <f>Q908*H908</f>
        <v>0</v>
      </c>
      <c r="S908" s="150">
        <v>0</v>
      </c>
      <c r="T908" s="151">
        <f>S908*H908</f>
        <v>0</v>
      </c>
      <c r="AR908" s="291" t="s">
        <v>150</v>
      </c>
      <c r="AT908" s="291" t="s">
        <v>146</v>
      </c>
      <c r="AU908" s="291" t="s">
        <v>82</v>
      </c>
      <c r="AY908" s="291" t="s">
        <v>145</v>
      </c>
      <c r="BE908" s="303">
        <f>IF(N908="základní",J908,0)</f>
        <v>0</v>
      </c>
      <c r="BF908" s="303">
        <f>IF(N908="snížená",J908,0)</f>
        <v>0</v>
      </c>
      <c r="BG908" s="303">
        <f>IF(N908="zákl. přenesená",J908,0)</f>
        <v>0</v>
      </c>
      <c r="BH908" s="303">
        <f>IF(N908="sníž. přenesená",J908,0)</f>
        <v>0</v>
      </c>
      <c r="BI908" s="303">
        <f>IF(N908="nulová",J908,0)</f>
        <v>0</v>
      </c>
      <c r="BJ908" s="291" t="s">
        <v>80</v>
      </c>
      <c r="BK908" s="303">
        <f>ROUND(I908*H908,2)</f>
        <v>0</v>
      </c>
      <c r="BL908" s="291" t="s">
        <v>150</v>
      </c>
      <c r="BM908" s="291" t="s">
        <v>1508</v>
      </c>
    </row>
    <row r="909" spans="2:65" s="55" customFormat="1" ht="40.5">
      <c r="B909" s="33"/>
      <c r="D909" s="170" t="s">
        <v>191</v>
      </c>
      <c r="F909" s="171" t="s">
        <v>400</v>
      </c>
      <c r="I909" s="122"/>
      <c r="L909" s="33"/>
      <c r="M909" s="154"/>
      <c r="N909" s="34"/>
      <c r="O909" s="34"/>
      <c r="P909" s="34"/>
      <c r="Q909" s="34"/>
      <c r="R909" s="34"/>
      <c r="S909" s="34"/>
      <c r="T909" s="70"/>
      <c r="AT909" s="291" t="s">
        <v>191</v>
      </c>
      <c r="AU909" s="291" t="s">
        <v>82</v>
      </c>
    </row>
    <row r="910" spans="2:65" s="55" customFormat="1" ht="22.5" customHeight="1">
      <c r="B910" s="33"/>
      <c r="C910" s="142" t="s">
        <v>1133</v>
      </c>
      <c r="D910" s="142" t="s">
        <v>146</v>
      </c>
      <c r="E910" s="143" t="s">
        <v>401</v>
      </c>
      <c r="F910" s="144" t="s">
        <v>402</v>
      </c>
      <c r="G910" s="145" t="s">
        <v>189</v>
      </c>
      <c r="H910" s="146">
        <v>410</v>
      </c>
      <c r="I910" s="147"/>
      <c r="J910" s="148">
        <f>ROUND(I910*H910,2)</f>
        <v>0</v>
      </c>
      <c r="K910" s="144" t="s">
        <v>190</v>
      </c>
      <c r="L910" s="33"/>
      <c r="M910" s="302" t="s">
        <v>21</v>
      </c>
      <c r="N910" s="149" t="s">
        <v>43</v>
      </c>
      <c r="O910" s="34"/>
      <c r="P910" s="150">
        <f>O910*H910</f>
        <v>0</v>
      </c>
      <c r="Q910" s="150">
        <v>0</v>
      </c>
      <c r="R910" s="150">
        <f>Q910*H910</f>
        <v>0</v>
      </c>
      <c r="S910" s="150">
        <v>0</v>
      </c>
      <c r="T910" s="151">
        <f>S910*H910</f>
        <v>0</v>
      </c>
      <c r="AR910" s="291" t="s">
        <v>150</v>
      </c>
      <c r="AT910" s="291" t="s">
        <v>146</v>
      </c>
      <c r="AU910" s="291" t="s">
        <v>82</v>
      </c>
      <c r="AY910" s="291" t="s">
        <v>145</v>
      </c>
      <c r="BE910" s="303">
        <f>IF(N910="základní",J910,0)</f>
        <v>0</v>
      </c>
      <c r="BF910" s="303">
        <f>IF(N910="snížená",J910,0)</f>
        <v>0</v>
      </c>
      <c r="BG910" s="303">
        <f>IF(N910="zákl. přenesená",J910,0)</f>
        <v>0</v>
      </c>
      <c r="BH910" s="303">
        <f>IF(N910="sníž. přenesená",J910,0)</f>
        <v>0</v>
      </c>
      <c r="BI910" s="303">
        <f>IF(N910="nulová",J910,0)</f>
        <v>0</v>
      </c>
      <c r="BJ910" s="291" t="s">
        <v>80</v>
      </c>
      <c r="BK910" s="303">
        <f>ROUND(I910*H910,2)</f>
        <v>0</v>
      </c>
      <c r="BL910" s="291" t="s">
        <v>150</v>
      </c>
      <c r="BM910" s="291" t="s">
        <v>1509</v>
      </c>
    </row>
    <row r="911" spans="2:65" s="55" customFormat="1" ht="40.5">
      <c r="B911" s="33"/>
      <c r="D911" s="170" t="s">
        <v>191</v>
      </c>
      <c r="F911" s="171" t="s">
        <v>400</v>
      </c>
      <c r="I911" s="122"/>
      <c r="L911" s="33"/>
      <c r="M911" s="154"/>
      <c r="N911" s="34"/>
      <c r="O911" s="34"/>
      <c r="P911" s="34"/>
      <c r="Q911" s="34"/>
      <c r="R911" s="34"/>
      <c r="S911" s="34"/>
      <c r="T911" s="70"/>
      <c r="AT911" s="291" t="s">
        <v>191</v>
      </c>
      <c r="AU911" s="291" t="s">
        <v>82</v>
      </c>
    </row>
    <row r="912" spans="2:65" s="55" customFormat="1" ht="22.5" customHeight="1">
      <c r="B912" s="33"/>
      <c r="C912" s="142" t="s">
        <v>1510</v>
      </c>
      <c r="D912" s="142" t="s">
        <v>146</v>
      </c>
      <c r="E912" s="143" t="s">
        <v>855</v>
      </c>
      <c r="F912" s="144" t="s">
        <v>856</v>
      </c>
      <c r="G912" s="145" t="s">
        <v>189</v>
      </c>
      <c r="H912" s="146">
        <v>410</v>
      </c>
      <c r="I912" s="147"/>
      <c r="J912" s="148">
        <f>ROUND(I912*H912,2)</f>
        <v>0</v>
      </c>
      <c r="K912" s="144" t="s">
        <v>190</v>
      </c>
      <c r="L912" s="33"/>
      <c r="M912" s="302" t="s">
        <v>21</v>
      </c>
      <c r="N912" s="149" t="s">
        <v>43</v>
      </c>
      <c r="O912" s="34"/>
      <c r="P912" s="150">
        <f>O912*H912</f>
        <v>0</v>
      </c>
      <c r="Q912" s="150">
        <v>0</v>
      </c>
      <c r="R912" s="150">
        <f>Q912*H912</f>
        <v>0</v>
      </c>
      <c r="S912" s="150">
        <v>0</v>
      </c>
      <c r="T912" s="151">
        <f>S912*H912</f>
        <v>0</v>
      </c>
      <c r="AR912" s="291" t="s">
        <v>150</v>
      </c>
      <c r="AT912" s="291" t="s">
        <v>146</v>
      </c>
      <c r="AU912" s="291" t="s">
        <v>82</v>
      </c>
      <c r="AY912" s="291" t="s">
        <v>145</v>
      </c>
      <c r="BE912" s="303">
        <f>IF(N912="základní",J912,0)</f>
        <v>0</v>
      </c>
      <c r="BF912" s="303">
        <f>IF(N912="snížená",J912,0)</f>
        <v>0</v>
      </c>
      <c r="BG912" s="303">
        <f>IF(N912="zákl. přenesená",J912,0)</f>
        <v>0</v>
      </c>
      <c r="BH912" s="303">
        <f>IF(N912="sníž. přenesená",J912,0)</f>
        <v>0</v>
      </c>
      <c r="BI912" s="303">
        <f>IF(N912="nulová",J912,0)</f>
        <v>0</v>
      </c>
      <c r="BJ912" s="291" t="s">
        <v>80</v>
      </c>
      <c r="BK912" s="303">
        <f>ROUND(I912*H912,2)</f>
        <v>0</v>
      </c>
      <c r="BL912" s="291" t="s">
        <v>150</v>
      </c>
      <c r="BM912" s="291" t="s">
        <v>1511</v>
      </c>
    </row>
    <row r="913" spans="2:65" s="55" customFormat="1" ht="40.5">
      <c r="B913" s="33"/>
      <c r="D913" s="170" t="s">
        <v>191</v>
      </c>
      <c r="F913" s="171" t="s">
        <v>400</v>
      </c>
      <c r="I913" s="122"/>
      <c r="L913" s="33"/>
      <c r="M913" s="154"/>
      <c r="N913" s="34"/>
      <c r="O913" s="34"/>
      <c r="P913" s="34"/>
      <c r="Q913" s="34"/>
      <c r="R913" s="34"/>
      <c r="S913" s="34"/>
      <c r="T913" s="70"/>
      <c r="AT913" s="291" t="s">
        <v>191</v>
      </c>
      <c r="AU913" s="291" t="s">
        <v>82</v>
      </c>
    </row>
    <row r="914" spans="2:65" s="55" customFormat="1" ht="22.5" customHeight="1">
      <c r="B914" s="33"/>
      <c r="C914" s="142" t="s">
        <v>1135</v>
      </c>
      <c r="D914" s="142" t="s">
        <v>146</v>
      </c>
      <c r="E914" s="143" t="s">
        <v>401</v>
      </c>
      <c r="F914" s="144" t="s">
        <v>402</v>
      </c>
      <c r="G914" s="145" t="s">
        <v>189</v>
      </c>
      <c r="H914" s="146">
        <v>410</v>
      </c>
      <c r="I914" s="147"/>
      <c r="J914" s="148">
        <f>ROUND(I914*H914,2)</f>
        <v>0</v>
      </c>
      <c r="K914" s="144" t="s">
        <v>190</v>
      </c>
      <c r="L914" s="33"/>
      <c r="M914" s="302" t="s">
        <v>21</v>
      </c>
      <c r="N914" s="149" t="s">
        <v>43</v>
      </c>
      <c r="O914" s="34"/>
      <c r="P914" s="150">
        <f>O914*H914</f>
        <v>0</v>
      </c>
      <c r="Q914" s="150">
        <v>0</v>
      </c>
      <c r="R914" s="150">
        <f>Q914*H914</f>
        <v>0</v>
      </c>
      <c r="S914" s="150">
        <v>0</v>
      </c>
      <c r="T914" s="151">
        <f>S914*H914</f>
        <v>0</v>
      </c>
      <c r="AR914" s="291" t="s">
        <v>150</v>
      </c>
      <c r="AT914" s="291" t="s">
        <v>146</v>
      </c>
      <c r="AU914" s="291" t="s">
        <v>82</v>
      </c>
      <c r="AY914" s="291" t="s">
        <v>145</v>
      </c>
      <c r="BE914" s="303">
        <f>IF(N914="základní",J914,0)</f>
        <v>0</v>
      </c>
      <c r="BF914" s="303">
        <f>IF(N914="snížená",J914,0)</f>
        <v>0</v>
      </c>
      <c r="BG914" s="303">
        <f>IF(N914="zákl. přenesená",J914,0)</f>
        <v>0</v>
      </c>
      <c r="BH914" s="303">
        <f>IF(N914="sníž. přenesená",J914,0)</f>
        <v>0</v>
      </c>
      <c r="BI914" s="303">
        <f>IF(N914="nulová",J914,0)</f>
        <v>0</v>
      </c>
      <c r="BJ914" s="291" t="s">
        <v>80</v>
      </c>
      <c r="BK914" s="303">
        <f>ROUND(I914*H914,2)</f>
        <v>0</v>
      </c>
      <c r="BL914" s="291" t="s">
        <v>150</v>
      </c>
      <c r="BM914" s="291" t="s">
        <v>1512</v>
      </c>
    </row>
    <row r="915" spans="2:65" s="55" customFormat="1" ht="40.5">
      <c r="B915" s="33"/>
      <c r="D915" s="170" t="s">
        <v>191</v>
      </c>
      <c r="F915" s="171" t="s">
        <v>400</v>
      </c>
      <c r="I915" s="122"/>
      <c r="L915" s="33"/>
      <c r="M915" s="154"/>
      <c r="N915" s="34"/>
      <c r="O915" s="34"/>
      <c r="P915" s="34"/>
      <c r="Q915" s="34"/>
      <c r="R915" s="34"/>
      <c r="S915" s="34"/>
      <c r="T915" s="70"/>
      <c r="AT915" s="291" t="s">
        <v>191</v>
      </c>
      <c r="AU915" s="291" t="s">
        <v>82</v>
      </c>
    </row>
    <row r="916" spans="2:65" s="55" customFormat="1" ht="22.5" customHeight="1">
      <c r="B916" s="33"/>
      <c r="C916" s="142" t="s">
        <v>1513</v>
      </c>
      <c r="D916" s="142" t="s">
        <v>146</v>
      </c>
      <c r="E916" s="143" t="s">
        <v>860</v>
      </c>
      <c r="F916" s="144" t="s">
        <v>861</v>
      </c>
      <c r="G916" s="145" t="s">
        <v>189</v>
      </c>
      <c r="H916" s="146">
        <v>410</v>
      </c>
      <c r="I916" s="147"/>
      <c r="J916" s="148">
        <f>ROUND(I916*H916,2)</f>
        <v>0</v>
      </c>
      <c r="K916" s="144" t="s">
        <v>21</v>
      </c>
      <c r="L916" s="33"/>
      <c r="M916" s="302" t="s">
        <v>21</v>
      </c>
      <c r="N916" s="149" t="s">
        <v>43</v>
      </c>
      <c r="O916" s="34"/>
      <c r="P916" s="150">
        <f>O916*H916</f>
        <v>0</v>
      </c>
      <c r="Q916" s="150">
        <v>0</v>
      </c>
      <c r="R916" s="150">
        <f>Q916*H916</f>
        <v>0</v>
      </c>
      <c r="S916" s="150">
        <v>0</v>
      </c>
      <c r="T916" s="151">
        <f>S916*H916</f>
        <v>0</v>
      </c>
      <c r="AR916" s="291" t="s">
        <v>150</v>
      </c>
      <c r="AT916" s="291" t="s">
        <v>146</v>
      </c>
      <c r="AU916" s="291" t="s">
        <v>82</v>
      </c>
      <c r="AY916" s="291" t="s">
        <v>145</v>
      </c>
      <c r="BE916" s="303">
        <f>IF(N916="základní",J916,0)</f>
        <v>0</v>
      </c>
      <c r="BF916" s="303">
        <f>IF(N916="snížená",J916,0)</f>
        <v>0</v>
      </c>
      <c r="BG916" s="303">
        <f>IF(N916="zákl. přenesená",J916,0)</f>
        <v>0</v>
      </c>
      <c r="BH916" s="303">
        <f>IF(N916="sníž. přenesená",J916,0)</f>
        <v>0</v>
      </c>
      <c r="BI916" s="303">
        <f>IF(N916="nulová",J916,0)</f>
        <v>0</v>
      </c>
      <c r="BJ916" s="291" t="s">
        <v>80</v>
      </c>
      <c r="BK916" s="303">
        <f>ROUND(I916*H916,2)</f>
        <v>0</v>
      </c>
      <c r="BL916" s="291" t="s">
        <v>150</v>
      </c>
      <c r="BM916" s="291" t="s">
        <v>1514</v>
      </c>
    </row>
    <row r="917" spans="2:65" s="55" customFormat="1" ht="22.5" customHeight="1">
      <c r="B917" s="33"/>
      <c r="C917" s="182" t="s">
        <v>1136</v>
      </c>
      <c r="D917" s="182" t="s">
        <v>232</v>
      </c>
      <c r="E917" s="183" t="s">
        <v>864</v>
      </c>
      <c r="F917" s="184" t="s">
        <v>1249</v>
      </c>
      <c r="G917" s="185" t="s">
        <v>459</v>
      </c>
      <c r="H917" s="186">
        <v>2.0499999999999998</v>
      </c>
      <c r="I917" s="187"/>
      <c r="J917" s="188">
        <f>ROUND(I917*H917,2)</f>
        <v>0</v>
      </c>
      <c r="K917" s="184" t="s">
        <v>190</v>
      </c>
      <c r="L917" s="306"/>
      <c r="M917" s="307" t="s">
        <v>21</v>
      </c>
      <c r="N917" s="189" t="s">
        <v>43</v>
      </c>
      <c r="O917" s="34"/>
      <c r="P917" s="150">
        <f>O917*H917</f>
        <v>0</v>
      </c>
      <c r="Q917" s="150">
        <v>1E-3</v>
      </c>
      <c r="R917" s="150">
        <f>Q917*H917</f>
        <v>2.0499999999999997E-3</v>
      </c>
      <c r="S917" s="150">
        <v>0</v>
      </c>
      <c r="T917" s="151">
        <f>S917*H917</f>
        <v>0</v>
      </c>
      <c r="AR917" s="291" t="s">
        <v>162</v>
      </c>
      <c r="AT917" s="291" t="s">
        <v>232</v>
      </c>
      <c r="AU917" s="291" t="s">
        <v>82</v>
      </c>
      <c r="AY917" s="291" t="s">
        <v>145</v>
      </c>
      <c r="BE917" s="303">
        <f>IF(N917="základní",J917,0)</f>
        <v>0</v>
      </c>
      <c r="BF917" s="303">
        <f>IF(N917="snížená",J917,0)</f>
        <v>0</v>
      </c>
      <c r="BG917" s="303">
        <f>IF(N917="zákl. přenesená",J917,0)</f>
        <v>0</v>
      </c>
      <c r="BH917" s="303">
        <f>IF(N917="sníž. přenesená",J917,0)</f>
        <v>0</v>
      </c>
      <c r="BI917" s="303">
        <f>IF(N917="nulová",J917,0)</f>
        <v>0</v>
      </c>
      <c r="BJ917" s="291" t="s">
        <v>80</v>
      </c>
      <c r="BK917" s="303">
        <f>ROUND(I917*H917,2)</f>
        <v>0</v>
      </c>
      <c r="BL917" s="291" t="s">
        <v>150</v>
      </c>
      <c r="BM917" s="291" t="s">
        <v>1515</v>
      </c>
    </row>
    <row r="918" spans="2:65" s="55" customFormat="1" ht="22.5" customHeight="1">
      <c r="B918" s="33"/>
      <c r="C918" s="142" t="s">
        <v>1516</v>
      </c>
      <c r="D918" s="142" t="s">
        <v>146</v>
      </c>
      <c r="E918" s="143" t="s">
        <v>962</v>
      </c>
      <c r="F918" s="144" t="s">
        <v>963</v>
      </c>
      <c r="G918" s="145" t="s">
        <v>189</v>
      </c>
      <c r="H918" s="146">
        <v>410</v>
      </c>
      <c r="I918" s="147"/>
      <c r="J918" s="148">
        <f>ROUND(I918*H918,2)</f>
        <v>0</v>
      </c>
      <c r="K918" s="144" t="s">
        <v>190</v>
      </c>
      <c r="L918" s="33"/>
      <c r="M918" s="302" t="s">
        <v>21</v>
      </c>
      <c r="N918" s="149" t="s">
        <v>43</v>
      </c>
      <c r="O918" s="34"/>
      <c r="P918" s="150">
        <f>O918*H918</f>
        <v>0</v>
      </c>
      <c r="Q918" s="150">
        <v>0</v>
      </c>
      <c r="R918" s="150">
        <f>Q918*H918</f>
        <v>0</v>
      </c>
      <c r="S918" s="150">
        <v>0</v>
      </c>
      <c r="T918" s="151">
        <f>S918*H918</f>
        <v>0</v>
      </c>
      <c r="AR918" s="291" t="s">
        <v>150</v>
      </c>
      <c r="AT918" s="291" t="s">
        <v>146</v>
      </c>
      <c r="AU918" s="291" t="s">
        <v>82</v>
      </c>
      <c r="AY918" s="291" t="s">
        <v>145</v>
      </c>
      <c r="BE918" s="303">
        <f>IF(N918="základní",J918,0)</f>
        <v>0</v>
      </c>
      <c r="BF918" s="303">
        <f>IF(N918="snížená",J918,0)</f>
        <v>0</v>
      </c>
      <c r="BG918" s="303">
        <f>IF(N918="zákl. přenesená",J918,0)</f>
        <v>0</v>
      </c>
      <c r="BH918" s="303">
        <f>IF(N918="sníž. přenesená",J918,0)</f>
        <v>0</v>
      </c>
      <c r="BI918" s="303">
        <f>IF(N918="nulová",J918,0)</f>
        <v>0</v>
      </c>
      <c r="BJ918" s="291" t="s">
        <v>80</v>
      </c>
      <c r="BK918" s="303">
        <f>ROUND(I918*H918,2)</f>
        <v>0</v>
      </c>
      <c r="BL918" s="291" t="s">
        <v>150</v>
      </c>
      <c r="BM918" s="291" t="s">
        <v>1517</v>
      </c>
    </row>
    <row r="919" spans="2:65" s="55" customFormat="1" ht="40.5">
      <c r="B919" s="33"/>
      <c r="D919" s="170" t="s">
        <v>191</v>
      </c>
      <c r="F919" s="171" t="s">
        <v>400</v>
      </c>
      <c r="I919" s="122"/>
      <c r="L919" s="33"/>
      <c r="M919" s="154"/>
      <c r="N919" s="34"/>
      <c r="O919" s="34"/>
      <c r="P919" s="34"/>
      <c r="Q919" s="34"/>
      <c r="R919" s="34"/>
      <c r="S919" s="34"/>
      <c r="T919" s="70"/>
      <c r="AT919" s="291" t="s">
        <v>191</v>
      </c>
      <c r="AU919" s="291" t="s">
        <v>82</v>
      </c>
    </row>
    <row r="920" spans="2:65" s="55" customFormat="1" ht="22.5" customHeight="1">
      <c r="B920" s="33"/>
      <c r="C920" s="142" t="s">
        <v>1138</v>
      </c>
      <c r="D920" s="142" t="s">
        <v>146</v>
      </c>
      <c r="E920" s="143" t="s">
        <v>870</v>
      </c>
      <c r="F920" s="144" t="s">
        <v>871</v>
      </c>
      <c r="G920" s="145" t="s">
        <v>189</v>
      </c>
      <c r="H920" s="146">
        <v>820</v>
      </c>
      <c r="I920" s="147"/>
      <c r="J920" s="148">
        <f>ROUND(I920*H920,2)</f>
        <v>0</v>
      </c>
      <c r="K920" s="144" t="s">
        <v>21</v>
      </c>
      <c r="L920" s="33"/>
      <c r="M920" s="302" t="s">
        <v>21</v>
      </c>
      <c r="N920" s="149" t="s">
        <v>43</v>
      </c>
      <c r="O920" s="34"/>
      <c r="P920" s="150">
        <f>O920*H920</f>
        <v>0</v>
      </c>
      <c r="Q920" s="150">
        <v>0</v>
      </c>
      <c r="R920" s="150">
        <f>Q920*H920</f>
        <v>0</v>
      </c>
      <c r="S920" s="150">
        <v>0</v>
      </c>
      <c r="T920" s="151">
        <f>S920*H920</f>
        <v>0</v>
      </c>
      <c r="AR920" s="291" t="s">
        <v>150</v>
      </c>
      <c r="AT920" s="291" t="s">
        <v>146</v>
      </c>
      <c r="AU920" s="291" t="s">
        <v>82</v>
      </c>
      <c r="AY920" s="291" t="s">
        <v>145</v>
      </c>
      <c r="BE920" s="303">
        <f>IF(N920="základní",J920,0)</f>
        <v>0</v>
      </c>
      <c r="BF920" s="303">
        <f>IF(N920="snížená",J920,0)</f>
        <v>0</v>
      </c>
      <c r="BG920" s="303">
        <f>IF(N920="zákl. přenesená",J920,0)</f>
        <v>0</v>
      </c>
      <c r="BH920" s="303">
        <f>IF(N920="sníž. přenesená",J920,0)</f>
        <v>0</v>
      </c>
      <c r="BI920" s="303">
        <f>IF(N920="nulová",J920,0)</f>
        <v>0</v>
      </c>
      <c r="BJ920" s="291" t="s">
        <v>80</v>
      </c>
      <c r="BK920" s="303">
        <f>ROUND(I920*H920,2)</f>
        <v>0</v>
      </c>
      <c r="BL920" s="291" t="s">
        <v>150</v>
      </c>
      <c r="BM920" s="291" t="s">
        <v>1518</v>
      </c>
    </row>
    <row r="921" spans="2:65" s="133" customFormat="1" ht="37.35" customHeight="1">
      <c r="B921" s="132"/>
      <c r="D921" s="165" t="s">
        <v>71</v>
      </c>
      <c r="E921" s="166" t="s">
        <v>1519</v>
      </c>
      <c r="F921" s="166" t="s">
        <v>1520</v>
      </c>
      <c r="I921" s="136"/>
      <c r="J921" s="167">
        <f>BK921</f>
        <v>0</v>
      </c>
      <c r="L921" s="132"/>
      <c r="M921" s="138"/>
      <c r="N921" s="139"/>
      <c r="O921" s="139"/>
      <c r="P921" s="140">
        <f>P922+P928</f>
        <v>0</v>
      </c>
      <c r="Q921" s="139"/>
      <c r="R921" s="140">
        <f>R922+R928</f>
        <v>0</v>
      </c>
      <c r="S921" s="139"/>
      <c r="T921" s="141">
        <f>T922+T928</f>
        <v>0</v>
      </c>
      <c r="AR921" s="165" t="s">
        <v>80</v>
      </c>
      <c r="AT921" s="300" t="s">
        <v>71</v>
      </c>
      <c r="AU921" s="300" t="s">
        <v>72</v>
      </c>
      <c r="AY921" s="165" t="s">
        <v>145</v>
      </c>
      <c r="BK921" s="301">
        <f>BK922+BK928</f>
        <v>0</v>
      </c>
    </row>
    <row r="922" spans="2:65" s="133" customFormat="1" ht="19.899999999999999" customHeight="1">
      <c r="B922" s="132"/>
      <c r="D922" s="134" t="s">
        <v>71</v>
      </c>
      <c r="E922" s="168" t="s">
        <v>2439</v>
      </c>
      <c r="F922" s="168" t="s">
        <v>2440</v>
      </c>
      <c r="I922" s="136"/>
      <c r="J922" s="169">
        <f>BK922</f>
        <v>0</v>
      </c>
      <c r="L922" s="132"/>
      <c r="M922" s="138"/>
      <c r="N922" s="139"/>
      <c r="O922" s="139"/>
      <c r="P922" s="140">
        <f>SUM(P923:P927)</f>
        <v>0</v>
      </c>
      <c r="Q922" s="139"/>
      <c r="R922" s="140">
        <f>SUM(R923:R927)</f>
        <v>0</v>
      </c>
      <c r="S922" s="139"/>
      <c r="T922" s="141">
        <f>SUM(T923:T927)</f>
        <v>0</v>
      </c>
      <c r="AR922" s="165" t="s">
        <v>80</v>
      </c>
      <c r="AT922" s="300" t="s">
        <v>71</v>
      </c>
      <c r="AU922" s="300" t="s">
        <v>80</v>
      </c>
      <c r="AY922" s="165" t="s">
        <v>145</v>
      </c>
      <c r="BK922" s="301">
        <f>SUM(BK923:BK927)</f>
        <v>0</v>
      </c>
    </row>
    <row r="923" spans="2:65" s="55" customFormat="1" ht="31.5" customHeight="1">
      <c r="B923" s="33"/>
      <c r="C923" s="142" t="s">
        <v>1521</v>
      </c>
      <c r="D923" s="142" t="s">
        <v>146</v>
      </c>
      <c r="E923" s="143" t="s">
        <v>698</v>
      </c>
      <c r="F923" s="144" t="s">
        <v>699</v>
      </c>
      <c r="G923" s="145" t="s">
        <v>155</v>
      </c>
      <c r="H923" s="146">
        <v>150</v>
      </c>
      <c r="I923" s="147"/>
      <c r="J923" s="148">
        <f>ROUND(I923*H923,2)</f>
        <v>0</v>
      </c>
      <c r="K923" s="144" t="s">
        <v>21</v>
      </c>
      <c r="L923" s="33"/>
      <c r="M923" s="302" t="s">
        <v>21</v>
      </c>
      <c r="N923" s="149" t="s">
        <v>43</v>
      </c>
      <c r="O923" s="34"/>
      <c r="P923" s="150">
        <f>O923*H923</f>
        <v>0</v>
      </c>
      <c r="Q923" s="150">
        <v>0</v>
      </c>
      <c r="R923" s="150">
        <f>Q923*H923</f>
        <v>0</v>
      </c>
      <c r="S923" s="150">
        <v>0</v>
      </c>
      <c r="T923" s="151">
        <f>S923*H923</f>
        <v>0</v>
      </c>
      <c r="AR923" s="291" t="s">
        <v>150</v>
      </c>
      <c r="AT923" s="291" t="s">
        <v>146</v>
      </c>
      <c r="AU923" s="291" t="s">
        <v>82</v>
      </c>
      <c r="AY923" s="291" t="s">
        <v>145</v>
      </c>
      <c r="BE923" s="303">
        <f>IF(N923="základní",J923,0)</f>
        <v>0</v>
      </c>
      <c r="BF923" s="303">
        <f>IF(N923="snížená",J923,0)</f>
        <v>0</v>
      </c>
      <c r="BG923" s="303">
        <f>IF(N923="zákl. přenesená",J923,0)</f>
        <v>0</v>
      </c>
      <c r="BH923" s="303">
        <f>IF(N923="sníž. přenesená",J923,0)</f>
        <v>0</v>
      </c>
      <c r="BI923" s="303">
        <f>IF(N923="nulová",J923,0)</f>
        <v>0</v>
      </c>
      <c r="BJ923" s="291" t="s">
        <v>80</v>
      </c>
      <c r="BK923" s="303">
        <f>ROUND(I923*H923,2)</f>
        <v>0</v>
      </c>
      <c r="BL923" s="291" t="s">
        <v>150</v>
      </c>
      <c r="BM923" s="291" t="s">
        <v>1522</v>
      </c>
    </row>
    <row r="924" spans="2:65" s="55" customFormat="1" ht="31.5" customHeight="1">
      <c r="B924" s="33"/>
      <c r="C924" s="142" t="s">
        <v>1139</v>
      </c>
      <c r="D924" s="142" t="s">
        <v>146</v>
      </c>
      <c r="E924" s="143" t="s">
        <v>877</v>
      </c>
      <c r="F924" s="144" t="s">
        <v>878</v>
      </c>
      <c r="G924" s="145" t="s">
        <v>155</v>
      </c>
      <c r="H924" s="146">
        <v>220</v>
      </c>
      <c r="I924" s="147"/>
      <c r="J924" s="148">
        <f>ROUND(I924*H924,2)</f>
        <v>0</v>
      </c>
      <c r="K924" s="144" t="s">
        <v>21</v>
      </c>
      <c r="L924" s="33"/>
      <c r="M924" s="302" t="s">
        <v>21</v>
      </c>
      <c r="N924" s="149" t="s">
        <v>43</v>
      </c>
      <c r="O924" s="34"/>
      <c r="P924" s="150">
        <f>O924*H924</f>
        <v>0</v>
      </c>
      <c r="Q924" s="150">
        <v>0</v>
      </c>
      <c r="R924" s="150">
        <f>Q924*H924</f>
        <v>0</v>
      </c>
      <c r="S924" s="150">
        <v>0</v>
      </c>
      <c r="T924" s="151">
        <f>S924*H924</f>
        <v>0</v>
      </c>
      <c r="AR924" s="291" t="s">
        <v>150</v>
      </c>
      <c r="AT924" s="291" t="s">
        <v>146</v>
      </c>
      <c r="AU924" s="291" t="s">
        <v>82</v>
      </c>
      <c r="AY924" s="291" t="s">
        <v>145</v>
      </c>
      <c r="BE924" s="303">
        <f>IF(N924="základní",J924,0)</f>
        <v>0</v>
      </c>
      <c r="BF924" s="303">
        <f>IF(N924="snížená",J924,0)</f>
        <v>0</v>
      </c>
      <c r="BG924" s="303">
        <f>IF(N924="zákl. přenesená",J924,0)</f>
        <v>0</v>
      </c>
      <c r="BH924" s="303">
        <f>IF(N924="sníž. přenesená",J924,0)</f>
        <v>0</v>
      </c>
      <c r="BI924" s="303">
        <f>IF(N924="nulová",J924,0)</f>
        <v>0</v>
      </c>
      <c r="BJ924" s="291" t="s">
        <v>80</v>
      </c>
      <c r="BK924" s="303">
        <f>ROUND(I924*H924,2)</f>
        <v>0</v>
      </c>
      <c r="BL924" s="291" t="s">
        <v>150</v>
      </c>
      <c r="BM924" s="291" t="s">
        <v>1523</v>
      </c>
    </row>
    <row r="925" spans="2:65" s="55" customFormat="1" ht="31.5" customHeight="1">
      <c r="B925" s="33"/>
      <c r="C925" s="142" t="s">
        <v>1524</v>
      </c>
      <c r="D925" s="142" t="s">
        <v>146</v>
      </c>
      <c r="E925" s="143" t="s">
        <v>701</v>
      </c>
      <c r="F925" s="144" t="s">
        <v>702</v>
      </c>
      <c r="G925" s="145" t="s">
        <v>155</v>
      </c>
      <c r="H925" s="146">
        <v>100</v>
      </c>
      <c r="I925" s="147"/>
      <c r="J925" s="148">
        <f>ROUND(I925*H925,2)</f>
        <v>0</v>
      </c>
      <c r="K925" s="144" t="s">
        <v>21</v>
      </c>
      <c r="L925" s="33"/>
      <c r="M925" s="302" t="s">
        <v>21</v>
      </c>
      <c r="N925" s="149" t="s">
        <v>43</v>
      </c>
      <c r="O925" s="34"/>
      <c r="P925" s="150">
        <f>O925*H925</f>
        <v>0</v>
      </c>
      <c r="Q925" s="150">
        <v>0</v>
      </c>
      <c r="R925" s="150">
        <f>Q925*H925</f>
        <v>0</v>
      </c>
      <c r="S925" s="150">
        <v>0</v>
      </c>
      <c r="T925" s="151">
        <f>S925*H925</f>
        <v>0</v>
      </c>
      <c r="AR925" s="291" t="s">
        <v>150</v>
      </c>
      <c r="AT925" s="291" t="s">
        <v>146</v>
      </c>
      <c r="AU925" s="291" t="s">
        <v>82</v>
      </c>
      <c r="AY925" s="291" t="s">
        <v>145</v>
      </c>
      <c r="BE925" s="303">
        <f>IF(N925="základní",J925,0)</f>
        <v>0</v>
      </c>
      <c r="BF925" s="303">
        <f>IF(N925="snížená",J925,0)</f>
        <v>0</v>
      </c>
      <c r="BG925" s="303">
        <f>IF(N925="zákl. přenesená",J925,0)</f>
        <v>0</v>
      </c>
      <c r="BH925" s="303">
        <f>IF(N925="sníž. přenesená",J925,0)</f>
        <v>0</v>
      </c>
      <c r="BI925" s="303">
        <f>IF(N925="nulová",J925,0)</f>
        <v>0</v>
      </c>
      <c r="BJ925" s="291" t="s">
        <v>80</v>
      </c>
      <c r="BK925" s="303">
        <f>ROUND(I925*H925,2)</f>
        <v>0</v>
      </c>
      <c r="BL925" s="291" t="s">
        <v>150</v>
      </c>
      <c r="BM925" s="291" t="s">
        <v>1525</v>
      </c>
    </row>
    <row r="926" spans="2:65" s="55" customFormat="1" ht="22.5" customHeight="1">
      <c r="B926" s="33"/>
      <c r="C926" s="142" t="s">
        <v>1141</v>
      </c>
      <c r="D926" s="142" t="s">
        <v>146</v>
      </c>
      <c r="E926" s="143" t="s">
        <v>703</v>
      </c>
      <c r="F926" s="144" t="s">
        <v>704</v>
      </c>
      <c r="G926" s="145" t="s">
        <v>189</v>
      </c>
      <c r="H926" s="146">
        <v>315</v>
      </c>
      <c r="I926" s="147"/>
      <c r="J926" s="148">
        <f>ROUND(I926*H926,2)</f>
        <v>0</v>
      </c>
      <c r="K926" s="144" t="s">
        <v>21</v>
      </c>
      <c r="L926" s="33"/>
      <c r="M926" s="302" t="s">
        <v>21</v>
      </c>
      <c r="N926" s="149" t="s">
        <v>43</v>
      </c>
      <c r="O926" s="34"/>
      <c r="P926" s="150">
        <f>O926*H926</f>
        <v>0</v>
      </c>
      <c r="Q926" s="150">
        <v>0</v>
      </c>
      <c r="R926" s="150">
        <f>Q926*H926</f>
        <v>0</v>
      </c>
      <c r="S926" s="150">
        <v>0</v>
      </c>
      <c r="T926" s="151">
        <f>S926*H926</f>
        <v>0</v>
      </c>
      <c r="AR926" s="291" t="s">
        <v>150</v>
      </c>
      <c r="AT926" s="291" t="s">
        <v>146</v>
      </c>
      <c r="AU926" s="291" t="s">
        <v>82</v>
      </c>
      <c r="AY926" s="291" t="s">
        <v>145</v>
      </c>
      <c r="BE926" s="303">
        <f>IF(N926="základní",J926,0)</f>
        <v>0</v>
      </c>
      <c r="BF926" s="303">
        <f>IF(N926="snížená",J926,0)</f>
        <v>0</v>
      </c>
      <c r="BG926" s="303">
        <f>IF(N926="zákl. přenesená",J926,0)</f>
        <v>0</v>
      </c>
      <c r="BH926" s="303">
        <f>IF(N926="sníž. přenesená",J926,0)</f>
        <v>0</v>
      </c>
      <c r="BI926" s="303">
        <f>IF(N926="nulová",J926,0)</f>
        <v>0</v>
      </c>
      <c r="BJ926" s="291" t="s">
        <v>80</v>
      </c>
      <c r="BK926" s="303">
        <f>ROUND(I926*H926,2)</f>
        <v>0</v>
      </c>
      <c r="BL926" s="291" t="s">
        <v>150</v>
      </c>
      <c r="BM926" s="291" t="s">
        <v>1526</v>
      </c>
    </row>
    <row r="927" spans="2:65" s="55" customFormat="1" ht="22.5" customHeight="1">
      <c r="B927" s="33"/>
      <c r="C927" s="142" t="s">
        <v>1527</v>
      </c>
      <c r="D927" s="142" t="s">
        <v>146</v>
      </c>
      <c r="E927" s="143" t="s">
        <v>706</v>
      </c>
      <c r="F927" s="144" t="s">
        <v>707</v>
      </c>
      <c r="G927" s="145" t="s">
        <v>221</v>
      </c>
      <c r="H927" s="146">
        <v>156</v>
      </c>
      <c r="I927" s="147"/>
      <c r="J927" s="148">
        <f>ROUND(I927*H927,2)</f>
        <v>0</v>
      </c>
      <c r="K927" s="144" t="s">
        <v>21</v>
      </c>
      <c r="L927" s="33"/>
      <c r="M927" s="302" t="s">
        <v>21</v>
      </c>
      <c r="N927" s="149" t="s">
        <v>43</v>
      </c>
      <c r="O927" s="34"/>
      <c r="P927" s="150">
        <f>O927*H927</f>
        <v>0</v>
      </c>
      <c r="Q927" s="150">
        <v>0</v>
      </c>
      <c r="R927" s="150">
        <f>Q927*H927</f>
        <v>0</v>
      </c>
      <c r="S927" s="150">
        <v>0</v>
      </c>
      <c r="T927" s="151">
        <f>S927*H927</f>
        <v>0</v>
      </c>
      <c r="AR927" s="291" t="s">
        <v>150</v>
      </c>
      <c r="AT927" s="291" t="s">
        <v>146</v>
      </c>
      <c r="AU927" s="291" t="s">
        <v>82</v>
      </c>
      <c r="AY927" s="291" t="s">
        <v>145</v>
      </c>
      <c r="BE927" s="303">
        <f>IF(N927="základní",J927,0)</f>
        <v>0</v>
      </c>
      <c r="BF927" s="303">
        <f>IF(N927="snížená",J927,0)</f>
        <v>0</v>
      </c>
      <c r="BG927" s="303">
        <f>IF(N927="zákl. přenesená",J927,0)</f>
        <v>0</v>
      </c>
      <c r="BH927" s="303">
        <f>IF(N927="sníž. přenesená",J927,0)</f>
        <v>0</v>
      </c>
      <c r="BI927" s="303">
        <f>IF(N927="nulová",J927,0)</f>
        <v>0</v>
      </c>
      <c r="BJ927" s="291" t="s">
        <v>80</v>
      </c>
      <c r="BK927" s="303">
        <f>ROUND(I927*H927,2)</f>
        <v>0</v>
      </c>
      <c r="BL927" s="291" t="s">
        <v>150</v>
      </c>
      <c r="BM927" s="291" t="s">
        <v>1528</v>
      </c>
    </row>
    <row r="928" spans="2:65" s="133" customFormat="1" ht="29.85" customHeight="1">
      <c r="B928" s="132"/>
      <c r="D928" s="134" t="s">
        <v>71</v>
      </c>
      <c r="E928" s="168" t="s">
        <v>708</v>
      </c>
      <c r="F928" s="168" t="s">
        <v>709</v>
      </c>
      <c r="I928" s="136"/>
      <c r="J928" s="169">
        <f>BK928</f>
        <v>0</v>
      </c>
      <c r="L928" s="132"/>
      <c r="M928" s="138"/>
      <c r="N928" s="139"/>
      <c r="O928" s="139"/>
      <c r="P928" s="140">
        <f>P929</f>
        <v>0</v>
      </c>
      <c r="Q928" s="139"/>
      <c r="R928" s="140">
        <f>R929</f>
        <v>0</v>
      </c>
      <c r="S928" s="139"/>
      <c r="T928" s="141">
        <f>T929</f>
        <v>0</v>
      </c>
      <c r="AR928" s="165" t="s">
        <v>80</v>
      </c>
      <c r="AT928" s="300" t="s">
        <v>71</v>
      </c>
      <c r="AU928" s="300" t="s">
        <v>80</v>
      </c>
      <c r="AY928" s="165" t="s">
        <v>145</v>
      </c>
      <c r="BK928" s="301">
        <f>BK929</f>
        <v>0</v>
      </c>
    </row>
    <row r="929" spans="2:65" s="55" customFormat="1" ht="22.5" customHeight="1">
      <c r="B929" s="33"/>
      <c r="C929" s="142" t="s">
        <v>1142</v>
      </c>
      <c r="D929" s="142" t="s">
        <v>146</v>
      </c>
      <c r="E929" s="143" t="s">
        <v>710</v>
      </c>
      <c r="F929" s="144" t="s">
        <v>711</v>
      </c>
      <c r="G929" s="145" t="s">
        <v>155</v>
      </c>
      <c r="H929" s="146">
        <v>15</v>
      </c>
      <c r="I929" s="147"/>
      <c r="J929" s="148">
        <f>ROUND(I929*H929,2)</f>
        <v>0</v>
      </c>
      <c r="K929" s="144" t="s">
        <v>21</v>
      </c>
      <c r="L929" s="33"/>
      <c r="M929" s="302" t="s">
        <v>21</v>
      </c>
      <c r="N929" s="149" t="s">
        <v>43</v>
      </c>
      <c r="O929" s="34"/>
      <c r="P929" s="150">
        <f>O929*H929</f>
        <v>0</v>
      </c>
      <c r="Q929" s="150">
        <v>0</v>
      </c>
      <c r="R929" s="150">
        <f>Q929*H929</f>
        <v>0</v>
      </c>
      <c r="S929" s="150">
        <v>0</v>
      </c>
      <c r="T929" s="151">
        <f>S929*H929</f>
        <v>0</v>
      </c>
      <c r="AR929" s="291" t="s">
        <v>150</v>
      </c>
      <c r="AT929" s="291" t="s">
        <v>146</v>
      </c>
      <c r="AU929" s="291" t="s">
        <v>82</v>
      </c>
      <c r="AY929" s="291" t="s">
        <v>145</v>
      </c>
      <c r="BE929" s="303">
        <f>IF(N929="základní",J929,0)</f>
        <v>0</v>
      </c>
      <c r="BF929" s="303">
        <f>IF(N929="snížená",J929,0)</f>
        <v>0</v>
      </c>
      <c r="BG929" s="303">
        <f>IF(N929="zákl. přenesená",J929,0)</f>
        <v>0</v>
      </c>
      <c r="BH929" s="303">
        <f>IF(N929="sníž. přenesená",J929,0)</f>
        <v>0</v>
      </c>
      <c r="BI929" s="303">
        <f>IF(N929="nulová",J929,0)</f>
        <v>0</v>
      </c>
      <c r="BJ929" s="291" t="s">
        <v>80</v>
      </c>
      <c r="BK929" s="303">
        <f>ROUND(I929*H929,2)</f>
        <v>0</v>
      </c>
      <c r="BL929" s="291" t="s">
        <v>150</v>
      </c>
      <c r="BM929" s="291" t="s">
        <v>1529</v>
      </c>
    </row>
    <row r="930" spans="2:65" s="133" customFormat="1" ht="37.35" customHeight="1">
      <c r="B930" s="132"/>
      <c r="D930" s="165" t="s">
        <v>71</v>
      </c>
      <c r="E930" s="166" t="s">
        <v>1530</v>
      </c>
      <c r="F930" s="166" t="s">
        <v>1531</v>
      </c>
      <c r="I930" s="136"/>
      <c r="J930" s="167">
        <f>BK930</f>
        <v>0</v>
      </c>
      <c r="L930" s="132"/>
      <c r="M930" s="138"/>
      <c r="N930" s="139"/>
      <c r="O930" s="139"/>
      <c r="P930" s="140">
        <f>P931+P937</f>
        <v>0</v>
      </c>
      <c r="Q930" s="139"/>
      <c r="R930" s="140">
        <f>R931+R937</f>
        <v>1.8704000000000001</v>
      </c>
      <c r="S930" s="139"/>
      <c r="T930" s="141">
        <f>T931+T937</f>
        <v>0</v>
      </c>
      <c r="AR930" s="165" t="s">
        <v>80</v>
      </c>
      <c r="AT930" s="300" t="s">
        <v>71</v>
      </c>
      <c r="AU930" s="300" t="s">
        <v>72</v>
      </c>
      <c r="AY930" s="165" t="s">
        <v>145</v>
      </c>
      <c r="BK930" s="301">
        <f>BK931+BK937</f>
        <v>0</v>
      </c>
    </row>
    <row r="931" spans="2:65" s="133" customFormat="1" ht="19.899999999999999" customHeight="1">
      <c r="B931" s="132"/>
      <c r="D931" s="134" t="s">
        <v>71</v>
      </c>
      <c r="E931" s="168" t="s">
        <v>2439</v>
      </c>
      <c r="F931" s="168" t="s">
        <v>2440</v>
      </c>
      <c r="I931" s="136"/>
      <c r="J931" s="169">
        <f>BK931</f>
        <v>0</v>
      </c>
      <c r="L931" s="132"/>
      <c r="M931" s="138"/>
      <c r="N931" s="139"/>
      <c r="O931" s="139"/>
      <c r="P931" s="140">
        <f>SUM(P932:P936)</f>
        <v>0</v>
      </c>
      <c r="Q931" s="139"/>
      <c r="R931" s="140">
        <f>SUM(R932:R936)</f>
        <v>0</v>
      </c>
      <c r="S931" s="139"/>
      <c r="T931" s="141">
        <f>SUM(T932:T936)</f>
        <v>0</v>
      </c>
      <c r="AR931" s="165" t="s">
        <v>80</v>
      </c>
      <c r="AT931" s="300" t="s">
        <v>71</v>
      </c>
      <c r="AU931" s="300" t="s">
        <v>80</v>
      </c>
      <c r="AY931" s="165" t="s">
        <v>145</v>
      </c>
      <c r="BK931" s="301">
        <f>SUM(BK932:BK936)</f>
        <v>0</v>
      </c>
    </row>
    <row r="932" spans="2:65" s="55" customFormat="1" ht="31.5" customHeight="1">
      <c r="B932" s="33"/>
      <c r="C932" s="142" t="s">
        <v>1532</v>
      </c>
      <c r="D932" s="142" t="s">
        <v>146</v>
      </c>
      <c r="E932" s="143" t="s">
        <v>698</v>
      </c>
      <c r="F932" s="144" t="s">
        <v>699</v>
      </c>
      <c r="G932" s="145" t="s">
        <v>155</v>
      </c>
      <c r="H932" s="146">
        <v>50</v>
      </c>
      <c r="I932" s="147"/>
      <c r="J932" s="148">
        <f>ROUND(I932*H932,2)</f>
        <v>0</v>
      </c>
      <c r="K932" s="144" t="s">
        <v>21</v>
      </c>
      <c r="L932" s="33"/>
      <c r="M932" s="302" t="s">
        <v>21</v>
      </c>
      <c r="N932" s="149" t="s">
        <v>43</v>
      </c>
      <c r="O932" s="34"/>
      <c r="P932" s="150">
        <f>O932*H932</f>
        <v>0</v>
      </c>
      <c r="Q932" s="150">
        <v>0</v>
      </c>
      <c r="R932" s="150">
        <f>Q932*H932</f>
        <v>0</v>
      </c>
      <c r="S932" s="150">
        <v>0</v>
      </c>
      <c r="T932" s="151">
        <f>S932*H932</f>
        <v>0</v>
      </c>
      <c r="AR932" s="291" t="s">
        <v>150</v>
      </c>
      <c r="AT932" s="291" t="s">
        <v>146</v>
      </c>
      <c r="AU932" s="291" t="s">
        <v>82</v>
      </c>
      <c r="AY932" s="291" t="s">
        <v>145</v>
      </c>
      <c r="BE932" s="303">
        <f>IF(N932="základní",J932,0)</f>
        <v>0</v>
      </c>
      <c r="BF932" s="303">
        <f>IF(N932="snížená",J932,0)</f>
        <v>0</v>
      </c>
      <c r="BG932" s="303">
        <f>IF(N932="zákl. přenesená",J932,0)</f>
        <v>0</v>
      </c>
      <c r="BH932" s="303">
        <f>IF(N932="sníž. přenesená",J932,0)</f>
        <v>0</v>
      </c>
      <c r="BI932" s="303">
        <f>IF(N932="nulová",J932,0)</f>
        <v>0</v>
      </c>
      <c r="BJ932" s="291" t="s">
        <v>80</v>
      </c>
      <c r="BK932" s="303">
        <f>ROUND(I932*H932,2)</f>
        <v>0</v>
      </c>
      <c r="BL932" s="291" t="s">
        <v>150</v>
      </c>
      <c r="BM932" s="291" t="s">
        <v>1533</v>
      </c>
    </row>
    <row r="933" spans="2:65" s="55" customFormat="1" ht="31.5" customHeight="1">
      <c r="B933" s="33"/>
      <c r="C933" s="142" t="s">
        <v>1144</v>
      </c>
      <c r="D933" s="142" t="s">
        <v>146</v>
      </c>
      <c r="E933" s="143" t="s">
        <v>877</v>
      </c>
      <c r="F933" s="144" t="s">
        <v>878</v>
      </c>
      <c r="G933" s="145" t="s">
        <v>155</v>
      </c>
      <c r="H933" s="146">
        <v>20</v>
      </c>
      <c r="I933" s="147"/>
      <c r="J933" s="148">
        <f>ROUND(I933*H933,2)</f>
        <v>0</v>
      </c>
      <c r="K933" s="144" t="s">
        <v>21</v>
      </c>
      <c r="L933" s="33"/>
      <c r="M933" s="302" t="s">
        <v>21</v>
      </c>
      <c r="N933" s="149" t="s">
        <v>43</v>
      </c>
      <c r="O933" s="34"/>
      <c r="P933" s="150">
        <f>O933*H933</f>
        <v>0</v>
      </c>
      <c r="Q933" s="150">
        <v>0</v>
      </c>
      <c r="R933" s="150">
        <f>Q933*H933</f>
        <v>0</v>
      </c>
      <c r="S933" s="150">
        <v>0</v>
      </c>
      <c r="T933" s="151">
        <f>S933*H933</f>
        <v>0</v>
      </c>
      <c r="AR933" s="291" t="s">
        <v>150</v>
      </c>
      <c r="AT933" s="291" t="s">
        <v>146</v>
      </c>
      <c r="AU933" s="291" t="s">
        <v>82</v>
      </c>
      <c r="AY933" s="291" t="s">
        <v>145</v>
      </c>
      <c r="BE933" s="303">
        <f>IF(N933="základní",J933,0)</f>
        <v>0</v>
      </c>
      <c r="BF933" s="303">
        <f>IF(N933="snížená",J933,0)</f>
        <v>0</v>
      </c>
      <c r="BG933" s="303">
        <f>IF(N933="zákl. přenesená",J933,0)</f>
        <v>0</v>
      </c>
      <c r="BH933" s="303">
        <f>IF(N933="sníž. přenesená",J933,0)</f>
        <v>0</v>
      </c>
      <c r="BI933" s="303">
        <f>IF(N933="nulová",J933,0)</f>
        <v>0</v>
      </c>
      <c r="BJ933" s="291" t="s">
        <v>80</v>
      </c>
      <c r="BK933" s="303">
        <f>ROUND(I933*H933,2)</f>
        <v>0</v>
      </c>
      <c r="BL933" s="291" t="s">
        <v>150</v>
      </c>
      <c r="BM933" s="291" t="s">
        <v>1534</v>
      </c>
    </row>
    <row r="934" spans="2:65" s="55" customFormat="1" ht="31.5" customHeight="1">
      <c r="B934" s="33"/>
      <c r="C934" s="142" t="s">
        <v>1535</v>
      </c>
      <c r="D934" s="142" t="s">
        <v>146</v>
      </c>
      <c r="E934" s="143" t="s">
        <v>701</v>
      </c>
      <c r="F934" s="144" t="s">
        <v>702</v>
      </c>
      <c r="G934" s="145" t="s">
        <v>155</v>
      </c>
      <c r="H934" s="146">
        <v>20</v>
      </c>
      <c r="I934" s="147"/>
      <c r="J934" s="148">
        <f>ROUND(I934*H934,2)</f>
        <v>0</v>
      </c>
      <c r="K934" s="144" t="s">
        <v>21</v>
      </c>
      <c r="L934" s="33"/>
      <c r="M934" s="302" t="s">
        <v>21</v>
      </c>
      <c r="N934" s="149" t="s">
        <v>43</v>
      </c>
      <c r="O934" s="34"/>
      <c r="P934" s="150">
        <f>O934*H934</f>
        <v>0</v>
      </c>
      <c r="Q934" s="150">
        <v>0</v>
      </c>
      <c r="R934" s="150">
        <f>Q934*H934</f>
        <v>0</v>
      </c>
      <c r="S934" s="150">
        <v>0</v>
      </c>
      <c r="T934" s="151">
        <f>S934*H934</f>
        <v>0</v>
      </c>
      <c r="AR934" s="291" t="s">
        <v>150</v>
      </c>
      <c r="AT934" s="291" t="s">
        <v>146</v>
      </c>
      <c r="AU934" s="291" t="s">
        <v>82</v>
      </c>
      <c r="AY934" s="291" t="s">
        <v>145</v>
      </c>
      <c r="BE934" s="303">
        <f>IF(N934="základní",J934,0)</f>
        <v>0</v>
      </c>
      <c r="BF934" s="303">
        <f>IF(N934="snížená",J934,0)</f>
        <v>0</v>
      </c>
      <c r="BG934" s="303">
        <f>IF(N934="zákl. přenesená",J934,0)</f>
        <v>0</v>
      </c>
      <c r="BH934" s="303">
        <f>IF(N934="sníž. přenesená",J934,0)</f>
        <v>0</v>
      </c>
      <c r="BI934" s="303">
        <f>IF(N934="nulová",J934,0)</f>
        <v>0</v>
      </c>
      <c r="BJ934" s="291" t="s">
        <v>80</v>
      </c>
      <c r="BK934" s="303">
        <f>ROUND(I934*H934,2)</f>
        <v>0</v>
      </c>
      <c r="BL934" s="291" t="s">
        <v>150</v>
      </c>
      <c r="BM934" s="291" t="s">
        <v>1536</v>
      </c>
    </row>
    <row r="935" spans="2:65" s="55" customFormat="1" ht="22.5" customHeight="1">
      <c r="B935" s="33"/>
      <c r="C935" s="142" t="s">
        <v>1145</v>
      </c>
      <c r="D935" s="142" t="s">
        <v>146</v>
      </c>
      <c r="E935" s="143" t="s">
        <v>887</v>
      </c>
      <c r="F935" s="144" t="s">
        <v>888</v>
      </c>
      <c r="G935" s="145" t="s">
        <v>189</v>
      </c>
      <c r="H935" s="146">
        <v>4459</v>
      </c>
      <c r="I935" s="147"/>
      <c r="J935" s="148">
        <f>ROUND(I935*H935,2)</f>
        <v>0</v>
      </c>
      <c r="K935" s="144" t="s">
        <v>21</v>
      </c>
      <c r="L935" s="33"/>
      <c r="M935" s="302" t="s">
        <v>21</v>
      </c>
      <c r="N935" s="149" t="s">
        <v>43</v>
      </c>
      <c r="O935" s="34"/>
      <c r="P935" s="150">
        <f>O935*H935</f>
        <v>0</v>
      </c>
      <c r="Q935" s="150">
        <v>0</v>
      </c>
      <c r="R935" s="150">
        <f>Q935*H935</f>
        <v>0</v>
      </c>
      <c r="S935" s="150">
        <v>0</v>
      </c>
      <c r="T935" s="151">
        <f>S935*H935</f>
        <v>0</v>
      </c>
      <c r="AR935" s="291" t="s">
        <v>150</v>
      </c>
      <c r="AT935" s="291" t="s">
        <v>146</v>
      </c>
      <c r="AU935" s="291" t="s">
        <v>82</v>
      </c>
      <c r="AY935" s="291" t="s">
        <v>145</v>
      </c>
      <c r="BE935" s="303">
        <f>IF(N935="základní",J935,0)</f>
        <v>0</v>
      </c>
      <c r="BF935" s="303">
        <f>IF(N935="snížená",J935,0)</f>
        <v>0</v>
      </c>
      <c r="BG935" s="303">
        <f>IF(N935="zákl. přenesená",J935,0)</f>
        <v>0</v>
      </c>
      <c r="BH935" s="303">
        <f>IF(N935="sníž. přenesená",J935,0)</f>
        <v>0</v>
      </c>
      <c r="BI935" s="303">
        <f>IF(N935="nulová",J935,0)</f>
        <v>0</v>
      </c>
      <c r="BJ935" s="291" t="s">
        <v>80</v>
      </c>
      <c r="BK935" s="303">
        <f>ROUND(I935*H935,2)</f>
        <v>0</v>
      </c>
      <c r="BL935" s="291" t="s">
        <v>150</v>
      </c>
      <c r="BM935" s="291" t="s">
        <v>1537</v>
      </c>
    </row>
    <row r="936" spans="2:65" s="55" customFormat="1" ht="22.5" customHeight="1">
      <c r="B936" s="33"/>
      <c r="C936" s="142" t="s">
        <v>1538</v>
      </c>
      <c r="D936" s="142" t="s">
        <v>146</v>
      </c>
      <c r="E936" s="143" t="s">
        <v>706</v>
      </c>
      <c r="F936" s="144" t="s">
        <v>707</v>
      </c>
      <c r="G936" s="145" t="s">
        <v>221</v>
      </c>
      <c r="H936" s="146">
        <v>42</v>
      </c>
      <c r="I936" s="147"/>
      <c r="J936" s="148">
        <f>ROUND(I936*H936,2)</f>
        <v>0</v>
      </c>
      <c r="K936" s="144" t="s">
        <v>21</v>
      </c>
      <c r="L936" s="33"/>
      <c r="M936" s="302" t="s">
        <v>21</v>
      </c>
      <c r="N936" s="149" t="s">
        <v>43</v>
      </c>
      <c r="O936" s="34"/>
      <c r="P936" s="150">
        <f>O936*H936</f>
        <v>0</v>
      </c>
      <c r="Q936" s="150">
        <v>0</v>
      </c>
      <c r="R936" s="150">
        <f>Q936*H936</f>
        <v>0</v>
      </c>
      <c r="S936" s="150">
        <v>0</v>
      </c>
      <c r="T936" s="151">
        <f>S936*H936</f>
        <v>0</v>
      </c>
      <c r="AR936" s="291" t="s">
        <v>150</v>
      </c>
      <c r="AT936" s="291" t="s">
        <v>146</v>
      </c>
      <c r="AU936" s="291" t="s">
        <v>82</v>
      </c>
      <c r="AY936" s="291" t="s">
        <v>145</v>
      </c>
      <c r="BE936" s="303">
        <f>IF(N936="základní",J936,0)</f>
        <v>0</v>
      </c>
      <c r="BF936" s="303">
        <f>IF(N936="snížená",J936,0)</f>
        <v>0</v>
      </c>
      <c r="BG936" s="303">
        <f>IF(N936="zákl. přenesená",J936,0)</f>
        <v>0</v>
      </c>
      <c r="BH936" s="303">
        <f>IF(N936="sníž. přenesená",J936,0)</f>
        <v>0</v>
      </c>
      <c r="BI936" s="303">
        <f>IF(N936="nulová",J936,0)</f>
        <v>0</v>
      </c>
      <c r="BJ936" s="291" t="s">
        <v>80</v>
      </c>
      <c r="BK936" s="303">
        <f>ROUND(I936*H936,2)</f>
        <v>0</v>
      </c>
      <c r="BL936" s="291" t="s">
        <v>150</v>
      </c>
      <c r="BM936" s="291" t="s">
        <v>1539</v>
      </c>
    </row>
    <row r="937" spans="2:65" s="133" customFormat="1" ht="29.85" customHeight="1">
      <c r="B937" s="132"/>
      <c r="D937" s="134" t="s">
        <v>71</v>
      </c>
      <c r="E937" s="168" t="s">
        <v>1191</v>
      </c>
      <c r="F937" s="168" t="s">
        <v>1192</v>
      </c>
      <c r="I937" s="136"/>
      <c r="J937" s="169">
        <f>BK937</f>
        <v>0</v>
      </c>
      <c r="L937" s="132"/>
      <c r="M937" s="138"/>
      <c r="N937" s="139"/>
      <c r="O937" s="139"/>
      <c r="P937" s="140">
        <f>P938+SUM(P939:P955)</f>
        <v>0</v>
      </c>
      <c r="Q937" s="139"/>
      <c r="R937" s="140">
        <f>R938+SUM(R939:R955)</f>
        <v>1.8704000000000001</v>
      </c>
      <c r="S937" s="139"/>
      <c r="T937" s="141">
        <f>T938+SUM(T939:T955)</f>
        <v>0</v>
      </c>
      <c r="AR937" s="165" t="s">
        <v>80</v>
      </c>
      <c r="AT937" s="300" t="s">
        <v>71</v>
      </c>
      <c r="AU937" s="300" t="s">
        <v>80</v>
      </c>
      <c r="AY937" s="165" t="s">
        <v>145</v>
      </c>
      <c r="BK937" s="301">
        <f>BK938+SUM(BK939:BK955)</f>
        <v>0</v>
      </c>
    </row>
    <row r="938" spans="2:65" s="55" customFormat="1" ht="31.5" customHeight="1">
      <c r="B938" s="33"/>
      <c r="C938" s="142" t="s">
        <v>1147</v>
      </c>
      <c r="D938" s="142" t="s">
        <v>146</v>
      </c>
      <c r="E938" s="143" t="s">
        <v>1193</v>
      </c>
      <c r="F938" s="144" t="s">
        <v>1194</v>
      </c>
      <c r="G938" s="145" t="s">
        <v>155</v>
      </c>
      <c r="H938" s="146">
        <v>50</v>
      </c>
      <c r="I938" s="147"/>
      <c r="J938" s="148">
        <f>ROUND(I938*H938,2)</f>
        <v>0</v>
      </c>
      <c r="K938" s="144" t="s">
        <v>190</v>
      </c>
      <c r="L938" s="33"/>
      <c r="M938" s="302" t="s">
        <v>21</v>
      </c>
      <c r="N938" s="149" t="s">
        <v>43</v>
      </c>
      <c r="O938" s="34"/>
      <c r="P938" s="150">
        <f>O938*H938</f>
        <v>0</v>
      </c>
      <c r="Q938" s="150">
        <v>0</v>
      </c>
      <c r="R938" s="150">
        <f>Q938*H938</f>
        <v>0</v>
      </c>
      <c r="S938" s="150">
        <v>0</v>
      </c>
      <c r="T938" s="151">
        <f>S938*H938</f>
        <v>0</v>
      </c>
      <c r="AR938" s="291" t="s">
        <v>150</v>
      </c>
      <c r="AT938" s="291" t="s">
        <v>146</v>
      </c>
      <c r="AU938" s="291" t="s">
        <v>82</v>
      </c>
      <c r="AY938" s="291" t="s">
        <v>145</v>
      </c>
      <c r="BE938" s="303">
        <f>IF(N938="základní",J938,0)</f>
        <v>0</v>
      </c>
      <c r="BF938" s="303">
        <f>IF(N938="snížená",J938,0)</f>
        <v>0</v>
      </c>
      <c r="BG938" s="303">
        <f>IF(N938="zákl. přenesená",J938,0)</f>
        <v>0</v>
      </c>
      <c r="BH938" s="303">
        <f>IF(N938="sníž. přenesená",J938,0)</f>
        <v>0</v>
      </c>
      <c r="BI938" s="303">
        <f>IF(N938="nulová",J938,0)</f>
        <v>0</v>
      </c>
      <c r="BJ938" s="291" t="s">
        <v>80</v>
      </c>
      <c r="BK938" s="303">
        <f>ROUND(I938*H938,2)</f>
        <v>0</v>
      </c>
      <c r="BL938" s="291" t="s">
        <v>150</v>
      </c>
      <c r="BM938" s="291" t="s">
        <v>1540</v>
      </c>
    </row>
    <row r="939" spans="2:65" s="55" customFormat="1" ht="81">
      <c r="B939" s="33"/>
      <c r="D939" s="170" t="s">
        <v>191</v>
      </c>
      <c r="F939" s="171" t="s">
        <v>408</v>
      </c>
      <c r="I939" s="122"/>
      <c r="L939" s="33"/>
      <c r="M939" s="154"/>
      <c r="N939" s="34"/>
      <c r="O939" s="34"/>
      <c r="P939" s="34"/>
      <c r="Q939" s="34"/>
      <c r="R939" s="34"/>
      <c r="S939" s="34"/>
      <c r="T939" s="70"/>
      <c r="AT939" s="291" t="s">
        <v>191</v>
      </c>
      <c r="AU939" s="291" t="s">
        <v>82</v>
      </c>
    </row>
    <row r="940" spans="2:65" s="55" customFormat="1" ht="31.5" customHeight="1">
      <c r="B940" s="33"/>
      <c r="C940" s="142" t="s">
        <v>1541</v>
      </c>
      <c r="D940" s="142" t="s">
        <v>146</v>
      </c>
      <c r="E940" s="143" t="s">
        <v>1197</v>
      </c>
      <c r="F940" s="144" t="s">
        <v>1198</v>
      </c>
      <c r="G940" s="145" t="s">
        <v>155</v>
      </c>
      <c r="H940" s="146">
        <v>50</v>
      </c>
      <c r="I940" s="147"/>
      <c r="J940" s="148">
        <f>ROUND(I940*H940,2)</f>
        <v>0</v>
      </c>
      <c r="K940" s="144" t="s">
        <v>190</v>
      </c>
      <c r="L940" s="33"/>
      <c r="M940" s="302" t="s">
        <v>21</v>
      </c>
      <c r="N940" s="149" t="s">
        <v>43</v>
      </c>
      <c r="O940" s="34"/>
      <c r="P940" s="150">
        <f>O940*H940</f>
        <v>0</v>
      </c>
      <c r="Q940" s="150">
        <v>0</v>
      </c>
      <c r="R940" s="150">
        <f>Q940*H940</f>
        <v>0</v>
      </c>
      <c r="S940" s="150">
        <v>0</v>
      </c>
      <c r="T940" s="151">
        <f>S940*H940</f>
        <v>0</v>
      </c>
      <c r="AR940" s="291" t="s">
        <v>150</v>
      </c>
      <c r="AT940" s="291" t="s">
        <v>146</v>
      </c>
      <c r="AU940" s="291" t="s">
        <v>82</v>
      </c>
      <c r="AY940" s="291" t="s">
        <v>145</v>
      </c>
      <c r="BE940" s="303">
        <f>IF(N940="základní",J940,0)</f>
        <v>0</v>
      </c>
      <c r="BF940" s="303">
        <f>IF(N940="snížená",J940,0)</f>
        <v>0</v>
      </c>
      <c r="BG940" s="303">
        <f>IF(N940="zákl. přenesená",J940,0)</f>
        <v>0</v>
      </c>
      <c r="BH940" s="303">
        <f>IF(N940="sníž. přenesená",J940,0)</f>
        <v>0</v>
      </c>
      <c r="BI940" s="303">
        <f>IF(N940="nulová",J940,0)</f>
        <v>0</v>
      </c>
      <c r="BJ940" s="291" t="s">
        <v>80</v>
      </c>
      <c r="BK940" s="303">
        <f>ROUND(I940*H940,2)</f>
        <v>0</v>
      </c>
      <c r="BL940" s="291" t="s">
        <v>150</v>
      </c>
      <c r="BM940" s="291" t="s">
        <v>1542</v>
      </c>
    </row>
    <row r="941" spans="2:65" s="55" customFormat="1" ht="94.5">
      <c r="B941" s="33"/>
      <c r="D941" s="170" t="s">
        <v>191</v>
      </c>
      <c r="F941" s="171" t="s">
        <v>1200</v>
      </c>
      <c r="I941" s="122"/>
      <c r="L941" s="33"/>
      <c r="M941" s="154"/>
      <c r="N941" s="34"/>
      <c r="O941" s="34"/>
      <c r="P941" s="34"/>
      <c r="Q941" s="34"/>
      <c r="R941" s="34"/>
      <c r="S941" s="34"/>
      <c r="T941" s="70"/>
      <c r="AT941" s="291" t="s">
        <v>191</v>
      </c>
      <c r="AU941" s="291" t="s">
        <v>82</v>
      </c>
    </row>
    <row r="942" spans="2:65" s="55" customFormat="1" ht="22.5" customHeight="1">
      <c r="B942" s="33"/>
      <c r="C942" s="182" t="s">
        <v>1150</v>
      </c>
      <c r="D942" s="182" t="s">
        <v>232</v>
      </c>
      <c r="E942" s="183" t="s">
        <v>1543</v>
      </c>
      <c r="F942" s="184" t="s">
        <v>1544</v>
      </c>
      <c r="G942" s="185" t="s">
        <v>149</v>
      </c>
      <c r="H942" s="186">
        <v>50</v>
      </c>
      <c r="I942" s="187"/>
      <c r="J942" s="188">
        <f>ROUND(I942*H942,2)</f>
        <v>0</v>
      </c>
      <c r="K942" s="184" t="s">
        <v>21</v>
      </c>
      <c r="L942" s="306"/>
      <c r="M942" s="307" t="s">
        <v>21</v>
      </c>
      <c r="N942" s="189" t="s">
        <v>43</v>
      </c>
      <c r="O942" s="34"/>
      <c r="P942" s="150">
        <f>O942*H942</f>
        <v>0</v>
      </c>
      <c r="Q942" s="150">
        <v>0</v>
      </c>
      <c r="R942" s="150">
        <f>Q942*H942</f>
        <v>0</v>
      </c>
      <c r="S942" s="150">
        <v>0</v>
      </c>
      <c r="T942" s="151">
        <f>S942*H942</f>
        <v>0</v>
      </c>
      <c r="AR942" s="291" t="s">
        <v>162</v>
      </c>
      <c r="AT942" s="291" t="s">
        <v>232</v>
      </c>
      <c r="AU942" s="291" t="s">
        <v>82</v>
      </c>
      <c r="AY942" s="291" t="s">
        <v>145</v>
      </c>
      <c r="BE942" s="303">
        <f>IF(N942="základní",J942,0)</f>
        <v>0</v>
      </c>
      <c r="BF942" s="303">
        <f>IF(N942="snížená",J942,0)</f>
        <v>0</v>
      </c>
      <c r="BG942" s="303">
        <f>IF(N942="zákl. přenesená",J942,0)</f>
        <v>0</v>
      </c>
      <c r="BH942" s="303">
        <f>IF(N942="sníž. přenesená",J942,0)</f>
        <v>0</v>
      </c>
      <c r="BI942" s="303">
        <f>IF(N942="nulová",J942,0)</f>
        <v>0</v>
      </c>
      <c r="BJ942" s="291" t="s">
        <v>80</v>
      </c>
      <c r="BK942" s="303">
        <f>ROUND(I942*H942,2)</f>
        <v>0</v>
      </c>
      <c r="BL942" s="291" t="s">
        <v>150</v>
      </c>
      <c r="BM942" s="291" t="s">
        <v>1545</v>
      </c>
    </row>
    <row r="943" spans="2:65" s="55" customFormat="1" ht="31.5" customHeight="1">
      <c r="B943" s="33"/>
      <c r="C943" s="142" t="s">
        <v>1546</v>
      </c>
      <c r="D943" s="142" t="s">
        <v>146</v>
      </c>
      <c r="E943" s="143" t="s">
        <v>730</v>
      </c>
      <c r="F943" s="144" t="s">
        <v>731</v>
      </c>
      <c r="G943" s="145" t="s">
        <v>199</v>
      </c>
      <c r="H943" s="146">
        <v>1E-3</v>
      </c>
      <c r="I943" s="147"/>
      <c r="J943" s="309">
        <f>ROUND(I943*H943,2)</f>
        <v>0</v>
      </c>
      <c r="K943" s="144" t="s">
        <v>190</v>
      </c>
      <c r="L943" s="33"/>
      <c r="M943" s="302" t="s">
        <v>21</v>
      </c>
      <c r="N943" s="149" t="s">
        <v>43</v>
      </c>
      <c r="O943" s="34"/>
      <c r="P943" s="150">
        <f>O943*H943</f>
        <v>0</v>
      </c>
      <c r="Q943" s="150">
        <v>0</v>
      </c>
      <c r="R943" s="150">
        <f>Q943*H943</f>
        <v>0</v>
      </c>
      <c r="S943" s="150">
        <v>0</v>
      </c>
      <c r="T943" s="151">
        <f>S943*H943</f>
        <v>0</v>
      </c>
      <c r="AR943" s="291" t="s">
        <v>150</v>
      </c>
      <c r="AT943" s="291" t="s">
        <v>146</v>
      </c>
      <c r="AU943" s="291" t="s">
        <v>82</v>
      </c>
      <c r="AY943" s="291" t="s">
        <v>145</v>
      </c>
      <c r="BE943" s="303">
        <f>IF(N943="základní",J943,0)</f>
        <v>0</v>
      </c>
      <c r="BF943" s="303">
        <f>IF(N943="snížená",J943,0)</f>
        <v>0</v>
      </c>
      <c r="BG943" s="303">
        <f>IF(N943="zákl. přenesená",J943,0)</f>
        <v>0</v>
      </c>
      <c r="BH943" s="303">
        <f>IF(N943="sníž. přenesená",J943,0)</f>
        <v>0</v>
      </c>
      <c r="BI943" s="303">
        <f>IF(N943="nulová",J943,0)</f>
        <v>0</v>
      </c>
      <c r="BJ943" s="291" t="s">
        <v>80</v>
      </c>
      <c r="BK943" s="303">
        <f>ROUND(I943*H943,2)</f>
        <v>0</v>
      </c>
      <c r="BL943" s="291" t="s">
        <v>150</v>
      </c>
      <c r="BM943" s="291" t="s">
        <v>1547</v>
      </c>
    </row>
    <row r="944" spans="2:65" s="55" customFormat="1" ht="54">
      <c r="B944" s="33"/>
      <c r="D944" s="170" t="s">
        <v>191</v>
      </c>
      <c r="F944" s="171" t="s">
        <v>732</v>
      </c>
      <c r="I944" s="122"/>
      <c r="L944" s="33"/>
      <c r="M944" s="154"/>
      <c r="N944" s="34"/>
      <c r="O944" s="34"/>
      <c r="P944" s="34"/>
      <c r="Q944" s="34"/>
      <c r="R944" s="34"/>
      <c r="S944" s="34"/>
      <c r="T944" s="70"/>
      <c r="AT944" s="291" t="s">
        <v>191</v>
      </c>
      <c r="AU944" s="291" t="s">
        <v>82</v>
      </c>
    </row>
    <row r="945" spans="2:65" s="55" customFormat="1" ht="22.5" customHeight="1">
      <c r="B945" s="33"/>
      <c r="C945" s="182" t="s">
        <v>1152</v>
      </c>
      <c r="D945" s="182" t="s">
        <v>232</v>
      </c>
      <c r="E945" s="183" t="s">
        <v>733</v>
      </c>
      <c r="F945" s="184" t="s">
        <v>734</v>
      </c>
      <c r="G945" s="185" t="s">
        <v>459</v>
      </c>
      <c r="H945" s="186">
        <v>1</v>
      </c>
      <c r="I945" s="187"/>
      <c r="J945" s="188">
        <f>ROUND(I945*H945,2)</f>
        <v>0</v>
      </c>
      <c r="K945" s="184" t="s">
        <v>21</v>
      </c>
      <c r="L945" s="306"/>
      <c r="M945" s="307" t="s">
        <v>21</v>
      </c>
      <c r="N945" s="189" t="s">
        <v>43</v>
      </c>
      <c r="O945" s="34"/>
      <c r="P945" s="150">
        <f>O945*H945</f>
        <v>0</v>
      </c>
      <c r="Q945" s="150">
        <v>0</v>
      </c>
      <c r="R945" s="150">
        <f>Q945*H945</f>
        <v>0</v>
      </c>
      <c r="S945" s="150">
        <v>0</v>
      </c>
      <c r="T945" s="151">
        <f>S945*H945</f>
        <v>0</v>
      </c>
      <c r="AR945" s="291" t="s">
        <v>162</v>
      </c>
      <c r="AT945" s="291" t="s">
        <v>232</v>
      </c>
      <c r="AU945" s="291" t="s">
        <v>82</v>
      </c>
      <c r="AY945" s="291" t="s">
        <v>145</v>
      </c>
      <c r="BE945" s="303">
        <f>IF(N945="základní",J945,0)</f>
        <v>0</v>
      </c>
      <c r="BF945" s="303">
        <f>IF(N945="snížená",J945,0)</f>
        <v>0</v>
      </c>
      <c r="BG945" s="303">
        <f>IF(N945="zákl. přenesená",J945,0)</f>
        <v>0</v>
      </c>
      <c r="BH945" s="303">
        <f>IF(N945="sníž. přenesená",J945,0)</f>
        <v>0</v>
      </c>
      <c r="BI945" s="303">
        <f>IF(N945="nulová",J945,0)</f>
        <v>0</v>
      </c>
      <c r="BJ945" s="291" t="s">
        <v>80</v>
      </c>
      <c r="BK945" s="303">
        <f>ROUND(I945*H945,2)</f>
        <v>0</v>
      </c>
      <c r="BL945" s="291" t="s">
        <v>150</v>
      </c>
      <c r="BM945" s="291" t="s">
        <v>1548</v>
      </c>
    </row>
    <row r="946" spans="2:65" s="55" customFormat="1" ht="31.5" customHeight="1">
      <c r="B946" s="33"/>
      <c r="C946" s="142" t="s">
        <v>1549</v>
      </c>
      <c r="D946" s="142" t="s">
        <v>146</v>
      </c>
      <c r="E946" s="143" t="s">
        <v>716</v>
      </c>
      <c r="F946" s="144" t="s">
        <v>717</v>
      </c>
      <c r="G946" s="145" t="s">
        <v>155</v>
      </c>
      <c r="H946" s="146">
        <v>50</v>
      </c>
      <c r="I946" s="147"/>
      <c r="J946" s="148">
        <f>ROUND(I946*H946,2)</f>
        <v>0</v>
      </c>
      <c r="K946" s="144" t="s">
        <v>190</v>
      </c>
      <c r="L946" s="33"/>
      <c r="M946" s="302" t="s">
        <v>21</v>
      </c>
      <c r="N946" s="149" t="s">
        <v>43</v>
      </c>
      <c r="O946" s="34"/>
      <c r="P946" s="150">
        <f>O946*H946</f>
        <v>0</v>
      </c>
      <c r="Q946" s="150">
        <v>2.0799999999999998E-3</v>
      </c>
      <c r="R946" s="150">
        <f>Q946*H946</f>
        <v>0.104</v>
      </c>
      <c r="S946" s="150">
        <v>0</v>
      </c>
      <c r="T946" s="151">
        <f>S946*H946</f>
        <v>0</v>
      </c>
      <c r="AR946" s="291" t="s">
        <v>150</v>
      </c>
      <c r="AT946" s="291" t="s">
        <v>146</v>
      </c>
      <c r="AU946" s="291" t="s">
        <v>82</v>
      </c>
      <c r="AY946" s="291" t="s">
        <v>145</v>
      </c>
      <c r="BE946" s="303">
        <f>IF(N946="základní",J946,0)</f>
        <v>0</v>
      </c>
      <c r="BF946" s="303">
        <f>IF(N946="snížená",J946,0)</f>
        <v>0</v>
      </c>
      <c r="BG946" s="303">
        <f>IF(N946="zákl. přenesená",J946,0)</f>
        <v>0</v>
      </c>
      <c r="BH946" s="303">
        <f>IF(N946="sníž. přenesená",J946,0)</f>
        <v>0</v>
      </c>
      <c r="BI946" s="303">
        <f>IF(N946="nulová",J946,0)</f>
        <v>0</v>
      </c>
      <c r="BJ946" s="291" t="s">
        <v>80</v>
      </c>
      <c r="BK946" s="303">
        <f>ROUND(I946*H946,2)</f>
        <v>0</v>
      </c>
      <c r="BL946" s="291" t="s">
        <v>150</v>
      </c>
      <c r="BM946" s="291" t="s">
        <v>1550</v>
      </c>
    </row>
    <row r="947" spans="2:65" s="55" customFormat="1" ht="121.5">
      <c r="B947" s="33"/>
      <c r="D947" s="170" t="s">
        <v>191</v>
      </c>
      <c r="F947" s="171" t="s">
        <v>718</v>
      </c>
      <c r="I947" s="122"/>
      <c r="L947" s="33"/>
      <c r="M947" s="154"/>
      <c r="N947" s="34"/>
      <c r="O947" s="34"/>
      <c r="P947" s="34"/>
      <c r="Q947" s="34"/>
      <c r="R947" s="34"/>
      <c r="S947" s="34"/>
      <c r="T947" s="70"/>
      <c r="AT947" s="291" t="s">
        <v>191</v>
      </c>
      <c r="AU947" s="291" t="s">
        <v>82</v>
      </c>
    </row>
    <row r="948" spans="2:65" s="55" customFormat="1" ht="22.5" customHeight="1">
      <c r="B948" s="33"/>
      <c r="C948" s="142" t="s">
        <v>1153</v>
      </c>
      <c r="D948" s="142" t="s">
        <v>146</v>
      </c>
      <c r="E948" s="143" t="s">
        <v>1216</v>
      </c>
      <c r="F948" s="144" t="s">
        <v>1217</v>
      </c>
      <c r="G948" s="145" t="s">
        <v>149</v>
      </c>
      <c r="H948" s="146">
        <v>50</v>
      </c>
      <c r="I948" s="147"/>
      <c r="J948" s="148">
        <f t="shared" ref="J948:J954" si="120">ROUND(I948*H948,2)</f>
        <v>0</v>
      </c>
      <c r="K948" s="144" t="s">
        <v>21</v>
      </c>
      <c r="L948" s="33"/>
      <c r="M948" s="302" t="s">
        <v>21</v>
      </c>
      <c r="N948" s="149" t="s">
        <v>43</v>
      </c>
      <c r="O948" s="34"/>
      <c r="P948" s="150">
        <f t="shared" ref="P948:P954" si="121">O948*H948</f>
        <v>0</v>
      </c>
      <c r="Q948" s="150">
        <v>0</v>
      </c>
      <c r="R948" s="150">
        <f t="shared" ref="R948:R954" si="122">Q948*H948</f>
        <v>0</v>
      </c>
      <c r="S948" s="150">
        <v>0</v>
      </c>
      <c r="T948" s="151">
        <f t="shared" ref="T948:T954" si="123">S948*H948</f>
        <v>0</v>
      </c>
      <c r="AR948" s="291" t="s">
        <v>150</v>
      </c>
      <c r="AT948" s="291" t="s">
        <v>146</v>
      </c>
      <c r="AU948" s="291" t="s">
        <v>82</v>
      </c>
      <c r="AY948" s="291" t="s">
        <v>145</v>
      </c>
      <c r="BE948" s="303">
        <f t="shared" ref="BE948:BE954" si="124">IF(N948="základní",J948,0)</f>
        <v>0</v>
      </c>
      <c r="BF948" s="303">
        <f t="shared" ref="BF948:BF954" si="125">IF(N948="snížená",J948,0)</f>
        <v>0</v>
      </c>
      <c r="BG948" s="303">
        <f t="shared" ref="BG948:BG954" si="126">IF(N948="zákl. přenesená",J948,0)</f>
        <v>0</v>
      </c>
      <c r="BH948" s="303">
        <f t="shared" ref="BH948:BH954" si="127">IF(N948="sníž. přenesená",J948,0)</f>
        <v>0</v>
      </c>
      <c r="BI948" s="303">
        <f t="shared" ref="BI948:BI954" si="128">IF(N948="nulová",J948,0)</f>
        <v>0</v>
      </c>
      <c r="BJ948" s="291" t="s">
        <v>80</v>
      </c>
      <c r="BK948" s="303">
        <f t="shared" ref="BK948:BK954" si="129">ROUND(I948*H948,2)</f>
        <v>0</v>
      </c>
      <c r="BL948" s="291" t="s">
        <v>150</v>
      </c>
      <c r="BM948" s="291" t="s">
        <v>1551</v>
      </c>
    </row>
    <row r="949" spans="2:65" s="55" customFormat="1" ht="22.5" customHeight="1">
      <c r="B949" s="33"/>
      <c r="C949" s="182" t="s">
        <v>1552</v>
      </c>
      <c r="D949" s="182" t="s">
        <v>232</v>
      </c>
      <c r="E949" s="183" t="s">
        <v>739</v>
      </c>
      <c r="F949" s="184" t="s">
        <v>740</v>
      </c>
      <c r="G949" s="185" t="s">
        <v>149</v>
      </c>
      <c r="H949" s="186">
        <v>50</v>
      </c>
      <c r="I949" s="187"/>
      <c r="J949" s="188">
        <f t="shared" si="120"/>
        <v>0</v>
      </c>
      <c r="K949" s="184" t="s">
        <v>21</v>
      </c>
      <c r="L949" s="306"/>
      <c r="M949" s="307" t="s">
        <v>21</v>
      </c>
      <c r="N949" s="189" t="s">
        <v>43</v>
      </c>
      <c r="O949" s="34"/>
      <c r="P949" s="150">
        <f t="shared" si="121"/>
        <v>0</v>
      </c>
      <c r="Q949" s="150">
        <v>0</v>
      </c>
      <c r="R949" s="150">
        <f t="shared" si="122"/>
        <v>0</v>
      </c>
      <c r="S949" s="150">
        <v>0</v>
      </c>
      <c r="T949" s="151">
        <f t="shared" si="123"/>
        <v>0</v>
      </c>
      <c r="AR949" s="291" t="s">
        <v>162</v>
      </c>
      <c r="AT949" s="291" t="s">
        <v>232</v>
      </c>
      <c r="AU949" s="291" t="s">
        <v>82</v>
      </c>
      <c r="AY949" s="291" t="s">
        <v>145</v>
      </c>
      <c r="BE949" s="303">
        <f t="shared" si="124"/>
        <v>0</v>
      </c>
      <c r="BF949" s="303">
        <f t="shared" si="125"/>
        <v>0</v>
      </c>
      <c r="BG949" s="303">
        <f t="shared" si="126"/>
        <v>0</v>
      </c>
      <c r="BH949" s="303">
        <f t="shared" si="127"/>
        <v>0</v>
      </c>
      <c r="BI949" s="303">
        <f t="shared" si="128"/>
        <v>0</v>
      </c>
      <c r="BJ949" s="291" t="s">
        <v>80</v>
      </c>
      <c r="BK949" s="303">
        <f t="shared" si="129"/>
        <v>0</v>
      </c>
      <c r="BL949" s="291" t="s">
        <v>150</v>
      </c>
      <c r="BM949" s="291" t="s">
        <v>1553</v>
      </c>
    </row>
    <row r="950" spans="2:65" s="55" customFormat="1" ht="22.5" customHeight="1">
      <c r="B950" s="33"/>
      <c r="C950" s="142" t="s">
        <v>1155</v>
      </c>
      <c r="D950" s="142" t="s">
        <v>146</v>
      </c>
      <c r="E950" s="143" t="s">
        <v>746</v>
      </c>
      <c r="F950" s="144" t="s">
        <v>747</v>
      </c>
      <c r="G950" s="145" t="s">
        <v>221</v>
      </c>
      <c r="H950" s="146">
        <v>2.5</v>
      </c>
      <c r="I950" s="147"/>
      <c r="J950" s="148">
        <f t="shared" si="120"/>
        <v>0</v>
      </c>
      <c r="K950" s="144" t="s">
        <v>190</v>
      </c>
      <c r="L950" s="33"/>
      <c r="M950" s="302" t="s">
        <v>21</v>
      </c>
      <c r="N950" s="149" t="s">
        <v>43</v>
      </c>
      <c r="O950" s="34"/>
      <c r="P950" s="150">
        <f t="shared" si="121"/>
        <v>0</v>
      </c>
      <c r="Q950" s="150">
        <v>0</v>
      </c>
      <c r="R950" s="150">
        <f t="shared" si="122"/>
        <v>0</v>
      </c>
      <c r="S950" s="150">
        <v>0</v>
      </c>
      <c r="T950" s="151">
        <f t="shared" si="123"/>
        <v>0</v>
      </c>
      <c r="AR950" s="291" t="s">
        <v>150</v>
      </c>
      <c r="AT950" s="291" t="s">
        <v>146</v>
      </c>
      <c r="AU950" s="291" t="s">
        <v>82</v>
      </c>
      <c r="AY950" s="291" t="s">
        <v>145</v>
      </c>
      <c r="BE950" s="303">
        <f t="shared" si="124"/>
        <v>0</v>
      </c>
      <c r="BF950" s="303">
        <f t="shared" si="125"/>
        <v>0</v>
      </c>
      <c r="BG950" s="303">
        <f t="shared" si="126"/>
        <v>0</v>
      </c>
      <c r="BH950" s="303">
        <f t="shared" si="127"/>
        <v>0</v>
      </c>
      <c r="BI950" s="303">
        <f t="shared" si="128"/>
        <v>0</v>
      </c>
      <c r="BJ950" s="291" t="s">
        <v>80</v>
      </c>
      <c r="BK950" s="303">
        <f t="shared" si="129"/>
        <v>0</v>
      </c>
      <c r="BL950" s="291" t="s">
        <v>150</v>
      </c>
      <c r="BM950" s="291" t="s">
        <v>1554</v>
      </c>
    </row>
    <row r="951" spans="2:65" s="55" customFormat="1" ht="22.5" customHeight="1">
      <c r="B951" s="33"/>
      <c r="C951" s="182" t="s">
        <v>1555</v>
      </c>
      <c r="D951" s="182" t="s">
        <v>232</v>
      </c>
      <c r="E951" s="183" t="s">
        <v>748</v>
      </c>
      <c r="F951" s="184" t="s">
        <v>749</v>
      </c>
      <c r="G951" s="185" t="s">
        <v>221</v>
      </c>
      <c r="H951" s="186">
        <v>2.5</v>
      </c>
      <c r="I951" s="187"/>
      <c r="J951" s="188">
        <f t="shared" si="120"/>
        <v>0</v>
      </c>
      <c r="K951" s="184" t="s">
        <v>190</v>
      </c>
      <c r="L951" s="306"/>
      <c r="M951" s="307" t="s">
        <v>21</v>
      </c>
      <c r="N951" s="189" t="s">
        <v>43</v>
      </c>
      <c r="O951" s="34"/>
      <c r="P951" s="150">
        <f t="shared" si="121"/>
        <v>0</v>
      </c>
      <c r="Q951" s="150">
        <v>0</v>
      </c>
      <c r="R951" s="150">
        <f t="shared" si="122"/>
        <v>0</v>
      </c>
      <c r="S951" s="150">
        <v>0</v>
      </c>
      <c r="T951" s="151">
        <f t="shared" si="123"/>
        <v>0</v>
      </c>
      <c r="AR951" s="291" t="s">
        <v>162</v>
      </c>
      <c r="AT951" s="291" t="s">
        <v>232</v>
      </c>
      <c r="AU951" s="291" t="s">
        <v>82</v>
      </c>
      <c r="AY951" s="291" t="s">
        <v>145</v>
      </c>
      <c r="BE951" s="303">
        <f t="shared" si="124"/>
        <v>0</v>
      </c>
      <c r="BF951" s="303">
        <f t="shared" si="125"/>
        <v>0</v>
      </c>
      <c r="BG951" s="303">
        <f t="shared" si="126"/>
        <v>0</v>
      </c>
      <c r="BH951" s="303">
        <f t="shared" si="127"/>
        <v>0</v>
      </c>
      <c r="BI951" s="303">
        <f t="shared" si="128"/>
        <v>0</v>
      </c>
      <c r="BJ951" s="291" t="s">
        <v>80</v>
      </c>
      <c r="BK951" s="303">
        <f t="shared" si="129"/>
        <v>0</v>
      </c>
      <c r="BL951" s="291" t="s">
        <v>150</v>
      </c>
      <c r="BM951" s="291" t="s">
        <v>1556</v>
      </c>
    </row>
    <row r="952" spans="2:65" s="55" customFormat="1" ht="22.5" customHeight="1">
      <c r="B952" s="33"/>
      <c r="C952" s="142" t="s">
        <v>1156</v>
      </c>
      <c r="D952" s="142" t="s">
        <v>146</v>
      </c>
      <c r="E952" s="143" t="s">
        <v>817</v>
      </c>
      <c r="F952" s="144" t="s">
        <v>818</v>
      </c>
      <c r="G952" s="145" t="s">
        <v>221</v>
      </c>
      <c r="H952" s="146">
        <v>2.5</v>
      </c>
      <c r="I952" s="147"/>
      <c r="J952" s="148">
        <f t="shared" si="120"/>
        <v>0</v>
      </c>
      <c r="K952" s="144" t="s">
        <v>21</v>
      </c>
      <c r="L952" s="33"/>
      <c r="M952" s="302" t="s">
        <v>21</v>
      </c>
      <c r="N952" s="149" t="s">
        <v>43</v>
      </c>
      <c r="O952" s="34"/>
      <c r="P952" s="150">
        <f t="shared" si="121"/>
        <v>0</v>
      </c>
      <c r="Q952" s="150">
        <v>0</v>
      </c>
      <c r="R952" s="150">
        <f t="shared" si="122"/>
        <v>0</v>
      </c>
      <c r="S952" s="150">
        <v>0</v>
      </c>
      <c r="T952" s="151">
        <f t="shared" si="123"/>
        <v>0</v>
      </c>
      <c r="AR952" s="291" t="s">
        <v>150</v>
      </c>
      <c r="AT952" s="291" t="s">
        <v>146</v>
      </c>
      <c r="AU952" s="291" t="s">
        <v>82</v>
      </c>
      <c r="AY952" s="291" t="s">
        <v>145</v>
      </c>
      <c r="BE952" s="303">
        <f t="shared" si="124"/>
        <v>0</v>
      </c>
      <c r="BF952" s="303">
        <f t="shared" si="125"/>
        <v>0</v>
      </c>
      <c r="BG952" s="303">
        <f t="shared" si="126"/>
        <v>0</v>
      </c>
      <c r="BH952" s="303">
        <f t="shared" si="127"/>
        <v>0</v>
      </c>
      <c r="BI952" s="303">
        <f t="shared" si="128"/>
        <v>0</v>
      </c>
      <c r="BJ952" s="291" t="s">
        <v>80</v>
      </c>
      <c r="BK952" s="303">
        <f t="shared" si="129"/>
        <v>0</v>
      </c>
      <c r="BL952" s="291" t="s">
        <v>150</v>
      </c>
      <c r="BM952" s="291" t="s">
        <v>1557</v>
      </c>
    </row>
    <row r="953" spans="2:65" s="55" customFormat="1" ht="22.5" customHeight="1">
      <c r="B953" s="33"/>
      <c r="C953" s="142" t="s">
        <v>1558</v>
      </c>
      <c r="D953" s="142" t="s">
        <v>146</v>
      </c>
      <c r="E953" s="143" t="s">
        <v>750</v>
      </c>
      <c r="F953" s="144" t="s">
        <v>751</v>
      </c>
      <c r="G953" s="145" t="s">
        <v>189</v>
      </c>
      <c r="H953" s="146">
        <v>88.313000000000002</v>
      </c>
      <c r="I953" s="147"/>
      <c r="J953" s="148">
        <f t="shared" si="120"/>
        <v>0</v>
      </c>
      <c r="K953" s="144" t="s">
        <v>21</v>
      </c>
      <c r="L953" s="33"/>
      <c r="M953" s="302" t="s">
        <v>21</v>
      </c>
      <c r="N953" s="149" t="s">
        <v>43</v>
      </c>
      <c r="O953" s="34"/>
      <c r="P953" s="150">
        <f t="shared" si="121"/>
        <v>0</v>
      </c>
      <c r="Q953" s="150">
        <v>0</v>
      </c>
      <c r="R953" s="150">
        <f t="shared" si="122"/>
        <v>0</v>
      </c>
      <c r="S953" s="150">
        <v>0</v>
      </c>
      <c r="T953" s="151">
        <f t="shared" si="123"/>
        <v>0</v>
      </c>
      <c r="AR953" s="291" t="s">
        <v>150</v>
      </c>
      <c r="AT953" s="291" t="s">
        <v>146</v>
      </c>
      <c r="AU953" s="291" t="s">
        <v>82</v>
      </c>
      <c r="AY953" s="291" t="s">
        <v>145</v>
      </c>
      <c r="BE953" s="303">
        <f t="shared" si="124"/>
        <v>0</v>
      </c>
      <c r="BF953" s="303">
        <f t="shared" si="125"/>
        <v>0</v>
      </c>
      <c r="BG953" s="303">
        <f t="shared" si="126"/>
        <v>0</v>
      </c>
      <c r="BH953" s="303">
        <f t="shared" si="127"/>
        <v>0</v>
      </c>
      <c r="BI953" s="303">
        <f t="shared" si="128"/>
        <v>0</v>
      </c>
      <c r="BJ953" s="291" t="s">
        <v>80</v>
      </c>
      <c r="BK953" s="303">
        <f t="shared" si="129"/>
        <v>0</v>
      </c>
      <c r="BL953" s="291" t="s">
        <v>150</v>
      </c>
      <c r="BM953" s="291" t="s">
        <v>1559</v>
      </c>
    </row>
    <row r="954" spans="2:65" s="55" customFormat="1" ht="22.5" customHeight="1">
      <c r="B954" s="33"/>
      <c r="C954" s="182" t="s">
        <v>1164</v>
      </c>
      <c r="D954" s="182" t="s">
        <v>232</v>
      </c>
      <c r="E954" s="183" t="s">
        <v>753</v>
      </c>
      <c r="F954" s="184" t="s">
        <v>754</v>
      </c>
      <c r="G954" s="185" t="s">
        <v>221</v>
      </c>
      <c r="H954" s="186">
        <v>8.8309999999999995</v>
      </c>
      <c r="I954" s="187"/>
      <c r="J954" s="188">
        <f t="shared" si="120"/>
        <v>0</v>
      </c>
      <c r="K954" s="184" t="s">
        <v>190</v>
      </c>
      <c r="L954" s="306"/>
      <c r="M954" s="307" t="s">
        <v>21</v>
      </c>
      <c r="N954" s="189" t="s">
        <v>43</v>
      </c>
      <c r="O954" s="34"/>
      <c r="P954" s="150">
        <f t="shared" si="121"/>
        <v>0</v>
      </c>
      <c r="Q954" s="150">
        <v>0.2</v>
      </c>
      <c r="R954" s="150">
        <f t="shared" si="122"/>
        <v>1.7662</v>
      </c>
      <c r="S954" s="150">
        <v>0</v>
      </c>
      <c r="T954" s="151">
        <f t="shared" si="123"/>
        <v>0</v>
      </c>
      <c r="AR954" s="291" t="s">
        <v>162</v>
      </c>
      <c r="AT954" s="291" t="s">
        <v>232</v>
      </c>
      <c r="AU954" s="291" t="s">
        <v>82</v>
      </c>
      <c r="AY954" s="291" t="s">
        <v>145</v>
      </c>
      <c r="BE954" s="303">
        <f t="shared" si="124"/>
        <v>0</v>
      </c>
      <c r="BF954" s="303">
        <f t="shared" si="125"/>
        <v>0</v>
      </c>
      <c r="BG954" s="303">
        <f t="shared" si="126"/>
        <v>0</v>
      </c>
      <c r="BH954" s="303">
        <f t="shared" si="127"/>
        <v>0</v>
      </c>
      <c r="BI954" s="303">
        <f t="shared" si="128"/>
        <v>0</v>
      </c>
      <c r="BJ954" s="291" t="s">
        <v>80</v>
      </c>
      <c r="BK954" s="303">
        <f t="shared" si="129"/>
        <v>0</v>
      </c>
      <c r="BL954" s="291" t="s">
        <v>150</v>
      </c>
      <c r="BM954" s="291" t="s">
        <v>1560</v>
      </c>
    </row>
    <row r="955" spans="2:65" s="133" customFormat="1" ht="22.35" customHeight="1">
      <c r="B955" s="132"/>
      <c r="D955" s="134" t="s">
        <v>71</v>
      </c>
      <c r="E955" s="168" t="s">
        <v>755</v>
      </c>
      <c r="F955" s="168" t="s">
        <v>756</v>
      </c>
      <c r="I955" s="136"/>
      <c r="J955" s="169">
        <f>BK955</f>
        <v>0</v>
      </c>
      <c r="L955" s="132"/>
      <c r="M955" s="138"/>
      <c r="N955" s="139"/>
      <c r="O955" s="139"/>
      <c r="P955" s="140">
        <f>SUM(P956:P960)</f>
        <v>0</v>
      </c>
      <c r="Q955" s="139"/>
      <c r="R955" s="140">
        <f>SUM(R956:R960)</f>
        <v>2.0000000000000001E-4</v>
      </c>
      <c r="S955" s="139"/>
      <c r="T955" s="141">
        <f>SUM(T956:T960)</f>
        <v>0</v>
      </c>
      <c r="AR955" s="165" t="s">
        <v>80</v>
      </c>
      <c r="AT955" s="300" t="s">
        <v>71</v>
      </c>
      <c r="AU955" s="300" t="s">
        <v>82</v>
      </c>
      <c r="AY955" s="165" t="s">
        <v>145</v>
      </c>
      <c r="BK955" s="301">
        <f>SUM(BK956:BK960)</f>
        <v>0</v>
      </c>
    </row>
    <row r="956" spans="2:65" s="55" customFormat="1" ht="22.5" customHeight="1">
      <c r="B956" s="33"/>
      <c r="C956" s="142" t="s">
        <v>1561</v>
      </c>
      <c r="D956" s="142" t="s">
        <v>146</v>
      </c>
      <c r="E956" s="143" t="s">
        <v>757</v>
      </c>
      <c r="F956" s="144" t="s">
        <v>758</v>
      </c>
      <c r="G956" s="145" t="s">
        <v>155</v>
      </c>
      <c r="H956" s="146">
        <v>50</v>
      </c>
      <c r="I956" s="147"/>
      <c r="J956" s="148">
        <f>ROUND(I956*H956,2)</f>
        <v>0</v>
      </c>
      <c r="K956" s="144" t="s">
        <v>190</v>
      </c>
      <c r="L956" s="33"/>
      <c r="M956" s="302" t="s">
        <v>21</v>
      </c>
      <c r="N956" s="149" t="s">
        <v>43</v>
      </c>
      <c r="O956" s="34"/>
      <c r="P956" s="150">
        <f>O956*H956</f>
        <v>0</v>
      </c>
      <c r="Q956" s="150">
        <v>0</v>
      </c>
      <c r="R956" s="150">
        <f>Q956*H956</f>
        <v>0</v>
      </c>
      <c r="S956" s="150">
        <v>0</v>
      </c>
      <c r="T956" s="151">
        <f>S956*H956</f>
        <v>0</v>
      </c>
      <c r="AR956" s="291" t="s">
        <v>150</v>
      </c>
      <c r="AT956" s="291" t="s">
        <v>146</v>
      </c>
      <c r="AU956" s="291" t="s">
        <v>159</v>
      </c>
      <c r="AY956" s="291" t="s">
        <v>145</v>
      </c>
      <c r="BE956" s="303">
        <f>IF(N956="základní",J956,0)</f>
        <v>0</v>
      </c>
      <c r="BF956" s="303">
        <f>IF(N956="snížená",J956,0)</f>
        <v>0</v>
      </c>
      <c r="BG956" s="303">
        <f>IF(N956="zákl. přenesená",J956,0)</f>
        <v>0</v>
      </c>
      <c r="BH956" s="303">
        <f>IF(N956="sníž. přenesená",J956,0)</f>
        <v>0</v>
      </c>
      <c r="BI956" s="303">
        <f>IF(N956="nulová",J956,0)</f>
        <v>0</v>
      </c>
      <c r="BJ956" s="291" t="s">
        <v>80</v>
      </c>
      <c r="BK956" s="303">
        <f>ROUND(I956*H956,2)</f>
        <v>0</v>
      </c>
      <c r="BL956" s="291" t="s">
        <v>150</v>
      </c>
      <c r="BM956" s="291" t="s">
        <v>1562</v>
      </c>
    </row>
    <row r="957" spans="2:65" s="55" customFormat="1" ht="148.5">
      <c r="B957" s="33"/>
      <c r="D957" s="170" t="s">
        <v>191</v>
      </c>
      <c r="F957" s="171" t="s">
        <v>759</v>
      </c>
      <c r="I957" s="122"/>
      <c r="L957" s="33"/>
      <c r="M957" s="154"/>
      <c r="N957" s="34"/>
      <c r="O957" s="34"/>
      <c r="P957" s="34"/>
      <c r="Q957" s="34"/>
      <c r="R957" s="34"/>
      <c r="S957" s="34"/>
      <c r="T957" s="70"/>
      <c r="AT957" s="291" t="s">
        <v>191</v>
      </c>
      <c r="AU957" s="291" t="s">
        <v>159</v>
      </c>
    </row>
    <row r="958" spans="2:65" s="55" customFormat="1" ht="22.5" customHeight="1">
      <c r="B958" s="33"/>
      <c r="C958" s="142" t="s">
        <v>1166</v>
      </c>
      <c r="D958" s="142" t="s">
        <v>146</v>
      </c>
      <c r="E958" s="143" t="s">
        <v>760</v>
      </c>
      <c r="F958" s="144" t="s">
        <v>761</v>
      </c>
      <c r="G958" s="145" t="s">
        <v>149</v>
      </c>
      <c r="H958" s="146">
        <v>100</v>
      </c>
      <c r="I958" s="147"/>
      <c r="J958" s="148">
        <f>ROUND(I958*H958,2)</f>
        <v>0</v>
      </c>
      <c r="K958" s="144" t="s">
        <v>21</v>
      </c>
      <c r="L958" s="33"/>
      <c r="M958" s="302" t="s">
        <v>21</v>
      </c>
      <c r="N958" s="149" t="s">
        <v>43</v>
      </c>
      <c r="O958" s="34"/>
      <c r="P958" s="150">
        <f>O958*H958</f>
        <v>0</v>
      </c>
      <c r="Q958" s="150">
        <v>0</v>
      </c>
      <c r="R958" s="150">
        <f>Q958*H958</f>
        <v>0</v>
      </c>
      <c r="S958" s="150">
        <v>0</v>
      </c>
      <c r="T958" s="151">
        <f>S958*H958</f>
        <v>0</v>
      </c>
      <c r="AR958" s="291" t="s">
        <v>150</v>
      </c>
      <c r="AT958" s="291" t="s">
        <v>146</v>
      </c>
      <c r="AU958" s="291" t="s">
        <v>159</v>
      </c>
      <c r="AY958" s="291" t="s">
        <v>145</v>
      </c>
      <c r="BE958" s="303">
        <f>IF(N958="základní",J958,0)</f>
        <v>0</v>
      </c>
      <c r="BF958" s="303">
        <f>IF(N958="snížená",J958,0)</f>
        <v>0</v>
      </c>
      <c r="BG958" s="303">
        <f>IF(N958="zákl. přenesená",J958,0)</f>
        <v>0</v>
      </c>
      <c r="BH958" s="303">
        <f>IF(N958="sníž. přenesená",J958,0)</f>
        <v>0</v>
      </c>
      <c r="BI958" s="303">
        <f>IF(N958="nulová",J958,0)</f>
        <v>0</v>
      </c>
      <c r="BJ958" s="291" t="s">
        <v>80</v>
      </c>
      <c r="BK958" s="303">
        <f>ROUND(I958*H958,2)</f>
        <v>0</v>
      </c>
      <c r="BL958" s="291" t="s">
        <v>150</v>
      </c>
      <c r="BM958" s="291" t="s">
        <v>1563</v>
      </c>
    </row>
    <row r="959" spans="2:65" s="55" customFormat="1" ht="22.5" customHeight="1">
      <c r="B959" s="33"/>
      <c r="C959" s="142" t="s">
        <v>1564</v>
      </c>
      <c r="D959" s="142" t="s">
        <v>146</v>
      </c>
      <c r="E959" s="143" t="s">
        <v>763</v>
      </c>
      <c r="F959" s="144" t="s">
        <v>764</v>
      </c>
      <c r="G959" s="145" t="s">
        <v>155</v>
      </c>
      <c r="H959" s="146">
        <v>10</v>
      </c>
      <c r="I959" s="147"/>
      <c r="J959" s="148">
        <f>ROUND(I959*H959,2)</f>
        <v>0</v>
      </c>
      <c r="K959" s="144" t="s">
        <v>190</v>
      </c>
      <c r="L959" s="33"/>
      <c r="M959" s="302" t="s">
        <v>21</v>
      </c>
      <c r="N959" s="149" t="s">
        <v>43</v>
      </c>
      <c r="O959" s="34"/>
      <c r="P959" s="150">
        <f>O959*H959</f>
        <v>0</v>
      </c>
      <c r="Q959" s="150">
        <v>2.0000000000000002E-5</v>
      </c>
      <c r="R959" s="150">
        <f>Q959*H959</f>
        <v>2.0000000000000001E-4</v>
      </c>
      <c r="S959" s="150">
        <v>0</v>
      </c>
      <c r="T959" s="151">
        <f>S959*H959</f>
        <v>0</v>
      </c>
      <c r="AR959" s="291" t="s">
        <v>150</v>
      </c>
      <c r="AT959" s="291" t="s">
        <v>146</v>
      </c>
      <c r="AU959" s="291" t="s">
        <v>159</v>
      </c>
      <c r="AY959" s="291" t="s">
        <v>145</v>
      </c>
      <c r="BE959" s="303">
        <f>IF(N959="základní",J959,0)</f>
        <v>0</v>
      </c>
      <c r="BF959" s="303">
        <f>IF(N959="snížená",J959,0)</f>
        <v>0</v>
      </c>
      <c r="BG959" s="303">
        <f>IF(N959="zákl. přenesená",J959,0)</f>
        <v>0</v>
      </c>
      <c r="BH959" s="303">
        <f>IF(N959="sníž. přenesená",J959,0)</f>
        <v>0</v>
      </c>
      <c r="BI959" s="303">
        <f>IF(N959="nulová",J959,0)</f>
        <v>0</v>
      </c>
      <c r="BJ959" s="291" t="s">
        <v>80</v>
      </c>
      <c r="BK959" s="303">
        <f>ROUND(I959*H959,2)</f>
        <v>0</v>
      </c>
      <c r="BL959" s="291" t="s">
        <v>150</v>
      </c>
      <c r="BM959" s="291" t="s">
        <v>1565</v>
      </c>
    </row>
    <row r="960" spans="2:65" s="55" customFormat="1" ht="27">
      <c r="B960" s="33"/>
      <c r="D960" s="152" t="s">
        <v>191</v>
      </c>
      <c r="F960" s="153" t="s">
        <v>765</v>
      </c>
      <c r="I960" s="122"/>
      <c r="L960" s="33"/>
      <c r="M960" s="154"/>
      <c r="N960" s="34"/>
      <c r="O960" s="34"/>
      <c r="P960" s="34"/>
      <c r="Q960" s="34"/>
      <c r="R960" s="34"/>
      <c r="S960" s="34"/>
      <c r="T960" s="70"/>
      <c r="AT960" s="291" t="s">
        <v>191</v>
      </c>
      <c r="AU960" s="291" t="s">
        <v>159</v>
      </c>
    </row>
    <row r="961" spans="2:65" s="133" customFormat="1" ht="37.35" customHeight="1">
      <c r="B961" s="132"/>
      <c r="D961" s="165" t="s">
        <v>71</v>
      </c>
      <c r="E961" s="166" t="s">
        <v>1566</v>
      </c>
      <c r="F961" s="166" t="s">
        <v>1567</v>
      </c>
      <c r="I961" s="136"/>
      <c r="J961" s="167">
        <f>BK961</f>
        <v>0</v>
      </c>
      <c r="L961" s="132"/>
      <c r="M961" s="138"/>
      <c r="N961" s="139"/>
      <c r="O961" s="139"/>
      <c r="P961" s="140">
        <f>P962+P970+P972</f>
        <v>0</v>
      </c>
      <c r="Q961" s="139"/>
      <c r="R961" s="140">
        <f>R962+R970+R972</f>
        <v>1.8600000000000001E-3</v>
      </c>
      <c r="S961" s="139"/>
      <c r="T961" s="141">
        <f>T962+T970+T972</f>
        <v>0</v>
      </c>
      <c r="AR961" s="165" t="s">
        <v>80</v>
      </c>
      <c r="AT961" s="300" t="s">
        <v>71</v>
      </c>
      <c r="AU961" s="300" t="s">
        <v>72</v>
      </c>
      <c r="AY961" s="165" t="s">
        <v>145</v>
      </c>
      <c r="BK961" s="301">
        <f>BK962+BK970+BK972</f>
        <v>0</v>
      </c>
    </row>
    <row r="962" spans="2:65" s="133" customFormat="1" ht="19.899999999999999" customHeight="1">
      <c r="B962" s="132"/>
      <c r="D962" s="134" t="s">
        <v>71</v>
      </c>
      <c r="E962" s="168" t="s">
        <v>2439</v>
      </c>
      <c r="F962" s="168" t="s">
        <v>2440</v>
      </c>
      <c r="I962" s="136"/>
      <c r="J962" s="169">
        <f>BK962</f>
        <v>0</v>
      </c>
      <c r="L962" s="132"/>
      <c r="M962" s="138"/>
      <c r="N962" s="139"/>
      <c r="O962" s="139"/>
      <c r="P962" s="140">
        <f>SUM(P963:P969)</f>
        <v>0</v>
      </c>
      <c r="Q962" s="139"/>
      <c r="R962" s="140">
        <f>SUM(R963:R969)</f>
        <v>0</v>
      </c>
      <c r="S962" s="139"/>
      <c r="T962" s="141">
        <f>SUM(T963:T969)</f>
        <v>0</v>
      </c>
      <c r="AR962" s="165" t="s">
        <v>80</v>
      </c>
      <c r="AT962" s="300" t="s">
        <v>71</v>
      </c>
      <c r="AU962" s="300" t="s">
        <v>80</v>
      </c>
      <c r="AY962" s="165" t="s">
        <v>145</v>
      </c>
      <c r="BK962" s="301">
        <f>SUM(BK963:BK969)</f>
        <v>0</v>
      </c>
    </row>
    <row r="963" spans="2:65" s="55" customFormat="1" ht="31.5" customHeight="1">
      <c r="B963" s="33"/>
      <c r="C963" s="142" t="s">
        <v>1167</v>
      </c>
      <c r="D963" s="142" t="s">
        <v>146</v>
      </c>
      <c r="E963" s="143" t="s">
        <v>698</v>
      </c>
      <c r="F963" s="144" t="s">
        <v>699</v>
      </c>
      <c r="G963" s="145" t="s">
        <v>155</v>
      </c>
      <c r="H963" s="146">
        <v>100</v>
      </c>
      <c r="I963" s="147"/>
      <c r="J963" s="148">
        <f t="shared" ref="J963:J969" si="130">ROUND(I963*H963,2)</f>
        <v>0</v>
      </c>
      <c r="K963" s="144" t="s">
        <v>21</v>
      </c>
      <c r="L963" s="33"/>
      <c r="M963" s="302" t="s">
        <v>21</v>
      </c>
      <c r="N963" s="149" t="s">
        <v>43</v>
      </c>
      <c r="O963" s="34"/>
      <c r="P963" s="150">
        <f t="shared" ref="P963:P969" si="131">O963*H963</f>
        <v>0</v>
      </c>
      <c r="Q963" s="150">
        <v>0</v>
      </c>
      <c r="R963" s="150">
        <f t="shared" ref="R963:R969" si="132">Q963*H963</f>
        <v>0</v>
      </c>
      <c r="S963" s="150">
        <v>0</v>
      </c>
      <c r="T963" s="151">
        <f t="shared" ref="T963:T969" si="133">S963*H963</f>
        <v>0</v>
      </c>
      <c r="AR963" s="291" t="s">
        <v>150</v>
      </c>
      <c r="AT963" s="291" t="s">
        <v>146</v>
      </c>
      <c r="AU963" s="291" t="s">
        <v>82</v>
      </c>
      <c r="AY963" s="291" t="s">
        <v>145</v>
      </c>
      <c r="BE963" s="303">
        <f t="shared" ref="BE963:BE969" si="134">IF(N963="základní",J963,0)</f>
        <v>0</v>
      </c>
      <c r="BF963" s="303">
        <f t="shared" ref="BF963:BF969" si="135">IF(N963="snížená",J963,0)</f>
        <v>0</v>
      </c>
      <c r="BG963" s="303">
        <f t="shared" ref="BG963:BG969" si="136">IF(N963="zákl. přenesená",J963,0)</f>
        <v>0</v>
      </c>
      <c r="BH963" s="303">
        <f t="shared" ref="BH963:BH969" si="137">IF(N963="sníž. přenesená",J963,0)</f>
        <v>0</v>
      </c>
      <c r="BI963" s="303">
        <f t="shared" ref="BI963:BI969" si="138">IF(N963="nulová",J963,0)</f>
        <v>0</v>
      </c>
      <c r="BJ963" s="291" t="s">
        <v>80</v>
      </c>
      <c r="BK963" s="303">
        <f t="shared" ref="BK963:BK969" si="139">ROUND(I963*H963,2)</f>
        <v>0</v>
      </c>
      <c r="BL963" s="291" t="s">
        <v>150</v>
      </c>
      <c r="BM963" s="291" t="s">
        <v>1568</v>
      </c>
    </row>
    <row r="964" spans="2:65" s="55" customFormat="1" ht="31.5" customHeight="1">
      <c r="B964" s="33"/>
      <c r="C964" s="142" t="s">
        <v>1569</v>
      </c>
      <c r="D964" s="142" t="s">
        <v>146</v>
      </c>
      <c r="E964" s="143" t="s">
        <v>877</v>
      </c>
      <c r="F964" s="144" t="s">
        <v>878</v>
      </c>
      <c r="G964" s="145" t="s">
        <v>155</v>
      </c>
      <c r="H964" s="146">
        <v>50</v>
      </c>
      <c r="I964" s="147"/>
      <c r="J964" s="148">
        <f t="shared" si="130"/>
        <v>0</v>
      </c>
      <c r="K964" s="144" t="s">
        <v>21</v>
      </c>
      <c r="L964" s="33"/>
      <c r="M964" s="302" t="s">
        <v>21</v>
      </c>
      <c r="N964" s="149" t="s">
        <v>43</v>
      </c>
      <c r="O964" s="34"/>
      <c r="P964" s="150">
        <f t="shared" si="131"/>
        <v>0</v>
      </c>
      <c r="Q964" s="150">
        <v>0</v>
      </c>
      <c r="R964" s="150">
        <f t="shared" si="132"/>
        <v>0</v>
      </c>
      <c r="S964" s="150">
        <v>0</v>
      </c>
      <c r="T964" s="151">
        <f t="shared" si="133"/>
        <v>0</v>
      </c>
      <c r="AR964" s="291" t="s">
        <v>150</v>
      </c>
      <c r="AT964" s="291" t="s">
        <v>146</v>
      </c>
      <c r="AU964" s="291" t="s">
        <v>82</v>
      </c>
      <c r="AY964" s="291" t="s">
        <v>145</v>
      </c>
      <c r="BE964" s="303">
        <f t="shared" si="134"/>
        <v>0</v>
      </c>
      <c r="BF964" s="303">
        <f t="shared" si="135"/>
        <v>0</v>
      </c>
      <c r="BG964" s="303">
        <f t="shared" si="136"/>
        <v>0</v>
      </c>
      <c r="BH964" s="303">
        <f t="shared" si="137"/>
        <v>0</v>
      </c>
      <c r="BI964" s="303">
        <f t="shared" si="138"/>
        <v>0</v>
      </c>
      <c r="BJ964" s="291" t="s">
        <v>80</v>
      </c>
      <c r="BK964" s="303">
        <f t="shared" si="139"/>
        <v>0</v>
      </c>
      <c r="BL964" s="291" t="s">
        <v>150</v>
      </c>
      <c r="BM964" s="291" t="s">
        <v>1570</v>
      </c>
    </row>
    <row r="965" spans="2:65" s="55" customFormat="1" ht="31.5" customHeight="1">
      <c r="B965" s="33"/>
      <c r="C965" s="142" t="s">
        <v>1169</v>
      </c>
      <c r="D965" s="142" t="s">
        <v>146</v>
      </c>
      <c r="E965" s="143" t="s">
        <v>701</v>
      </c>
      <c r="F965" s="144" t="s">
        <v>702</v>
      </c>
      <c r="G965" s="145" t="s">
        <v>155</v>
      </c>
      <c r="H965" s="146">
        <v>30</v>
      </c>
      <c r="I965" s="147"/>
      <c r="J965" s="148">
        <f t="shared" si="130"/>
        <v>0</v>
      </c>
      <c r="K965" s="144" t="s">
        <v>21</v>
      </c>
      <c r="L965" s="33"/>
      <c r="M965" s="302" t="s">
        <v>21</v>
      </c>
      <c r="N965" s="149" t="s">
        <v>43</v>
      </c>
      <c r="O965" s="34"/>
      <c r="P965" s="150">
        <f t="shared" si="131"/>
        <v>0</v>
      </c>
      <c r="Q965" s="150">
        <v>0</v>
      </c>
      <c r="R965" s="150">
        <f t="shared" si="132"/>
        <v>0</v>
      </c>
      <c r="S965" s="150">
        <v>0</v>
      </c>
      <c r="T965" s="151">
        <f t="shared" si="133"/>
        <v>0</v>
      </c>
      <c r="AR965" s="291" t="s">
        <v>150</v>
      </c>
      <c r="AT965" s="291" t="s">
        <v>146</v>
      </c>
      <c r="AU965" s="291" t="s">
        <v>82</v>
      </c>
      <c r="AY965" s="291" t="s">
        <v>145</v>
      </c>
      <c r="BE965" s="303">
        <f t="shared" si="134"/>
        <v>0</v>
      </c>
      <c r="BF965" s="303">
        <f t="shared" si="135"/>
        <v>0</v>
      </c>
      <c r="BG965" s="303">
        <f t="shared" si="136"/>
        <v>0</v>
      </c>
      <c r="BH965" s="303">
        <f t="shared" si="137"/>
        <v>0</v>
      </c>
      <c r="BI965" s="303">
        <f t="shared" si="138"/>
        <v>0</v>
      </c>
      <c r="BJ965" s="291" t="s">
        <v>80</v>
      </c>
      <c r="BK965" s="303">
        <f t="shared" si="139"/>
        <v>0</v>
      </c>
      <c r="BL965" s="291" t="s">
        <v>150</v>
      </c>
      <c r="BM965" s="291" t="s">
        <v>1571</v>
      </c>
    </row>
    <row r="966" spans="2:65" s="55" customFormat="1" ht="31.5" customHeight="1">
      <c r="B966" s="33"/>
      <c r="C966" s="142" t="s">
        <v>1572</v>
      </c>
      <c r="D966" s="142" t="s">
        <v>146</v>
      </c>
      <c r="E966" s="143" t="s">
        <v>882</v>
      </c>
      <c r="F966" s="144" t="s">
        <v>883</v>
      </c>
      <c r="G966" s="145" t="s">
        <v>155</v>
      </c>
      <c r="H966" s="146">
        <v>20</v>
      </c>
      <c r="I966" s="147"/>
      <c r="J966" s="148">
        <f t="shared" si="130"/>
        <v>0</v>
      </c>
      <c r="K966" s="144" t="s">
        <v>21</v>
      </c>
      <c r="L966" s="33"/>
      <c r="M966" s="302" t="s">
        <v>21</v>
      </c>
      <c r="N966" s="149" t="s">
        <v>43</v>
      </c>
      <c r="O966" s="34"/>
      <c r="P966" s="150">
        <f t="shared" si="131"/>
        <v>0</v>
      </c>
      <c r="Q966" s="150">
        <v>0</v>
      </c>
      <c r="R966" s="150">
        <f t="shared" si="132"/>
        <v>0</v>
      </c>
      <c r="S966" s="150">
        <v>0</v>
      </c>
      <c r="T966" s="151">
        <f t="shared" si="133"/>
        <v>0</v>
      </c>
      <c r="AR966" s="291" t="s">
        <v>150</v>
      </c>
      <c r="AT966" s="291" t="s">
        <v>146</v>
      </c>
      <c r="AU966" s="291" t="s">
        <v>82</v>
      </c>
      <c r="AY966" s="291" t="s">
        <v>145</v>
      </c>
      <c r="BE966" s="303">
        <f t="shared" si="134"/>
        <v>0</v>
      </c>
      <c r="BF966" s="303">
        <f t="shared" si="135"/>
        <v>0</v>
      </c>
      <c r="BG966" s="303">
        <f t="shared" si="136"/>
        <v>0</v>
      </c>
      <c r="BH966" s="303">
        <f t="shared" si="137"/>
        <v>0</v>
      </c>
      <c r="BI966" s="303">
        <f t="shared" si="138"/>
        <v>0</v>
      </c>
      <c r="BJ966" s="291" t="s">
        <v>80</v>
      </c>
      <c r="BK966" s="303">
        <f t="shared" si="139"/>
        <v>0</v>
      </c>
      <c r="BL966" s="291" t="s">
        <v>150</v>
      </c>
      <c r="BM966" s="291" t="s">
        <v>1573</v>
      </c>
    </row>
    <row r="967" spans="2:65" s="55" customFormat="1" ht="22.5" customHeight="1">
      <c r="B967" s="33"/>
      <c r="C967" s="142" t="s">
        <v>1170</v>
      </c>
      <c r="D967" s="142" t="s">
        <v>146</v>
      </c>
      <c r="E967" s="143" t="s">
        <v>906</v>
      </c>
      <c r="F967" s="144" t="s">
        <v>907</v>
      </c>
      <c r="G967" s="145" t="s">
        <v>189</v>
      </c>
      <c r="H967" s="146">
        <v>14.366</v>
      </c>
      <c r="I967" s="147"/>
      <c r="J967" s="148">
        <f t="shared" si="130"/>
        <v>0</v>
      </c>
      <c r="K967" s="144" t="s">
        <v>21</v>
      </c>
      <c r="L967" s="33"/>
      <c r="M967" s="302" t="s">
        <v>21</v>
      </c>
      <c r="N967" s="149" t="s">
        <v>43</v>
      </c>
      <c r="O967" s="34"/>
      <c r="P967" s="150">
        <f t="shared" si="131"/>
        <v>0</v>
      </c>
      <c r="Q967" s="150">
        <v>0</v>
      </c>
      <c r="R967" s="150">
        <f t="shared" si="132"/>
        <v>0</v>
      </c>
      <c r="S967" s="150">
        <v>0</v>
      </c>
      <c r="T967" s="151">
        <f t="shared" si="133"/>
        <v>0</v>
      </c>
      <c r="AR967" s="291" t="s">
        <v>150</v>
      </c>
      <c r="AT967" s="291" t="s">
        <v>146</v>
      </c>
      <c r="AU967" s="291" t="s">
        <v>82</v>
      </c>
      <c r="AY967" s="291" t="s">
        <v>145</v>
      </c>
      <c r="BE967" s="303">
        <f t="shared" si="134"/>
        <v>0</v>
      </c>
      <c r="BF967" s="303">
        <f t="shared" si="135"/>
        <v>0</v>
      </c>
      <c r="BG967" s="303">
        <f t="shared" si="136"/>
        <v>0</v>
      </c>
      <c r="BH967" s="303">
        <f t="shared" si="137"/>
        <v>0</v>
      </c>
      <c r="BI967" s="303">
        <f t="shared" si="138"/>
        <v>0</v>
      </c>
      <c r="BJ967" s="291" t="s">
        <v>80</v>
      </c>
      <c r="BK967" s="303">
        <f t="shared" si="139"/>
        <v>0</v>
      </c>
      <c r="BL967" s="291" t="s">
        <v>150</v>
      </c>
      <c r="BM967" s="291" t="s">
        <v>1574</v>
      </c>
    </row>
    <row r="968" spans="2:65" s="55" customFormat="1" ht="22.5" customHeight="1">
      <c r="B968" s="33"/>
      <c r="C968" s="142" t="s">
        <v>1575</v>
      </c>
      <c r="D968" s="142" t="s">
        <v>146</v>
      </c>
      <c r="E968" s="143" t="s">
        <v>887</v>
      </c>
      <c r="F968" s="144" t="s">
        <v>888</v>
      </c>
      <c r="G968" s="145" t="s">
        <v>189</v>
      </c>
      <c r="H968" s="146">
        <v>1242</v>
      </c>
      <c r="I968" s="147"/>
      <c r="J968" s="148">
        <f t="shared" si="130"/>
        <v>0</v>
      </c>
      <c r="K968" s="144" t="s">
        <v>21</v>
      </c>
      <c r="L968" s="33"/>
      <c r="M968" s="302" t="s">
        <v>21</v>
      </c>
      <c r="N968" s="149" t="s">
        <v>43</v>
      </c>
      <c r="O968" s="34"/>
      <c r="P968" s="150">
        <f t="shared" si="131"/>
        <v>0</v>
      </c>
      <c r="Q968" s="150">
        <v>0</v>
      </c>
      <c r="R968" s="150">
        <f t="shared" si="132"/>
        <v>0</v>
      </c>
      <c r="S968" s="150">
        <v>0</v>
      </c>
      <c r="T968" s="151">
        <f t="shared" si="133"/>
        <v>0</v>
      </c>
      <c r="AR968" s="291" t="s">
        <v>150</v>
      </c>
      <c r="AT968" s="291" t="s">
        <v>146</v>
      </c>
      <c r="AU968" s="291" t="s">
        <v>82</v>
      </c>
      <c r="AY968" s="291" t="s">
        <v>145</v>
      </c>
      <c r="BE968" s="303">
        <f t="shared" si="134"/>
        <v>0</v>
      </c>
      <c r="BF968" s="303">
        <f t="shared" si="135"/>
        <v>0</v>
      </c>
      <c r="BG968" s="303">
        <f t="shared" si="136"/>
        <v>0</v>
      </c>
      <c r="BH968" s="303">
        <f t="shared" si="137"/>
        <v>0</v>
      </c>
      <c r="BI968" s="303">
        <f t="shared" si="138"/>
        <v>0</v>
      </c>
      <c r="BJ968" s="291" t="s">
        <v>80</v>
      </c>
      <c r="BK968" s="303">
        <f t="shared" si="139"/>
        <v>0</v>
      </c>
      <c r="BL968" s="291" t="s">
        <v>150</v>
      </c>
      <c r="BM968" s="291" t="s">
        <v>1576</v>
      </c>
    </row>
    <row r="969" spans="2:65" s="55" customFormat="1" ht="22.5" customHeight="1">
      <c r="B969" s="33"/>
      <c r="C969" s="142" t="s">
        <v>1172</v>
      </c>
      <c r="D969" s="142" t="s">
        <v>146</v>
      </c>
      <c r="E969" s="143" t="s">
        <v>706</v>
      </c>
      <c r="F969" s="144" t="s">
        <v>707</v>
      </c>
      <c r="G969" s="145" t="s">
        <v>221</v>
      </c>
      <c r="H969" s="146">
        <v>65</v>
      </c>
      <c r="I969" s="147"/>
      <c r="J969" s="148">
        <f t="shared" si="130"/>
        <v>0</v>
      </c>
      <c r="K969" s="144" t="s">
        <v>21</v>
      </c>
      <c r="L969" s="33"/>
      <c r="M969" s="302" t="s">
        <v>21</v>
      </c>
      <c r="N969" s="149" t="s">
        <v>43</v>
      </c>
      <c r="O969" s="34"/>
      <c r="P969" s="150">
        <f t="shared" si="131"/>
        <v>0</v>
      </c>
      <c r="Q969" s="150">
        <v>0</v>
      </c>
      <c r="R969" s="150">
        <f t="shared" si="132"/>
        <v>0</v>
      </c>
      <c r="S969" s="150">
        <v>0</v>
      </c>
      <c r="T969" s="151">
        <f t="shared" si="133"/>
        <v>0</v>
      </c>
      <c r="AR969" s="291" t="s">
        <v>150</v>
      </c>
      <c r="AT969" s="291" t="s">
        <v>146</v>
      </c>
      <c r="AU969" s="291" t="s">
        <v>82</v>
      </c>
      <c r="AY969" s="291" t="s">
        <v>145</v>
      </c>
      <c r="BE969" s="303">
        <f t="shared" si="134"/>
        <v>0</v>
      </c>
      <c r="BF969" s="303">
        <f t="shared" si="135"/>
        <v>0</v>
      </c>
      <c r="BG969" s="303">
        <f t="shared" si="136"/>
        <v>0</v>
      </c>
      <c r="BH969" s="303">
        <f t="shared" si="137"/>
        <v>0</v>
      </c>
      <c r="BI969" s="303">
        <f t="shared" si="138"/>
        <v>0</v>
      </c>
      <c r="BJ969" s="291" t="s">
        <v>80</v>
      </c>
      <c r="BK969" s="303">
        <f t="shared" si="139"/>
        <v>0</v>
      </c>
      <c r="BL969" s="291" t="s">
        <v>150</v>
      </c>
      <c r="BM969" s="291" t="s">
        <v>1577</v>
      </c>
    </row>
    <row r="970" spans="2:65" s="133" customFormat="1" ht="29.85" customHeight="1">
      <c r="B970" s="132"/>
      <c r="D970" s="134" t="s">
        <v>71</v>
      </c>
      <c r="E970" s="168" t="s">
        <v>708</v>
      </c>
      <c r="F970" s="168" t="s">
        <v>709</v>
      </c>
      <c r="I970" s="136"/>
      <c r="J970" s="169">
        <f>BK970</f>
        <v>0</v>
      </c>
      <c r="L970" s="132"/>
      <c r="M970" s="138"/>
      <c r="N970" s="139"/>
      <c r="O970" s="139"/>
      <c r="P970" s="140">
        <f>P971</f>
        <v>0</v>
      </c>
      <c r="Q970" s="139"/>
      <c r="R970" s="140">
        <f>R971</f>
        <v>0</v>
      </c>
      <c r="S970" s="139"/>
      <c r="T970" s="141">
        <f>T971</f>
        <v>0</v>
      </c>
      <c r="AR970" s="165" t="s">
        <v>80</v>
      </c>
      <c r="AT970" s="300" t="s">
        <v>71</v>
      </c>
      <c r="AU970" s="300" t="s">
        <v>80</v>
      </c>
      <c r="AY970" s="165" t="s">
        <v>145</v>
      </c>
      <c r="BK970" s="301">
        <f>BK971</f>
        <v>0</v>
      </c>
    </row>
    <row r="971" spans="2:65" s="55" customFormat="1" ht="22.5" customHeight="1">
      <c r="B971" s="33"/>
      <c r="C971" s="142" t="s">
        <v>1578</v>
      </c>
      <c r="D971" s="142" t="s">
        <v>146</v>
      </c>
      <c r="E971" s="143" t="s">
        <v>710</v>
      </c>
      <c r="F971" s="144" t="s">
        <v>711</v>
      </c>
      <c r="G971" s="145" t="s">
        <v>155</v>
      </c>
      <c r="H971" s="146">
        <v>20</v>
      </c>
      <c r="I971" s="147"/>
      <c r="J971" s="148">
        <f>ROUND(I971*H971,2)</f>
        <v>0</v>
      </c>
      <c r="K971" s="144" t="s">
        <v>21</v>
      </c>
      <c r="L971" s="33"/>
      <c r="M971" s="302" t="s">
        <v>21</v>
      </c>
      <c r="N971" s="149" t="s">
        <v>43</v>
      </c>
      <c r="O971" s="34"/>
      <c r="P971" s="150">
        <f>O971*H971</f>
        <v>0</v>
      </c>
      <c r="Q971" s="150">
        <v>0</v>
      </c>
      <c r="R971" s="150">
        <f>Q971*H971</f>
        <v>0</v>
      </c>
      <c r="S971" s="150">
        <v>0</v>
      </c>
      <c r="T971" s="151">
        <f>S971*H971</f>
        <v>0</v>
      </c>
      <c r="AR971" s="291" t="s">
        <v>150</v>
      </c>
      <c r="AT971" s="291" t="s">
        <v>146</v>
      </c>
      <c r="AU971" s="291" t="s">
        <v>82</v>
      </c>
      <c r="AY971" s="291" t="s">
        <v>145</v>
      </c>
      <c r="BE971" s="303">
        <f>IF(N971="základní",J971,0)</f>
        <v>0</v>
      </c>
      <c r="BF971" s="303">
        <f>IF(N971="snížená",J971,0)</f>
        <v>0</v>
      </c>
      <c r="BG971" s="303">
        <f>IF(N971="zákl. přenesená",J971,0)</f>
        <v>0</v>
      </c>
      <c r="BH971" s="303">
        <f>IF(N971="sníž. přenesená",J971,0)</f>
        <v>0</v>
      </c>
      <c r="BI971" s="303">
        <f>IF(N971="nulová",J971,0)</f>
        <v>0</v>
      </c>
      <c r="BJ971" s="291" t="s">
        <v>80</v>
      </c>
      <c r="BK971" s="303">
        <f>ROUND(I971*H971,2)</f>
        <v>0</v>
      </c>
      <c r="BL971" s="291" t="s">
        <v>150</v>
      </c>
      <c r="BM971" s="291" t="s">
        <v>1579</v>
      </c>
    </row>
    <row r="972" spans="2:65" s="133" customFormat="1" ht="29.85" customHeight="1">
      <c r="B972" s="132"/>
      <c r="D972" s="134" t="s">
        <v>71</v>
      </c>
      <c r="E972" s="168" t="s">
        <v>838</v>
      </c>
      <c r="F972" s="168" t="s">
        <v>839</v>
      </c>
      <c r="I972" s="136"/>
      <c r="J972" s="169">
        <f>BK972</f>
        <v>0</v>
      </c>
      <c r="L972" s="132"/>
      <c r="M972" s="138"/>
      <c r="N972" s="139"/>
      <c r="O972" s="139"/>
      <c r="P972" s="140">
        <f>SUM(P973:P989)</f>
        <v>0</v>
      </c>
      <c r="Q972" s="139"/>
      <c r="R972" s="140">
        <f>SUM(R973:R989)</f>
        <v>1.8600000000000001E-3</v>
      </c>
      <c r="S972" s="139"/>
      <c r="T972" s="141">
        <f>SUM(T973:T989)</f>
        <v>0</v>
      </c>
      <c r="AR972" s="165" t="s">
        <v>80</v>
      </c>
      <c r="AT972" s="300" t="s">
        <v>71</v>
      </c>
      <c r="AU972" s="300" t="s">
        <v>80</v>
      </c>
      <c r="AY972" s="165" t="s">
        <v>145</v>
      </c>
      <c r="BK972" s="301">
        <f>SUM(BK973:BK989)</f>
        <v>0</v>
      </c>
    </row>
    <row r="973" spans="2:65" s="55" customFormat="1" ht="31.5" customHeight="1">
      <c r="B973" s="33"/>
      <c r="C973" s="142" t="s">
        <v>1173</v>
      </c>
      <c r="D973" s="142" t="s">
        <v>146</v>
      </c>
      <c r="E973" s="143" t="s">
        <v>778</v>
      </c>
      <c r="F973" s="144" t="s">
        <v>779</v>
      </c>
      <c r="G973" s="145" t="s">
        <v>189</v>
      </c>
      <c r="H973" s="146">
        <v>372</v>
      </c>
      <c r="I973" s="147"/>
      <c r="J973" s="148">
        <f>ROUND(I973*H973,2)</f>
        <v>0</v>
      </c>
      <c r="K973" s="144" t="s">
        <v>190</v>
      </c>
      <c r="L973" s="33"/>
      <c r="M973" s="302" t="s">
        <v>21</v>
      </c>
      <c r="N973" s="149" t="s">
        <v>43</v>
      </c>
      <c r="O973" s="34"/>
      <c r="P973" s="150">
        <f>O973*H973</f>
        <v>0</v>
      </c>
      <c r="Q973" s="150">
        <v>0</v>
      </c>
      <c r="R973" s="150">
        <f>Q973*H973</f>
        <v>0</v>
      </c>
      <c r="S973" s="150">
        <v>0</v>
      </c>
      <c r="T973" s="151">
        <f>S973*H973</f>
        <v>0</v>
      </c>
      <c r="AR973" s="291" t="s">
        <v>150</v>
      </c>
      <c r="AT973" s="291" t="s">
        <v>146</v>
      </c>
      <c r="AU973" s="291" t="s">
        <v>82</v>
      </c>
      <c r="AY973" s="291" t="s">
        <v>145</v>
      </c>
      <c r="BE973" s="303">
        <f>IF(N973="základní",J973,0)</f>
        <v>0</v>
      </c>
      <c r="BF973" s="303">
        <f>IF(N973="snížená",J973,0)</f>
        <v>0</v>
      </c>
      <c r="BG973" s="303">
        <f>IF(N973="zákl. přenesená",J973,0)</f>
        <v>0</v>
      </c>
      <c r="BH973" s="303">
        <f>IF(N973="sníž. přenesená",J973,0)</f>
        <v>0</v>
      </c>
      <c r="BI973" s="303">
        <f>IF(N973="nulová",J973,0)</f>
        <v>0</v>
      </c>
      <c r="BJ973" s="291" t="s">
        <v>80</v>
      </c>
      <c r="BK973" s="303">
        <f>ROUND(I973*H973,2)</f>
        <v>0</v>
      </c>
      <c r="BL973" s="291" t="s">
        <v>150</v>
      </c>
      <c r="BM973" s="291" t="s">
        <v>1580</v>
      </c>
    </row>
    <row r="974" spans="2:65" s="55" customFormat="1" ht="148.5">
      <c r="B974" s="33"/>
      <c r="D974" s="170" t="s">
        <v>191</v>
      </c>
      <c r="F974" s="171" t="s">
        <v>780</v>
      </c>
      <c r="I974" s="122"/>
      <c r="L974" s="33"/>
      <c r="M974" s="154"/>
      <c r="N974" s="34"/>
      <c r="O974" s="34"/>
      <c r="P974" s="34"/>
      <c r="Q974" s="34"/>
      <c r="R974" s="34"/>
      <c r="S974" s="34"/>
      <c r="T974" s="70"/>
      <c r="AT974" s="291" t="s">
        <v>191</v>
      </c>
      <c r="AU974" s="291" t="s">
        <v>82</v>
      </c>
    </row>
    <row r="975" spans="2:65" s="55" customFormat="1" ht="22.5" customHeight="1">
      <c r="B975" s="33"/>
      <c r="C975" s="182" t="s">
        <v>1581</v>
      </c>
      <c r="D975" s="182" t="s">
        <v>232</v>
      </c>
      <c r="E975" s="183" t="s">
        <v>1097</v>
      </c>
      <c r="F975" s="184" t="s">
        <v>843</v>
      </c>
      <c r="G975" s="185" t="s">
        <v>844</v>
      </c>
      <c r="H975" s="186">
        <v>0.372</v>
      </c>
      <c r="I975" s="187"/>
      <c r="J975" s="188">
        <f>ROUND(I975*H975,2)</f>
        <v>0</v>
      </c>
      <c r="K975" s="184" t="s">
        <v>21</v>
      </c>
      <c r="L975" s="306"/>
      <c r="M975" s="307" t="s">
        <v>21</v>
      </c>
      <c r="N975" s="189" t="s">
        <v>43</v>
      </c>
      <c r="O975" s="34"/>
      <c r="P975" s="150">
        <f>O975*H975</f>
        <v>0</v>
      </c>
      <c r="Q975" s="150">
        <v>0</v>
      </c>
      <c r="R975" s="150">
        <f>Q975*H975</f>
        <v>0</v>
      </c>
      <c r="S975" s="150">
        <v>0</v>
      </c>
      <c r="T975" s="151">
        <f>S975*H975</f>
        <v>0</v>
      </c>
      <c r="AR975" s="291" t="s">
        <v>162</v>
      </c>
      <c r="AT975" s="291" t="s">
        <v>232</v>
      </c>
      <c r="AU975" s="291" t="s">
        <v>82</v>
      </c>
      <c r="AY975" s="291" t="s">
        <v>145</v>
      </c>
      <c r="BE975" s="303">
        <f>IF(N975="základní",J975,0)</f>
        <v>0</v>
      </c>
      <c r="BF975" s="303">
        <f>IF(N975="snížená",J975,0)</f>
        <v>0</v>
      </c>
      <c r="BG975" s="303">
        <f>IF(N975="zákl. přenesená",J975,0)</f>
        <v>0</v>
      </c>
      <c r="BH975" s="303">
        <f>IF(N975="sníž. přenesená",J975,0)</f>
        <v>0</v>
      </c>
      <c r="BI975" s="303">
        <f>IF(N975="nulová",J975,0)</f>
        <v>0</v>
      </c>
      <c r="BJ975" s="291" t="s">
        <v>80</v>
      </c>
      <c r="BK975" s="303">
        <f>ROUND(I975*H975,2)</f>
        <v>0</v>
      </c>
      <c r="BL975" s="291" t="s">
        <v>150</v>
      </c>
      <c r="BM975" s="291" t="s">
        <v>1582</v>
      </c>
    </row>
    <row r="976" spans="2:65" s="55" customFormat="1" ht="31.5" customHeight="1">
      <c r="B976" s="33"/>
      <c r="C976" s="142" t="s">
        <v>1175</v>
      </c>
      <c r="D976" s="142" t="s">
        <v>146</v>
      </c>
      <c r="E976" s="143" t="s">
        <v>847</v>
      </c>
      <c r="F976" s="144" t="s">
        <v>848</v>
      </c>
      <c r="G976" s="145" t="s">
        <v>189</v>
      </c>
      <c r="H976" s="146">
        <v>372</v>
      </c>
      <c r="I976" s="147"/>
      <c r="J976" s="148">
        <f>ROUND(I976*H976,2)</f>
        <v>0</v>
      </c>
      <c r="K976" s="144" t="s">
        <v>21</v>
      </c>
      <c r="L976" s="33"/>
      <c r="M976" s="302" t="s">
        <v>21</v>
      </c>
      <c r="N976" s="149" t="s">
        <v>43</v>
      </c>
      <c r="O976" s="34"/>
      <c r="P976" s="150">
        <f>O976*H976</f>
        <v>0</v>
      </c>
      <c r="Q976" s="150">
        <v>0</v>
      </c>
      <c r="R976" s="150">
        <f>Q976*H976</f>
        <v>0</v>
      </c>
      <c r="S976" s="150">
        <v>0</v>
      </c>
      <c r="T976" s="151">
        <f>S976*H976</f>
        <v>0</v>
      </c>
      <c r="AR976" s="291" t="s">
        <v>150</v>
      </c>
      <c r="AT976" s="291" t="s">
        <v>146</v>
      </c>
      <c r="AU976" s="291" t="s">
        <v>82</v>
      </c>
      <c r="AY976" s="291" t="s">
        <v>145</v>
      </c>
      <c r="BE976" s="303">
        <f>IF(N976="základní",J976,0)</f>
        <v>0</v>
      </c>
      <c r="BF976" s="303">
        <f>IF(N976="snížená",J976,0)</f>
        <v>0</v>
      </c>
      <c r="BG976" s="303">
        <f>IF(N976="zákl. přenesená",J976,0)</f>
        <v>0</v>
      </c>
      <c r="BH976" s="303">
        <f>IF(N976="sníž. přenesená",J976,0)</f>
        <v>0</v>
      </c>
      <c r="BI976" s="303">
        <f>IF(N976="nulová",J976,0)</f>
        <v>0</v>
      </c>
      <c r="BJ976" s="291" t="s">
        <v>80</v>
      </c>
      <c r="BK976" s="303">
        <f>ROUND(I976*H976,2)</f>
        <v>0</v>
      </c>
      <c r="BL976" s="291" t="s">
        <v>150</v>
      </c>
      <c r="BM976" s="291" t="s">
        <v>1583</v>
      </c>
    </row>
    <row r="977" spans="2:65" s="55" customFormat="1" ht="22.5" customHeight="1">
      <c r="B977" s="33"/>
      <c r="C977" s="142" t="s">
        <v>1584</v>
      </c>
      <c r="D977" s="142" t="s">
        <v>146</v>
      </c>
      <c r="E977" s="143" t="s">
        <v>850</v>
      </c>
      <c r="F977" s="144" t="s">
        <v>851</v>
      </c>
      <c r="G977" s="145" t="s">
        <v>189</v>
      </c>
      <c r="H977" s="146">
        <v>372</v>
      </c>
      <c r="I977" s="147"/>
      <c r="J977" s="148">
        <f>ROUND(I977*H977,2)</f>
        <v>0</v>
      </c>
      <c r="K977" s="144" t="s">
        <v>190</v>
      </c>
      <c r="L977" s="33"/>
      <c r="M977" s="302" t="s">
        <v>21</v>
      </c>
      <c r="N977" s="149" t="s">
        <v>43</v>
      </c>
      <c r="O977" s="34"/>
      <c r="P977" s="150">
        <f>O977*H977</f>
        <v>0</v>
      </c>
      <c r="Q977" s="150">
        <v>0</v>
      </c>
      <c r="R977" s="150">
        <f>Q977*H977</f>
        <v>0</v>
      </c>
      <c r="S977" s="150">
        <v>0</v>
      </c>
      <c r="T977" s="151">
        <f>S977*H977</f>
        <v>0</v>
      </c>
      <c r="AR977" s="291" t="s">
        <v>150</v>
      </c>
      <c r="AT977" s="291" t="s">
        <v>146</v>
      </c>
      <c r="AU977" s="291" t="s">
        <v>82</v>
      </c>
      <c r="AY977" s="291" t="s">
        <v>145</v>
      </c>
      <c r="BE977" s="303">
        <f>IF(N977="základní",J977,0)</f>
        <v>0</v>
      </c>
      <c r="BF977" s="303">
        <f>IF(N977="snížená",J977,0)</f>
        <v>0</v>
      </c>
      <c r="BG977" s="303">
        <f>IF(N977="zákl. přenesená",J977,0)</f>
        <v>0</v>
      </c>
      <c r="BH977" s="303">
        <f>IF(N977="sníž. přenesená",J977,0)</f>
        <v>0</v>
      </c>
      <c r="BI977" s="303">
        <f>IF(N977="nulová",J977,0)</f>
        <v>0</v>
      </c>
      <c r="BJ977" s="291" t="s">
        <v>80</v>
      </c>
      <c r="BK977" s="303">
        <f>ROUND(I977*H977,2)</f>
        <v>0</v>
      </c>
      <c r="BL977" s="291" t="s">
        <v>150</v>
      </c>
      <c r="BM977" s="291" t="s">
        <v>1585</v>
      </c>
    </row>
    <row r="978" spans="2:65" s="55" customFormat="1" ht="40.5">
      <c r="B978" s="33"/>
      <c r="D978" s="170" t="s">
        <v>191</v>
      </c>
      <c r="F978" s="171" t="s">
        <v>400</v>
      </c>
      <c r="I978" s="122"/>
      <c r="L978" s="33"/>
      <c r="M978" s="154"/>
      <c r="N978" s="34"/>
      <c r="O978" s="34"/>
      <c r="P978" s="34"/>
      <c r="Q978" s="34"/>
      <c r="R978" s="34"/>
      <c r="S978" s="34"/>
      <c r="T978" s="70"/>
      <c r="AT978" s="291" t="s">
        <v>191</v>
      </c>
      <c r="AU978" s="291" t="s">
        <v>82</v>
      </c>
    </row>
    <row r="979" spans="2:65" s="55" customFormat="1" ht="22.5" customHeight="1">
      <c r="B979" s="33"/>
      <c r="C979" s="142" t="s">
        <v>1176</v>
      </c>
      <c r="D979" s="142" t="s">
        <v>146</v>
      </c>
      <c r="E979" s="143" t="s">
        <v>401</v>
      </c>
      <c r="F979" s="144" t="s">
        <v>402</v>
      </c>
      <c r="G979" s="145" t="s">
        <v>189</v>
      </c>
      <c r="H979" s="146">
        <v>372</v>
      </c>
      <c r="I979" s="147"/>
      <c r="J979" s="148">
        <f>ROUND(I979*H979,2)</f>
        <v>0</v>
      </c>
      <c r="K979" s="144" t="s">
        <v>190</v>
      </c>
      <c r="L979" s="33"/>
      <c r="M979" s="302" t="s">
        <v>21</v>
      </c>
      <c r="N979" s="149" t="s">
        <v>43</v>
      </c>
      <c r="O979" s="34"/>
      <c r="P979" s="150">
        <f>O979*H979</f>
        <v>0</v>
      </c>
      <c r="Q979" s="150">
        <v>0</v>
      </c>
      <c r="R979" s="150">
        <f>Q979*H979</f>
        <v>0</v>
      </c>
      <c r="S979" s="150">
        <v>0</v>
      </c>
      <c r="T979" s="151">
        <f>S979*H979</f>
        <v>0</v>
      </c>
      <c r="AR979" s="291" t="s">
        <v>150</v>
      </c>
      <c r="AT979" s="291" t="s">
        <v>146</v>
      </c>
      <c r="AU979" s="291" t="s">
        <v>82</v>
      </c>
      <c r="AY979" s="291" t="s">
        <v>145</v>
      </c>
      <c r="BE979" s="303">
        <f>IF(N979="základní",J979,0)</f>
        <v>0</v>
      </c>
      <c r="BF979" s="303">
        <f>IF(N979="snížená",J979,0)</f>
        <v>0</v>
      </c>
      <c r="BG979" s="303">
        <f>IF(N979="zákl. přenesená",J979,0)</f>
        <v>0</v>
      </c>
      <c r="BH979" s="303">
        <f>IF(N979="sníž. přenesená",J979,0)</f>
        <v>0</v>
      </c>
      <c r="BI979" s="303">
        <f>IF(N979="nulová",J979,0)</f>
        <v>0</v>
      </c>
      <c r="BJ979" s="291" t="s">
        <v>80</v>
      </c>
      <c r="BK979" s="303">
        <f>ROUND(I979*H979,2)</f>
        <v>0</v>
      </c>
      <c r="BL979" s="291" t="s">
        <v>150</v>
      </c>
      <c r="BM979" s="291" t="s">
        <v>1586</v>
      </c>
    </row>
    <row r="980" spans="2:65" s="55" customFormat="1" ht="40.5">
      <c r="B980" s="33"/>
      <c r="D980" s="170" t="s">
        <v>191</v>
      </c>
      <c r="F980" s="171" t="s">
        <v>400</v>
      </c>
      <c r="I980" s="122"/>
      <c r="L980" s="33"/>
      <c r="M980" s="154"/>
      <c r="N980" s="34"/>
      <c r="O980" s="34"/>
      <c r="P980" s="34"/>
      <c r="Q980" s="34"/>
      <c r="R980" s="34"/>
      <c r="S980" s="34"/>
      <c r="T980" s="70"/>
      <c r="AT980" s="291" t="s">
        <v>191</v>
      </c>
      <c r="AU980" s="291" t="s">
        <v>82</v>
      </c>
    </row>
    <row r="981" spans="2:65" s="55" customFormat="1" ht="22.5" customHeight="1">
      <c r="B981" s="33"/>
      <c r="C981" s="142" t="s">
        <v>1587</v>
      </c>
      <c r="D981" s="142" t="s">
        <v>146</v>
      </c>
      <c r="E981" s="143" t="s">
        <v>855</v>
      </c>
      <c r="F981" s="144" t="s">
        <v>856</v>
      </c>
      <c r="G981" s="145" t="s">
        <v>189</v>
      </c>
      <c r="H981" s="146">
        <v>372</v>
      </c>
      <c r="I981" s="147"/>
      <c r="J981" s="148">
        <f>ROUND(I981*H981,2)</f>
        <v>0</v>
      </c>
      <c r="K981" s="144" t="s">
        <v>190</v>
      </c>
      <c r="L981" s="33"/>
      <c r="M981" s="302" t="s">
        <v>21</v>
      </c>
      <c r="N981" s="149" t="s">
        <v>43</v>
      </c>
      <c r="O981" s="34"/>
      <c r="P981" s="150">
        <f>O981*H981</f>
        <v>0</v>
      </c>
      <c r="Q981" s="150">
        <v>0</v>
      </c>
      <c r="R981" s="150">
        <f>Q981*H981</f>
        <v>0</v>
      </c>
      <c r="S981" s="150">
        <v>0</v>
      </c>
      <c r="T981" s="151">
        <f>S981*H981</f>
        <v>0</v>
      </c>
      <c r="AR981" s="291" t="s">
        <v>150</v>
      </c>
      <c r="AT981" s="291" t="s">
        <v>146</v>
      </c>
      <c r="AU981" s="291" t="s">
        <v>82</v>
      </c>
      <c r="AY981" s="291" t="s">
        <v>145</v>
      </c>
      <c r="BE981" s="303">
        <f>IF(N981="základní",J981,0)</f>
        <v>0</v>
      </c>
      <c r="BF981" s="303">
        <f>IF(N981="snížená",J981,0)</f>
        <v>0</v>
      </c>
      <c r="BG981" s="303">
        <f>IF(N981="zákl. přenesená",J981,0)</f>
        <v>0</v>
      </c>
      <c r="BH981" s="303">
        <f>IF(N981="sníž. přenesená",J981,0)</f>
        <v>0</v>
      </c>
      <c r="BI981" s="303">
        <f>IF(N981="nulová",J981,0)</f>
        <v>0</v>
      </c>
      <c r="BJ981" s="291" t="s">
        <v>80</v>
      </c>
      <c r="BK981" s="303">
        <f>ROUND(I981*H981,2)</f>
        <v>0</v>
      </c>
      <c r="BL981" s="291" t="s">
        <v>150</v>
      </c>
      <c r="BM981" s="291" t="s">
        <v>1588</v>
      </c>
    </row>
    <row r="982" spans="2:65" s="55" customFormat="1" ht="40.5">
      <c r="B982" s="33"/>
      <c r="D982" s="170" t="s">
        <v>191</v>
      </c>
      <c r="F982" s="171" t="s">
        <v>400</v>
      </c>
      <c r="I982" s="122"/>
      <c r="L982" s="33"/>
      <c r="M982" s="154"/>
      <c r="N982" s="34"/>
      <c r="O982" s="34"/>
      <c r="P982" s="34"/>
      <c r="Q982" s="34"/>
      <c r="R982" s="34"/>
      <c r="S982" s="34"/>
      <c r="T982" s="70"/>
      <c r="AT982" s="291" t="s">
        <v>191</v>
      </c>
      <c r="AU982" s="291" t="s">
        <v>82</v>
      </c>
    </row>
    <row r="983" spans="2:65" s="55" customFormat="1" ht="22.5" customHeight="1">
      <c r="B983" s="33"/>
      <c r="C983" s="142" t="s">
        <v>1178</v>
      </c>
      <c r="D983" s="142" t="s">
        <v>146</v>
      </c>
      <c r="E983" s="143" t="s">
        <v>401</v>
      </c>
      <c r="F983" s="144" t="s">
        <v>402</v>
      </c>
      <c r="G983" s="145" t="s">
        <v>189</v>
      </c>
      <c r="H983" s="146">
        <v>372</v>
      </c>
      <c r="I983" s="147"/>
      <c r="J983" s="148">
        <f>ROUND(I983*H983,2)</f>
        <v>0</v>
      </c>
      <c r="K983" s="144" t="s">
        <v>190</v>
      </c>
      <c r="L983" s="33"/>
      <c r="M983" s="302" t="s">
        <v>21</v>
      </c>
      <c r="N983" s="149" t="s">
        <v>43</v>
      </c>
      <c r="O983" s="34"/>
      <c r="P983" s="150">
        <f>O983*H983</f>
        <v>0</v>
      </c>
      <c r="Q983" s="150">
        <v>0</v>
      </c>
      <c r="R983" s="150">
        <f>Q983*H983</f>
        <v>0</v>
      </c>
      <c r="S983" s="150">
        <v>0</v>
      </c>
      <c r="T983" s="151">
        <f>S983*H983</f>
        <v>0</v>
      </c>
      <c r="AR983" s="291" t="s">
        <v>150</v>
      </c>
      <c r="AT983" s="291" t="s">
        <v>146</v>
      </c>
      <c r="AU983" s="291" t="s">
        <v>82</v>
      </c>
      <c r="AY983" s="291" t="s">
        <v>145</v>
      </c>
      <c r="BE983" s="303">
        <f>IF(N983="základní",J983,0)</f>
        <v>0</v>
      </c>
      <c r="BF983" s="303">
        <f>IF(N983="snížená",J983,0)</f>
        <v>0</v>
      </c>
      <c r="BG983" s="303">
        <f>IF(N983="zákl. přenesená",J983,0)</f>
        <v>0</v>
      </c>
      <c r="BH983" s="303">
        <f>IF(N983="sníž. přenesená",J983,0)</f>
        <v>0</v>
      </c>
      <c r="BI983" s="303">
        <f>IF(N983="nulová",J983,0)</f>
        <v>0</v>
      </c>
      <c r="BJ983" s="291" t="s">
        <v>80</v>
      </c>
      <c r="BK983" s="303">
        <f>ROUND(I983*H983,2)</f>
        <v>0</v>
      </c>
      <c r="BL983" s="291" t="s">
        <v>150</v>
      </c>
      <c r="BM983" s="291" t="s">
        <v>1589</v>
      </c>
    </row>
    <row r="984" spans="2:65" s="55" customFormat="1" ht="40.5">
      <c r="B984" s="33"/>
      <c r="D984" s="170" t="s">
        <v>191</v>
      </c>
      <c r="F984" s="171" t="s">
        <v>400</v>
      </c>
      <c r="I984" s="122"/>
      <c r="L984" s="33"/>
      <c r="M984" s="154"/>
      <c r="N984" s="34"/>
      <c r="O984" s="34"/>
      <c r="P984" s="34"/>
      <c r="Q984" s="34"/>
      <c r="R984" s="34"/>
      <c r="S984" s="34"/>
      <c r="T984" s="70"/>
      <c r="AT984" s="291" t="s">
        <v>191</v>
      </c>
      <c r="AU984" s="291" t="s">
        <v>82</v>
      </c>
    </row>
    <row r="985" spans="2:65" s="55" customFormat="1" ht="22.5" customHeight="1">
      <c r="B985" s="33"/>
      <c r="C985" s="142" t="s">
        <v>1590</v>
      </c>
      <c r="D985" s="142" t="s">
        <v>146</v>
      </c>
      <c r="E985" s="143" t="s">
        <v>860</v>
      </c>
      <c r="F985" s="144" t="s">
        <v>861</v>
      </c>
      <c r="G985" s="145" t="s">
        <v>189</v>
      </c>
      <c r="H985" s="146">
        <v>372</v>
      </c>
      <c r="I985" s="147"/>
      <c r="J985" s="148">
        <f>ROUND(I985*H985,2)</f>
        <v>0</v>
      </c>
      <c r="K985" s="144" t="s">
        <v>21</v>
      </c>
      <c r="L985" s="33"/>
      <c r="M985" s="302" t="s">
        <v>21</v>
      </c>
      <c r="N985" s="149" t="s">
        <v>43</v>
      </c>
      <c r="O985" s="34"/>
      <c r="P985" s="150">
        <f>O985*H985</f>
        <v>0</v>
      </c>
      <c r="Q985" s="150">
        <v>0</v>
      </c>
      <c r="R985" s="150">
        <f>Q985*H985</f>
        <v>0</v>
      </c>
      <c r="S985" s="150">
        <v>0</v>
      </c>
      <c r="T985" s="151">
        <f>S985*H985</f>
        <v>0</v>
      </c>
      <c r="AR985" s="291" t="s">
        <v>150</v>
      </c>
      <c r="AT985" s="291" t="s">
        <v>146</v>
      </c>
      <c r="AU985" s="291" t="s">
        <v>82</v>
      </c>
      <c r="AY985" s="291" t="s">
        <v>145</v>
      </c>
      <c r="BE985" s="303">
        <f>IF(N985="základní",J985,0)</f>
        <v>0</v>
      </c>
      <c r="BF985" s="303">
        <f>IF(N985="snížená",J985,0)</f>
        <v>0</v>
      </c>
      <c r="BG985" s="303">
        <f>IF(N985="zákl. přenesená",J985,0)</f>
        <v>0</v>
      </c>
      <c r="BH985" s="303">
        <f>IF(N985="sníž. přenesená",J985,0)</f>
        <v>0</v>
      </c>
      <c r="BI985" s="303">
        <f>IF(N985="nulová",J985,0)</f>
        <v>0</v>
      </c>
      <c r="BJ985" s="291" t="s">
        <v>80</v>
      </c>
      <c r="BK985" s="303">
        <f>ROUND(I985*H985,2)</f>
        <v>0</v>
      </c>
      <c r="BL985" s="291" t="s">
        <v>150</v>
      </c>
      <c r="BM985" s="291" t="s">
        <v>1591</v>
      </c>
    </row>
    <row r="986" spans="2:65" s="55" customFormat="1" ht="22.5" customHeight="1">
      <c r="B986" s="33"/>
      <c r="C986" s="182" t="s">
        <v>1179</v>
      </c>
      <c r="D986" s="182" t="s">
        <v>232</v>
      </c>
      <c r="E986" s="183" t="s">
        <v>864</v>
      </c>
      <c r="F986" s="184" t="s">
        <v>1249</v>
      </c>
      <c r="G986" s="185" t="s">
        <v>459</v>
      </c>
      <c r="H986" s="186">
        <v>1.86</v>
      </c>
      <c r="I986" s="187"/>
      <c r="J986" s="188">
        <f>ROUND(I986*H986,2)</f>
        <v>0</v>
      </c>
      <c r="K986" s="184" t="s">
        <v>190</v>
      </c>
      <c r="L986" s="306"/>
      <c r="M986" s="307" t="s">
        <v>21</v>
      </c>
      <c r="N986" s="189" t="s">
        <v>43</v>
      </c>
      <c r="O986" s="34"/>
      <c r="P986" s="150">
        <f>O986*H986</f>
        <v>0</v>
      </c>
      <c r="Q986" s="150">
        <v>1E-3</v>
      </c>
      <c r="R986" s="150">
        <f>Q986*H986</f>
        <v>1.8600000000000001E-3</v>
      </c>
      <c r="S986" s="150">
        <v>0</v>
      </c>
      <c r="T986" s="151">
        <f>S986*H986</f>
        <v>0</v>
      </c>
      <c r="AR986" s="291" t="s">
        <v>162</v>
      </c>
      <c r="AT986" s="291" t="s">
        <v>232</v>
      </c>
      <c r="AU986" s="291" t="s">
        <v>82</v>
      </c>
      <c r="AY986" s="291" t="s">
        <v>145</v>
      </c>
      <c r="BE986" s="303">
        <f>IF(N986="základní",J986,0)</f>
        <v>0</v>
      </c>
      <c r="BF986" s="303">
        <f>IF(N986="snížená",J986,0)</f>
        <v>0</v>
      </c>
      <c r="BG986" s="303">
        <f>IF(N986="zákl. přenesená",J986,0)</f>
        <v>0</v>
      </c>
      <c r="BH986" s="303">
        <f>IF(N986="sníž. přenesená",J986,0)</f>
        <v>0</v>
      </c>
      <c r="BI986" s="303">
        <f>IF(N986="nulová",J986,0)</f>
        <v>0</v>
      </c>
      <c r="BJ986" s="291" t="s">
        <v>80</v>
      </c>
      <c r="BK986" s="303">
        <f>ROUND(I986*H986,2)</f>
        <v>0</v>
      </c>
      <c r="BL986" s="291" t="s">
        <v>150</v>
      </c>
      <c r="BM986" s="291" t="s">
        <v>1592</v>
      </c>
    </row>
    <row r="987" spans="2:65" s="55" customFormat="1" ht="22.5" customHeight="1">
      <c r="B987" s="33"/>
      <c r="C987" s="142" t="s">
        <v>1593</v>
      </c>
      <c r="D987" s="142" t="s">
        <v>146</v>
      </c>
      <c r="E987" s="143" t="s">
        <v>962</v>
      </c>
      <c r="F987" s="144" t="s">
        <v>963</v>
      </c>
      <c r="G987" s="145" t="s">
        <v>189</v>
      </c>
      <c r="H987" s="146">
        <v>372</v>
      </c>
      <c r="I987" s="147"/>
      <c r="J987" s="148">
        <f>ROUND(I987*H987,2)</f>
        <v>0</v>
      </c>
      <c r="K987" s="144" t="s">
        <v>190</v>
      </c>
      <c r="L987" s="33"/>
      <c r="M987" s="302" t="s">
        <v>21</v>
      </c>
      <c r="N987" s="149" t="s">
        <v>43</v>
      </c>
      <c r="O987" s="34"/>
      <c r="P987" s="150">
        <f>O987*H987</f>
        <v>0</v>
      </c>
      <c r="Q987" s="150">
        <v>0</v>
      </c>
      <c r="R987" s="150">
        <f>Q987*H987</f>
        <v>0</v>
      </c>
      <c r="S987" s="150">
        <v>0</v>
      </c>
      <c r="T987" s="151">
        <f>S987*H987</f>
        <v>0</v>
      </c>
      <c r="AR987" s="291" t="s">
        <v>150</v>
      </c>
      <c r="AT987" s="291" t="s">
        <v>146</v>
      </c>
      <c r="AU987" s="291" t="s">
        <v>82</v>
      </c>
      <c r="AY987" s="291" t="s">
        <v>145</v>
      </c>
      <c r="BE987" s="303">
        <f>IF(N987="základní",J987,0)</f>
        <v>0</v>
      </c>
      <c r="BF987" s="303">
        <f>IF(N987="snížená",J987,0)</f>
        <v>0</v>
      </c>
      <c r="BG987" s="303">
        <f>IF(N987="zákl. přenesená",J987,0)</f>
        <v>0</v>
      </c>
      <c r="BH987" s="303">
        <f>IF(N987="sníž. přenesená",J987,0)</f>
        <v>0</v>
      </c>
      <c r="BI987" s="303">
        <f>IF(N987="nulová",J987,0)</f>
        <v>0</v>
      </c>
      <c r="BJ987" s="291" t="s">
        <v>80</v>
      </c>
      <c r="BK987" s="303">
        <f>ROUND(I987*H987,2)</f>
        <v>0</v>
      </c>
      <c r="BL987" s="291" t="s">
        <v>150</v>
      </c>
      <c r="BM987" s="291" t="s">
        <v>1594</v>
      </c>
    </row>
    <row r="988" spans="2:65" s="55" customFormat="1" ht="40.5">
      <c r="B988" s="33"/>
      <c r="D988" s="170" t="s">
        <v>191</v>
      </c>
      <c r="F988" s="171" t="s">
        <v>400</v>
      </c>
      <c r="I988" s="122"/>
      <c r="L988" s="33"/>
      <c r="M988" s="154"/>
      <c r="N988" s="34"/>
      <c r="O988" s="34"/>
      <c r="P988" s="34"/>
      <c r="Q988" s="34"/>
      <c r="R988" s="34"/>
      <c r="S988" s="34"/>
      <c r="T988" s="70"/>
      <c r="AT988" s="291" t="s">
        <v>191</v>
      </c>
      <c r="AU988" s="291" t="s">
        <v>82</v>
      </c>
    </row>
    <row r="989" spans="2:65" s="55" customFormat="1" ht="22.5" customHeight="1">
      <c r="B989" s="33"/>
      <c r="C989" s="142" t="s">
        <v>1181</v>
      </c>
      <c r="D989" s="142" t="s">
        <v>146</v>
      </c>
      <c r="E989" s="143" t="s">
        <v>870</v>
      </c>
      <c r="F989" s="144" t="s">
        <v>871</v>
      </c>
      <c r="G989" s="145" t="s">
        <v>189</v>
      </c>
      <c r="H989" s="146">
        <v>744</v>
      </c>
      <c r="I989" s="147"/>
      <c r="J989" s="148">
        <f>ROUND(I989*H989,2)</f>
        <v>0</v>
      </c>
      <c r="K989" s="144" t="s">
        <v>21</v>
      </c>
      <c r="L989" s="33"/>
      <c r="M989" s="302" t="s">
        <v>21</v>
      </c>
      <c r="N989" s="149" t="s">
        <v>43</v>
      </c>
      <c r="O989" s="34"/>
      <c r="P989" s="150">
        <f>O989*H989</f>
        <v>0</v>
      </c>
      <c r="Q989" s="150">
        <v>0</v>
      </c>
      <c r="R989" s="150">
        <f>Q989*H989</f>
        <v>0</v>
      </c>
      <c r="S989" s="150">
        <v>0</v>
      </c>
      <c r="T989" s="151">
        <f>S989*H989</f>
        <v>0</v>
      </c>
      <c r="AR989" s="291" t="s">
        <v>150</v>
      </c>
      <c r="AT989" s="291" t="s">
        <v>146</v>
      </c>
      <c r="AU989" s="291" t="s">
        <v>82</v>
      </c>
      <c r="AY989" s="291" t="s">
        <v>145</v>
      </c>
      <c r="BE989" s="303">
        <f>IF(N989="základní",J989,0)</f>
        <v>0</v>
      </c>
      <c r="BF989" s="303">
        <f>IF(N989="snížená",J989,0)</f>
        <v>0</v>
      </c>
      <c r="BG989" s="303">
        <f>IF(N989="zákl. přenesená",J989,0)</f>
        <v>0</v>
      </c>
      <c r="BH989" s="303">
        <f>IF(N989="sníž. přenesená",J989,0)</f>
        <v>0</v>
      </c>
      <c r="BI989" s="303">
        <f>IF(N989="nulová",J989,0)</f>
        <v>0</v>
      </c>
      <c r="BJ989" s="291" t="s">
        <v>80</v>
      </c>
      <c r="BK989" s="303">
        <f>ROUND(I989*H989,2)</f>
        <v>0</v>
      </c>
      <c r="BL989" s="291" t="s">
        <v>150</v>
      </c>
      <c r="BM989" s="291" t="s">
        <v>1595</v>
      </c>
    </row>
    <row r="990" spans="2:65" s="133" customFormat="1" ht="37.35" customHeight="1">
      <c r="B990" s="132"/>
      <c r="D990" s="165" t="s">
        <v>71</v>
      </c>
      <c r="E990" s="166" t="s">
        <v>1596</v>
      </c>
      <c r="F990" s="166" t="s">
        <v>1597</v>
      </c>
      <c r="I990" s="136"/>
      <c r="J990" s="167">
        <f>BK990</f>
        <v>0</v>
      </c>
      <c r="L990" s="132"/>
      <c r="M990" s="138"/>
      <c r="N990" s="139"/>
      <c r="O990" s="139"/>
      <c r="P990" s="140">
        <f>P991+P999+P1002</f>
        <v>0</v>
      </c>
      <c r="Q990" s="139"/>
      <c r="R990" s="140">
        <f>R991+R999+R1002</f>
        <v>4.7499999999999999E-3</v>
      </c>
      <c r="S990" s="139"/>
      <c r="T990" s="141">
        <f>T991+T999+T1002</f>
        <v>0</v>
      </c>
      <c r="AR990" s="165" t="s">
        <v>80</v>
      </c>
      <c r="AT990" s="300" t="s">
        <v>71</v>
      </c>
      <c r="AU990" s="300" t="s">
        <v>72</v>
      </c>
      <c r="AY990" s="165" t="s">
        <v>145</v>
      </c>
      <c r="BK990" s="301">
        <f>BK991+BK999+BK1002</f>
        <v>0</v>
      </c>
    </row>
    <row r="991" spans="2:65" s="133" customFormat="1" ht="19.899999999999999" customHeight="1">
      <c r="B991" s="132"/>
      <c r="D991" s="134" t="s">
        <v>71</v>
      </c>
      <c r="E991" s="168" t="s">
        <v>2439</v>
      </c>
      <c r="F991" s="168" t="s">
        <v>2440</v>
      </c>
      <c r="I991" s="136"/>
      <c r="J991" s="169">
        <f>BK991</f>
        <v>0</v>
      </c>
      <c r="L991" s="132"/>
      <c r="M991" s="138"/>
      <c r="N991" s="139"/>
      <c r="O991" s="139"/>
      <c r="P991" s="140">
        <f>SUM(P992:P998)</f>
        <v>0</v>
      </c>
      <c r="Q991" s="139"/>
      <c r="R991" s="140">
        <f>SUM(R992:R998)</f>
        <v>0</v>
      </c>
      <c r="S991" s="139"/>
      <c r="T991" s="141">
        <f>SUM(T992:T998)</f>
        <v>0</v>
      </c>
      <c r="AR991" s="165" t="s">
        <v>80</v>
      </c>
      <c r="AT991" s="300" t="s">
        <v>71</v>
      </c>
      <c r="AU991" s="300" t="s">
        <v>80</v>
      </c>
      <c r="AY991" s="165" t="s">
        <v>145</v>
      </c>
      <c r="BK991" s="301">
        <f>SUM(BK992:BK998)</f>
        <v>0</v>
      </c>
    </row>
    <row r="992" spans="2:65" s="55" customFormat="1" ht="31.5" customHeight="1">
      <c r="B992" s="33"/>
      <c r="C992" s="142" t="s">
        <v>1598</v>
      </c>
      <c r="D992" s="142" t="s">
        <v>146</v>
      </c>
      <c r="E992" s="143" t="s">
        <v>698</v>
      </c>
      <c r="F992" s="144" t="s">
        <v>699</v>
      </c>
      <c r="G992" s="145" t="s">
        <v>155</v>
      </c>
      <c r="H992" s="146">
        <v>200</v>
      </c>
      <c r="I992" s="147"/>
      <c r="J992" s="148">
        <f t="shared" ref="J992:J998" si="140">ROUND(I992*H992,2)</f>
        <v>0</v>
      </c>
      <c r="K992" s="144" t="s">
        <v>21</v>
      </c>
      <c r="L992" s="33"/>
      <c r="M992" s="302" t="s">
        <v>21</v>
      </c>
      <c r="N992" s="149" t="s">
        <v>43</v>
      </c>
      <c r="O992" s="34"/>
      <c r="P992" s="150">
        <f t="shared" ref="P992:P998" si="141">O992*H992</f>
        <v>0</v>
      </c>
      <c r="Q992" s="150">
        <v>0</v>
      </c>
      <c r="R992" s="150">
        <f t="shared" ref="R992:R998" si="142">Q992*H992</f>
        <v>0</v>
      </c>
      <c r="S992" s="150">
        <v>0</v>
      </c>
      <c r="T992" s="151">
        <f t="shared" ref="T992:T998" si="143">S992*H992</f>
        <v>0</v>
      </c>
      <c r="AR992" s="291" t="s">
        <v>150</v>
      </c>
      <c r="AT992" s="291" t="s">
        <v>146</v>
      </c>
      <c r="AU992" s="291" t="s">
        <v>82</v>
      </c>
      <c r="AY992" s="291" t="s">
        <v>145</v>
      </c>
      <c r="BE992" s="303">
        <f t="shared" ref="BE992:BE998" si="144">IF(N992="základní",J992,0)</f>
        <v>0</v>
      </c>
      <c r="BF992" s="303">
        <f t="shared" ref="BF992:BF998" si="145">IF(N992="snížená",J992,0)</f>
        <v>0</v>
      </c>
      <c r="BG992" s="303">
        <f t="shared" ref="BG992:BG998" si="146">IF(N992="zákl. přenesená",J992,0)</f>
        <v>0</v>
      </c>
      <c r="BH992" s="303">
        <f t="shared" ref="BH992:BH998" si="147">IF(N992="sníž. přenesená",J992,0)</f>
        <v>0</v>
      </c>
      <c r="BI992" s="303">
        <f t="shared" ref="BI992:BI998" si="148">IF(N992="nulová",J992,0)</f>
        <v>0</v>
      </c>
      <c r="BJ992" s="291" t="s">
        <v>80</v>
      </c>
      <c r="BK992" s="303">
        <f t="shared" ref="BK992:BK998" si="149">ROUND(I992*H992,2)</f>
        <v>0</v>
      </c>
      <c r="BL992" s="291" t="s">
        <v>150</v>
      </c>
      <c r="BM992" s="291" t="s">
        <v>1599</v>
      </c>
    </row>
    <row r="993" spans="2:65" s="55" customFormat="1" ht="31.5" customHeight="1">
      <c r="B993" s="33"/>
      <c r="C993" s="142" t="s">
        <v>1182</v>
      </c>
      <c r="D993" s="142" t="s">
        <v>146</v>
      </c>
      <c r="E993" s="143" t="s">
        <v>877</v>
      </c>
      <c r="F993" s="144" t="s">
        <v>878</v>
      </c>
      <c r="G993" s="145" t="s">
        <v>155</v>
      </c>
      <c r="H993" s="146">
        <v>100</v>
      </c>
      <c r="I993" s="147"/>
      <c r="J993" s="148">
        <f t="shared" si="140"/>
        <v>0</v>
      </c>
      <c r="K993" s="144" t="s">
        <v>21</v>
      </c>
      <c r="L993" s="33"/>
      <c r="M993" s="302" t="s">
        <v>21</v>
      </c>
      <c r="N993" s="149" t="s">
        <v>43</v>
      </c>
      <c r="O993" s="34"/>
      <c r="P993" s="150">
        <f t="shared" si="141"/>
        <v>0</v>
      </c>
      <c r="Q993" s="150">
        <v>0</v>
      </c>
      <c r="R993" s="150">
        <f t="shared" si="142"/>
        <v>0</v>
      </c>
      <c r="S993" s="150">
        <v>0</v>
      </c>
      <c r="T993" s="151">
        <f t="shared" si="143"/>
        <v>0</v>
      </c>
      <c r="AR993" s="291" t="s">
        <v>150</v>
      </c>
      <c r="AT993" s="291" t="s">
        <v>146</v>
      </c>
      <c r="AU993" s="291" t="s">
        <v>82</v>
      </c>
      <c r="AY993" s="291" t="s">
        <v>145</v>
      </c>
      <c r="BE993" s="303">
        <f t="shared" si="144"/>
        <v>0</v>
      </c>
      <c r="BF993" s="303">
        <f t="shared" si="145"/>
        <v>0</v>
      </c>
      <c r="BG993" s="303">
        <f t="shared" si="146"/>
        <v>0</v>
      </c>
      <c r="BH993" s="303">
        <f t="shared" si="147"/>
        <v>0</v>
      </c>
      <c r="BI993" s="303">
        <f t="shared" si="148"/>
        <v>0</v>
      </c>
      <c r="BJ993" s="291" t="s">
        <v>80</v>
      </c>
      <c r="BK993" s="303">
        <f t="shared" si="149"/>
        <v>0</v>
      </c>
      <c r="BL993" s="291" t="s">
        <v>150</v>
      </c>
      <c r="BM993" s="291" t="s">
        <v>1600</v>
      </c>
    </row>
    <row r="994" spans="2:65" s="55" customFormat="1" ht="31.5" customHeight="1">
      <c r="B994" s="33"/>
      <c r="C994" s="142" t="s">
        <v>1601</v>
      </c>
      <c r="D994" s="142" t="s">
        <v>146</v>
      </c>
      <c r="E994" s="143" t="s">
        <v>701</v>
      </c>
      <c r="F994" s="144" t="s">
        <v>702</v>
      </c>
      <c r="G994" s="145" t="s">
        <v>155</v>
      </c>
      <c r="H994" s="146">
        <v>20</v>
      </c>
      <c r="I994" s="147"/>
      <c r="J994" s="148">
        <f t="shared" si="140"/>
        <v>0</v>
      </c>
      <c r="K994" s="144" t="s">
        <v>21</v>
      </c>
      <c r="L994" s="33"/>
      <c r="M994" s="302" t="s">
        <v>21</v>
      </c>
      <c r="N994" s="149" t="s">
        <v>43</v>
      </c>
      <c r="O994" s="34"/>
      <c r="P994" s="150">
        <f t="shared" si="141"/>
        <v>0</v>
      </c>
      <c r="Q994" s="150">
        <v>0</v>
      </c>
      <c r="R994" s="150">
        <f t="shared" si="142"/>
        <v>0</v>
      </c>
      <c r="S994" s="150">
        <v>0</v>
      </c>
      <c r="T994" s="151">
        <f t="shared" si="143"/>
        <v>0</v>
      </c>
      <c r="AR994" s="291" t="s">
        <v>150</v>
      </c>
      <c r="AT994" s="291" t="s">
        <v>146</v>
      </c>
      <c r="AU994" s="291" t="s">
        <v>82</v>
      </c>
      <c r="AY994" s="291" t="s">
        <v>145</v>
      </c>
      <c r="BE994" s="303">
        <f t="shared" si="144"/>
        <v>0</v>
      </c>
      <c r="BF994" s="303">
        <f t="shared" si="145"/>
        <v>0</v>
      </c>
      <c r="BG994" s="303">
        <f t="shared" si="146"/>
        <v>0</v>
      </c>
      <c r="BH994" s="303">
        <f t="shared" si="147"/>
        <v>0</v>
      </c>
      <c r="BI994" s="303">
        <f t="shared" si="148"/>
        <v>0</v>
      </c>
      <c r="BJ994" s="291" t="s">
        <v>80</v>
      </c>
      <c r="BK994" s="303">
        <f t="shared" si="149"/>
        <v>0</v>
      </c>
      <c r="BL994" s="291" t="s">
        <v>150</v>
      </c>
      <c r="BM994" s="291" t="s">
        <v>1602</v>
      </c>
    </row>
    <row r="995" spans="2:65" s="55" customFormat="1" ht="31.5" customHeight="1">
      <c r="B995" s="33"/>
      <c r="C995" s="142" t="s">
        <v>1184</v>
      </c>
      <c r="D995" s="142" t="s">
        <v>146</v>
      </c>
      <c r="E995" s="143" t="s">
        <v>882</v>
      </c>
      <c r="F995" s="144" t="s">
        <v>883</v>
      </c>
      <c r="G995" s="145" t="s">
        <v>155</v>
      </c>
      <c r="H995" s="146">
        <v>5</v>
      </c>
      <c r="I995" s="147"/>
      <c r="J995" s="148">
        <f t="shared" si="140"/>
        <v>0</v>
      </c>
      <c r="K995" s="144" t="s">
        <v>21</v>
      </c>
      <c r="L995" s="33"/>
      <c r="M995" s="302" t="s">
        <v>21</v>
      </c>
      <c r="N995" s="149" t="s">
        <v>43</v>
      </c>
      <c r="O995" s="34"/>
      <c r="P995" s="150">
        <f t="shared" si="141"/>
        <v>0</v>
      </c>
      <c r="Q995" s="150">
        <v>0</v>
      </c>
      <c r="R995" s="150">
        <f t="shared" si="142"/>
        <v>0</v>
      </c>
      <c r="S995" s="150">
        <v>0</v>
      </c>
      <c r="T995" s="151">
        <f t="shared" si="143"/>
        <v>0</v>
      </c>
      <c r="AR995" s="291" t="s">
        <v>150</v>
      </c>
      <c r="AT995" s="291" t="s">
        <v>146</v>
      </c>
      <c r="AU995" s="291" t="s">
        <v>82</v>
      </c>
      <c r="AY995" s="291" t="s">
        <v>145</v>
      </c>
      <c r="BE995" s="303">
        <f t="shared" si="144"/>
        <v>0</v>
      </c>
      <c r="BF995" s="303">
        <f t="shared" si="145"/>
        <v>0</v>
      </c>
      <c r="BG995" s="303">
        <f t="shared" si="146"/>
        <v>0</v>
      </c>
      <c r="BH995" s="303">
        <f t="shared" si="147"/>
        <v>0</v>
      </c>
      <c r="BI995" s="303">
        <f t="shared" si="148"/>
        <v>0</v>
      </c>
      <c r="BJ995" s="291" t="s">
        <v>80</v>
      </c>
      <c r="BK995" s="303">
        <f t="shared" si="149"/>
        <v>0</v>
      </c>
      <c r="BL995" s="291" t="s">
        <v>150</v>
      </c>
      <c r="BM995" s="291" t="s">
        <v>1603</v>
      </c>
    </row>
    <row r="996" spans="2:65" s="55" customFormat="1" ht="22.5" customHeight="1">
      <c r="B996" s="33"/>
      <c r="C996" s="142" t="s">
        <v>1604</v>
      </c>
      <c r="D996" s="142" t="s">
        <v>146</v>
      </c>
      <c r="E996" s="143" t="s">
        <v>906</v>
      </c>
      <c r="F996" s="144" t="s">
        <v>907</v>
      </c>
      <c r="G996" s="145" t="s">
        <v>189</v>
      </c>
      <c r="H996" s="146">
        <v>16.838000000000001</v>
      </c>
      <c r="I996" s="147"/>
      <c r="J996" s="148">
        <f t="shared" si="140"/>
        <v>0</v>
      </c>
      <c r="K996" s="144" t="s">
        <v>21</v>
      </c>
      <c r="L996" s="33"/>
      <c r="M996" s="302" t="s">
        <v>21</v>
      </c>
      <c r="N996" s="149" t="s">
        <v>43</v>
      </c>
      <c r="O996" s="34"/>
      <c r="P996" s="150">
        <f t="shared" si="141"/>
        <v>0</v>
      </c>
      <c r="Q996" s="150">
        <v>0</v>
      </c>
      <c r="R996" s="150">
        <f t="shared" si="142"/>
        <v>0</v>
      </c>
      <c r="S996" s="150">
        <v>0</v>
      </c>
      <c r="T996" s="151">
        <f t="shared" si="143"/>
        <v>0</v>
      </c>
      <c r="AR996" s="291" t="s">
        <v>150</v>
      </c>
      <c r="AT996" s="291" t="s">
        <v>146</v>
      </c>
      <c r="AU996" s="291" t="s">
        <v>82</v>
      </c>
      <c r="AY996" s="291" t="s">
        <v>145</v>
      </c>
      <c r="BE996" s="303">
        <f t="shared" si="144"/>
        <v>0</v>
      </c>
      <c r="BF996" s="303">
        <f t="shared" si="145"/>
        <v>0</v>
      </c>
      <c r="BG996" s="303">
        <f t="shared" si="146"/>
        <v>0</v>
      </c>
      <c r="BH996" s="303">
        <f t="shared" si="147"/>
        <v>0</v>
      </c>
      <c r="BI996" s="303">
        <f t="shared" si="148"/>
        <v>0</v>
      </c>
      <c r="BJ996" s="291" t="s">
        <v>80</v>
      </c>
      <c r="BK996" s="303">
        <f t="shared" si="149"/>
        <v>0</v>
      </c>
      <c r="BL996" s="291" t="s">
        <v>150</v>
      </c>
      <c r="BM996" s="291" t="s">
        <v>1605</v>
      </c>
    </row>
    <row r="997" spans="2:65" s="55" customFormat="1" ht="22.5" customHeight="1">
      <c r="B997" s="33"/>
      <c r="C997" s="142" t="s">
        <v>1185</v>
      </c>
      <c r="D997" s="142" t="s">
        <v>146</v>
      </c>
      <c r="E997" s="143" t="s">
        <v>887</v>
      </c>
      <c r="F997" s="144" t="s">
        <v>888</v>
      </c>
      <c r="G997" s="145" t="s">
        <v>189</v>
      </c>
      <c r="H997" s="146">
        <v>1070</v>
      </c>
      <c r="I997" s="147"/>
      <c r="J997" s="148">
        <f t="shared" si="140"/>
        <v>0</v>
      </c>
      <c r="K997" s="144" t="s">
        <v>21</v>
      </c>
      <c r="L997" s="33"/>
      <c r="M997" s="302" t="s">
        <v>21</v>
      </c>
      <c r="N997" s="149" t="s">
        <v>43</v>
      </c>
      <c r="O997" s="34"/>
      <c r="P997" s="150">
        <f t="shared" si="141"/>
        <v>0</v>
      </c>
      <c r="Q997" s="150">
        <v>0</v>
      </c>
      <c r="R997" s="150">
        <f t="shared" si="142"/>
        <v>0</v>
      </c>
      <c r="S997" s="150">
        <v>0</v>
      </c>
      <c r="T997" s="151">
        <f t="shared" si="143"/>
        <v>0</v>
      </c>
      <c r="AR997" s="291" t="s">
        <v>150</v>
      </c>
      <c r="AT997" s="291" t="s">
        <v>146</v>
      </c>
      <c r="AU997" s="291" t="s">
        <v>82</v>
      </c>
      <c r="AY997" s="291" t="s">
        <v>145</v>
      </c>
      <c r="BE997" s="303">
        <f t="shared" si="144"/>
        <v>0</v>
      </c>
      <c r="BF997" s="303">
        <f t="shared" si="145"/>
        <v>0</v>
      </c>
      <c r="BG997" s="303">
        <f t="shared" si="146"/>
        <v>0</v>
      </c>
      <c r="BH997" s="303">
        <f t="shared" si="147"/>
        <v>0</v>
      </c>
      <c r="BI997" s="303">
        <f t="shared" si="148"/>
        <v>0</v>
      </c>
      <c r="BJ997" s="291" t="s">
        <v>80</v>
      </c>
      <c r="BK997" s="303">
        <f t="shared" si="149"/>
        <v>0</v>
      </c>
      <c r="BL997" s="291" t="s">
        <v>150</v>
      </c>
      <c r="BM997" s="291" t="s">
        <v>1606</v>
      </c>
    </row>
    <row r="998" spans="2:65" s="55" customFormat="1" ht="22.5" customHeight="1">
      <c r="B998" s="33"/>
      <c r="C998" s="142" t="s">
        <v>1607</v>
      </c>
      <c r="D998" s="142" t="s">
        <v>146</v>
      </c>
      <c r="E998" s="143" t="s">
        <v>706</v>
      </c>
      <c r="F998" s="144" t="s">
        <v>707</v>
      </c>
      <c r="G998" s="145" t="s">
        <v>221</v>
      </c>
      <c r="H998" s="146">
        <v>65</v>
      </c>
      <c r="I998" s="147"/>
      <c r="J998" s="148">
        <f t="shared" si="140"/>
        <v>0</v>
      </c>
      <c r="K998" s="144" t="s">
        <v>21</v>
      </c>
      <c r="L998" s="33"/>
      <c r="M998" s="302" t="s">
        <v>21</v>
      </c>
      <c r="N998" s="149" t="s">
        <v>43</v>
      </c>
      <c r="O998" s="34"/>
      <c r="P998" s="150">
        <f t="shared" si="141"/>
        <v>0</v>
      </c>
      <c r="Q998" s="150">
        <v>0</v>
      </c>
      <c r="R998" s="150">
        <f t="shared" si="142"/>
        <v>0</v>
      </c>
      <c r="S998" s="150">
        <v>0</v>
      </c>
      <c r="T998" s="151">
        <f t="shared" si="143"/>
        <v>0</v>
      </c>
      <c r="AR998" s="291" t="s">
        <v>150</v>
      </c>
      <c r="AT998" s="291" t="s">
        <v>146</v>
      </c>
      <c r="AU998" s="291" t="s">
        <v>82</v>
      </c>
      <c r="AY998" s="291" t="s">
        <v>145</v>
      </c>
      <c r="BE998" s="303">
        <f t="shared" si="144"/>
        <v>0</v>
      </c>
      <c r="BF998" s="303">
        <f t="shared" si="145"/>
        <v>0</v>
      </c>
      <c r="BG998" s="303">
        <f t="shared" si="146"/>
        <v>0</v>
      </c>
      <c r="BH998" s="303">
        <f t="shared" si="147"/>
        <v>0</v>
      </c>
      <c r="BI998" s="303">
        <f t="shared" si="148"/>
        <v>0</v>
      </c>
      <c r="BJ998" s="291" t="s">
        <v>80</v>
      </c>
      <c r="BK998" s="303">
        <f t="shared" si="149"/>
        <v>0</v>
      </c>
      <c r="BL998" s="291" t="s">
        <v>150</v>
      </c>
      <c r="BM998" s="291" t="s">
        <v>1608</v>
      </c>
    </row>
    <row r="999" spans="2:65" s="133" customFormat="1" ht="29.85" customHeight="1">
      <c r="B999" s="132"/>
      <c r="D999" s="134" t="s">
        <v>71</v>
      </c>
      <c r="E999" s="168" t="s">
        <v>708</v>
      </c>
      <c r="F999" s="168" t="s">
        <v>709</v>
      </c>
      <c r="I999" s="136"/>
      <c r="J999" s="169">
        <f>BK999</f>
        <v>0</v>
      </c>
      <c r="L999" s="132"/>
      <c r="M999" s="138"/>
      <c r="N999" s="139"/>
      <c r="O999" s="139"/>
      <c r="P999" s="140">
        <f>SUM(P1000:P1001)</f>
        <v>0</v>
      </c>
      <c r="Q999" s="139"/>
      <c r="R999" s="140">
        <f>SUM(R1000:R1001)</f>
        <v>0</v>
      </c>
      <c r="S999" s="139"/>
      <c r="T999" s="141">
        <f>SUM(T1000:T1001)</f>
        <v>0</v>
      </c>
      <c r="AR999" s="165" t="s">
        <v>80</v>
      </c>
      <c r="AT999" s="300" t="s">
        <v>71</v>
      </c>
      <c r="AU999" s="300" t="s">
        <v>80</v>
      </c>
      <c r="AY999" s="165" t="s">
        <v>145</v>
      </c>
      <c r="BK999" s="301">
        <f>SUM(BK1000:BK1001)</f>
        <v>0</v>
      </c>
    </row>
    <row r="1000" spans="2:65" s="55" customFormat="1" ht="22.5" customHeight="1">
      <c r="B1000" s="33"/>
      <c r="C1000" s="142" t="s">
        <v>1187</v>
      </c>
      <c r="D1000" s="142" t="s">
        <v>146</v>
      </c>
      <c r="E1000" s="143" t="s">
        <v>1609</v>
      </c>
      <c r="F1000" s="144" t="s">
        <v>1610</v>
      </c>
      <c r="G1000" s="145" t="s">
        <v>155</v>
      </c>
      <c r="H1000" s="146">
        <v>6</v>
      </c>
      <c r="I1000" s="147"/>
      <c r="J1000" s="148">
        <f>ROUND(I1000*H1000,2)</f>
        <v>0</v>
      </c>
      <c r="K1000" s="144" t="s">
        <v>21</v>
      </c>
      <c r="L1000" s="33"/>
      <c r="M1000" s="302" t="s">
        <v>21</v>
      </c>
      <c r="N1000" s="149" t="s">
        <v>43</v>
      </c>
      <c r="O1000" s="34"/>
      <c r="P1000" s="150">
        <f>O1000*H1000</f>
        <v>0</v>
      </c>
      <c r="Q1000" s="150">
        <v>0</v>
      </c>
      <c r="R1000" s="150">
        <f>Q1000*H1000</f>
        <v>0</v>
      </c>
      <c r="S1000" s="150">
        <v>0</v>
      </c>
      <c r="T1000" s="151">
        <f>S1000*H1000</f>
        <v>0</v>
      </c>
      <c r="AR1000" s="291" t="s">
        <v>150</v>
      </c>
      <c r="AT1000" s="291" t="s">
        <v>146</v>
      </c>
      <c r="AU1000" s="291" t="s">
        <v>82</v>
      </c>
      <c r="AY1000" s="291" t="s">
        <v>145</v>
      </c>
      <c r="BE1000" s="303">
        <f>IF(N1000="základní",J1000,0)</f>
        <v>0</v>
      </c>
      <c r="BF1000" s="303">
        <f>IF(N1000="snížená",J1000,0)</f>
        <v>0</v>
      </c>
      <c r="BG1000" s="303">
        <f>IF(N1000="zákl. přenesená",J1000,0)</f>
        <v>0</v>
      </c>
      <c r="BH1000" s="303">
        <f>IF(N1000="sníž. přenesená",J1000,0)</f>
        <v>0</v>
      </c>
      <c r="BI1000" s="303">
        <f>IF(N1000="nulová",J1000,0)</f>
        <v>0</v>
      </c>
      <c r="BJ1000" s="291" t="s">
        <v>80</v>
      </c>
      <c r="BK1000" s="303">
        <f>ROUND(I1000*H1000,2)</f>
        <v>0</v>
      </c>
      <c r="BL1000" s="291" t="s">
        <v>150</v>
      </c>
      <c r="BM1000" s="291" t="s">
        <v>1611</v>
      </c>
    </row>
    <row r="1001" spans="2:65" s="55" customFormat="1" ht="27">
      <c r="B1001" s="33"/>
      <c r="D1001" s="152" t="s">
        <v>163</v>
      </c>
      <c r="F1001" s="153" t="s">
        <v>712</v>
      </c>
      <c r="I1001" s="122"/>
      <c r="L1001" s="33"/>
      <c r="M1001" s="154"/>
      <c r="N1001" s="34"/>
      <c r="O1001" s="34"/>
      <c r="P1001" s="34"/>
      <c r="Q1001" s="34"/>
      <c r="R1001" s="34"/>
      <c r="S1001" s="34"/>
      <c r="T1001" s="70"/>
      <c r="AT1001" s="291" t="s">
        <v>163</v>
      </c>
      <c r="AU1001" s="291" t="s">
        <v>82</v>
      </c>
    </row>
    <row r="1002" spans="2:65" s="133" customFormat="1" ht="29.85" customHeight="1">
      <c r="B1002" s="132"/>
      <c r="D1002" s="134" t="s">
        <v>71</v>
      </c>
      <c r="E1002" s="168" t="s">
        <v>838</v>
      </c>
      <c r="F1002" s="168" t="s">
        <v>839</v>
      </c>
      <c r="I1002" s="136"/>
      <c r="J1002" s="169">
        <f>BK1002</f>
        <v>0</v>
      </c>
      <c r="L1002" s="132"/>
      <c r="M1002" s="138"/>
      <c r="N1002" s="139"/>
      <c r="O1002" s="139"/>
      <c r="P1002" s="140">
        <f>SUM(P1003:P1019)</f>
        <v>0</v>
      </c>
      <c r="Q1002" s="139"/>
      <c r="R1002" s="140">
        <f>SUM(R1003:R1019)</f>
        <v>4.7499999999999999E-3</v>
      </c>
      <c r="S1002" s="139"/>
      <c r="T1002" s="141">
        <f>SUM(T1003:T1019)</f>
        <v>0</v>
      </c>
      <c r="AR1002" s="165" t="s">
        <v>80</v>
      </c>
      <c r="AT1002" s="300" t="s">
        <v>71</v>
      </c>
      <c r="AU1002" s="300" t="s">
        <v>80</v>
      </c>
      <c r="AY1002" s="165" t="s">
        <v>145</v>
      </c>
      <c r="BK1002" s="301">
        <f>SUM(BK1003:BK1019)</f>
        <v>0</v>
      </c>
    </row>
    <row r="1003" spans="2:65" s="55" customFormat="1" ht="31.5" customHeight="1">
      <c r="B1003" s="33"/>
      <c r="C1003" s="142" t="s">
        <v>1612</v>
      </c>
      <c r="D1003" s="142" t="s">
        <v>146</v>
      </c>
      <c r="E1003" s="143" t="s">
        <v>778</v>
      </c>
      <c r="F1003" s="144" t="s">
        <v>779</v>
      </c>
      <c r="G1003" s="145" t="s">
        <v>189</v>
      </c>
      <c r="H1003" s="146">
        <v>950</v>
      </c>
      <c r="I1003" s="147"/>
      <c r="J1003" s="148">
        <f>ROUND(I1003*H1003,2)</f>
        <v>0</v>
      </c>
      <c r="K1003" s="144" t="s">
        <v>190</v>
      </c>
      <c r="L1003" s="33"/>
      <c r="M1003" s="302" t="s">
        <v>21</v>
      </c>
      <c r="N1003" s="149" t="s">
        <v>43</v>
      </c>
      <c r="O1003" s="34"/>
      <c r="P1003" s="150">
        <f>O1003*H1003</f>
        <v>0</v>
      </c>
      <c r="Q1003" s="150">
        <v>0</v>
      </c>
      <c r="R1003" s="150">
        <f>Q1003*H1003</f>
        <v>0</v>
      </c>
      <c r="S1003" s="150">
        <v>0</v>
      </c>
      <c r="T1003" s="151">
        <f>S1003*H1003</f>
        <v>0</v>
      </c>
      <c r="AR1003" s="291" t="s">
        <v>150</v>
      </c>
      <c r="AT1003" s="291" t="s">
        <v>146</v>
      </c>
      <c r="AU1003" s="291" t="s">
        <v>82</v>
      </c>
      <c r="AY1003" s="291" t="s">
        <v>145</v>
      </c>
      <c r="BE1003" s="303">
        <f>IF(N1003="základní",J1003,0)</f>
        <v>0</v>
      </c>
      <c r="BF1003" s="303">
        <f>IF(N1003="snížená",J1003,0)</f>
        <v>0</v>
      </c>
      <c r="BG1003" s="303">
        <f>IF(N1003="zákl. přenesená",J1003,0)</f>
        <v>0</v>
      </c>
      <c r="BH1003" s="303">
        <f>IF(N1003="sníž. přenesená",J1003,0)</f>
        <v>0</v>
      </c>
      <c r="BI1003" s="303">
        <f>IF(N1003="nulová",J1003,0)</f>
        <v>0</v>
      </c>
      <c r="BJ1003" s="291" t="s">
        <v>80</v>
      </c>
      <c r="BK1003" s="303">
        <f>ROUND(I1003*H1003,2)</f>
        <v>0</v>
      </c>
      <c r="BL1003" s="291" t="s">
        <v>150</v>
      </c>
      <c r="BM1003" s="291" t="s">
        <v>1613</v>
      </c>
    </row>
    <row r="1004" spans="2:65" s="55" customFormat="1" ht="148.5">
      <c r="B1004" s="33"/>
      <c r="D1004" s="170" t="s">
        <v>191</v>
      </c>
      <c r="F1004" s="171" t="s">
        <v>780</v>
      </c>
      <c r="I1004" s="122"/>
      <c r="L1004" s="33"/>
      <c r="M1004" s="154"/>
      <c r="N1004" s="34"/>
      <c r="O1004" s="34"/>
      <c r="P1004" s="34"/>
      <c r="Q1004" s="34"/>
      <c r="R1004" s="34"/>
      <c r="S1004" s="34"/>
      <c r="T1004" s="70"/>
      <c r="AT1004" s="291" t="s">
        <v>191</v>
      </c>
      <c r="AU1004" s="291" t="s">
        <v>82</v>
      </c>
    </row>
    <row r="1005" spans="2:65" s="55" customFormat="1" ht="22.5" customHeight="1">
      <c r="B1005" s="33"/>
      <c r="C1005" s="182" t="s">
        <v>1188</v>
      </c>
      <c r="D1005" s="182" t="s">
        <v>232</v>
      </c>
      <c r="E1005" s="183" t="s">
        <v>1097</v>
      </c>
      <c r="F1005" s="184" t="s">
        <v>843</v>
      </c>
      <c r="G1005" s="185" t="s">
        <v>844</v>
      </c>
      <c r="H1005" s="186">
        <v>0.95</v>
      </c>
      <c r="I1005" s="187"/>
      <c r="J1005" s="188">
        <f>ROUND(I1005*H1005,2)</f>
        <v>0</v>
      </c>
      <c r="K1005" s="184" t="s">
        <v>21</v>
      </c>
      <c r="L1005" s="306"/>
      <c r="M1005" s="307" t="s">
        <v>21</v>
      </c>
      <c r="N1005" s="189" t="s">
        <v>43</v>
      </c>
      <c r="O1005" s="34"/>
      <c r="P1005" s="150">
        <f>O1005*H1005</f>
        <v>0</v>
      </c>
      <c r="Q1005" s="150">
        <v>0</v>
      </c>
      <c r="R1005" s="150">
        <f>Q1005*H1005</f>
        <v>0</v>
      </c>
      <c r="S1005" s="150">
        <v>0</v>
      </c>
      <c r="T1005" s="151">
        <f>S1005*H1005</f>
        <v>0</v>
      </c>
      <c r="AR1005" s="291" t="s">
        <v>162</v>
      </c>
      <c r="AT1005" s="291" t="s">
        <v>232</v>
      </c>
      <c r="AU1005" s="291" t="s">
        <v>82</v>
      </c>
      <c r="AY1005" s="291" t="s">
        <v>145</v>
      </c>
      <c r="BE1005" s="303">
        <f>IF(N1005="základní",J1005,0)</f>
        <v>0</v>
      </c>
      <c r="BF1005" s="303">
        <f>IF(N1005="snížená",J1005,0)</f>
        <v>0</v>
      </c>
      <c r="BG1005" s="303">
        <f>IF(N1005="zákl. přenesená",J1005,0)</f>
        <v>0</v>
      </c>
      <c r="BH1005" s="303">
        <f>IF(N1005="sníž. přenesená",J1005,0)</f>
        <v>0</v>
      </c>
      <c r="BI1005" s="303">
        <f>IF(N1005="nulová",J1005,0)</f>
        <v>0</v>
      </c>
      <c r="BJ1005" s="291" t="s">
        <v>80</v>
      </c>
      <c r="BK1005" s="303">
        <f>ROUND(I1005*H1005,2)</f>
        <v>0</v>
      </c>
      <c r="BL1005" s="291" t="s">
        <v>150</v>
      </c>
      <c r="BM1005" s="291" t="s">
        <v>1614</v>
      </c>
    </row>
    <row r="1006" spans="2:65" s="55" customFormat="1" ht="31.5" customHeight="1">
      <c r="B1006" s="33"/>
      <c r="C1006" s="142" t="s">
        <v>1615</v>
      </c>
      <c r="D1006" s="142" t="s">
        <v>146</v>
      </c>
      <c r="E1006" s="143" t="s">
        <v>847</v>
      </c>
      <c r="F1006" s="144" t="s">
        <v>848</v>
      </c>
      <c r="G1006" s="145" t="s">
        <v>189</v>
      </c>
      <c r="H1006" s="146">
        <v>950</v>
      </c>
      <c r="I1006" s="147"/>
      <c r="J1006" s="148">
        <f>ROUND(I1006*H1006,2)</f>
        <v>0</v>
      </c>
      <c r="K1006" s="144" t="s">
        <v>21</v>
      </c>
      <c r="L1006" s="33"/>
      <c r="M1006" s="302" t="s">
        <v>21</v>
      </c>
      <c r="N1006" s="149" t="s">
        <v>43</v>
      </c>
      <c r="O1006" s="34"/>
      <c r="P1006" s="150">
        <f>O1006*H1006</f>
        <v>0</v>
      </c>
      <c r="Q1006" s="150">
        <v>0</v>
      </c>
      <c r="R1006" s="150">
        <f>Q1006*H1006</f>
        <v>0</v>
      </c>
      <c r="S1006" s="150">
        <v>0</v>
      </c>
      <c r="T1006" s="151">
        <f>S1006*H1006</f>
        <v>0</v>
      </c>
      <c r="AR1006" s="291" t="s">
        <v>150</v>
      </c>
      <c r="AT1006" s="291" t="s">
        <v>146</v>
      </c>
      <c r="AU1006" s="291" t="s">
        <v>82</v>
      </c>
      <c r="AY1006" s="291" t="s">
        <v>145</v>
      </c>
      <c r="BE1006" s="303">
        <f>IF(N1006="základní",J1006,0)</f>
        <v>0</v>
      </c>
      <c r="BF1006" s="303">
        <f>IF(N1006="snížená",J1006,0)</f>
        <v>0</v>
      </c>
      <c r="BG1006" s="303">
        <f>IF(N1006="zákl. přenesená",J1006,0)</f>
        <v>0</v>
      </c>
      <c r="BH1006" s="303">
        <f>IF(N1006="sníž. přenesená",J1006,0)</f>
        <v>0</v>
      </c>
      <c r="BI1006" s="303">
        <f>IF(N1006="nulová",J1006,0)</f>
        <v>0</v>
      </c>
      <c r="BJ1006" s="291" t="s">
        <v>80</v>
      </c>
      <c r="BK1006" s="303">
        <f>ROUND(I1006*H1006,2)</f>
        <v>0</v>
      </c>
      <c r="BL1006" s="291" t="s">
        <v>150</v>
      </c>
      <c r="BM1006" s="291" t="s">
        <v>1616</v>
      </c>
    </row>
    <row r="1007" spans="2:65" s="55" customFormat="1" ht="22.5" customHeight="1">
      <c r="B1007" s="33"/>
      <c r="C1007" s="142" t="s">
        <v>1190</v>
      </c>
      <c r="D1007" s="142" t="s">
        <v>146</v>
      </c>
      <c r="E1007" s="143" t="s">
        <v>850</v>
      </c>
      <c r="F1007" s="144" t="s">
        <v>851</v>
      </c>
      <c r="G1007" s="145" t="s">
        <v>189</v>
      </c>
      <c r="H1007" s="146">
        <v>950</v>
      </c>
      <c r="I1007" s="147"/>
      <c r="J1007" s="148">
        <f>ROUND(I1007*H1007,2)</f>
        <v>0</v>
      </c>
      <c r="K1007" s="144" t="s">
        <v>190</v>
      </c>
      <c r="L1007" s="33"/>
      <c r="M1007" s="302" t="s">
        <v>21</v>
      </c>
      <c r="N1007" s="149" t="s">
        <v>43</v>
      </c>
      <c r="O1007" s="34"/>
      <c r="P1007" s="150">
        <f>O1007*H1007</f>
        <v>0</v>
      </c>
      <c r="Q1007" s="150">
        <v>0</v>
      </c>
      <c r="R1007" s="150">
        <f>Q1007*H1007</f>
        <v>0</v>
      </c>
      <c r="S1007" s="150">
        <v>0</v>
      </c>
      <c r="T1007" s="151">
        <f>S1007*H1007</f>
        <v>0</v>
      </c>
      <c r="AR1007" s="291" t="s">
        <v>150</v>
      </c>
      <c r="AT1007" s="291" t="s">
        <v>146</v>
      </c>
      <c r="AU1007" s="291" t="s">
        <v>82</v>
      </c>
      <c r="AY1007" s="291" t="s">
        <v>145</v>
      </c>
      <c r="BE1007" s="303">
        <f>IF(N1007="základní",J1007,0)</f>
        <v>0</v>
      </c>
      <c r="BF1007" s="303">
        <f>IF(N1007="snížená",J1007,0)</f>
        <v>0</v>
      </c>
      <c r="BG1007" s="303">
        <f>IF(N1007="zákl. přenesená",J1007,0)</f>
        <v>0</v>
      </c>
      <c r="BH1007" s="303">
        <f>IF(N1007="sníž. přenesená",J1007,0)</f>
        <v>0</v>
      </c>
      <c r="BI1007" s="303">
        <f>IF(N1007="nulová",J1007,0)</f>
        <v>0</v>
      </c>
      <c r="BJ1007" s="291" t="s">
        <v>80</v>
      </c>
      <c r="BK1007" s="303">
        <f>ROUND(I1007*H1007,2)</f>
        <v>0</v>
      </c>
      <c r="BL1007" s="291" t="s">
        <v>150</v>
      </c>
      <c r="BM1007" s="291" t="s">
        <v>1617</v>
      </c>
    </row>
    <row r="1008" spans="2:65" s="55" customFormat="1" ht="40.5">
      <c r="B1008" s="33"/>
      <c r="D1008" s="170" t="s">
        <v>191</v>
      </c>
      <c r="F1008" s="171" t="s">
        <v>400</v>
      </c>
      <c r="I1008" s="122"/>
      <c r="L1008" s="33"/>
      <c r="M1008" s="154"/>
      <c r="N1008" s="34"/>
      <c r="O1008" s="34"/>
      <c r="P1008" s="34"/>
      <c r="Q1008" s="34"/>
      <c r="R1008" s="34"/>
      <c r="S1008" s="34"/>
      <c r="T1008" s="70"/>
      <c r="AT1008" s="291" t="s">
        <v>191</v>
      </c>
      <c r="AU1008" s="291" t="s">
        <v>82</v>
      </c>
    </row>
    <row r="1009" spans="2:65" s="55" customFormat="1" ht="22.5" customHeight="1">
      <c r="B1009" s="33"/>
      <c r="C1009" s="142" t="s">
        <v>1618</v>
      </c>
      <c r="D1009" s="142" t="s">
        <v>146</v>
      </c>
      <c r="E1009" s="143" t="s">
        <v>401</v>
      </c>
      <c r="F1009" s="144" t="s">
        <v>402</v>
      </c>
      <c r="G1009" s="145" t="s">
        <v>189</v>
      </c>
      <c r="H1009" s="146">
        <v>950</v>
      </c>
      <c r="I1009" s="147"/>
      <c r="J1009" s="148">
        <f>ROUND(I1009*H1009,2)</f>
        <v>0</v>
      </c>
      <c r="K1009" s="144" t="s">
        <v>190</v>
      </c>
      <c r="L1009" s="33"/>
      <c r="M1009" s="302" t="s">
        <v>21</v>
      </c>
      <c r="N1009" s="149" t="s">
        <v>43</v>
      </c>
      <c r="O1009" s="34"/>
      <c r="P1009" s="150">
        <f>O1009*H1009</f>
        <v>0</v>
      </c>
      <c r="Q1009" s="150">
        <v>0</v>
      </c>
      <c r="R1009" s="150">
        <f>Q1009*H1009</f>
        <v>0</v>
      </c>
      <c r="S1009" s="150">
        <v>0</v>
      </c>
      <c r="T1009" s="151">
        <f>S1009*H1009</f>
        <v>0</v>
      </c>
      <c r="AR1009" s="291" t="s">
        <v>150</v>
      </c>
      <c r="AT1009" s="291" t="s">
        <v>146</v>
      </c>
      <c r="AU1009" s="291" t="s">
        <v>82</v>
      </c>
      <c r="AY1009" s="291" t="s">
        <v>145</v>
      </c>
      <c r="BE1009" s="303">
        <f>IF(N1009="základní",J1009,0)</f>
        <v>0</v>
      </c>
      <c r="BF1009" s="303">
        <f>IF(N1009="snížená",J1009,0)</f>
        <v>0</v>
      </c>
      <c r="BG1009" s="303">
        <f>IF(N1009="zákl. přenesená",J1009,0)</f>
        <v>0</v>
      </c>
      <c r="BH1009" s="303">
        <f>IF(N1009="sníž. přenesená",J1009,0)</f>
        <v>0</v>
      </c>
      <c r="BI1009" s="303">
        <f>IF(N1009="nulová",J1009,0)</f>
        <v>0</v>
      </c>
      <c r="BJ1009" s="291" t="s">
        <v>80</v>
      </c>
      <c r="BK1009" s="303">
        <f>ROUND(I1009*H1009,2)</f>
        <v>0</v>
      </c>
      <c r="BL1009" s="291" t="s">
        <v>150</v>
      </c>
      <c r="BM1009" s="291" t="s">
        <v>1619</v>
      </c>
    </row>
    <row r="1010" spans="2:65" s="55" customFormat="1" ht="40.5">
      <c r="B1010" s="33"/>
      <c r="D1010" s="170" t="s">
        <v>191</v>
      </c>
      <c r="F1010" s="171" t="s">
        <v>400</v>
      </c>
      <c r="I1010" s="122"/>
      <c r="L1010" s="33"/>
      <c r="M1010" s="154"/>
      <c r="N1010" s="34"/>
      <c r="O1010" s="34"/>
      <c r="P1010" s="34"/>
      <c r="Q1010" s="34"/>
      <c r="R1010" s="34"/>
      <c r="S1010" s="34"/>
      <c r="T1010" s="70"/>
      <c r="AT1010" s="291" t="s">
        <v>191</v>
      </c>
      <c r="AU1010" s="291" t="s">
        <v>82</v>
      </c>
    </row>
    <row r="1011" spans="2:65" s="55" customFormat="1" ht="22.5" customHeight="1">
      <c r="B1011" s="33"/>
      <c r="C1011" s="142" t="s">
        <v>1158</v>
      </c>
      <c r="D1011" s="142" t="s">
        <v>146</v>
      </c>
      <c r="E1011" s="143" t="s">
        <v>855</v>
      </c>
      <c r="F1011" s="144" t="s">
        <v>856</v>
      </c>
      <c r="G1011" s="145" t="s">
        <v>189</v>
      </c>
      <c r="H1011" s="146">
        <v>950</v>
      </c>
      <c r="I1011" s="147"/>
      <c r="J1011" s="148">
        <f>ROUND(I1011*H1011,2)</f>
        <v>0</v>
      </c>
      <c r="K1011" s="144" t="s">
        <v>190</v>
      </c>
      <c r="L1011" s="33"/>
      <c r="M1011" s="302" t="s">
        <v>21</v>
      </c>
      <c r="N1011" s="149" t="s">
        <v>43</v>
      </c>
      <c r="O1011" s="34"/>
      <c r="P1011" s="150">
        <f>O1011*H1011</f>
        <v>0</v>
      </c>
      <c r="Q1011" s="150">
        <v>0</v>
      </c>
      <c r="R1011" s="150">
        <f>Q1011*H1011</f>
        <v>0</v>
      </c>
      <c r="S1011" s="150">
        <v>0</v>
      </c>
      <c r="T1011" s="151">
        <f>S1011*H1011</f>
        <v>0</v>
      </c>
      <c r="AR1011" s="291" t="s">
        <v>150</v>
      </c>
      <c r="AT1011" s="291" t="s">
        <v>146</v>
      </c>
      <c r="AU1011" s="291" t="s">
        <v>82</v>
      </c>
      <c r="AY1011" s="291" t="s">
        <v>145</v>
      </c>
      <c r="BE1011" s="303">
        <f>IF(N1011="základní",J1011,0)</f>
        <v>0</v>
      </c>
      <c r="BF1011" s="303">
        <f>IF(N1011="snížená",J1011,0)</f>
        <v>0</v>
      </c>
      <c r="BG1011" s="303">
        <f>IF(N1011="zákl. přenesená",J1011,0)</f>
        <v>0</v>
      </c>
      <c r="BH1011" s="303">
        <f>IF(N1011="sníž. přenesená",J1011,0)</f>
        <v>0</v>
      </c>
      <c r="BI1011" s="303">
        <f>IF(N1011="nulová",J1011,0)</f>
        <v>0</v>
      </c>
      <c r="BJ1011" s="291" t="s">
        <v>80</v>
      </c>
      <c r="BK1011" s="303">
        <f>ROUND(I1011*H1011,2)</f>
        <v>0</v>
      </c>
      <c r="BL1011" s="291" t="s">
        <v>150</v>
      </c>
      <c r="BM1011" s="291" t="s">
        <v>1620</v>
      </c>
    </row>
    <row r="1012" spans="2:65" s="55" customFormat="1" ht="40.5">
      <c r="B1012" s="33"/>
      <c r="D1012" s="170" t="s">
        <v>191</v>
      </c>
      <c r="F1012" s="171" t="s">
        <v>400</v>
      </c>
      <c r="I1012" s="122"/>
      <c r="L1012" s="33"/>
      <c r="M1012" s="154"/>
      <c r="N1012" s="34"/>
      <c r="O1012" s="34"/>
      <c r="P1012" s="34"/>
      <c r="Q1012" s="34"/>
      <c r="R1012" s="34"/>
      <c r="S1012" s="34"/>
      <c r="T1012" s="70"/>
      <c r="AT1012" s="291" t="s">
        <v>191</v>
      </c>
      <c r="AU1012" s="291" t="s">
        <v>82</v>
      </c>
    </row>
    <row r="1013" spans="2:65" s="55" customFormat="1" ht="22.5" customHeight="1">
      <c r="B1013" s="33"/>
      <c r="C1013" s="142" t="s">
        <v>1621</v>
      </c>
      <c r="D1013" s="142" t="s">
        <v>146</v>
      </c>
      <c r="E1013" s="143" t="s">
        <v>401</v>
      </c>
      <c r="F1013" s="144" t="s">
        <v>402</v>
      </c>
      <c r="G1013" s="145" t="s">
        <v>189</v>
      </c>
      <c r="H1013" s="146">
        <v>950</v>
      </c>
      <c r="I1013" s="147"/>
      <c r="J1013" s="148">
        <f>ROUND(I1013*H1013,2)</f>
        <v>0</v>
      </c>
      <c r="K1013" s="144" t="s">
        <v>190</v>
      </c>
      <c r="L1013" s="33"/>
      <c r="M1013" s="302" t="s">
        <v>21</v>
      </c>
      <c r="N1013" s="149" t="s">
        <v>43</v>
      </c>
      <c r="O1013" s="34"/>
      <c r="P1013" s="150">
        <f>O1013*H1013</f>
        <v>0</v>
      </c>
      <c r="Q1013" s="150">
        <v>0</v>
      </c>
      <c r="R1013" s="150">
        <f>Q1013*H1013</f>
        <v>0</v>
      </c>
      <c r="S1013" s="150">
        <v>0</v>
      </c>
      <c r="T1013" s="151">
        <f>S1013*H1013</f>
        <v>0</v>
      </c>
      <c r="AR1013" s="291" t="s">
        <v>150</v>
      </c>
      <c r="AT1013" s="291" t="s">
        <v>146</v>
      </c>
      <c r="AU1013" s="291" t="s">
        <v>82</v>
      </c>
      <c r="AY1013" s="291" t="s">
        <v>145</v>
      </c>
      <c r="BE1013" s="303">
        <f>IF(N1013="základní",J1013,0)</f>
        <v>0</v>
      </c>
      <c r="BF1013" s="303">
        <f>IF(N1013="snížená",J1013,0)</f>
        <v>0</v>
      </c>
      <c r="BG1013" s="303">
        <f>IF(N1013="zákl. přenesená",J1013,0)</f>
        <v>0</v>
      </c>
      <c r="BH1013" s="303">
        <f>IF(N1013="sníž. přenesená",J1013,0)</f>
        <v>0</v>
      </c>
      <c r="BI1013" s="303">
        <f>IF(N1013="nulová",J1013,0)</f>
        <v>0</v>
      </c>
      <c r="BJ1013" s="291" t="s">
        <v>80</v>
      </c>
      <c r="BK1013" s="303">
        <f>ROUND(I1013*H1013,2)</f>
        <v>0</v>
      </c>
      <c r="BL1013" s="291" t="s">
        <v>150</v>
      </c>
      <c r="BM1013" s="291" t="s">
        <v>1622</v>
      </c>
    </row>
    <row r="1014" spans="2:65" s="55" customFormat="1" ht="40.5">
      <c r="B1014" s="33"/>
      <c r="D1014" s="170" t="s">
        <v>191</v>
      </c>
      <c r="F1014" s="171" t="s">
        <v>400</v>
      </c>
      <c r="I1014" s="122"/>
      <c r="L1014" s="33"/>
      <c r="M1014" s="154"/>
      <c r="N1014" s="34"/>
      <c r="O1014" s="34"/>
      <c r="P1014" s="34"/>
      <c r="Q1014" s="34"/>
      <c r="R1014" s="34"/>
      <c r="S1014" s="34"/>
      <c r="T1014" s="70"/>
      <c r="AT1014" s="291" t="s">
        <v>191</v>
      </c>
      <c r="AU1014" s="291" t="s">
        <v>82</v>
      </c>
    </row>
    <row r="1015" spans="2:65" s="55" customFormat="1" ht="22.5" customHeight="1">
      <c r="B1015" s="33"/>
      <c r="C1015" s="142" t="s">
        <v>1161</v>
      </c>
      <c r="D1015" s="142" t="s">
        <v>146</v>
      </c>
      <c r="E1015" s="143" t="s">
        <v>860</v>
      </c>
      <c r="F1015" s="144" t="s">
        <v>861</v>
      </c>
      <c r="G1015" s="145" t="s">
        <v>189</v>
      </c>
      <c r="H1015" s="146">
        <v>950</v>
      </c>
      <c r="I1015" s="147"/>
      <c r="J1015" s="148">
        <f>ROUND(I1015*H1015,2)</f>
        <v>0</v>
      </c>
      <c r="K1015" s="144" t="s">
        <v>21</v>
      </c>
      <c r="L1015" s="33"/>
      <c r="M1015" s="302" t="s">
        <v>21</v>
      </c>
      <c r="N1015" s="149" t="s">
        <v>43</v>
      </c>
      <c r="O1015" s="34"/>
      <c r="P1015" s="150">
        <f>O1015*H1015</f>
        <v>0</v>
      </c>
      <c r="Q1015" s="150">
        <v>0</v>
      </c>
      <c r="R1015" s="150">
        <f>Q1015*H1015</f>
        <v>0</v>
      </c>
      <c r="S1015" s="150">
        <v>0</v>
      </c>
      <c r="T1015" s="151">
        <f>S1015*H1015</f>
        <v>0</v>
      </c>
      <c r="AR1015" s="291" t="s">
        <v>150</v>
      </c>
      <c r="AT1015" s="291" t="s">
        <v>146</v>
      </c>
      <c r="AU1015" s="291" t="s">
        <v>82</v>
      </c>
      <c r="AY1015" s="291" t="s">
        <v>145</v>
      </c>
      <c r="BE1015" s="303">
        <f>IF(N1015="základní",J1015,0)</f>
        <v>0</v>
      </c>
      <c r="BF1015" s="303">
        <f>IF(N1015="snížená",J1015,0)</f>
        <v>0</v>
      </c>
      <c r="BG1015" s="303">
        <f>IF(N1015="zákl. přenesená",J1015,0)</f>
        <v>0</v>
      </c>
      <c r="BH1015" s="303">
        <f>IF(N1015="sníž. přenesená",J1015,0)</f>
        <v>0</v>
      </c>
      <c r="BI1015" s="303">
        <f>IF(N1015="nulová",J1015,0)</f>
        <v>0</v>
      </c>
      <c r="BJ1015" s="291" t="s">
        <v>80</v>
      </c>
      <c r="BK1015" s="303">
        <f>ROUND(I1015*H1015,2)</f>
        <v>0</v>
      </c>
      <c r="BL1015" s="291" t="s">
        <v>150</v>
      </c>
      <c r="BM1015" s="291" t="s">
        <v>1623</v>
      </c>
    </row>
    <row r="1016" spans="2:65" s="55" customFormat="1" ht="22.5" customHeight="1">
      <c r="B1016" s="33"/>
      <c r="C1016" s="182" t="s">
        <v>1624</v>
      </c>
      <c r="D1016" s="182" t="s">
        <v>232</v>
      </c>
      <c r="E1016" s="183" t="s">
        <v>864</v>
      </c>
      <c r="F1016" s="184" t="s">
        <v>1249</v>
      </c>
      <c r="G1016" s="185" t="s">
        <v>459</v>
      </c>
      <c r="H1016" s="186">
        <v>4.75</v>
      </c>
      <c r="I1016" s="187"/>
      <c r="J1016" s="188">
        <f>ROUND(I1016*H1016,2)</f>
        <v>0</v>
      </c>
      <c r="K1016" s="184" t="s">
        <v>190</v>
      </c>
      <c r="L1016" s="306"/>
      <c r="M1016" s="307" t="s">
        <v>21</v>
      </c>
      <c r="N1016" s="189" t="s">
        <v>43</v>
      </c>
      <c r="O1016" s="34"/>
      <c r="P1016" s="150">
        <f>O1016*H1016</f>
        <v>0</v>
      </c>
      <c r="Q1016" s="150">
        <v>1E-3</v>
      </c>
      <c r="R1016" s="150">
        <f>Q1016*H1016</f>
        <v>4.7499999999999999E-3</v>
      </c>
      <c r="S1016" s="150">
        <v>0</v>
      </c>
      <c r="T1016" s="151">
        <f>S1016*H1016</f>
        <v>0</v>
      </c>
      <c r="AR1016" s="291" t="s">
        <v>162</v>
      </c>
      <c r="AT1016" s="291" t="s">
        <v>232</v>
      </c>
      <c r="AU1016" s="291" t="s">
        <v>82</v>
      </c>
      <c r="AY1016" s="291" t="s">
        <v>145</v>
      </c>
      <c r="BE1016" s="303">
        <f>IF(N1016="základní",J1016,0)</f>
        <v>0</v>
      </c>
      <c r="BF1016" s="303">
        <f>IF(N1016="snížená",J1016,0)</f>
        <v>0</v>
      </c>
      <c r="BG1016" s="303">
        <f>IF(N1016="zákl. přenesená",J1016,0)</f>
        <v>0</v>
      </c>
      <c r="BH1016" s="303">
        <f>IF(N1016="sníž. přenesená",J1016,0)</f>
        <v>0</v>
      </c>
      <c r="BI1016" s="303">
        <f>IF(N1016="nulová",J1016,0)</f>
        <v>0</v>
      </c>
      <c r="BJ1016" s="291" t="s">
        <v>80</v>
      </c>
      <c r="BK1016" s="303">
        <f>ROUND(I1016*H1016,2)</f>
        <v>0</v>
      </c>
      <c r="BL1016" s="291" t="s">
        <v>150</v>
      </c>
      <c r="BM1016" s="291" t="s">
        <v>1625</v>
      </c>
    </row>
    <row r="1017" spans="2:65" s="55" customFormat="1" ht="22.5" customHeight="1">
      <c r="B1017" s="33"/>
      <c r="C1017" s="142" t="s">
        <v>1163</v>
      </c>
      <c r="D1017" s="142" t="s">
        <v>146</v>
      </c>
      <c r="E1017" s="143" t="s">
        <v>962</v>
      </c>
      <c r="F1017" s="144" t="s">
        <v>963</v>
      </c>
      <c r="G1017" s="145" t="s">
        <v>189</v>
      </c>
      <c r="H1017" s="146">
        <v>950</v>
      </c>
      <c r="I1017" s="147"/>
      <c r="J1017" s="148">
        <f>ROUND(I1017*H1017,2)</f>
        <v>0</v>
      </c>
      <c r="K1017" s="144" t="s">
        <v>190</v>
      </c>
      <c r="L1017" s="33"/>
      <c r="M1017" s="302" t="s">
        <v>21</v>
      </c>
      <c r="N1017" s="149" t="s">
        <v>43</v>
      </c>
      <c r="O1017" s="34"/>
      <c r="P1017" s="150">
        <f>O1017*H1017</f>
        <v>0</v>
      </c>
      <c r="Q1017" s="150">
        <v>0</v>
      </c>
      <c r="R1017" s="150">
        <f>Q1017*H1017</f>
        <v>0</v>
      </c>
      <c r="S1017" s="150">
        <v>0</v>
      </c>
      <c r="T1017" s="151">
        <f>S1017*H1017</f>
        <v>0</v>
      </c>
      <c r="AR1017" s="291" t="s">
        <v>150</v>
      </c>
      <c r="AT1017" s="291" t="s">
        <v>146</v>
      </c>
      <c r="AU1017" s="291" t="s">
        <v>82</v>
      </c>
      <c r="AY1017" s="291" t="s">
        <v>145</v>
      </c>
      <c r="BE1017" s="303">
        <f>IF(N1017="základní",J1017,0)</f>
        <v>0</v>
      </c>
      <c r="BF1017" s="303">
        <f>IF(N1017="snížená",J1017,0)</f>
        <v>0</v>
      </c>
      <c r="BG1017" s="303">
        <f>IF(N1017="zákl. přenesená",J1017,0)</f>
        <v>0</v>
      </c>
      <c r="BH1017" s="303">
        <f>IF(N1017="sníž. přenesená",J1017,0)</f>
        <v>0</v>
      </c>
      <c r="BI1017" s="303">
        <f>IF(N1017="nulová",J1017,0)</f>
        <v>0</v>
      </c>
      <c r="BJ1017" s="291" t="s">
        <v>80</v>
      </c>
      <c r="BK1017" s="303">
        <f>ROUND(I1017*H1017,2)</f>
        <v>0</v>
      </c>
      <c r="BL1017" s="291" t="s">
        <v>150</v>
      </c>
      <c r="BM1017" s="291" t="s">
        <v>1626</v>
      </c>
    </row>
    <row r="1018" spans="2:65" s="55" customFormat="1" ht="40.5">
      <c r="B1018" s="33"/>
      <c r="D1018" s="170" t="s">
        <v>191</v>
      </c>
      <c r="F1018" s="171" t="s">
        <v>400</v>
      </c>
      <c r="I1018" s="122"/>
      <c r="L1018" s="33"/>
      <c r="M1018" s="154"/>
      <c r="N1018" s="34"/>
      <c r="O1018" s="34"/>
      <c r="P1018" s="34"/>
      <c r="Q1018" s="34"/>
      <c r="R1018" s="34"/>
      <c r="S1018" s="34"/>
      <c r="T1018" s="70"/>
      <c r="AT1018" s="291" t="s">
        <v>191</v>
      </c>
      <c r="AU1018" s="291" t="s">
        <v>82</v>
      </c>
    </row>
    <row r="1019" spans="2:65" s="55" customFormat="1" ht="22.5" customHeight="1">
      <c r="B1019" s="33"/>
      <c r="C1019" s="142" t="s">
        <v>1627</v>
      </c>
      <c r="D1019" s="142" t="s">
        <v>146</v>
      </c>
      <c r="E1019" s="143" t="s">
        <v>870</v>
      </c>
      <c r="F1019" s="144" t="s">
        <v>871</v>
      </c>
      <c r="G1019" s="145" t="s">
        <v>189</v>
      </c>
      <c r="H1019" s="146">
        <v>1900</v>
      </c>
      <c r="I1019" s="147"/>
      <c r="J1019" s="148">
        <f>ROUND(I1019*H1019,2)</f>
        <v>0</v>
      </c>
      <c r="K1019" s="144" t="s">
        <v>21</v>
      </c>
      <c r="L1019" s="33"/>
      <c r="M1019" s="302" t="s">
        <v>21</v>
      </c>
      <c r="N1019" s="149" t="s">
        <v>43</v>
      </c>
      <c r="O1019" s="34"/>
      <c r="P1019" s="150">
        <f>O1019*H1019</f>
        <v>0</v>
      </c>
      <c r="Q1019" s="150">
        <v>0</v>
      </c>
      <c r="R1019" s="150">
        <f>Q1019*H1019</f>
        <v>0</v>
      </c>
      <c r="S1019" s="150">
        <v>0</v>
      </c>
      <c r="T1019" s="151">
        <f>S1019*H1019</f>
        <v>0</v>
      </c>
      <c r="AR1019" s="291" t="s">
        <v>150</v>
      </c>
      <c r="AT1019" s="291" t="s">
        <v>146</v>
      </c>
      <c r="AU1019" s="291" t="s">
        <v>82</v>
      </c>
      <c r="AY1019" s="291" t="s">
        <v>145</v>
      </c>
      <c r="BE1019" s="303">
        <f>IF(N1019="základní",J1019,0)</f>
        <v>0</v>
      </c>
      <c r="BF1019" s="303">
        <f>IF(N1019="snížená",J1019,0)</f>
        <v>0</v>
      </c>
      <c r="BG1019" s="303">
        <f>IF(N1019="zákl. přenesená",J1019,0)</f>
        <v>0</v>
      </c>
      <c r="BH1019" s="303">
        <f>IF(N1019="sníž. přenesená",J1019,0)</f>
        <v>0</v>
      </c>
      <c r="BI1019" s="303">
        <f>IF(N1019="nulová",J1019,0)</f>
        <v>0</v>
      </c>
      <c r="BJ1019" s="291" t="s">
        <v>80</v>
      </c>
      <c r="BK1019" s="303">
        <f>ROUND(I1019*H1019,2)</f>
        <v>0</v>
      </c>
      <c r="BL1019" s="291" t="s">
        <v>150</v>
      </c>
      <c r="BM1019" s="291" t="s">
        <v>1628</v>
      </c>
    </row>
    <row r="1020" spans="2:65" s="133" customFormat="1" ht="37.35" customHeight="1">
      <c r="B1020" s="132"/>
      <c r="D1020" s="165" t="s">
        <v>71</v>
      </c>
      <c r="E1020" s="166" t="s">
        <v>1629</v>
      </c>
      <c r="F1020" s="166" t="s">
        <v>1630</v>
      </c>
      <c r="I1020" s="136"/>
      <c r="J1020" s="167">
        <f>BK1020</f>
        <v>0</v>
      </c>
      <c r="L1020" s="132"/>
      <c r="M1020" s="138"/>
      <c r="N1020" s="139"/>
      <c r="O1020" s="139"/>
      <c r="P1020" s="140">
        <f>P1021+P1025+P1055</f>
        <v>0</v>
      </c>
      <c r="Q1020" s="139"/>
      <c r="R1020" s="140">
        <f>R1021+R1025+R1055</f>
        <v>1.2418400000000001</v>
      </c>
      <c r="S1020" s="139"/>
      <c r="T1020" s="141">
        <f>T1021+T1025+T1055</f>
        <v>0</v>
      </c>
      <c r="AR1020" s="165" t="s">
        <v>80</v>
      </c>
      <c r="AT1020" s="300" t="s">
        <v>71</v>
      </c>
      <c r="AU1020" s="300" t="s">
        <v>72</v>
      </c>
      <c r="AY1020" s="165" t="s">
        <v>145</v>
      </c>
      <c r="BK1020" s="301">
        <f>BK1021+BK1025+BK1055</f>
        <v>0</v>
      </c>
    </row>
    <row r="1021" spans="2:65" s="133" customFormat="1" ht="19.899999999999999" customHeight="1">
      <c r="B1021" s="132"/>
      <c r="D1021" s="134" t="s">
        <v>71</v>
      </c>
      <c r="E1021" s="168" t="s">
        <v>2439</v>
      </c>
      <c r="F1021" s="168" t="s">
        <v>2440</v>
      </c>
      <c r="I1021" s="136"/>
      <c r="J1021" s="169">
        <f>BK1021</f>
        <v>0</v>
      </c>
      <c r="L1021" s="132"/>
      <c r="M1021" s="138"/>
      <c r="N1021" s="139"/>
      <c r="O1021" s="139"/>
      <c r="P1021" s="140">
        <f>SUM(P1022:P1024)</f>
        <v>0</v>
      </c>
      <c r="Q1021" s="139"/>
      <c r="R1021" s="140">
        <f>SUM(R1022:R1024)</f>
        <v>0</v>
      </c>
      <c r="S1021" s="139"/>
      <c r="T1021" s="141">
        <f>SUM(T1022:T1024)</f>
        <v>0</v>
      </c>
      <c r="AR1021" s="165" t="s">
        <v>80</v>
      </c>
      <c r="AT1021" s="300" t="s">
        <v>71</v>
      </c>
      <c r="AU1021" s="300" t="s">
        <v>80</v>
      </c>
      <c r="AY1021" s="165" t="s">
        <v>145</v>
      </c>
      <c r="BK1021" s="301">
        <f>SUM(BK1022:BK1024)</f>
        <v>0</v>
      </c>
    </row>
    <row r="1022" spans="2:65" s="55" customFormat="1" ht="31.5" customHeight="1">
      <c r="B1022" s="33"/>
      <c r="C1022" s="142" t="s">
        <v>1195</v>
      </c>
      <c r="D1022" s="142" t="s">
        <v>146</v>
      </c>
      <c r="E1022" s="143" t="s">
        <v>877</v>
      </c>
      <c r="F1022" s="144" t="s">
        <v>878</v>
      </c>
      <c r="G1022" s="145" t="s">
        <v>155</v>
      </c>
      <c r="H1022" s="146">
        <v>10</v>
      </c>
      <c r="I1022" s="147"/>
      <c r="J1022" s="148">
        <f>ROUND(I1022*H1022,2)</f>
        <v>0</v>
      </c>
      <c r="K1022" s="144" t="s">
        <v>21</v>
      </c>
      <c r="L1022" s="33"/>
      <c r="M1022" s="302" t="s">
        <v>21</v>
      </c>
      <c r="N1022" s="149" t="s">
        <v>43</v>
      </c>
      <c r="O1022" s="34"/>
      <c r="P1022" s="150">
        <f>O1022*H1022</f>
        <v>0</v>
      </c>
      <c r="Q1022" s="150">
        <v>0</v>
      </c>
      <c r="R1022" s="150">
        <f>Q1022*H1022</f>
        <v>0</v>
      </c>
      <c r="S1022" s="150">
        <v>0</v>
      </c>
      <c r="T1022" s="151">
        <f>S1022*H1022</f>
        <v>0</v>
      </c>
      <c r="AR1022" s="291" t="s">
        <v>150</v>
      </c>
      <c r="AT1022" s="291" t="s">
        <v>146</v>
      </c>
      <c r="AU1022" s="291" t="s">
        <v>82</v>
      </c>
      <c r="AY1022" s="291" t="s">
        <v>145</v>
      </c>
      <c r="BE1022" s="303">
        <f>IF(N1022="základní",J1022,0)</f>
        <v>0</v>
      </c>
      <c r="BF1022" s="303">
        <f>IF(N1022="snížená",J1022,0)</f>
        <v>0</v>
      </c>
      <c r="BG1022" s="303">
        <f>IF(N1022="zákl. přenesená",J1022,0)</f>
        <v>0</v>
      </c>
      <c r="BH1022" s="303">
        <f>IF(N1022="sníž. přenesená",J1022,0)</f>
        <v>0</v>
      </c>
      <c r="BI1022" s="303">
        <f>IF(N1022="nulová",J1022,0)</f>
        <v>0</v>
      </c>
      <c r="BJ1022" s="291" t="s">
        <v>80</v>
      </c>
      <c r="BK1022" s="303">
        <f>ROUND(I1022*H1022,2)</f>
        <v>0</v>
      </c>
      <c r="BL1022" s="291" t="s">
        <v>150</v>
      </c>
      <c r="BM1022" s="291" t="s">
        <v>1631</v>
      </c>
    </row>
    <row r="1023" spans="2:65" s="55" customFormat="1" ht="22.5" customHeight="1">
      <c r="B1023" s="33"/>
      <c r="C1023" s="142" t="s">
        <v>1632</v>
      </c>
      <c r="D1023" s="142" t="s">
        <v>146</v>
      </c>
      <c r="E1023" s="143" t="s">
        <v>906</v>
      </c>
      <c r="F1023" s="144" t="s">
        <v>907</v>
      </c>
      <c r="G1023" s="145" t="s">
        <v>189</v>
      </c>
      <c r="H1023" s="146">
        <v>0.314</v>
      </c>
      <c r="I1023" s="147"/>
      <c r="J1023" s="148">
        <f>ROUND(I1023*H1023,2)</f>
        <v>0</v>
      </c>
      <c r="K1023" s="144" t="s">
        <v>21</v>
      </c>
      <c r="L1023" s="33"/>
      <c r="M1023" s="302" t="s">
        <v>21</v>
      </c>
      <c r="N1023" s="149" t="s">
        <v>43</v>
      </c>
      <c r="O1023" s="34"/>
      <c r="P1023" s="150">
        <f>O1023*H1023</f>
        <v>0</v>
      </c>
      <c r="Q1023" s="150">
        <v>0</v>
      </c>
      <c r="R1023" s="150">
        <f>Q1023*H1023</f>
        <v>0</v>
      </c>
      <c r="S1023" s="150">
        <v>0</v>
      </c>
      <c r="T1023" s="151">
        <f>S1023*H1023</f>
        <v>0</v>
      </c>
      <c r="AR1023" s="291" t="s">
        <v>150</v>
      </c>
      <c r="AT1023" s="291" t="s">
        <v>146</v>
      </c>
      <c r="AU1023" s="291" t="s">
        <v>82</v>
      </c>
      <c r="AY1023" s="291" t="s">
        <v>145</v>
      </c>
      <c r="BE1023" s="303">
        <f>IF(N1023="základní",J1023,0)</f>
        <v>0</v>
      </c>
      <c r="BF1023" s="303">
        <f>IF(N1023="snížená",J1023,0)</f>
        <v>0</v>
      </c>
      <c r="BG1023" s="303">
        <f>IF(N1023="zákl. přenesená",J1023,0)</f>
        <v>0</v>
      </c>
      <c r="BH1023" s="303">
        <f>IF(N1023="sníž. přenesená",J1023,0)</f>
        <v>0</v>
      </c>
      <c r="BI1023" s="303">
        <f>IF(N1023="nulová",J1023,0)</f>
        <v>0</v>
      </c>
      <c r="BJ1023" s="291" t="s">
        <v>80</v>
      </c>
      <c r="BK1023" s="303">
        <f>ROUND(I1023*H1023,2)</f>
        <v>0</v>
      </c>
      <c r="BL1023" s="291" t="s">
        <v>150</v>
      </c>
      <c r="BM1023" s="291" t="s">
        <v>1633</v>
      </c>
    </row>
    <row r="1024" spans="2:65" s="55" customFormat="1" ht="22.5" customHeight="1">
      <c r="B1024" s="33"/>
      <c r="C1024" s="142" t="s">
        <v>1199</v>
      </c>
      <c r="D1024" s="142" t="s">
        <v>146</v>
      </c>
      <c r="E1024" s="143" t="s">
        <v>706</v>
      </c>
      <c r="F1024" s="144" t="s">
        <v>707</v>
      </c>
      <c r="G1024" s="145" t="s">
        <v>221</v>
      </c>
      <c r="H1024" s="146">
        <v>4</v>
      </c>
      <c r="I1024" s="147"/>
      <c r="J1024" s="148">
        <f>ROUND(I1024*H1024,2)</f>
        <v>0</v>
      </c>
      <c r="K1024" s="144" t="s">
        <v>21</v>
      </c>
      <c r="L1024" s="33"/>
      <c r="M1024" s="302" t="s">
        <v>21</v>
      </c>
      <c r="N1024" s="149" t="s">
        <v>43</v>
      </c>
      <c r="O1024" s="34"/>
      <c r="P1024" s="150">
        <f>O1024*H1024</f>
        <v>0</v>
      </c>
      <c r="Q1024" s="150">
        <v>0</v>
      </c>
      <c r="R1024" s="150">
        <f>Q1024*H1024</f>
        <v>0</v>
      </c>
      <c r="S1024" s="150">
        <v>0</v>
      </c>
      <c r="T1024" s="151">
        <f>S1024*H1024</f>
        <v>0</v>
      </c>
      <c r="AR1024" s="291" t="s">
        <v>150</v>
      </c>
      <c r="AT1024" s="291" t="s">
        <v>146</v>
      </c>
      <c r="AU1024" s="291" t="s">
        <v>82</v>
      </c>
      <c r="AY1024" s="291" t="s">
        <v>145</v>
      </c>
      <c r="BE1024" s="303">
        <f>IF(N1024="základní",J1024,0)</f>
        <v>0</v>
      </c>
      <c r="BF1024" s="303">
        <f>IF(N1024="snížená",J1024,0)</f>
        <v>0</v>
      </c>
      <c r="BG1024" s="303">
        <f>IF(N1024="zákl. přenesená",J1024,0)</f>
        <v>0</v>
      </c>
      <c r="BH1024" s="303">
        <f>IF(N1024="sníž. přenesená",J1024,0)</f>
        <v>0</v>
      </c>
      <c r="BI1024" s="303">
        <f>IF(N1024="nulová",J1024,0)</f>
        <v>0</v>
      </c>
      <c r="BJ1024" s="291" t="s">
        <v>80</v>
      </c>
      <c r="BK1024" s="303">
        <f>ROUND(I1024*H1024,2)</f>
        <v>0</v>
      </c>
      <c r="BL1024" s="291" t="s">
        <v>150</v>
      </c>
      <c r="BM1024" s="291" t="s">
        <v>1634</v>
      </c>
    </row>
    <row r="1025" spans="2:65" s="133" customFormat="1" ht="29.85" customHeight="1">
      <c r="B1025" s="132"/>
      <c r="D1025" s="134" t="s">
        <v>71</v>
      </c>
      <c r="E1025" s="168" t="s">
        <v>719</v>
      </c>
      <c r="F1025" s="168" t="s">
        <v>720</v>
      </c>
      <c r="I1025" s="136"/>
      <c r="J1025" s="169">
        <f>BK1025</f>
        <v>0</v>
      </c>
      <c r="L1025" s="132"/>
      <c r="M1025" s="138"/>
      <c r="N1025" s="139"/>
      <c r="O1025" s="139"/>
      <c r="P1025" s="140">
        <f>P1026+SUM(P1027:P1046)</f>
        <v>0</v>
      </c>
      <c r="Q1025" s="139"/>
      <c r="R1025" s="140">
        <f>R1026+SUM(R1027:R1046)</f>
        <v>1.23706</v>
      </c>
      <c r="S1025" s="139"/>
      <c r="T1025" s="141">
        <f>T1026+SUM(T1027:T1046)</f>
        <v>0</v>
      </c>
      <c r="AR1025" s="165" t="s">
        <v>80</v>
      </c>
      <c r="AT1025" s="300" t="s">
        <v>71</v>
      </c>
      <c r="AU1025" s="300" t="s">
        <v>80</v>
      </c>
      <c r="AY1025" s="165" t="s">
        <v>145</v>
      </c>
      <c r="BK1025" s="301">
        <f>BK1026+SUM(BK1027:BK1046)</f>
        <v>0</v>
      </c>
    </row>
    <row r="1026" spans="2:65" s="55" customFormat="1" ht="31.5" customHeight="1">
      <c r="B1026" s="33"/>
      <c r="C1026" s="142" t="s">
        <v>1635</v>
      </c>
      <c r="D1026" s="142" t="s">
        <v>146</v>
      </c>
      <c r="E1026" s="143" t="s">
        <v>721</v>
      </c>
      <c r="F1026" s="144" t="s">
        <v>722</v>
      </c>
      <c r="G1026" s="145" t="s">
        <v>155</v>
      </c>
      <c r="H1026" s="146">
        <v>5</v>
      </c>
      <c r="I1026" s="147"/>
      <c r="J1026" s="148">
        <f>ROUND(I1026*H1026,2)</f>
        <v>0</v>
      </c>
      <c r="K1026" s="144" t="s">
        <v>190</v>
      </c>
      <c r="L1026" s="33"/>
      <c r="M1026" s="302" t="s">
        <v>21</v>
      </c>
      <c r="N1026" s="149" t="s">
        <v>43</v>
      </c>
      <c r="O1026" s="34"/>
      <c r="P1026" s="150">
        <f>O1026*H1026</f>
        <v>0</v>
      </c>
      <c r="Q1026" s="150">
        <v>0</v>
      </c>
      <c r="R1026" s="150">
        <f>Q1026*H1026</f>
        <v>0</v>
      </c>
      <c r="S1026" s="150">
        <v>0</v>
      </c>
      <c r="T1026" s="151">
        <f>S1026*H1026</f>
        <v>0</v>
      </c>
      <c r="AR1026" s="291" t="s">
        <v>150</v>
      </c>
      <c r="AT1026" s="291" t="s">
        <v>146</v>
      </c>
      <c r="AU1026" s="291" t="s">
        <v>82</v>
      </c>
      <c r="AY1026" s="291" t="s">
        <v>145</v>
      </c>
      <c r="BE1026" s="303">
        <f>IF(N1026="základní",J1026,0)</f>
        <v>0</v>
      </c>
      <c r="BF1026" s="303">
        <f>IF(N1026="snížená",J1026,0)</f>
        <v>0</v>
      </c>
      <c r="BG1026" s="303">
        <f>IF(N1026="zákl. přenesená",J1026,0)</f>
        <v>0</v>
      </c>
      <c r="BH1026" s="303">
        <f>IF(N1026="sníž. přenesená",J1026,0)</f>
        <v>0</v>
      </c>
      <c r="BI1026" s="303">
        <f>IF(N1026="nulová",J1026,0)</f>
        <v>0</v>
      </c>
      <c r="BJ1026" s="291" t="s">
        <v>80</v>
      </c>
      <c r="BK1026" s="303">
        <f>ROUND(I1026*H1026,2)</f>
        <v>0</v>
      </c>
      <c r="BL1026" s="291" t="s">
        <v>150</v>
      </c>
      <c r="BM1026" s="291" t="s">
        <v>1636</v>
      </c>
    </row>
    <row r="1027" spans="2:65" s="55" customFormat="1" ht="81">
      <c r="B1027" s="33"/>
      <c r="D1027" s="170" t="s">
        <v>191</v>
      </c>
      <c r="F1027" s="171" t="s">
        <v>408</v>
      </c>
      <c r="I1027" s="122"/>
      <c r="L1027" s="33"/>
      <c r="M1027" s="154"/>
      <c r="N1027" s="34"/>
      <c r="O1027" s="34"/>
      <c r="P1027" s="34"/>
      <c r="Q1027" s="34"/>
      <c r="R1027" s="34"/>
      <c r="S1027" s="34"/>
      <c r="T1027" s="70"/>
      <c r="AT1027" s="291" t="s">
        <v>191</v>
      </c>
      <c r="AU1027" s="291" t="s">
        <v>82</v>
      </c>
    </row>
    <row r="1028" spans="2:65" s="55" customFormat="1" ht="22.5" customHeight="1">
      <c r="B1028" s="33"/>
      <c r="C1028" s="182" t="s">
        <v>1212</v>
      </c>
      <c r="D1028" s="182" t="s">
        <v>232</v>
      </c>
      <c r="E1028" s="183" t="s">
        <v>723</v>
      </c>
      <c r="F1028" s="184" t="s">
        <v>724</v>
      </c>
      <c r="G1028" s="185" t="s">
        <v>221</v>
      </c>
      <c r="H1028" s="186">
        <v>5</v>
      </c>
      <c r="I1028" s="187"/>
      <c r="J1028" s="188">
        <f>ROUND(I1028*H1028,2)</f>
        <v>0</v>
      </c>
      <c r="K1028" s="184" t="s">
        <v>190</v>
      </c>
      <c r="L1028" s="306"/>
      <c r="M1028" s="307" t="s">
        <v>21</v>
      </c>
      <c r="N1028" s="189" t="s">
        <v>43</v>
      </c>
      <c r="O1028" s="34"/>
      <c r="P1028" s="150">
        <f>O1028*H1028</f>
        <v>0</v>
      </c>
      <c r="Q1028" s="150">
        <v>0.21</v>
      </c>
      <c r="R1028" s="150">
        <f>Q1028*H1028</f>
        <v>1.05</v>
      </c>
      <c r="S1028" s="150">
        <v>0</v>
      </c>
      <c r="T1028" s="151">
        <f>S1028*H1028</f>
        <v>0</v>
      </c>
      <c r="AR1028" s="291" t="s">
        <v>162</v>
      </c>
      <c r="AT1028" s="291" t="s">
        <v>232</v>
      </c>
      <c r="AU1028" s="291" t="s">
        <v>82</v>
      </c>
      <c r="AY1028" s="291" t="s">
        <v>145</v>
      </c>
      <c r="BE1028" s="303">
        <f>IF(N1028="základní",J1028,0)</f>
        <v>0</v>
      </c>
      <c r="BF1028" s="303">
        <f>IF(N1028="snížená",J1028,0)</f>
        <v>0</v>
      </c>
      <c r="BG1028" s="303">
        <f>IF(N1028="zákl. přenesená",J1028,0)</f>
        <v>0</v>
      </c>
      <c r="BH1028" s="303">
        <f>IF(N1028="sníž. přenesená",J1028,0)</f>
        <v>0</v>
      </c>
      <c r="BI1028" s="303">
        <f>IF(N1028="nulová",J1028,0)</f>
        <v>0</v>
      </c>
      <c r="BJ1028" s="291" t="s">
        <v>80</v>
      </c>
      <c r="BK1028" s="303">
        <f>ROUND(I1028*H1028,2)</f>
        <v>0</v>
      </c>
      <c r="BL1028" s="291" t="s">
        <v>150</v>
      </c>
      <c r="BM1028" s="291" t="s">
        <v>1637</v>
      </c>
    </row>
    <row r="1029" spans="2:65" s="55" customFormat="1" ht="31.5" customHeight="1">
      <c r="B1029" s="33"/>
      <c r="C1029" s="142" t="s">
        <v>1638</v>
      </c>
      <c r="D1029" s="142" t="s">
        <v>146</v>
      </c>
      <c r="E1029" s="143" t="s">
        <v>725</v>
      </c>
      <c r="F1029" s="144" t="s">
        <v>726</v>
      </c>
      <c r="G1029" s="145" t="s">
        <v>155</v>
      </c>
      <c r="H1029" s="146">
        <v>5</v>
      </c>
      <c r="I1029" s="147"/>
      <c r="J1029" s="148">
        <f>ROUND(I1029*H1029,2)</f>
        <v>0</v>
      </c>
      <c r="K1029" s="144" t="s">
        <v>190</v>
      </c>
      <c r="L1029" s="33"/>
      <c r="M1029" s="302" t="s">
        <v>21</v>
      </c>
      <c r="N1029" s="149" t="s">
        <v>43</v>
      </c>
      <c r="O1029" s="34"/>
      <c r="P1029" s="150">
        <f>O1029*H1029</f>
        <v>0</v>
      </c>
      <c r="Q1029" s="150">
        <v>0</v>
      </c>
      <c r="R1029" s="150">
        <f>Q1029*H1029</f>
        <v>0</v>
      </c>
      <c r="S1029" s="150">
        <v>0</v>
      </c>
      <c r="T1029" s="151">
        <f>S1029*H1029</f>
        <v>0</v>
      </c>
      <c r="AR1029" s="291" t="s">
        <v>150</v>
      </c>
      <c r="AT1029" s="291" t="s">
        <v>146</v>
      </c>
      <c r="AU1029" s="291" t="s">
        <v>82</v>
      </c>
      <c r="AY1029" s="291" t="s">
        <v>145</v>
      </c>
      <c r="BE1029" s="303">
        <f>IF(N1029="základní",J1029,0)</f>
        <v>0</v>
      </c>
      <c r="BF1029" s="303">
        <f>IF(N1029="snížená",J1029,0)</f>
        <v>0</v>
      </c>
      <c r="BG1029" s="303">
        <f>IF(N1029="zákl. přenesená",J1029,0)</f>
        <v>0</v>
      </c>
      <c r="BH1029" s="303">
        <f>IF(N1029="sníž. přenesená",J1029,0)</f>
        <v>0</v>
      </c>
      <c r="BI1029" s="303">
        <f>IF(N1029="nulová",J1029,0)</f>
        <v>0</v>
      </c>
      <c r="BJ1029" s="291" t="s">
        <v>80</v>
      </c>
      <c r="BK1029" s="303">
        <f>ROUND(I1029*H1029,2)</f>
        <v>0</v>
      </c>
      <c r="BL1029" s="291" t="s">
        <v>150</v>
      </c>
      <c r="BM1029" s="291" t="s">
        <v>1639</v>
      </c>
    </row>
    <row r="1030" spans="2:65" s="55" customFormat="1" ht="67.5">
      <c r="B1030" s="33"/>
      <c r="D1030" s="170" t="s">
        <v>191</v>
      </c>
      <c r="F1030" s="171" t="s">
        <v>727</v>
      </c>
      <c r="I1030" s="122"/>
      <c r="L1030" s="33"/>
      <c r="M1030" s="154"/>
      <c r="N1030" s="34"/>
      <c r="O1030" s="34"/>
      <c r="P1030" s="34"/>
      <c r="Q1030" s="34"/>
      <c r="R1030" s="34"/>
      <c r="S1030" s="34"/>
      <c r="T1030" s="70"/>
      <c r="AT1030" s="291" t="s">
        <v>191</v>
      </c>
      <c r="AU1030" s="291" t="s">
        <v>82</v>
      </c>
    </row>
    <row r="1031" spans="2:65" s="55" customFormat="1" ht="22.5" customHeight="1">
      <c r="B1031" s="33"/>
      <c r="C1031" s="182" t="s">
        <v>1213</v>
      </c>
      <c r="D1031" s="182" t="s">
        <v>232</v>
      </c>
      <c r="E1031" s="183" t="s">
        <v>1352</v>
      </c>
      <c r="F1031" s="184" t="s">
        <v>1353</v>
      </c>
      <c r="G1031" s="185" t="s">
        <v>149</v>
      </c>
      <c r="H1031" s="186">
        <v>5</v>
      </c>
      <c r="I1031" s="187"/>
      <c r="J1031" s="188">
        <f>ROUND(I1031*H1031,2)</f>
        <v>0</v>
      </c>
      <c r="K1031" s="184" t="s">
        <v>21</v>
      </c>
      <c r="L1031" s="306"/>
      <c r="M1031" s="307" t="s">
        <v>21</v>
      </c>
      <c r="N1031" s="189" t="s">
        <v>43</v>
      </c>
      <c r="O1031" s="34"/>
      <c r="P1031" s="150">
        <f>O1031*H1031</f>
        <v>0</v>
      </c>
      <c r="Q1031" s="150">
        <v>0</v>
      </c>
      <c r="R1031" s="150">
        <f>Q1031*H1031</f>
        <v>0</v>
      </c>
      <c r="S1031" s="150">
        <v>0</v>
      </c>
      <c r="T1031" s="151">
        <f>S1031*H1031</f>
        <v>0</v>
      </c>
      <c r="AR1031" s="291" t="s">
        <v>162</v>
      </c>
      <c r="AT1031" s="291" t="s">
        <v>232</v>
      </c>
      <c r="AU1031" s="291" t="s">
        <v>82</v>
      </c>
      <c r="AY1031" s="291" t="s">
        <v>145</v>
      </c>
      <c r="BE1031" s="303">
        <f>IF(N1031="základní",J1031,0)</f>
        <v>0</v>
      </c>
      <c r="BF1031" s="303">
        <f>IF(N1031="snížená",J1031,0)</f>
        <v>0</v>
      </c>
      <c r="BG1031" s="303">
        <f>IF(N1031="zákl. přenesená",J1031,0)</f>
        <v>0</v>
      </c>
      <c r="BH1031" s="303">
        <f>IF(N1031="sníž. přenesená",J1031,0)</f>
        <v>0</v>
      </c>
      <c r="BI1031" s="303">
        <f>IF(N1031="nulová",J1031,0)</f>
        <v>0</v>
      </c>
      <c r="BJ1031" s="291" t="s">
        <v>80</v>
      </c>
      <c r="BK1031" s="303">
        <f>ROUND(I1031*H1031,2)</f>
        <v>0</v>
      </c>
      <c r="BL1031" s="291" t="s">
        <v>150</v>
      </c>
      <c r="BM1031" s="291" t="s">
        <v>1640</v>
      </c>
    </row>
    <row r="1032" spans="2:65" s="55" customFormat="1" ht="31.5" customHeight="1">
      <c r="B1032" s="33"/>
      <c r="C1032" s="142" t="s">
        <v>1641</v>
      </c>
      <c r="D1032" s="142" t="s">
        <v>146</v>
      </c>
      <c r="E1032" s="143" t="s">
        <v>730</v>
      </c>
      <c r="F1032" s="144" t="s">
        <v>731</v>
      </c>
      <c r="G1032" s="145" t="s">
        <v>199</v>
      </c>
      <c r="H1032" s="146">
        <v>0</v>
      </c>
      <c r="I1032" s="147"/>
      <c r="J1032" s="148">
        <f>ROUND(I1032*H1032,2)</f>
        <v>0</v>
      </c>
      <c r="K1032" s="144" t="s">
        <v>190</v>
      </c>
      <c r="L1032" s="33"/>
      <c r="M1032" s="302" t="s">
        <v>21</v>
      </c>
      <c r="N1032" s="149" t="s">
        <v>43</v>
      </c>
      <c r="O1032" s="34"/>
      <c r="P1032" s="150">
        <f>O1032*H1032</f>
        <v>0</v>
      </c>
      <c r="Q1032" s="150">
        <v>0</v>
      </c>
      <c r="R1032" s="150">
        <f>Q1032*H1032</f>
        <v>0</v>
      </c>
      <c r="S1032" s="150">
        <v>0</v>
      </c>
      <c r="T1032" s="151">
        <f>S1032*H1032</f>
        <v>0</v>
      </c>
      <c r="AR1032" s="291" t="s">
        <v>150</v>
      </c>
      <c r="AT1032" s="291" t="s">
        <v>146</v>
      </c>
      <c r="AU1032" s="291" t="s">
        <v>82</v>
      </c>
      <c r="AY1032" s="291" t="s">
        <v>145</v>
      </c>
      <c r="BE1032" s="303">
        <f>IF(N1032="základní",J1032,0)</f>
        <v>0</v>
      </c>
      <c r="BF1032" s="303">
        <f>IF(N1032="snížená",J1032,0)</f>
        <v>0</v>
      </c>
      <c r="BG1032" s="303">
        <f>IF(N1032="zákl. přenesená",J1032,0)</f>
        <v>0</v>
      </c>
      <c r="BH1032" s="303">
        <f>IF(N1032="sníž. přenesená",J1032,0)</f>
        <v>0</v>
      </c>
      <c r="BI1032" s="303">
        <f>IF(N1032="nulová",J1032,0)</f>
        <v>0</v>
      </c>
      <c r="BJ1032" s="291" t="s">
        <v>80</v>
      </c>
      <c r="BK1032" s="303">
        <f>ROUND(I1032*H1032,2)</f>
        <v>0</v>
      </c>
      <c r="BL1032" s="291" t="s">
        <v>150</v>
      </c>
      <c r="BM1032" s="291" t="s">
        <v>1642</v>
      </c>
    </row>
    <row r="1033" spans="2:65" s="55" customFormat="1" ht="54">
      <c r="B1033" s="33"/>
      <c r="D1033" s="170" t="s">
        <v>191</v>
      </c>
      <c r="F1033" s="171" t="s">
        <v>732</v>
      </c>
      <c r="I1033" s="122"/>
      <c r="L1033" s="33"/>
      <c r="M1033" s="154"/>
      <c r="N1033" s="34"/>
      <c r="O1033" s="34"/>
      <c r="P1033" s="34"/>
      <c r="Q1033" s="34"/>
      <c r="R1033" s="34"/>
      <c r="S1033" s="34"/>
      <c r="T1033" s="70"/>
      <c r="AT1033" s="291" t="s">
        <v>191</v>
      </c>
      <c r="AU1033" s="291" t="s">
        <v>82</v>
      </c>
    </row>
    <row r="1034" spans="2:65" s="55" customFormat="1" ht="22.5" customHeight="1">
      <c r="B1034" s="33"/>
      <c r="C1034" s="182" t="s">
        <v>1215</v>
      </c>
      <c r="D1034" s="182" t="s">
        <v>232</v>
      </c>
      <c r="E1034" s="183" t="s">
        <v>733</v>
      </c>
      <c r="F1034" s="184" t="s">
        <v>734</v>
      </c>
      <c r="G1034" s="185" t="s">
        <v>459</v>
      </c>
      <c r="H1034" s="186">
        <v>0.2</v>
      </c>
      <c r="I1034" s="187"/>
      <c r="J1034" s="188">
        <f t="shared" ref="J1034:J1039" si="150">ROUND(I1034*H1034,2)</f>
        <v>0</v>
      </c>
      <c r="K1034" s="184" t="s">
        <v>21</v>
      </c>
      <c r="L1034" s="306"/>
      <c r="M1034" s="307" t="s">
        <v>21</v>
      </c>
      <c r="N1034" s="189" t="s">
        <v>43</v>
      </c>
      <c r="O1034" s="34"/>
      <c r="P1034" s="150">
        <f t="shared" ref="P1034:P1039" si="151">O1034*H1034</f>
        <v>0</v>
      </c>
      <c r="Q1034" s="150">
        <v>0</v>
      </c>
      <c r="R1034" s="150">
        <f t="shared" ref="R1034:R1039" si="152">Q1034*H1034</f>
        <v>0</v>
      </c>
      <c r="S1034" s="150">
        <v>0</v>
      </c>
      <c r="T1034" s="151">
        <f t="shared" ref="T1034:T1039" si="153">S1034*H1034</f>
        <v>0</v>
      </c>
      <c r="AR1034" s="291" t="s">
        <v>162</v>
      </c>
      <c r="AT1034" s="291" t="s">
        <v>232</v>
      </c>
      <c r="AU1034" s="291" t="s">
        <v>82</v>
      </c>
      <c r="AY1034" s="291" t="s">
        <v>145</v>
      </c>
      <c r="BE1034" s="303">
        <f t="shared" ref="BE1034:BE1039" si="154">IF(N1034="základní",J1034,0)</f>
        <v>0</v>
      </c>
      <c r="BF1034" s="303">
        <f t="shared" ref="BF1034:BF1039" si="155">IF(N1034="snížená",J1034,0)</f>
        <v>0</v>
      </c>
      <c r="BG1034" s="303">
        <f t="shared" ref="BG1034:BG1039" si="156">IF(N1034="zákl. přenesená",J1034,0)</f>
        <v>0</v>
      </c>
      <c r="BH1034" s="303">
        <f t="shared" ref="BH1034:BH1039" si="157">IF(N1034="sníž. přenesená",J1034,0)</f>
        <v>0</v>
      </c>
      <c r="BI1034" s="303">
        <f t="shared" ref="BI1034:BI1039" si="158">IF(N1034="nulová",J1034,0)</f>
        <v>0</v>
      </c>
      <c r="BJ1034" s="291" t="s">
        <v>80</v>
      </c>
      <c r="BK1034" s="303">
        <f t="shared" ref="BK1034:BK1039" si="159">ROUND(I1034*H1034,2)</f>
        <v>0</v>
      </c>
      <c r="BL1034" s="291" t="s">
        <v>150</v>
      </c>
      <c r="BM1034" s="291" t="s">
        <v>1643</v>
      </c>
    </row>
    <row r="1035" spans="2:65" s="55" customFormat="1" ht="22.5" customHeight="1">
      <c r="B1035" s="33"/>
      <c r="C1035" s="142" t="s">
        <v>1644</v>
      </c>
      <c r="D1035" s="142" t="s">
        <v>146</v>
      </c>
      <c r="E1035" s="143" t="s">
        <v>736</v>
      </c>
      <c r="F1035" s="144" t="s">
        <v>737</v>
      </c>
      <c r="G1035" s="145" t="s">
        <v>155</v>
      </c>
      <c r="H1035" s="146">
        <v>5</v>
      </c>
      <c r="I1035" s="147"/>
      <c r="J1035" s="148">
        <f t="shared" si="150"/>
        <v>0</v>
      </c>
      <c r="K1035" s="144" t="s">
        <v>21</v>
      </c>
      <c r="L1035" s="33"/>
      <c r="M1035" s="302" t="s">
        <v>21</v>
      </c>
      <c r="N1035" s="149" t="s">
        <v>43</v>
      </c>
      <c r="O1035" s="34"/>
      <c r="P1035" s="150">
        <f t="shared" si="151"/>
        <v>0</v>
      </c>
      <c r="Q1035" s="150">
        <v>0</v>
      </c>
      <c r="R1035" s="150">
        <f t="shared" si="152"/>
        <v>0</v>
      </c>
      <c r="S1035" s="150">
        <v>0</v>
      </c>
      <c r="T1035" s="151">
        <f t="shared" si="153"/>
        <v>0</v>
      </c>
      <c r="AR1035" s="291" t="s">
        <v>150</v>
      </c>
      <c r="AT1035" s="291" t="s">
        <v>146</v>
      </c>
      <c r="AU1035" s="291" t="s">
        <v>82</v>
      </c>
      <c r="AY1035" s="291" t="s">
        <v>145</v>
      </c>
      <c r="BE1035" s="303">
        <f t="shared" si="154"/>
        <v>0</v>
      </c>
      <c r="BF1035" s="303">
        <f t="shared" si="155"/>
        <v>0</v>
      </c>
      <c r="BG1035" s="303">
        <f t="shared" si="156"/>
        <v>0</v>
      </c>
      <c r="BH1035" s="303">
        <f t="shared" si="157"/>
        <v>0</v>
      </c>
      <c r="BI1035" s="303">
        <f t="shared" si="158"/>
        <v>0</v>
      </c>
      <c r="BJ1035" s="291" t="s">
        <v>80</v>
      </c>
      <c r="BK1035" s="303">
        <f t="shared" si="159"/>
        <v>0</v>
      </c>
      <c r="BL1035" s="291" t="s">
        <v>150</v>
      </c>
      <c r="BM1035" s="291" t="s">
        <v>1645</v>
      </c>
    </row>
    <row r="1036" spans="2:65" s="55" customFormat="1" ht="22.5" customHeight="1">
      <c r="B1036" s="33"/>
      <c r="C1036" s="182" t="s">
        <v>1218</v>
      </c>
      <c r="D1036" s="182" t="s">
        <v>232</v>
      </c>
      <c r="E1036" s="183" t="s">
        <v>739</v>
      </c>
      <c r="F1036" s="184" t="s">
        <v>740</v>
      </c>
      <c r="G1036" s="185" t="s">
        <v>149</v>
      </c>
      <c r="H1036" s="186">
        <v>15</v>
      </c>
      <c r="I1036" s="187"/>
      <c r="J1036" s="188">
        <f t="shared" si="150"/>
        <v>0</v>
      </c>
      <c r="K1036" s="184" t="s">
        <v>21</v>
      </c>
      <c r="L1036" s="306"/>
      <c r="M1036" s="307" t="s">
        <v>21</v>
      </c>
      <c r="N1036" s="189" t="s">
        <v>43</v>
      </c>
      <c r="O1036" s="34"/>
      <c r="P1036" s="150">
        <f t="shared" si="151"/>
        <v>0</v>
      </c>
      <c r="Q1036" s="150">
        <v>0</v>
      </c>
      <c r="R1036" s="150">
        <f t="shared" si="152"/>
        <v>0</v>
      </c>
      <c r="S1036" s="150">
        <v>0</v>
      </c>
      <c r="T1036" s="151">
        <f t="shared" si="153"/>
        <v>0</v>
      </c>
      <c r="AR1036" s="291" t="s">
        <v>162</v>
      </c>
      <c r="AT1036" s="291" t="s">
        <v>232</v>
      </c>
      <c r="AU1036" s="291" t="s">
        <v>82</v>
      </c>
      <c r="AY1036" s="291" t="s">
        <v>145</v>
      </c>
      <c r="BE1036" s="303">
        <f t="shared" si="154"/>
        <v>0</v>
      </c>
      <c r="BF1036" s="303">
        <f t="shared" si="155"/>
        <v>0</v>
      </c>
      <c r="BG1036" s="303">
        <f t="shared" si="156"/>
        <v>0</v>
      </c>
      <c r="BH1036" s="303">
        <f t="shared" si="157"/>
        <v>0</v>
      </c>
      <c r="BI1036" s="303">
        <f t="shared" si="158"/>
        <v>0</v>
      </c>
      <c r="BJ1036" s="291" t="s">
        <v>80</v>
      </c>
      <c r="BK1036" s="303">
        <f t="shared" si="159"/>
        <v>0</v>
      </c>
      <c r="BL1036" s="291" t="s">
        <v>150</v>
      </c>
      <c r="BM1036" s="291" t="s">
        <v>1646</v>
      </c>
    </row>
    <row r="1037" spans="2:65" s="55" customFormat="1" ht="22.5" customHeight="1">
      <c r="B1037" s="33"/>
      <c r="C1037" s="142" t="s">
        <v>1647</v>
      </c>
      <c r="D1037" s="142" t="s">
        <v>146</v>
      </c>
      <c r="E1037" s="143" t="s">
        <v>741</v>
      </c>
      <c r="F1037" s="144" t="s">
        <v>742</v>
      </c>
      <c r="G1037" s="145" t="s">
        <v>189</v>
      </c>
      <c r="H1037" s="146">
        <v>5</v>
      </c>
      <c r="I1037" s="147"/>
      <c r="J1037" s="148">
        <f t="shared" si="150"/>
        <v>0</v>
      </c>
      <c r="K1037" s="144" t="s">
        <v>21</v>
      </c>
      <c r="L1037" s="33"/>
      <c r="M1037" s="302" t="s">
        <v>21</v>
      </c>
      <c r="N1037" s="149" t="s">
        <v>43</v>
      </c>
      <c r="O1037" s="34"/>
      <c r="P1037" s="150">
        <f t="shared" si="151"/>
        <v>0</v>
      </c>
      <c r="Q1037" s="150">
        <v>0</v>
      </c>
      <c r="R1037" s="150">
        <f t="shared" si="152"/>
        <v>0</v>
      </c>
      <c r="S1037" s="150">
        <v>0</v>
      </c>
      <c r="T1037" s="151">
        <f t="shared" si="153"/>
        <v>0</v>
      </c>
      <c r="AR1037" s="291" t="s">
        <v>150</v>
      </c>
      <c r="AT1037" s="291" t="s">
        <v>146</v>
      </c>
      <c r="AU1037" s="291" t="s">
        <v>82</v>
      </c>
      <c r="AY1037" s="291" t="s">
        <v>145</v>
      </c>
      <c r="BE1037" s="303">
        <f t="shared" si="154"/>
        <v>0</v>
      </c>
      <c r="BF1037" s="303">
        <f t="shared" si="155"/>
        <v>0</v>
      </c>
      <c r="BG1037" s="303">
        <f t="shared" si="156"/>
        <v>0</v>
      </c>
      <c r="BH1037" s="303">
        <f t="shared" si="157"/>
        <v>0</v>
      </c>
      <c r="BI1037" s="303">
        <f t="shared" si="158"/>
        <v>0</v>
      </c>
      <c r="BJ1037" s="291" t="s">
        <v>80</v>
      </c>
      <c r="BK1037" s="303">
        <f t="shared" si="159"/>
        <v>0</v>
      </c>
      <c r="BL1037" s="291" t="s">
        <v>150</v>
      </c>
      <c r="BM1037" s="291" t="s">
        <v>1648</v>
      </c>
    </row>
    <row r="1038" spans="2:65" s="55" customFormat="1" ht="22.5" customHeight="1">
      <c r="B1038" s="33"/>
      <c r="C1038" s="182" t="s">
        <v>1220</v>
      </c>
      <c r="D1038" s="182" t="s">
        <v>232</v>
      </c>
      <c r="E1038" s="183" t="s">
        <v>743</v>
      </c>
      <c r="F1038" s="184" t="s">
        <v>744</v>
      </c>
      <c r="G1038" s="185" t="s">
        <v>745</v>
      </c>
      <c r="H1038" s="186">
        <v>6</v>
      </c>
      <c r="I1038" s="187"/>
      <c r="J1038" s="188">
        <f t="shared" si="150"/>
        <v>0</v>
      </c>
      <c r="K1038" s="184" t="s">
        <v>21</v>
      </c>
      <c r="L1038" s="306"/>
      <c r="M1038" s="307" t="s">
        <v>21</v>
      </c>
      <c r="N1038" s="189" t="s">
        <v>43</v>
      </c>
      <c r="O1038" s="34"/>
      <c r="P1038" s="150">
        <f t="shared" si="151"/>
        <v>0</v>
      </c>
      <c r="Q1038" s="150">
        <v>0</v>
      </c>
      <c r="R1038" s="150">
        <f t="shared" si="152"/>
        <v>0</v>
      </c>
      <c r="S1038" s="150">
        <v>0</v>
      </c>
      <c r="T1038" s="151">
        <f t="shared" si="153"/>
        <v>0</v>
      </c>
      <c r="AR1038" s="291" t="s">
        <v>162</v>
      </c>
      <c r="AT1038" s="291" t="s">
        <v>232</v>
      </c>
      <c r="AU1038" s="291" t="s">
        <v>82</v>
      </c>
      <c r="AY1038" s="291" t="s">
        <v>145</v>
      </c>
      <c r="BE1038" s="303">
        <f t="shared" si="154"/>
        <v>0</v>
      </c>
      <c r="BF1038" s="303">
        <f t="shared" si="155"/>
        <v>0</v>
      </c>
      <c r="BG1038" s="303">
        <f t="shared" si="156"/>
        <v>0</v>
      </c>
      <c r="BH1038" s="303">
        <f t="shared" si="157"/>
        <v>0</v>
      </c>
      <c r="BI1038" s="303">
        <f t="shared" si="158"/>
        <v>0</v>
      </c>
      <c r="BJ1038" s="291" t="s">
        <v>80</v>
      </c>
      <c r="BK1038" s="303">
        <f t="shared" si="159"/>
        <v>0</v>
      </c>
      <c r="BL1038" s="291" t="s">
        <v>150</v>
      </c>
      <c r="BM1038" s="291" t="s">
        <v>1649</v>
      </c>
    </row>
    <row r="1039" spans="2:65" s="55" customFormat="1" ht="31.5" customHeight="1">
      <c r="B1039" s="33"/>
      <c r="C1039" s="142" t="s">
        <v>1650</v>
      </c>
      <c r="D1039" s="142" t="s">
        <v>146</v>
      </c>
      <c r="E1039" s="143" t="s">
        <v>716</v>
      </c>
      <c r="F1039" s="144" t="s">
        <v>717</v>
      </c>
      <c r="G1039" s="145" t="s">
        <v>155</v>
      </c>
      <c r="H1039" s="146">
        <v>5</v>
      </c>
      <c r="I1039" s="147"/>
      <c r="J1039" s="148">
        <f t="shared" si="150"/>
        <v>0</v>
      </c>
      <c r="K1039" s="144" t="s">
        <v>190</v>
      </c>
      <c r="L1039" s="33"/>
      <c r="M1039" s="302" t="s">
        <v>21</v>
      </c>
      <c r="N1039" s="149" t="s">
        <v>43</v>
      </c>
      <c r="O1039" s="34"/>
      <c r="P1039" s="150">
        <f t="shared" si="151"/>
        <v>0</v>
      </c>
      <c r="Q1039" s="150">
        <v>2.0799999999999998E-3</v>
      </c>
      <c r="R1039" s="150">
        <f t="shared" si="152"/>
        <v>1.04E-2</v>
      </c>
      <c r="S1039" s="150">
        <v>0</v>
      </c>
      <c r="T1039" s="151">
        <f t="shared" si="153"/>
        <v>0</v>
      </c>
      <c r="AR1039" s="291" t="s">
        <v>150</v>
      </c>
      <c r="AT1039" s="291" t="s">
        <v>146</v>
      </c>
      <c r="AU1039" s="291" t="s">
        <v>82</v>
      </c>
      <c r="AY1039" s="291" t="s">
        <v>145</v>
      </c>
      <c r="BE1039" s="303">
        <f t="shared" si="154"/>
        <v>0</v>
      </c>
      <c r="BF1039" s="303">
        <f t="shared" si="155"/>
        <v>0</v>
      </c>
      <c r="BG1039" s="303">
        <f t="shared" si="156"/>
        <v>0</v>
      </c>
      <c r="BH1039" s="303">
        <f t="shared" si="157"/>
        <v>0</v>
      </c>
      <c r="BI1039" s="303">
        <f t="shared" si="158"/>
        <v>0</v>
      </c>
      <c r="BJ1039" s="291" t="s">
        <v>80</v>
      </c>
      <c r="BK1039" s="303">
        <f t="shared" si="159"/>
        <v>0</v>
      </c>
      <c r="BL1039" s="291" t="s">
        <v>150</v>
      </c>
      <c r="BM1039" s="291" t="s">
        <v>1651</v>
      </c>
    </row>
    <row r="1040" spans="2:65" s="55" customFormat="1" ht="121.5">
      <c r="B1040" s="33"/>
      <c r="D1040" s="170" t="s">
        <v>191</v>
      </c>
      <c r="F1040" s="171" t="s">
        <v>718</v>
      </c>
      <c r="I1040" s="122"/>
      <c r="L1040" s="33"/>
      <c r="M1040" s="154"/>
      <c r="N1040" s="34"/>
      <c r="O1040" s="34"/>
      <c r="P1040" s="34"/>
      <c r="Q1040" s="34"/>
      <c r="R1040" s="34"/>
      <c r="S1040" s="34"/>
      <c r="T1040" s="70"/>
      <c r="AT1040" s="291" t="s">
        <v>191</v>
      </c>
      <c r="AU1040" s="291" t="s">
        <v>82</v>
      </c>
    </row>
    <row r="1041" spans="2:65" s="55" customFormat="1" ht="22.5" customHeight="1">
      <c r="B1041" s="33"/>
      <c r="C1041" s="142" t="s">
        <v>1221</v>
      </c>
      <c r="D1041" s="142" t="s">
        <v>146</v>
      </c>
      <c r="E1041" s="143" t="s">
        <v>713</v>
      </c>
      <c r="F1041" s="144" t="s">
        <v>714</v>
      </c>
      <c r="G1041" s="145" t="s">
        <v>155</v>
      </c>
      <c r="H1041" s="146">
        <v>5</v>
      </c>
      <c r="I1041" s="147"/>
      <c r="J1041" s="148">
        <f>ROUND(I1041*H1041,2)</f>
        <v>0</v>
      </c>
      <c r="K1041" s="144" t="s">
        <v>21</v>
      </c>
      <c r="L1041" s="33"/>
      <c r="M1041" s="302" t="s">
        <v>21</v>
      </c>
      <c r="N1041" s="149" t="s">
        <v>43</v>
      </c>
      <c r="O1041" s="34"/>
      <c r="P1041" s="150">
        <f>O1041*H1041</f>
        <v>0</v>
      </c>
      <c r="Q1041" s="150">
        <v>0</v>
      </c>
      <c r="R1041" s="150">
        <f>Q1041*H1041</f>
        <v>0</v>
      </c>
      <c r="S1041" s="150">
        <v>0</v>
      </c>
      <c r="T1041" s="151">
        <f>S1041*H1041</f>
        <v>0</v>
      </c>
      <c r="AR1041" s="291" t="s">
        <v>150</v>
      </c>
      <c r="AT1041" s="291" t="s">
        <v>146</v>
      </c>
      <c r="AU1041" s="291" t="s">
        <v>82</v>
      </c>
      <c r="AY1041" s="291" t="s">
        <v>145</v>
      </c>
      <c r="BE1041" s="303">
        <f>IF(N1041="základní",J1041,0)</f>
        <v>0</v>
      </c>
      <c r="BF1041" s="303">
        <f>IF(N1041="snížená",J1041,0)</f>
        <v>0</v>
      </c>
      <c r="BG1041" s="303">
        <f>IF(N1041="zákl. přenesená",J1041,0)</f>
        <v>0</v>
      </c>
      <c r="BH1041" s="303">
        <f>IF(N1041="sníž. přenesená",J1041,0)</f>
        <v>0</v>
      </c>
      <c r="BI1041" s="303">
        <f>IF(N1041="nulová",J1041,0)</f>
        <v>0</v>
      </c>
      <c r="BJ1041" s="291" t="s">
        <v>80</v>
      </c>
      <c r="BK1041" s="303">
        <f>ROUND(I1041*H1041,2)</f>
        <v>0</v>
      </c>
      <c r="BL1041" s="291" t="s">
        <v>150</v>
      </c>
      <c r="BM1041" s="291" t="s">
        <v>1652</v>
      </c>
    </row>
    <row r="1042" spans="2:65" s="55" customFormat="1" ht="22.5" customHeight="1">
      <c r="B1042" s="33"/>
      <c r="C1042" s="142" t="s">
        <v>1653</v>
      </c>
      <c r="D1042" s="142" t="s">
        <v>146</v>
      </c>
      <c r="E1042" s="143" t="s">
        <v>746</v>
      </c>
      <c r="F1042" s="144" t="s">
        <v>747</v>
      </c>
      <c r="G1042" s="145" t="s">
        <v>221</v>
      </c>
      <c r="H1042" s="146">
        <v>3.5</v>
      </c>
      <c r="I1042" s="147"/>
      <c r="J1042" s="148">
        <f>ROUND(I1042*H1042,2)</f>
        <v>0</v>
      </c>
      <c r="K1042" s="144" t="s">
        <v>190</v>
      </c>
      <c r="L1042" s="33"/>
      <c r="M1042" s="302" t="s">
        <v>21</v>
      </c>
      <c r="N1042" s="149" t="s">
        <v>43</v>
      </c>
      <c r="O1042" s="34"/>
      <c r="P1042" s="150">
        <f>O1042*H1042</f>
        <v>0</v>
      </c>
      <c r="Q1042" s="150">
        <v>0</v>
      </c>
      <c r="R1042" s="150">
        <f>Q1042*H1042</f>
        <v>0</v>
      </c>
      <c r="S1042" s="150">
        <v>0</v>
      </c>
      <c r="T1042" s="151">
        <f>S1042*H1042</f>
        <v>0</v>
      </c>
      <c r="AR1042" s="291" t="s">
        <v>150</v>
      </c>
      <c r="AT1042" s="291" t="s">
        <v>146</v>
      </c>
      <c r="AU1042" s="291" t="s">
        <v>82</v>
      </c>
      <c r="AY1042" s="291" t="s">
        <v>145</v>
      </c>
      <c r="BE1042" s="303">
        <f>IF(N1042="základní",J1042,0)</f>
        <v>0</v>
      </c>
      <c r="BF1042" s="303">
        <f>IF(N1042="snížená",J1042,0)</f>
        <v>0</v>
      </c>
      <c r="BG1042" s="303">
        <f>IF(N1042="zákl. přenesená",J1042,0)</f>
        <v>0</v>
      </c>
      <c r="BH1042" s="303">
        <f>IF(N1042="sníž. přenesená",J1042,0)</f>
        <v>0</v>
      </c>
      <c r="BI1042" s="303">
        <f>IF(N1042="nulová",J1042,0)</f>
        <v>0</v>
      </c>
      <c r="BJ1042" s="291" t="s">
        <v>80</v>
      </c>
      <c r="BK1042" s="303">
        <f>ROUND(I1042*H1042,2)</f>
        <v>0</v>
      </c>
      <c r="BL1042" s="291" t="s">
        <v>150</v>
      </c>
      <c r="BM1042" s="291" t="s">
        <v>1654</v>
      </c>
    </row>
    <row r="1043" spans="2:65" s="55" customFormat="1" ht="22.5" customHeight="1">
      <c r="B1043" s="33"/>
      <c r="C1043" s="182" t="s">
        <v>1223</v>
      </c>
      <c r="D1043" s="182" t="s">
        <v>232</v>
      </c>
      <c r="E1043" s="183" t="s">
        <v>748</v>
      </c>
      <c r="F1043" s="184" t="s">
        <v>749</v>
      </c>
      <c r="G1043" s="185" t="s">
        <v>221</v>
      </c>
      <c r="H1043" s="186">
        <v>3.5</v>
      </c>
      <c r="I1043" s="187"/>
      <c r="J1043" s="188">
        <f>ROUND(I1043*H1043,2)</f>
        <v>0</v>
      </c>
      <c r="K1043" s="184" t="s">
        <v>190</v>
      </c>
      <c r="L1043" s="306"/>
      <c r="M1043" s="307" t="s">
        <v>21</v>
      </c>
      <c r="N1043" s="189" t="s">
        <v>43</v>
      </c>
      <c r="O1043" s="34"/>
      <c r="P1043" s="150">
        <f>O1043*H1043</f>
        <v>0</v>
      </c>
      <c r="Q1043" s="150">
        <v>0</v>
      </c>
      <c r="R1043" s="150">
        <f>Q1043*H1043</f>
        <v>0</v>
      </c>
      <c r="S1043" s="150">
        <v>0</v>
      </c>
      <c r="T1043" s="151">
        <f>S1043*H1043</f>
        <v>0</v>
      </c>
      <c r="AR1043" s="291" t="s">
        <v>162</v>
      </c>
      <c r="AT1043" s="291" t="s">
        <v>232</v>
      </c>
      <c r="AU1043" s="291" t="s">
        <v>82</v>
      </c>
      <c r="AY1043" s="291" t="s">
        <v>145</v>
      </c>
      <c r="BE1043" s="303">
        <f>IF(N1043="základní",J1043,0)</f>
        <v>0</v>
      </c>
      <c r="BF1043" s="303">
        <f>IF(N1043="snížená",J1043,0)</f>
        <v>0</v>
      </c>
      <c r="BG1043" s="303">
        <f>IF(N1043="zákl. přenesená",J1043,0)</f>
        <v>0</v>
      </c>
      <c r="BH1043" s="303">
        <f>IF(N1043="sníž. přenesená",J1043,0)</f>
        <v>0</v>
      </c>
      <c r="BI1043" s="303">
        <f>IF(N1043="nulová",J1043,0)</f>
        <v>0</v>
      </c>
      <c r="BJ1043" s="291" t="s">
        <v>80</v>
      </c>
      <c r="BK1043" s="303">
        <f>ROUND(I1043*H1043,2)</f>
        <v>0</v>
      </c>
      <c r="BL1043" s="291" t="s">
        <v>150</v>
      </c>
      <c r="BM1043" s="291" t="s">
        <v>1655</v>
      </c>
    </row>
    <row r="1044" spans="2:65" s="55" customFormat="1" ht="22.5" customHeight="1">
      <c r="B1044" s="33"/>
      <c r="C1044" s="142" t="s">
        <v>1656</v>
      </c>
      <c r="D1044" s="142" t="s">
        <v>146</v>
      </c>
      <c r="E1044" s="143" t="s">
        <v>750</v>
      </c>
      <c r="F1044" s="144" t="s">
        <v>751</v>
      </c>
      <c r="G1044" s="145" t="s">
        <v>189</v>
      </c>
      <c r="H1044" s="146">
        <v>8.8309999999999995</v>
      </c>
      <c r="I1044" s="147"/>
      <c r="J1044" s="148">
        <f>ROUND(I1044*H1044,2)</f>
        <v>0</v>
      </c>
      <c r="K1044" s="144" t="s">
        <v>21</v>
      </c>
      <c r="L1044" s="33"/>
      <c r="M1044" s="302" t="s">
        <v>21</v>
      </c>
      <c r="N1044" s="149" t="s">
        <v>43</v>
      </c>
      <c r="O1044" s="34"/>
      <c r="P1044" s="150">
        <f>O1044*H1044</f>
        <v>0</v>
      </c>
      <c r="Q1044" s="150">
        <v>0</v>
      </c>
      <c r="R1044" s="150">
        <f>Q1044*H1044</f>
        <v>0</v>
      </c>
      <c r="S1044" s="150">
        <v>0</v>
      </c>
      <c r="T1044" s="151">
        <f>S1044*H1044</f>
        <v>0</v>
      </c>
      <c r="AR1044" s="291" t="s">
        <v>150</v>
      </c>
      <c r="AT1044" s="291" t="s">
        <v>146</v>
      </c>
      <c r="AU1044" s="291" t="s">
        <v>82</v>
      </c>
      <c r="AY1044" s="291" t="s">
        <v>145</v>
      </c>
      <c r="BE1044" s="303">
        <f>IF(N1044="základní",J1044,0)</f>
        <v>0</v>
      </c>
      <c r="BF1044" s="303">
        <f>IF(N1044="snížená",J1044,0)</f>
        <v>0</v>
      </c>
      <c r="BG1044" s="303">
        <f>IF(N1044="zákl. přenesená",J1044,0)</f>
        <v>0</v>
      </c>
      <c r="BH1044" s="303">
        <f>IF(N1044="sníž. přenesená",J1044,0)</f>
        <v>0</v>
      </c>
      <c r="BI1044" s="303">
        <f>IF(N1044="nulová",J1044,0)</f>
        <v>0</v>
      </c>
      <c r="BJ1044" s="291" t="s">
        <v>80</v>
      </c>
      <c r="BK1044" s="303">
        <f>ROUND(I1044*H1044,2)</f>
        <v>0</v>
      </c>
      <c r="BL1044" s="291" t="s">
        <v>150</v>
      </c>
      <c r="BM1044" s="291" t="s">
        <v>1657</v>
      </c>
    </row>
    <row r="1045" spans="2:65" s="55" customFormat="1" ht="22.5" customHeight="1">
      <c r="B1045" s="33"/>
      <c r="C1045" s="182" t="s">
        <v>1224</v>
      </c>
      <c r="D1045" s="182" t="s">
        <v>232</v>
      </c>
      <c r="E1045" s="183" t="s">
        <v>753</v>
      </c>
      <c r="F1045" s="184" t="s">
        <v>754</v>
      </c>
      <c r="G1045" s="185" t="s">
        <v>221</v>
      </c>
      <c r="H1045" s="186">
        <v>0.88300000000000001</v>
      </c>
      <c r="I1045" s="187"/>
      <c r="J1045" s="188">
        <f>ROUND(I1045*H1045,2)</f>
        <v>0</v>
      </c>
      <c r="K1045" s="184" t="s">
        <v>190</v>
      </c>
      <c r="L1045" s="306"/>
      <c r="M1045" s="307" t="s">
        <v>21</v>
      </c>
      <c r="N1045" s="189" t="s">
        <v>43</v>
      </c>
      <c r="O1045" s="34"/>
      <c r="P1045" s="150">
        <f>O1045*H1045</f>
        <v>0</v>
      </c>
      <c r="Q1045" s="150">
        <v>0.2</v>
      </c>
      <c r="R1045" s="150">
        <f>Q1045*H1045</f>
        <v>0.17660000000000001</v>
      </c>
      <c r="S1045" s="150">
        <v>0</v>
      </c>
      <c r="T1045" s="151">
        <f>S1045*H1045</f>
        <v>0</v>
      </c>
      <c r="AR1045" s="291" t="s">
        <v>162</v>
      </c>
      <c r="AT1045" s="291" t="s">
        <v>232</v>
      </c>
      <c r="AU1045" s="291" t="s">
        <v>82</v>
      </c>
      <c r="AY1045" s="291" t="s">
        <v>145</v>
      </c>
      <c r="BE1045" s="303">
        <f>IF(N1045="základní",J1045,0)</f>
        <v>0</v>
      </c>
      <c r="BF1045" s="303">
        <f>IF(N1045="snížená",J1045,0)</f>
        <v>0</v>
      </c>
      <c r="BG1045" s="303">
        <f>IF(N1045="zákl. přenesená",J1045,0)</f>
        <v>0</v>
      </c>
      <c r="BH1045" s="303">
        <f>IF(N1045="sníž. přenesená",J1045,0)</f>
        <v>0</v>
      </c>
      <c r="BI1045" s="303">
        <f>IF(N1045="nulová",J1045,0)</f>
        <v>0</v>
      </c>
      <c r="BJ1045" s="291" t="s">
        <v>80</v>
      </c>
      <c r="BK1045" s="303">
        <f>ROUND(I1045*H1045,2)</f>
        <v>0</v>
      </c>
      <c r="BL1045" s="291" t="s">
        <v>150</v>
      </c>
      <c r="BM1045" s="291" t="s">
        <v>1658</v>
      </c>
    </row>
    <row r="1046" spans="2:65" s="133" customFormat="1" ht="22.35" customHeight="1">
      <c r="B1046" s="132"/>
      <c r="D1046" s="134" t="s">
        <v>71</v>
      </c>
      <c r="E1046" s="168" t="s">
        <v>755</v>
      </c>
      <c r="F1046" s="168" t="s">
        <v>756</v>
      </c>
      <c r="I1046" s="136"/>
      <c r="J1046" s="169">
        <f>BK1046</f>
        <v>0</v>
      </c>
      <c r="L1046" s="132"/>
      <c r="M1046" s="138"/>
      <c r="N1046" s="139"/>
      <c r="O1046" s="139"/>
      <c r="P1046" s="140">
        <f>SUM(P1047:P1054)</f>
        <v>0</v>
      </c>
      <c r="Q1046" s="139"/>
      <c r="R1046" s="140">
        <f>SUM(R1047:R1054)</f>
        <v>6.0000000000000008E-5</v>
      </c>
      <c r="S1046" s="139"/>
      <c r="T1046" s="141">
        <f>SUM(T1047:T1054)</f>
        <v>0</v>
      </c>
      <c r="AR1046" s="165" t="s">
        <v>80</v>
      </c>
      <c r="AT1046" s="300" t="s">
        <v>71</v>
      </c>
      <c r="AU1046" s="300" t="s">
        <v>82</v>
      </c>
      <c r="AY1046" s="165" t="s">
        <v>145</v>
      </c>
      <c r="BK1046" s="301">
        <f>SUM(BK1047:BK1054)</f>
        <v>0</v>
      </c>
    </row>
    <row r="1047" spans="2:65" s="55" customFormat="1" ht="22.5" customHeight="1">
      <c r="B1047" s="33"/>
      <c r="C1047" s="142" t="s">
        <v>1659</v>
      </c>
      <c r="D1047" s="142" t="s">
        <v>146</v>
      </c>
      <c r="E1047" s="143" t="s">
        <v>757</v>
      </c>
      <c r="F1047" s="144" t="s">
        <v>758</v>
      </c>
      <c r="G1047" s="145" t="s">
        <v>155</v>
      </c>
      <c r="H1047" s="146">
        <v>5</v>
      </c>
      <c r="I1047" s="147"/>
      <c r="J1047" s="148">
        <f>ROUND(I1047*H1047,2)</f>
        <v>0</v>
      </c>
      <c r="K1047" s="144" t="s">
        <v>190</v>
      </c>
      <c r="L1047" s="33"/>
      <c r="M1047" s="302" t="s">
        <v>21</v>
      </c>
      <c r="N1047" s="149" t="s">
        <v>43</v>
      </c>
      <c r="O1047" s="34"/>
      <c r="P1047" s="150">
        <f>O1047*H1047</f>
        <v>0</v>
      </c>
      <c r="Q1047" s="150">
        <v>0</v>
      </c>
      <c r="R1047" s="150">
        <f>Q1047*H1047</f>
        <v>0</v>
      </c>
      <c r="S1047" s="150">
        <v>0</v>
      </c>
      <c r="T1047" s="151">
        <f>S1047*H1047</f>
        <v>0</v>
      </c>
      <c r="AR1047" s="291" t="s">
        <v>150</v>
      </c>
      <c r="AT1047" s="291" t="s">
        <v>146</v>
      </c>
      <c r="AU1047" s="291" t="s">
        <v>159</v>
      </c>
      <c r="AY1047" s="291" t="s">
        <v>145</v>
      </c>
      <c r="BE1047" s="303">
        <f>IF(N1047="základní",J1047,0)</f>
        <v>0</v>
      </c>
      <c r="BF1047" s="303">
        <f>IF(N1047="snížená",J1047,0)</f>
        <v>0</v>
      </c>
      <c r="BG1047" s="303">
        <f>IF(N1047="zákl. přenesená",J1047,0)</f>
        <v>0</v>
      </c>
      <c r="BH1047" s="303">
        <f>IF(N1047="sníž. přenesená",J1047,0)</f>
        <v>0</v>
      </c>
      <c r="BI1047" s="303">
        <f>IF(N1047="nulová",J1047,0)</f>
        <v>0</v>
      </c>
      <c r="BJ1047" s="291" t="s">
        <v>80</v>
      </c>
      <c r="BK1047" s="303">
        <f>ROUND(I1047*H1047,2)</f>
        <v>0</v>
      </c>
      <c r="BL1047" s="291" t="s">
        <v>150</v>
      </c>
      <c r="BM1047" s="291" t="s">
        <v>1660</v>
      </c>
    </row>
    <row r="1048" spans="2:65" s="55" customFormat="1" ht="148.5">
      <c r="B1048" s="33"/>
      <c r="D1048" s="170" t="s">
        <v>191</v>
      </c>
      <c r="F1048" s="171" t="s">
        <v>759</v>
      </c>
      <c r="I1048" s="122"/>
      <c r="L1048" s="33"/>
      <c r="M1048" s="154"/>
      <c r="N1048" s="34"/>
      <c r="O1048" s="34"/>
      <c r="P1048" s="34"/>
      <c r="Q1048" s="34"/>
      <c r="R1048" s="34"/>
      <c r="S1048" s="34"/>
      <c r="T1048" s="70"/>
      <c r="AT1048" s="291" t="s">
        <v>191</v>
      </c>
      <c r="AU1048" s="291" t="s">
        <v>159</v>
      </c>
    </row>
    <row r="1049" spans="2:65" s="55" customFormat="1" ht="22.5" customHeight="1">
      <c r="B1049" s="33"/>
      <c r="C1049" s="142" t="s">
        <v>1226</v>
      </c>
      <c r="D1049" s="142" t="s">
        <v>146</v>
      </c>
      <c r="E1049" s="143" t="s">
        <v>760</v>
      </c>
      <c r="F1049" s="144" t="s">
        <v>761</v>
      </c>
      <c r="G1049" s="145" t="s">
        <v>149</v>
      </c>
      <c r="H1049" s="146">
        <v>10</v>
      </c>
      <c r="I1049" s="147"/>
      <c r="J1049" s="148">
        <f>ROUND(I1049*H1049,2)</f>
        <v>0</v>
      </c>
      <c r="K1049" s="144" t="s">
        <v>21</v>
      </c>
      <c r="L1049" s="33"/>
      <c r="M1049" s="302" t="s">
        <v>21</v>
      </c>
      <c r="N1049" s="149" t="s">
        <v>43</v>
      </c>
      <c r="O1049" s="34"/>
      <c r="P1049" s="150">
        <f>O1049*H1049</f>
        <v>0</v>
      </c>
      <c r="Q1049" s="150">
        <v>0</v>
      </c>
      <c r="R1049" s="150">
        <f>Q1049*H1049</f>
        <v>0</v>
      </c>
      <c r="S1049" s="150">
        <v>0</v>
      </c>
      <c r="T1049" s="151">
        <f>S1049*H1049</f>
        <v>0</v>
      </c>
      <c r="AR1049" s="291" t="s">
        <v>150</v>
      </c>
      <c r="AT1049" s="291" t="s">
        <v>146</v>
      </c>
      <c r="AU1049" s="291" t="s">
        <v>159</v>
      </c>
      <c r="AY1049" s="291" t="s">
        <v>145</v>
      </c>
      <c r="BE1049" s="303">
        <f>IF(N1049="základní",J1049,0)</f>
        <v>0</v>
      </c>
      <c r="BF1049" s="303">
        <f>IF(N1049="snížená",J1049,0)</f>
        <v>0</v>
      </c>
      <c r="BG1049" s="303">
        <f>IF(N1049="zákl. přenesená",J1049,0)</f>
        <v>0</v>
      </c>
      <c r="BH1049" s="303">
        <f>IF(N1049="sníž. přenesená",J1049,0)</f>
        <v>0</v>
      </c>
      <c r="BI1049" s="303">
        <f>IF(N1049="nulová",J1049,0)</f>
        <v>0</v>
      </c>
      <c r="BJ1049" s="291" t="s">
        <v>80</v>
      </c>
      <c r="BK1049" s="303">
        <f>ROUND(I1049*H1049,2)</f>
        <v>0</v>
      </c>
      <c r="BL1049" s="291" t="s">
        <v>150</v>
      </c>
      <c r="BM1049" s="291" t="s">
        <v>1661</v>
      </c>
    </row>
    <row r="1050" spans="2:65" s="55" customFormat="1" ht="22.5" customHeight="1">
      <c r="B1050" s="33"/>
      <c r="C1050" s="142" t="s">
        <v>1662</v>
      </c>
      <c r="D1050" s="142" t="s">
        <v>146</v>
      </c>
      <c r="E1050" s="143" t="s">
        <v>763</v>
      </c>
      <c r="F1050" s="144" t="s">
        <v>764</v>
      </c>
      <c r="G1050" s="145" t="s">
        <v>155</v>
      </c>
      <c r="H1050" s="146">
        <v>3</v>
      </c>
      <c r="I1050" s="147"/>
      <c r="J1050" s="148">
        <f>ROUND(I1050*H1050,2)</f>
        <v>0</v>
      </c>
      <c r="K1050" s="144" t="s">
        <v>190</v>
      </c>
      <c r="L1050" s="33"/>
      <c r="M1050" s="302" t="s">
        <v>21</v>
      </c>
      <c r="N1050" s="149" t="s">
        <v>43</v>
      </c>
      <c r="O1050" s="34"/>
      <c r="P1050" s="150">
        <f>O1050*H1050</f>
        <v>0</v>
      </c>
      <c r="Q1050" s="150">
        <v>2.0000000000000002E-5</v>
      </c>
      <c r="R1050" s="150">
        <f>Q1050*H1050</f>
        <v>6.0000000000000008E-5</v>
      </c>
      <c r="S1050" s="150">
        <v>0</v>
      </c>
      <c r="T1050" s="151">
        <f>S1050*H1050</f>
        <v>0</v>
      </c>
      <c r="AR1050" s="291" t="s">
        <v>150</v>
      </c>
      <c r="AT1050" s="291" t="s">
        <v>146</v>
      </c>
      <c r="AU1050" s="291" t="s">
        <v>159</v>
      </c>
      <c r="AY1050" s="291" t="s">
        <v>145</v>
      </c>
      <c r="BE1050" s="303">
        <f>IF(N1050="základní",J1050,0)</f>
        <v>0</v>
      </c>
      <c r="BF1050" s="303">
        <f>IF(N1050="snížená",J1050,0)</f>
        <v>0</v>
      </c>
      <c r="BG1050" s="303">
        <f>IF(N1050="zákl. přenesená",J1050,0)</f>
        <v>0</v>
      </c>
      <c r="BH1050" s="303">
        <f>IF(N1050="sníž. přenesená",J1050,0)</f>
        <v>0</v>
      </c>
      <c r="BI1050" s="303">
        <f>IF(N1050="nulová",J1050,0)</f>
        <v>0</v>
      </c>
      <c r="BJ1050" s="291" t="s">
        <v>80</v>
      </c>
      <c r="BK1050" s="303">
        <f>ROUND(I1050*H1050,2)</f>
        <v>0</v>
      </c>
      <c r="BL1050" s="291" t="s">
        <v>150</v>
      </c>
      <c r="BM1050" s="291" t="s">
        <v>1663</v>
      </c>
    </row>
    <row r="1051" spans="2:65" s="55" customFormat="1" ht="27">
      <c r="B1051" s="33"/>
      <c r="D1051" s="170" t="s">
        <v>191</v>
      </c>
      <c r="F1051" s="171" t="s">
        <v>765</v>
      </c>
      <c r="I1051" s="122"/>
      <c r="L1051" s="33"/>
      <c r="M1051" s="154"/>
      <c r="N1051" s="34"/>
      <c r="O1051" s="34"/>
      <c r="P1051" s="34"/>
      <c r="Q1051" s="34"/>
      <c r="R1051" s="34"/>
      <c r="S1051" s="34"/>
      <c r="T1051" s="70"/>
      <c r="AT1051" s="291" t="s">
        <v>191</v>
      </c>
      <c r="AU1051" s="291" t="s">
        <v>159</v>
      </c>
    </row>
    <row r="1052" spans="2:65" s="55" customFormat="1" ht="22.5" customHeight="1">
      <c r="B1052" s="33"/>
      <c r="C1052" s="142" t="s">
        <v>1227</v>
      </c>
      <c r="D1052" s="142" t="s">
        <v>146</v>
      </c>
      <c r="E1052" s="143" t="s">
        <v>766</v>
      </c>
      <c r="F1052" s="144" t="s">
        <v>767</v>
      </c>
      <c r="G1052" s="145" t="s">
        <v>189</v>
      </c>
      <c r="H1052" s="146">
        <v>1</v>
      </c>
      <c r="I1052" s="147"/>
      <c r="J1052" s="148">
        <f>ROUND(I1052*H1052,2)</f>
        <v>0</v>
      </c>
      <c r="K1052" s="144" t="s">
        <v>21</v>
      </c>
      <c r="L1052" s="33"/>
      <c r="M1052" s="302" t="s">
        <v>21</v>
      </c>
      <c r="N1052" s="149" t="s">
        <v>43</v>
      </c>
      <c r="O1052" s="34"/>
      <c r="P1052" s="150">
        <f>O1052*H1052</f>
        <v>0</v>
      </c>
      <c r="Q1052" s="150">
        <v>0</v>
      </c>
      <c r="R1052" s="150">
        <f>Q1052*H1052</f>
        <v>0</v>
      </c>
      <c r="S1052" s="150">
        <v>0</v>
      </c>
      <c r="T1052" s="151">
        <f>S1052*H1052</f>
        <v>0</v>
      </c>
      <c r="AR1052" s="291" t="s">
        <v>150</v>
      </c>
      <c r="AT1052" s="291" t="s">
        <v>146</v>
      </c>
      <c r="AU1052" s="291" t="s">
        <v>159</v>
      </c>
      <c r="AY1052" s="291" t="s">
        <v>145</v>
      </c>
      <c r="BE1052" s="303">
        <f>IF(N1052="základní",J1052,0)</f>
        <v>0</v>
      </c>
      <c r="BF1052" s="303">
        <f>IF(N1052="snížená",J1052,0)</f>
        <v>0</v>
      </c>
      <c r="BG1052" s="303">
        <f>IF(N1052="zákl. přenesená",J1052,0)</f>
        <v>0</v>
      </c>
      <c r="BH1052" s="303">
        <f>IF(N1052="sníž. přenesená",J1052,0)</f>
        <v>0</v>
      </c>
      <c r="BI1052" s="303">
        <f>IF(N1052="nulová",J1052,0)</f>
        <v>0</v>
      </c>
      <c r="BJ1052" s="291" t="s">
        <v>80</v>
      </c>
      <c r="BK1052" s="303">
        <f>ROUND(I1052*H1052,2)</f>
        <v>0</v>
      </c>
      <c r="BL1052" s="291" t="s">
        <v>150</v>
      </c>
      <c r="BM1052" s="291" t="s">
        <v>1664</v>
      </c>
    </row>
    <row r="1053" spans="2:65" s="55" customFormat="1" ht="22.5" customHeight="1">
      <c r="B1053" s="33"/>
      <c r="C1053" s="142" t="s">
        <v>1665</v>
      </c>
      <c r="D1053" s="142" t="s">
        <v>146</v>
      </c>
      <c r="E1053" s="143" t="s">
        <v>741</v>
      </c>
      <c r="F1053" s="144" t="s">
        <v>742</v>
      </c>
      <c r="G1053" s="145" t="s">
        <v>189</v>
      </c>
      <c r="H1053" s="146">
        <v>1</v>
      </c>
      <c r="I1053" s="147"/>
      <c r="J1053" s="148">
        <f>ROUND(I1053*H1053,2)</f>
        <v>0</v>
      </c>
      <c r="K1053" s="144" t="s">
        <v>21</v>
      </c>
      <c r="L1053" s="33"/>
      <c r="M1053" s="302" t="s">
        <v>21</v>
      </c>
      <c r="N1053" s="149" t="s">
        <v>43</v>
      </c>
      <c r="O1053" s="34"/>
      <c r="P1053" s="150">
        <f>O1053*H1053</f>
        <v>0</v>
      </c>
      <c r="Q1053" s="150">
        <v>0</v>
      </c>
      <c r="R1053" s="150">
        <f>Q1053*H1053</f>
        <v>0</v>
      </c>
      <c r="S1053" s="150">
        <v>0</v>
      </c>
      <c r="T1053" s="151">
        <f>S1053*H1053</f>
        <v>0</v>
      </c>
      <c r="AR1053" s="291" t="s">
        <v>150</v>
      </c>
      <c r="AT1053" s="291" t="s">
        <v>146</v>
      </c>
      <c r="AU1053" s="291" t="s">
        <v>159</v>
      </c>
      <c r="AY1053" s="291" t="s">
        <v>145</v>
      </c>
      <c r="BE1053" s="303">
        <f>IF(N1053="základní",J1053,0)</f>
        <v>0</v>
      </c>
      <c r="BF1053" s="303">
        <f>IF(N1053="snížená",J1053,0)</f>
        <v>0</v>
      </c>
      <c r="BG1053" s="303">
        <f>IF(N1053="zákl. přenesená",J1053,0)</f>
        <v>0</v>
      </c>
      <c r="BH1053" s="303">
        <f>IF(N1053="sníž. přenesená",J1053,0)</f>
        <v>0</v>
      </c>
      <c r="BI1053" s="303">
        <f>IF(N1053="nulová",J1053,0)</f>
        <v>0</v>
      </c>
      <c r="BJ1053" s="291" t="s">
        <v>80</v>
      </c>
      <c r="BK1053" s="303">
        <f>ROUND(I1053*H1053,2)</f>
        <v>0</v>
      </c>
      <c r="BL1053" s="291" t="s">
        <v>150</v>
      </c>
      <c r="BM1053" s="291" t="s">
        <v>1666</v>
      </c>
    </row>
    <row r="1054" spans="2:65" s="55" customFormat="1" ht="22.5" customHeight="1">
      <c r="B1054" s="33"/>
      <c r="C1054" s="182" t="s">
        <v>1229</v>
      </c>
      <c r="D1054" s="182" t="s">
        <v>232</v>
      </c>
      <c r="E1054" s="183" t="s">
        <v>743</v>
      </c>
      <c r="F1054" s="184" t="s">
        <v>744</v>
      </c>
      <c r="G1054" s="185" t="s">
        <v>745</v>
      </c>
      <c r="H1054" s="186">
        <v>1.2</v>
      </c>
      <c r="I1054" s="187"/>
      <c r="J1054" s="188">
        <f>ROUND(I1054*H1054,2)</f>
        <v>0</v>
      </c>
      <c r="K1054" s="184" t="s">
        <v>21</v>
      </c>
      <c r="L1054" s="306"/>
      <c r="M1054" s="307" t="s">
        <v>21</v>
      </c>
      <c r="N1054" s="189" t="s">
        <v>43</v>
      </c>
      <c r="O1054" s="34"/>
      <c r="P1054" s="150">
        <f>O1054*H1054</f>
        <v>0</v>
      </c>
      <c r="Q1054" s="150">
        <v>0</v>
      </c>
      <c r="R1054" s="150">
        <f>Q1054*H1054</f>
        <v>0</v>
      </c>
      <c r="S1054" s="150">
        <v>0</v>
      </c>
      <c r="T1054" s="151">
        <f>S1054*H1054</f>
        <v>0</v>
      </c>
      <c r="AR1054" s="291" t="s">
        <v>162</v>
      </c>
      <c r="AT1054" s="291" t="s">
        <v>232</v>
      </c>
      <c r="AU1054" s="291" t="s">
        <v>159</v>
      </c>
      <c r="AY1054" s="291" t="s">
        <v>145</v>
      </c>
      <c r="BE1054" s="303">
        <f>IF(N1054="základní",J1054,0)</f>
        <v>0</v>
      </c>
      <c r="BF1054" s="303">
        <f>IF(N1054="snížená",J1054,0)</f>
        <v>0</v>
      </c>
      <c r="BG1054" s="303">
        <f>IF(N1054="zákl. přenesená",J1054,0)</f>
        <v>0</v>
      </c>
      <c r="BH1054" s="303">
        <f>IF(N1054="sníž. přenesená",J1054,0)</f>
        <v>0</v>
      </c>
      <c r="BI1054" s="303">
        <f>IF(N1054="nulová",J1054,0)</f>
        <v>0</v>
      </c>
      <c r="BJ1054" s="291" t="s">
        <v>80</v>
      </c>
      <c r="BK1054" s="303">
        <f>ROUND(I1054*H1054,2)</f>
        <v>0</v>
      </c>
      <c r="BL1054" s="291" t="s">
        <v>150</v>
      </c>
      <c r="BM1054" s="291" t="s">
        <v>1667</v>
      </c>
    </row>
    <row r="1055" spans="2:65" s="133" customFormat="1" ht="29.85" customHeight="1">
      <c r="B1055" s="132"/>
      <c r="D1055" s="134" t="s">
        <v>71</v>
      </c>
      <c r="E1055" s="168" t="s">
        <v>838</v>
      </c>
      <c r="F1055" s="168" t="s">
        <v>839</v>
      </c>
      <c r="I1055" s="136"/>
      <c r="J1055" s="169">
        <f>BK1055</f>
        <v>0</v>
      </c>
      <c r="L1055" s="132"/>
      <c r="M1055" s="138"/>
      <c r="N1055" s="139"/>
      <c r="O1055" s="139"/>
      <c r="P1055" s="140">
        <f>SUM(P1056:P1072)</f>
        <v>0</v>
      </c>
      <c r="Q1055" s="139"/>
      <c r="R1055" s="140">
        <f>SUM(R1056:R1072)</f>
        <v>4.7800000000000004E-3</v>
      </c>
      <c r="S1055" s="139"/>
      <c r="T1055" s="141">
        <f>SUM(T1056:T1072)</f>
        <v>0</v>
      </c>
      <c r="AR1055" s="165" t="s">
        <v>80</v>
      </c>
      <c r="AT1055" s="300" t="s">
        <v>71</v>
      </c>
      <c r="AU1055" s="300" t="s">
        <v>80</v>
      </c>
      <c r="AY1055" s="165" t="s">
        <v>145</v>
      </c>
      <c r="BK1055" s="301">
        <f>SUM(BK1056:BK1072)</f>
        <v>0</v>
      </c>
    </row>
    <row r="1056" spans="2:65" s="55" customFormat="1" ht="31.5" customHeight="1">
      <c r="B1056" s="33"/>
      <c r="C1056" s="142" t="s">
        <v>1668</v>
      </c>
      <c r="D1056" s="142" t="s">
        <v>146</v>
      </c>
      <c r="E1056" s="143" t="s">
        <v>778</v>
      </c>
      <c r="F1056" s="144" t="s">
        <v>779</v>
      </c>
      <c r="G1056" s="145" t="s">
        <v>189</v>
      </c>
      <c r="H1056" s="146">
        <v>956</v>
      </c>
      <c r="I1056" s="147"/>
      <c r="J1056" s="148">
        <f>ROUND(I1056*H1056,2)</f>
        <v>0</v>
      </c>
      <c r="K1056" s="144" t="s">
        <v>190</v>
      </c>
      <c r="L1056" s="33"/>
      <c r="M1056" s="302" t="s">
        <v>21</v>
      </c>
      <c r="N1056" s="149" t="s">
        <v>43</v>
      </c>
      <c r="O1056" s="34"/>
      <c r="P1056" s="150">
        <f>O1056*H1056</f>
        <v>0</v>
      </c>
      <c r="Q1056" s="150">
        <v>0</v>
      </c>
      <c r="R1056" s="150">
        <f>Q1056*H1056</f>
        <v>0</v>
      </c>
      <c r="S1056" s="150">
        <v>0</v>
      </c>
      <c r="T1056" s="151">
        <f>S1056*H1056</f>
        <v>0</v>
      </c>
      <c r="AR1056" s="291" t="s">
        <v>150</v>
      </c>
      <c r="AT1056" s="291" t="s">
        <v>146</v>
      </c>
      <c r="AU1056" s="291" t="s">
        <v>82</v>
      </c>
      <c r="AY1056" s="291" t="s">
        <v>145</v>
      </c>
      <c r="BE1056" s="303">
        <f>IF(N1056="základní",J1056,0)</f>
        <v>0</v>
      </c>
      <c r="BF1056" s="303">
        <f>IF(N1056="snížená",J1056,0)</f>
        <v>0</v>
      </c>
      <c r="BG1056" s="303">
        <f>IF(N1056="zákl. přenesená",J1056,0)</f>
        <v>0</v>
      </c>
      <c r="BH1056" s="303">
        <f>IF(N1056="sníž. přenesená",J1056,0)</f>
        <v>0</v>
      </c>
      <c r="BI1056" s="303">
        <f>IF(N1056="nulová",J1056,0)</f>
        <v>0</v>
      </c>
      <c r="BJ1056" s="291" t="s">
        <v>80</v>
      </c>
      <c r="BK1056" s="303">
        <f>ROUND(I1056*H1056,2)</f>
        <v>0</v>
      </c>
      <c r="BL1056" s="291" t="s">
        <v>150</v>
      </c>
      <c r="BM1056" s="291" t="s">
        <v>1669</v>
      </c>
    </row>
    <row r="1057" spans="2:65" s="55" customFormat="1" ht="148.5">
      <c r="B1057" s="33"/>
      <c r="D1057" s="170" t="s">
        <v>191</v>
      </c>
      <c r="F1057" s="171" t="s">
        <v>780</v>
      </c>
      <c r="I1057" s="122"/>
      <c r="L1057" s="33"/>
      <c r="M1057" s="154"/>
      <c r="N1057" s="34"/>
      <c r="O1057" s="34"/>
      <c r="P1057" s="34"/>
      <c r="Q1057" s="34"/>
      <c r="R1057" s="34"/>
      <c r="S1057" s="34"/>
      <c r="T1057" s="70"/>
      <c r="AT1057" s="291" t="s">
        <v>191</v>
      </c>
      <c r="AU1057" s="291" t="s">
        <v>82</v>
      </c>
    </row>
    <row r="1058" spans="2:65" s="55" customFormat="1" ht="22.5" customHeight="1">
      <c r="B1058" s="33"/>
      <c r="C1058" s="182" t="s">
        <v>1230</v>
      </c>
      <c r="D1058" s="182" t="s">
        <v>232</v>
      </c>
      <c r="E1058" s="183" t="s">
        <v>1097</v>
      </c>
      <c r="F1058" s="184" t="s">
        <v>843</v>
      </c>
      <c r="G1058" s="185" t="s">
        <v>844</v>
      </c>
      <c r="H1058" s="186">
        <v>0.95599999999999996</v>
      </c>
      <c r="I1058" s="187"/>
      <c r="J1058" s="188">
        <f>ROUND(I1058*H1058,2)</f>
        <v>0</v>
      </c>
      <c r="K1058" s="184" t="s">
        <v>21</v>
      </c>
      <c r="L1058" s="306"/>
      <c r="M1058" s="307" t="s">
        <v>21</v>
      </c>
      <c r="N1058" s="189" t="s">
        <v>43</v>
      </c>
      <c r="O1058" s="34"/>
      <c r="P1058" s="150">
        <f>O1058*H1058</f>
        <v>0</v>
      </c>
      <c r="Q1058" s="150">
        <v>0</v>
      </c>
      <c r="R1058" s="150">
        <f>Q1058*H1058</f>
        <v>0</v>
      </c>
      <c r="S1058" s="150">
        <v>0</v>
      </c>
      <c r="T1058" s="151">
        <f>S1058*H1058</f>
        <v>0</v>
      </c>
      <c r="AR1058" s="291" t="s">
        <v>162</v>
      </c>
      <c r="AT1058" s="291" t="s">
        <v>232</v>
      </c>
      <c r="AU1058" s="291" t="s">
        <v>82</v>
      </c>
      <c r="AY1058" s="291" t="s">
        <v>145</v>
      </c>
      <c r="BE1058" s="303">
        <f>IF(N1058="základní",J1058,0)</f>
        <v>0</v>
      </c>
      <c r="BF1058" s="303">
        <f>IF(N1058="snížená",J1058,0)</f>
        <v>0</v>
      </c>
      <c r="BG1058" s="303">
        <f>IF(N1058="zákl. přenesená",J1058,0)</f>
        <v>0</v>
      </c>
      <c r="BH1058" s="303">
        <f>IF(N1058="sníž. přenesená",J1058,0)</f>
        <v>0</v>
      </c>
      <c r="BI1058" s="303">
        <f>IF(N1058="nulová",J1058,0)</f>
        <v>0</v>
      </c>
      <c r="BJ1058" s="291" t="s">
        <v>80</v>
      </c>
      <c r="BK1058" s="303">
        <f>ROUND(I1058*H1058,2)</f>
        <v>0</v>
      </c>
      <c r="BL1058" s="291" t="s">
        <v>150</v>
      </c>
      <c r="BM1058" s="291" t="s">
        <v>1670</v>
      </c>
    </row>
    <row r="1059" spans="2:65" s="55" customFormat="1" ht="31.5" customHeight="1">
      <c r="B1059" s="33"/>
      <c r="C1059" s="142" t="s">
        <v>1671</v>
      </c>
      <c r="D1059" s="142" t="s">
        <v>146</v>
      </c>
      <c r="E1059" s="143" t="s">
        <v>847</v>
      </c>
      <c r="F1059" s="144" t="s">
        <v>848</v>
      </c>
      <c r="G1059" s="145" t="s">
        <v>189</v>
      </c>
      <c r="H1059" s="146">
        <v>956</v>
      </c>
      <c r="I1059" s="147"/>
      <c r="J1059" s="148">
        <f>ROUND(I1059*H1059,2)</f>
        <v>0</v>
      </c>
      <c r="K1059" s="144" t="s">
        <v>21</v>
      </c>
      <c r="L1059" s="33"/>
      <c r="M1059" s="302" t="s">
        <v>21</v>
      </c>
      <c r="N1059" s="149" t="s">
        <v>43</v>
      </c>
      <c r="O1059" s="34"/>
      <c r="P1059" s="150">
        <f>O1059*H1059</f>
        <v>0</v>
      </c>
      <c r="Q1059" s="150">
        <v>0</v>
      </c>
      <c r="R1059" s="150">
        <f>Q1059*H1059</f>
        <v>0</v>
      </c>
      <c r="S1059" s="150">
        <v>0</v>
      </c>
      <c r="T1059" s="151">
        <f>S1059*H1059</f>
        <v>0</v>
      </c>
      <c r="AR1059" s="291" t="s">
        <v>150</v>
      </c>
      <c r="AT1059" s="291" t="s">
        <v>146</v>
      </c>
      <c r="AU1059" s="291" t="s">
        <v>82</v>
      </c>
      <c r="AY1059" s="291" t="s">
        <v>145</v>
      </c>
      <c r="BE1059" s="303">
        <f>IF(N1059="základní",J1059,0)</f>
        <v>0</v>
      </c>
      <c r="BF1059" s="303">
        <f>IF(N1059="snížená",J1059,0)</f>
        <v>0</v>
      </c>
      <c r="BG1059" s="303">
        <f>IF(N1059="zákl. přenesená",J1059,0)</f>
        <v>0</v>
      </c>
      <c r="BH1059" s="303">
        <f>IF(N1059="sníž. přenesená",J1059,0)</f>
        <v>0</v>
      </c>
      <c r="BI1059" s="303">
        <f>IF(N1059="nulová",J1059,0)</f>
        <v>0</v>
      </c>
      <c r="BJ1059" s="291" t="s">
        <v>80</v>
      </c>
      <c r="BK1059" s="303">
        <f>ROUND(I1059*H1059,2)</f>
        <v>0</v>
      </c>
      <c r="BL1059" s="291" t="s">
        <v>150</v>
      </c>
      <c r="BM1059" s="291" t="s">
        <v>1672</v>
      </c>
    </row>
    <row r="1060" spans="2:65" s="55" customFormat="1" ht="22.5" customHeight="1">
      <c r="B1060" s="33"/>
      <c r="C1060" s="142" t="s">
        <v>1232</v>
      </c>
      <c r="D1060" s="142" t="s">
        <v>146</v>
      </c>
      <c r="E1060" s="143" t="s">
        <v>850</v>
      </c>
      <c r="F1060" s="144" t="s">
        <v>851</v>
      </c>
      <c r="G1060" s="145" t="s">
        <v>189</v>
      </c>
      <c r="H1060" s="146">
        <v>956</v>
      </c>
      <c r="I1060" s="147"/>
      <c r="J1060" s="148">
        <f>ROUND(I1060*H1060,2)</f>
        <v>0</v>
      </c>
      <c r="K1060" s="144" t="s">
        <v>190</v>
      </c>
      <c r="L1060" s="33"/>
      <c r="M1060" s="302" t="s">
        <v>21</v>
      </c>
      <c r="N1060" s="149" t="s">
        <v>43</v>
      </c>
      <c r="O1060" s="34"/>
      <c r="P1060" s="150">
        <f>O1060*H1060</f>
        <v>0</v>
      </c>
      <c r="Q1060" s="150">
        <v>0</v>
      </c>
      <c r="R1060" s="150">
        <f>Q1060*H1060</f>
        <v>0</v>
      </c>
      <c r="S1060" s="150">
        <v>0</v>
      </c>
      <c r="T1060" s="151">
        <f>S1060*H1060</f>
        <v>0</v>
      </c>
      <c r="AR1060" s="291" t="s">
        <v>150</v>
      </c>
      <c r="AT1060" s="291" t="s">
        <v>146</v>
      </c>
      <c r="AU1060" s="291" t="s">
        <v>82</v>
      </c>
      <c r="AY1060" s="291" t="s">
        <v>145</v>
      </c>
      <c r="BE1060" s="303">
        <f>IF(N1060="základní",J1060,0)</f>
        <v>0</v>
      </c>
      <c r="BF1060" s="303">
        <f>IF(N1060="snížená",J1060,0)</f>
        <v>0</v>
      </c>
      <c r="BG1060" s="303">
        <f>IF(N1060="zákl. přenesená",J1060,0)</f>
        <v>0</v>
      </c>
      <c r="BH1060" s="303">
        <f>IF(N1060="sníž. přenesená",J1060,0)</f>
        <v>0</v>
      </c>
      <c r="BI1060" s="303">
        <f>IF(N1060="nulová",J1060,0)</f>
        <v>0</v>
      </c>
      <c r="BJ1060" s="291" t="s">
        <v>80</v>
      </c>
      <c r="BK1060" s="303">
        <f>ROUND(I1060*H1060,2)</f>
        <v>0</v>
      </c>
      <c r="BL1060" s="291" t="s">
        <v>150</v>
      </c>
      <c r="BM1060" s="291" t="s">
        <v>1673</v>
      </c>
    </row>
    <row r="1061" spans="2:65" s="55" customFormat="1" ht="40.5">
      <c r="B1061" s="33"/>
      <c r="D1061" s="170" t="s">
        <v>191</v>
      </c>
      <c r="F1061" s="171" t="s">
        <v>400</v>
      </c>
      <c r="I1061" s="122"/>
      <c r="L1061" s="33"/>
      <c r="M1061" s="154"/>
      <c r="N1061" s="34"/>
      <c r="O1061" s="34"/>
      <c r="P1061" s="34"/>
      <c r="Q1061" s="34"/>
      <c r="R1061" s="34"/>
      <c r="S1061" s="34"/>
      <c r="T1061" s="70"/>
      <c r="AT1061" s="291" t="s">
        <v>191</v>
      </c>
      <c r="AU1061" s="291" t="s">
        <v>82</v>
      </c>
    </row>
    <row r="1062" spans="2:65" s="55" customFormat="1" ht="22.5" customHeight="1">
      <c r="B1062" s="33"/>
      <c r="C1062" s="142" t="s">
        <v>1674</v>
      </c>
      <c r="D1062" s="142" t="s">
        <v>146</v>
      </c>
      <c r="E1062" s="143" t="s">
        <v>401</v>
      </c>
      <c r="F1062" s="144" t="s">
        <v>402</v>
      </c>
      <c r="G1062" s="145" t="s">
        <v>189</v>
      </c>
      <c r="H1062" s="146">
        <v>956</v>
      </c>
      <c r="I1062" s="147"/>
      <c r="J1062" s="148">
        <f>ROUND(I1062*H1062,2)</f>
        <v>0</v>
      </c>
      <c r="K1062" s="144" t="s">
        <v>190</v>
      </c>
      <c r="L1062" s="33"/>
      <c r="M1062" s="302" t="s">
        <v>21</v>
      </c>
      <c r="N1062" s="149" t="s">
        <v>43</v>
      </c>
      <c r="O1062" s="34"/>
      <c r="P1062" s="150">
        <f>O1062*H1062</f>
        <v>0</v>
      </c>
      <c r="Q1062" s="150">
        <v>0</v>
      </c>
      <c r="R1062" s="150">
        <f>Q1062*H1062</f>
        <v>0</v>
      </c>
      <c r="S1062" s="150">
        <v>0</v>
      </c>
      <c r="T1062" s="151">
        <f>S1062*H1062</f>
        <v>0</v>
      </c>
      <c r="AR1062" s="291" t="s">
        <v>150</v>
      </c>
      <c r="AT1062" s="291" t="s">
        <v>146</v>
      </c>
      <c r="AU1062" s="291" t="s">
        <v>82</v>
      </c>
      <c r="AY1062" s="291" t="s">
        <v>145</v>
      </c>
      <c r="BE1062" s="303">
        <f>IF(N1062="základní",J1062,0)</f>
        <v>0</v>
      </c>
      <c r="BF1062" s="303">
        <f>IF(N1062="snížená",J1062,0)</f>
        <v>0</v>
      </c>
      <c r="BG1062" s="303">
        <f>IF(N1062="zákl. přenesená",J1062,0)</f>
        <v>0</v>
      </c>
      <c r="BH1062" s="303">
        <f>IF(N1062="sníž. přenesená",J1062,0)</f>
        <v>0</v>
      </c>
      <c r="BI1062" s="303">
        <f>IF(N1062="nulová",J1062,0)</f>
        <v>0</v>
      </c>
      <c r="BJ1062" s="291" t="s">
        <v>80</v>
      </c>
      <c r="BK1062" s="303">
        <f>ROUND(I1062*H1062,2)</f>
        <v>0</v>
      </c>
      <c r="BL1062" s="291" t="s">
        <v>150</v>
      </c>
      <c r="BM1062" s="291" t="s">
        <v>1675</v>
      </c>
    </row>
    <row r="1063" spans="2:65" s="55" customFormat="1" ht="40.5">
      <c r="B1063" s="33"/>
      <c r="D1063" s="170" t="s">
        <v>191</v>
      </c>
      <c r="F1063" s="171" t="s">
        <v>400</v>
      </c>
      <c r="I1063" s="122"/>
      <c r="L1063" s="33"/>
      <c r="M1063" s="154"/>
      <c r="N1063" s="34"/>
      <c r="O1063" s="34"/>
      <c r="P1063" s="34"/>
      <c r="Q1063" s="34"/>
      <c r="R1063" s="34"/>
      <c r="S1063" s="34"/>
      <c r="T1063" s="70"/>
      <c r="AT1063" s="291" t="s">
        <v>191</v>
      </c>
      <c r="AU1063" s="291" t="s">
        <v>82</v>
      </c>
    </row>
    <row r="1064" spans="2:65" s="55" customFormat="1" ht="22.5" customHeight="1">
      <c r="B1064" s="33"/>
      <c r="C1064" s="142" t="s">
        <v>1203</v>
      </c>
      <c r="D1064" s="142" t="s">
        <v>146</v>
      </c>
      <c r="E1064" s="143" t="s">
        <v>855</v>
      </c>
      <c r="F1064" s="144" t="s">
        <v>856</v>
      </c>
      <c r="G1064" s="145" t="s">
        <v>189</v>
      </c>
      <c r="H1064" s="146">
        <v>956</v>
      </c>
      <c r="I1064" s="147"/>
      <c r="J1064" s="148">
        <f>ROUND(I1064*H1064,2)</f>
        <v>0</v>
      </c>
      <c r="K1064" s="144" t="s">
        <v>190</v>
      </c>
      <c r="L1064" s="33"/>
      <c r="M1064" s="302" t="s">
        <v>21</v>
      </c>
      <c r="N1064" s="149" t="s">
        <v>43</v>
      </c>
      <c r="O1064" s="34"/>
      <c r="P1064" s="150">
        <f>O1064*H1064</f>
        <v>0</v>
      </c>
      <c r="Q1064" s="150">
        <v>0</v>
      </c>
      <c r="R1064" s="150">
        <f>Q1064*H1064</f>
        <v>0</v>
      </c>
      <c r="S1064" s="150">
        <v>0</v>
      </c>
      <c r="T1064" s="151">
        <f>S1064*H1064</f>
        <v>0</v>
      </c>
      <c r="AR1064" s="291" t="s">
        <v>150</v>
      </c>
      <c r="AT1064" s="291" t="s">
        <v>146</v>
      </c>
      <c r="AU1064" s="291" t="s">
        <v>82</v>
      </c>
      <c r="AY1064" s="291" t="s">
        <v>145</v>
      </c>
      <c r="BE1064" s="303">
        <f>IF(N1064="základní",J1064,0)</f>
        <v>0</v>
      </c>
      <c r="BF1064" s="303">
        <f>IF(N1064="snížená",J1064,0)</f>
        <v>0</v>
      </c>
      <c r="BG1064" s="303">
        <f>IF(N1064="zákl. přenesená",J1064,0)</f>
        <v>0</v>
      </c>
      <c r="BH1064" s="303">
        <f>IF(N1064="sníž. přenesená",J1064,0)</f>
        <v>0</v>
      </c>
      <c r="BI1064" s="303">
        <f>IF(N1064="nulová",J1064,0)</f>
        <v>0</v>
      </c>
      <c r="BJ1064" s="291" t="s">
        <v>80</v>
      </c>
      <c r="BK1064" s="303">
        <f>ROUND(I1064*H1064,2)</f>
        <v>0</v>
      </c>
      <c r="BL1064" s="291" t="s">
        <v>150</v>
      </c>
      <c r="BM1064" s="291" t="s">
        <v>1676</v>
      </c>
    </row>
    <row r="1065" spans="2:65" s="55" customFormat="1" ht="40.5">
      <c r="B1065" s="33"/>
      <c r="D1065" s="170" t="s">
        <v>191</v>
      </c>
      <c r="F1065" s="171" t="s">
        <v>400</v>
      </c>
      <c r="I1065" s="122"/>
      <c r="L1065" s="33"/>
      <c r="M1065" s="154"/>
      <c r="N1065" s="34"/>
      <c r="O1065" s="34"/>
      <c r="P1065" s="34"/>
      <c r="Q1065" s="34"/>
      <c r="R1065" s="34"/>
      <c r="S1065" s="34"/>
      <c r="T1065" s="70"/>
      <c r="AT1065" s="291" t="s">
        <v>191</v>
      </c>
      <c r="AU1065" s="291" t="s">
        <v>82</v>
      </c>
    </row>
    <row r="1066" spans="2:65" s="55" customFormat="1" ht="22.5" customHeight="1">
      <c r="B1066" s="33"/>
      <c r="C1066" s="142" t="s">
        <v>1677</v>
      </c>
      <c r="D1066" s="142" t="s">
        <v>146</v>
      </c>
      <c r="E1066" s="143" t="s">
        <v>401</v>
      </c>
      <c r="F1066" s="144" t="s">
        <v>402</v>
      </c>
      <c r="G1066" s="145" t="s">
        <v>189</v>
      </c>
      <c r="H1066" s="146">
        <v>956</v>
      </c>
      <c r="I1066" s="147"/>
      <c r="J1066" s="148">
        <f>ROUND(I1066*H1066,2)</f>
        <v>0</v>
      </c>
      <c r="K1066" s="144" t="s">
        <v>190</v>
      </c>
      <c r="L1066" s="33"/>
      <c r="M1066" s="302" t="s">
        <v>21</v>
      </c>
      <c r="N1066" s="149" t="s">
        <v>43</v>
      </c>
      <c r="O1066" s="34"/>
      <c r="P1066" s="150">
        <f>O1066*H1066</f>
        <v>0</v>
      </c>
      <c r="Q1066" s="150">
        <v>0</v>
      </c>
      <c r="R1066" s="150">
        <f>Q1066*H1066</f>
        <v>0</v>
      </c>
      <c r="S1066" s="150">
        <v>0</v>
      </c>
      <c r="T1066" s="151">
        <f>S1066*H1066</f>
        <v>0</v>
      </c>
      <c r="AR1066" s="291" t="s">
        <v>150</v>
      </c>
      <c r="AT1066" s="291" t="s">
        <v>146</v>
      </c>
      <c r="AU1066" s="291" t="s">
        <v>82</v>
      </c>
      <c r="AY1066" s="291" t="s">
        <v>145</v>
      </c>
      <c r="BE1066" s="303">
        <f>IF(N1066="základní",J1066,0)</f>
        <v>0</v>
      </c>
      <c r="BF1066" s="303">
        <f>IF(N1066="snížená",J1066,0)</f>
        <v>0</v>
      </c>
      <c r="BG1066" s="303">
        <f>IF(N1066="zákl. přenesená",J1066,0)</f>
        <v>0</v>
      </c>
      <c r="BH1066" s="303">
        <f>IF(N1066="sníž. přenesená",J1066,0)</f>
        <v>0</v>
      </c>
      <c r="BI1066" s="303">
        <f>IF(N1066="nulová",J1066,0)</f>
        <v>0</v>
      </c>
      <c r="BJ1066" s="291" t="s">
        <v>80</v>
      </c>
      <c r="BK1066" s="303">
        <f>ROUND(I1066*H1066,2)</f>
        <v>0</v>
      </c>
      <c r="BL1066" s="291" t="s">
        <v>150</v>
      </c>
      <c r="BM1066" s="291" t="s">
        <v>1678</v>
      </c>
    </row>
    <row r="1067" spans="2:65" s="55" customFormat="1" ht="40.5">
      <c r="B1067" s="33"/>
      <c r="D1067" s="170" t="s">
        <v>191</v>
      </c>
      <c r="F1067" s="171" t="s">
        <v>400</v>
      </c>
      <c r="I1067" s="122"/>
      <c r="L1067" s="33"/>
      <c r="M1067" s="154"/>
      <c r="N1067" s="34"/>
      <c r="O1067" s="34"/>
      <c r="P1067" s="34"/>
      <c r="Q1067" s="34"/>
      <c r="R1067" s="34"/>
      <c r="S1067" s="34"/>
      <c r="T1067" s="70"/>
      <c r="AT1067" s="291" t="s">
        <v>191</v>
      </c>
      <c r="AU1067" s="291" t="s">
        <v>82</v>
      </c>
    </row>
    <row r="1068" spans="2:65" s="55" customFormat="1" ht="22.5" customHeight="1">
      <c r="B1068" s="33"/>
      <c r="C1068" s="142" t="s">
        <v>1207</v>
      </c>
      <c r="D1068" s="142" t="s">
        <v>146</v>
      </c>
      <c r="E1068" s="143" t="s">
        <v>860</v>
      </c>
      <c r="F1068" s="144" t="s">
        <v>861</v>
      </c>
      <c r="G1068" s="145" t="s">
        <v>189</v>
      </c>
      <c r="H1068" s="146">
        <v>956</v>
      </c>
      <c r="I1068" s="147"/>
      <c r="J1068" s="148">
        <f>ROUND(I1068*H1068,2)</f>
        <v>0</v>
      </c>
      <c r="K1068" s="144" t="s">
        <v>21</v>
      </c>
      <c r="L1068" s="33"/>
      <c r="M1068" s="302" t="s">
        <v>21</v>
      </c>
      <c r="N1068" s="149" t="s">
        <v>43</v>
      </c>
      <c r="O1068" s="34"/>
      <c r="P1068" s="150">
        <f>O1068*H1068</f>
        <v>0</v>
      </c>
      <c r="Q1068" s="150">
        <v>0</v>
      </c>
      <c r="R1068" s="150">
        <f>Q1068*H1068</f>
        <v>0</v>
      </c>
      <c r="S1068" s="150">
        <v>0</v>
      </c>
      <c r="T1068" s="151">
        <f>S1068*H1068</f>
        <v>0</v>
      </c>
      <c r="AR1068" s="291" t="s">
        <v>150</v>
      </c>
      <c r="AT1068" s="291" t="s">
        <v>146</v>
      </c>
      <c r="AU1068" s="291" t="s">
        <v>82</v>
      </c>
      <c r="AY1068" s="291" t="s">
        <v>145</v>
      </c>
      <c r="BE1068" s="303">
        <f>IF(N1068="základní",J1068,0)</f>
        <v>0</v>
      </c>
      <c r="BF1068" s="303">
        <f>IF(N1068="snížená",J1068,0)</f>
        <v>0</v>
      </c>
      <c r="BG1068" s="303">
        <f>IF(N1068="zákl. přenesená",J1068,0)</f>
        <v>0</v>
      </c>
      <c r="BH1068" s="303">
        <f>IF(N1068="sníž. přenesená",J1068,0)</f>
        <v>0</v>
      </c>
      <c r="BI1068" s="303">
        <f>IF(N1068="nulová",J1068,0)</f>
        <v>0</v>
      </c>
      <c r="BJ1068" s="291" t="s">
        <v>80</v>
      </c>
      <c r="BK1068" s="303">
        <f>ROUND(I1068*H1068,2)</f>
        <v>0</v>
      </c>
      <c r="BL1068" s="291" t="s">
        <v>150</v>
      </c>
      <c r="BM1068" s="291" t="s">
        <v>1679</v>
      </c>
    </row>
    <row r="1069" spans="2:65" s="55" customFormat="1" ht="22.5" customHeight="1">
      <c r="B1069" s="33"/>
      <c r="C1069" s="182" t="s">
        <v>1680</v>
      </c>
      <c r="D1069" s="182" t="s">
        <v>232</v>
      </c>
      <c r="E1069" s="183" t="s">
        <v>864</v>
      </c>
      <c r="F1069" s="184" t="s">
        <v>1249</v>
      </c>
      <c r="G1069" s="185" t="s">
        <v>459</v>
      </c>
      <c r="H1069" s="186">
        <v>4.78</v>
      </c>
      <c r="I1069" s="187"/>
      <c r="J1069" s="188">
        <f>ROUND(I1069*H1069,2)</f>
        <v>0</v>
      </c>
      <c r="K1069" s="184" t="s">
        <v>190</v>
      </c>
      <c r="L1069" s="306"/>
      <c r="M1069" s="307" t="s">
        <v>21</v>
      </c>
      <c r="N1069" s="189" t="s">
        <v>43</v>
      </c>
      <c r="O1069" s="34"/>
      <c r="P1069" s="150">
        <f>O1069*H1069</f>
        <v>0</v>
      </c>
      <c r="Q1069" s="150">
        <v>1E-3</v>
      </c>
      <c r="R1069" s="150">
        <f>Q1069*H1069</f>
        <v>4.7800000000000004E-3</v>
      </c>
      <c r="S1069" s="150">
        <v>0</v>
      </c>
      <c r="T1069" s="151">
        <f>S1069*H1069</f>
        <v>0</v>
      </c>
      <c r="AR1069" s="291" t="s">
        <v>162</v>
      </c>
      <c r="AT1069" s="291" t="s">
        <v>232</v>
      </c>
      <c r="AU1069" s="291" t="s">
        <v>82</v>
      </c>
      <c r="AY1069" s="291" t="s">
        <v>145</v>
      </c>
      <c r="BE1069" s="303">
        <f>IF(N1069="základní",J1069,0)</f>
        <v>0</v>
      </c>
      <c r="BF1069" s="303">
        <f>IF(N1069="snížená",J1069,0)</f>
        <v>0</v>
      </c>
      <c r="BG1069" s="303">
        <f>IF(N1069="zákl. přenesená",J1069,0)</f>
        <v>0</v>
      </c>
      <c r="BH1069" s="303">
        <f>IF(N1069="sníž. přenesená",J1069,0)</f>
        <v>0</v>
      </c>
      <c r="BI1069" s="303">
        <f>IF(N1069="nulová",J1069,0)</f>
        <v>0</v>
      </c>
      <c r="BJ1069" s="291" t="s">
        <v>80</v>
      </c>
      <c r="BK1069" s="303">
        <f>ROUND(I1069*H1069,2)</f>
        <v>0</v>
      </c>
      <c r="BL1069" s="291" t="s">
        <v>150</v>
      </c>
      <c r="BM1069" s="291" t="s">
        <v>1681</v>
      </c>
    </row>
    <row r="1070" spans="2:65" s="55" customFormat="1" ht="22.5" customHeight="1">
      <c r="B1070" s="33"/>
      <c r="C1070" s="142" t="s">
        <v>1210</v>
      </c>
      <c r="D1070" s="142" t="s">
        <v>146</v>
      </c>
      <c r="E1070" s="143" t="s">
        <v>962</v>
      </c>
      <c r="F1070" s="144" t="s">
        <v>963</v>
      </c>
      <c r="G1070" s="145" t="s">
        <v>189</v>
      </c>
      <c r="H1070" s="146">
        <v>956</v>
      </c>
      <c r="I1070" s="147"/>
      <c r="J1070" s="148">
        <f>ROUND(I1070*H1070,2)</f>
        <v>0</v>
      </c>
      <c r="K1070" s="144" t="s">
        <v>190</v>
      </c>
      <c r="L1070" s="33"/>
      <c r="M1070" s="302" t="s">
        <v>21</v>
      </c>
      <c r="N1070" s="149" t="s">
        <v>43</v>
      </c>
      <c r="O1070" s="34"/>
      <c r="P1070" s="150">
        <f>O1070*H1070</f>
        <v>0</v>
      </c>
      <c r="Q1070" s="150">
        <v>0</v>
      </c>
      <c r="R1070" s="150">
        <f>Q1070*H1070</f>
        <v>0</v>
      </c>
      <c r="S1070" s="150">
        <v>0</v>
      </c>
      <c r="T1070" s="151">
        <f>S1070*H1070</f>
        <v>0</v>
      </c>
      <c r="AR1070" s="291" t="s">
        <v>150</v>
      </c>
      <c r="AT1070" s="291" t="s">
        <v>146</v>
      </c>
      <c r="AU1070" s="291" t="s">
        <v>82</v>
      </c>
      <c r="AY1070" s="291" t="s">
        <v>145</v>
      </c>
      <c r="BE1070" s="303">
        <f>IF(N1070="základní",J1070,0)</f>
        <v>0</v>
      </c>
      <c r="BF1070" s="303">
        <f>IF(N1070="snížená",J1070,0)</f>
        <v>0</v>
      </c>
      <c r="BG1070" s="303">
        <f>IF(N1070="zákl. přenesená",J1070,0)</f>
        <v>0</v>
      </c>
      <c r="BH1070" s="303">
        <f>IF(N1070="sníž. přenesená",J1070,0)</f>
        <v>0</v>
      </c>
      <c r="BI1070" s="303">
        <f>IF(N1070="nulová",J1070,0)</f>
        <v>0</v>
      </c>
      <c r="BJ1070" s="291" t="s">
        <v>80</v>
      </c>
      <c r="BK1070" s="303">
        <f>ROUND(I1070*H1070,2)</f>
        <v>0</v>
      </c>
      <c r="BL1070" s="291" t="s">
        <v>150</v>
      </c>
      <c r="BM1070" s="291" t="s">
        <v>1682</v>
      </c>
    </row>
    <row r="1071" spans="2:65" s="55" customFormat="1" ht="40.5">
      <c r="B1071" s="33"/>
      <c r="D1071" s="170" t="s">
        <v>191</v>
      </c>
      <c r="F1071" s="171" t="s">
        <v>400</v>
      </c>
      <c r="I1071" s="122"/>
      <c r="L1071" s="33"/>
      <c r="M1071" s="154"/>
      <c r="N1071" s="34"/>
      <c r="O1071" s="34"/>
      <c r="P1071" s="34"/>
      <c r="Q1071" s="34"/>
      <c r="R1071" s="34"/>
      <c r="S1071" s="34"/>
      <c r="T1071" s="70"/>
      <c r="AT1071" s="291" t="s">
        <v>191</v>
      </c>
      <c r="AU1071" s="291" t="s">
        <v>82</v>
      </c>
    </row>
    <row r="1072" spans="2:65" s="55" customFormat="1" ht="22.5" customHeight="1">
      <c r="B1072" s="33"/>
      <c r="C1072" s="142" t="s">
        <v>1683</v>
      </c>
      <c r="D1072" s="142" t="s">
        <v>146</v>
      </c>
      <c r="E1072" s="143" t="s">
        <v>870</v>
      </c>
      <c r="F1072" s="144" t="s">
        <v>871</v>
      </c>
      <c r="G1072" s="145" t="s">
        <v>189</v>
      </c>
      <c r="H1072" s="146">
        <v>1912</v>
      </c>
      <c r="I1072" s="147"/>
      <c r="J1072" s="148">
        <f>ROUND(I1072*H1072,2)</f>
        <v>0</v>
      </c>
      <c r="K1072" s="144" t="s">
        <v>21</v>
      </c>
      <c r="L1072" s="33"/>
      <c r="M1072" s="302" t="s">
        <v>21</v>
      </c>
      <c r="N1072" s="149" t="s">
        <v>43</v>
      </c>
      <c r="O1072" s="34"/>
      <c r="P1072" s="150">
        <f>O1072*H1072</f>
        <v>0</v>
      </c>
      <c r="Q1072" s="150">
        <v>0</v>
      </c>
      <c r="R1072" s="150">
        <f>Q1072*H1072</f>
        <v>0</v>
      </c>
      <c r="S1072" s="150">
        <v>0</v>
      </c>
      <c r="T1072" s="151">
        <f>S1072*H1072</f>
        <v>0</v>
      </c>
      <c r="AR1072" s="291" t="s">
        <v>150</v>
      </c>
      <c r="AT1072" s="291" t="s">
        <v>146</v>
      </c>
      <c r="AU1072" s="291" t="s">
        <v>82</v>
      </c>
      <c r="AY1072" s="291" t="s">
        <v>145</v>
      </c>
      <c r="BE1072" s="303">
        <f>IF(N1072="základní",J1072,0)</f>
        <v>0</v>
      </c>
      <c r="BF1072" s="303">
        <f>IF(N1072="snížená",J1072,0)</f>
        <v>0</v>
      </c>
      <c r="BG1072" s="303">
        <f>IF(N1072="zákl. přenesená",J1072,0)</f>
        <v>0</v>
      </c>
      <c r="BH1072" s="303">
        <f>IF(N1072="sníž. přenesená",J1072,0)</f>
        <v>0</v>
      </c>
      <c r="BI1072" s="303">
        <f>IF(N1072="nulová",J1072,0)</f>
        <v>0</v>
      </c>
      <c r="BJ1072" s="291" t="s">
        <v>80</v>
      </c>
      <c r="BK1072" s="303">
        <f>ROUND(I1072*H1072,2)</f>
        <v>0</v>
      </c>
      <c r="BL1072" s="291" t="s">
        <v>150</v>
      </c>
      <c r="BM1072" s="291" t="s">
        <v>1684</v>
      </c>
    </row>
    <row r="1073" spans="2:65" s="133" customFormat="1" ht="37.35" customHeight="1">
      <c r="B1073" s="132"/>
      <c r="D1073" s="165" t="s">
        <v>71</v>
      </c>
      <c r="E1073" s="166" t="s">
        <v>1685</v>
      </c>
      <c r="F1073" s="166" t="s">
        <v>1686</v>
      </c>
      <c r="I1073" s="136"/>
      <c r="J1073" s="167">
        <f>BK1073</f>
        <v>0</v>
      </c>
      <c r="L1073" s="132"/>
      <c r="M1073" s="138"/>
      <c r="N1073" s="139"/>
      <c r="O1073" s="139"/>
      <c r="P1073" s="140">
        <f>P1074+P1081</f>
        <v>0</v>
      </c>
      <c r="Q1073" s="139"/>
      <c r="R1073" s="140">
        <f>R1074+R1081</f>
        <v>1.9015000000000001E-2</v>
      </c>
      <c r="S1073" s="139"/>
      <c r="T1073" s="141">
        <f>T1074+T1081</f>
        <v>0</v>
      </c>
      <c r="AR1073" s="165" t="s">
        <v>80</v>
      </c>
      <c r="AT1073" s="300" t="s">
        <v>71</v>
      </c>
      <c r="AU1073" s="300" t="s">
        <v>72</v>
      </c>
      <c r="AY1073" s="165" t="s">
        <v>145</v>
      </c>
      <c r="BK1073" s="301">
        <f>BK1074+BK1081</f>
        <v>0</v>
      </c>
    </row>
    <row r="1074" spans="2:65" s="133" customFormat="1" ht="19.899999999999999" customHeight="1">
      <c r="B1074" s="132"/>
      <c r="D1074" s="134" t="s">
        <v>71</v>
      </c>
      <c r="E1074" s="168" t="s">
        <v>2439</v>
      </c>
      <c r="F1074" s="168" t="s">
        <v>2440</v>
      </c>
      <c r="I1074" s="136"/>
      <c r="J1074" s="169">
        <f>BK1074</f>
        <v>0</v>
      </c>
      <c r="L1074" s="132"/>
      <c r="M1074" s="138"/>
      <c r="N1074" s="139"/>
      <c r="O1074" s="139"/>
      <c r="P1074" s="140">
        <f>SUM(P1075:P1080)</f>
        <v>0</v>
      </c>
      <c r="Q1074" s="139"/>
      <c r="R1074" s="140">
        <f>SUM(R1075:R1080)</f>
        <v>0</v>
      </c>
      <c r="S1074" s="139"/>
      <c r="T1074" s="141">
        <f>SUM(T1075:T1080)</f>
        <v>0</v>
      </c>
      <c r="AR1074" s="165" t="s">
        <v>80</v>
      </c>
      <c r="AT1074" s="300" t="s">
        <v>71</v>
      </c>
      <c r="AU1074" s="300" t="s">
        <v>80</v>
      </c>
      <c r="AY1074" s="165" t="s">
        <v>145</v>
      </c>
      <c r="BK1074" s="301">
        <f>SUM(BK1075:BK1080)</f>
        <v>0</v>
      </c>
    </row>
    <row r="1075" spans="2:65" s="55" customFormat="1" ht="31.5" customHeight="1">
      <c r="B1075" s="33"/>
      <c r="C1075" s="142" t="s">
        <v>1233</v>
      </c>
      <c r="D1075" s="142" t="s">
        <v>146</v>
      </c>
      <c r="E1075" s="143" t="s">
        <v>698</v>
      </c>
      <c r="F1075" s="144" t="s">
        <v>699</v>
      </c>
      <c r="G1075" s="145" t="s">
        <v>155</v>
      </c>
      <c r="H1075" s="146">
        <v>50</v>
      </c>
      <c r="I1075" s="147"/>
      <c r="J1075" s="148">
        <f t="shared" ref="J1075:J1080" si="160">ROUND(I1075*H1075,2)</f>
        <v>0</v>
      </c>
      <c r="K1075" s="144" t="s">
        <v>21</v>
      </c>
      <c r="L1075" s="33"/>
      <c r="M1075" s="302" t="s">
        <v>21</v>
      </c>
      <c r="N1075" s="149" t="s">
        <v>43</v>
      </c>
      <c r="O1075" s="34"/>
      <c r="P1075" s="150">
        <f t="shared" ref="P1075:P1080" si="161">O1075*H1075</f>
        <v>0</v>
      </c>
      <c r="Q1075" s="150">
        <v>0</v>
      </c>
      <c r="R1075" s="150">
        <f t="shared" ref="R1075:R1080" si="162">Q1075*H1075</f>
        <v>0</v>
      </c>
      <c r="S1075" s="150">
        <v>0</v>
      </c>
      <c r="T1075" s="151">
        <f t="shared" ref="T1075:T1080" si="163">S1075*H1075</f>
        <v>0</v>
      </c>
      <c r="AR1075" s="291" t="s">
        <v>150</v>
      </c>
      <c r="AT1075" s="291" t="s">
        <v>146</v>
      </c>
      <c r="AU1075" s="291" t="s">
        <v>82</v>
      </c>
      <c r="AY1075" s="291" t="s">
        <v>145</v>
      </c>
      <c r="BE1075" s="303">
        <f t="shared" ref="BE1075:BE1080" si="164">IF(N1075="základní",J1075,0)</f>
        <v>0</v>
      </c>
      <c r="BF1075" s="303">
        <f t="shared" ref="BF1075:BF1080" si="165">IF(N1075="snížená",J1075,0)</f>
        <v>0</v>
      </c>
      <c r="BG1075" s="303">
        <f t="shared" ref="BG1075:BG1080" si="166">IF(N1075="zákl. přenesená",J1075,0)</f>
        <v>0</v>
      </c>
      <c r="BH1075" s="303">
        <f t="shared" ref="BH1075:BH1080" si="167">IF(N1075="sníž. přenesená",J1075,0)</f>
        <v>0</v>
      </c>
      <c r="BI1075" s="303">
        <f t="shared" ref="BI1075:BI1080" si="168">IF(N1075="nulová",J1075,0)</f>
        <v>0</v>
      </c>
      <c r="BJ1075" s="291" t="s">
        <v>80</v>
      </c>
      <c r="BK1075" s="303">
        <f t="shared" ref="BK1075:BK1080" si="169">ROUND(I1075*H1075,2)</f>
        <v>0</v>
      </c>
      <c r="BL1075" s="291" t="s">
        <v>150</v>
      </c>
      <c r="BM1075" s="291" t="s">
        <v>1687</v>
      </c>
    </row>
    <row r="1076" spans="2:65" s="55" customFormat="1" ht="31.5" customHeight="1">
      <c r="B1076" s="33"/>
      <c r="C1076" s="142" t="s">
        <v>1688</v>
      </c>
      <c r="D1076" s="142" t="s">
        <v>146</v>
      </c>
      <c r="E1076" s="143" t="s">
        <v>877</v>
      </c>
      <c r="F1076" s="144" t="s">
        <v>878</v>
      </c>
      <c r="G1076" s="145" t="s">
        <v>155</v>
      </c>
      <c r="H1076" s="146">
        <v>80</v>
      </c>
      <c r="I1076" s="147"/>
      <c r="J1076" s="148">
        <f t="shared" si="160"/>
        <v>0</v>
      </c>
      <c r="K1076" s="144" t="s">
        <v>21</v>
      </c>
      <c r="L1076" s="33"/>
      <c r="M1076" s="302" t="s">
        <v>21</v>
      </c>
      <c r="N1076" s="149" t="s">
        <v>43</v>
      </c>
      <c r="O1076" s="34"/>
      <c r="P1076" s="150">
        <f t="shared" si="161"/>
        <v>0</v>
      </c>
      <c r="Q1076" s="150">
        <v>0</v>
      </c>
      <c r="R1076" s="150">
        <f t="shared" si="162"/>
        <v>0</v>
      </c>
      <c r="S1076" s="150">
        <v>0</v>
      </c>
      <c r="T1076" s="151">
        <f t="shared" si="163"/>
        <v>0</v>
      </c>
      <c r="AR1076" s="291" t="s">
        <v>150</v>
      </c>
      <c r="AT1076" s="291" t="s">
        <v>146</v>
      </c>
      <c r="AU1076" s="291" t="s">
        <v>82</v>
      </c>
      <c r="AY1076" s="291" t="s">
        <v>145</v>
      </c>
      <c r="BE1076" s="303">
        <f t="shared" si="164"/>
        <v>0</v>
      </c>
      <c r="BF1076" s="303">
        <f t="shared" si="165"/>
        <v>0</v>
      </c>
      <c r="BG1076" s="303">
        <f t="shared" si="166"/>
        <v>0</v>
      </c>
      <c r="BH1076" s="303">
        <f t="shared" si="167"/>
        <v>0</v>
      </c>
      <c r="BI1076" s="303">
        <f t="shared" si="168"/>
        <v>0</v>
      </c>
      <c r="BJ1076" s="291" t="s">
        <v>80</v>
      </c>
      <c r="BK1076" s="303">
        <f t="shared" si="169"/>
        <v>0</v>
      </c>
      <c r="BL1076" s="291" t="s">
        <v>150</v>
      </c>
      <c r="BM1076" s="291" t="s">
        <v>1689</v>
      </c>
    </row>
    <row r="1077" spans="2:65" s="55" customFormat="1" ht="31.5" customHeight="1">
      <c r="B1077" s="33"/>
      <c r="C1077" s="142" t="s">
        <v>1235</v>
      </c>
      <c r="D1077" s="142" t="s">
        <v>146</v>
      </c>
      <c r="E1077" s="143" t="s">
        <v>701</v>
      </c>
      <c r="F1077" s="144" t="s">
        <v>702</v>
      </c>
      <c r="G1077" s="145" t="s">
        <v>155</v>
      </c>
      <c r="H1077" s="146">
        <v>60</v>
      </c>
      <c r="I1077" s="147"/>
      <c r="J1077" s="148">
        <f t="shared" si="160"/>
        <v>0</v>
      </c>
      <c r="K1077" s="144" t="s">
        <v>21</v>
      </c>
      <c r="L1077" s="33"/>
      <c r="M1077" s="302" t="s">
        <v>21</v>
      </c>
      <c r="N1077" s="149" t="s">
        <v>43</v>
      </c>
      <c r="O1077" s="34"/>
      <c r="P1077" s="150">
        <f t="shared" si="161"/>
        <v>0</v>
      </c>
      <c r="Q1077" s="150">
        <v>0</v>
      </c>
      <c r="R1077" s="150">
        <f t="shared" si="162"/>
        <v>0</v>
      </c>
      <c r="S1077" s="150">
        <v>0</v>
      </c>
      <c r="T1077" s="151">
        <f t="shared" si="163"/>
        <v>0</v>
      </c>
      <c r="AR1077" s="291" t="s">
        <v>150</v>
      </c>
      <c r="AT1077" s="291" t="s">
        <v>146</v>
      </c>
      <c r="AU1077" s="291" t="s">
        <v>82</v>
      </c>
      <c r="AY1077" s="291" t="s">
        <v>145</v>
      </c>
      <c r="BE1077" s="303">
        <f t="shared" si="164"/>
        <v>0</v>
      </c>
      <c r="BF1077" s="303">
        <f t="shared" si="165"/>
        <v>0</v>
      </c>
      <c r="BG1077" s="303">
        <f t="shared" si="166"/>
        <v>0</v>
      </c>
      <c r="BH1077" s="303">
        <f t="shared" si="167"/>
        <v>0</v>
      </c>
      <c r="BI1077" s="303">
        <f t="shared" si="168"/>
        <v>0</v>
      </c>
      <c r="BJ1077" s="291" t="s">
        <v>80</v>
      </c>
      <c r="BK1077" s="303">
        <f t="shared" si="169"/>
        <v>0</v>
      </c>
      <c r="BL1077" s="291" t="s">
        <v>150</v>
      </c>
      <c r="BM1077" s="291" t="s">
        <v>1690</v>
      </c>
    </row>
    <row r="1078" spans="2:65" s="55" customFormat="1" ht="22.5" customHeight="1">
      <c r="B1078" s="33"/>
      <c r="C1078" s="142" t="s">
        <v>1691</v>
      </c>
      <c r="D1078" s="142" t="s">
        <v>146</v>
      </c>
      <c r="E1078" s="143" t="s">
        <v>906</v>
      </c>
      <c r="F1078" s="144" t="s">
        <v>907</v>
      </c>
      <c r="G1078" s="145" t="s">
        <v>189</v>
      </c>
      <c r="H1078" s="146">
        <v>14.757999999999999</v>
      </c>
      <c r="I1078" s="147"/>
      <c r="J1078" s="148">
        <f t="shared" si="160"/>
        <v>0</v>
      </c>
      <c r="K1078" s="144" t="s">
        <v>21</v>
      </c>
      <c r="L1078" s="33"/>
      <c r="M1078" s="302" t="s">
        <v>21</v>
      </c>
      <c r="N1078" s="149" t="s">
        <v>43</v>
      </c>
      <c r="O1078" s="34"/>
      <c r="P1078" s="150">
        <f t="shared" si="161"/>
        <v>0</v>
      </c>
      <c r="Q1078" s="150">
        <v>0</v>
      </c>
      <c r="R1078" s="150">
        <f t="shared" si="162"/>
        <v>0</v>
      </c>
      <c r="S1078" s="150">
        <v>0</v>
      </c>
      <c r="T1078" s="151">
        <f t="shared" si="163"/>
        <v>0</v>
      </c>
      <c r="AR1078" s="291" t="s">
        <v>150</v>
      </c>
      <c r="AT1078" s="291" t="s">
        <v>146</v>
      </c>
      <c r="AU1078" s="291" t="s">
        <v>82</v>
      </c>
      <c r="AY1078" s="291" t="s">
        <v>145</v>
      </c>
      <c r="BE1078" s="303">
        <f t="shared" si="164"/>
        <v>0</v>
      </c>
      <c r="BF1078" s="303">
        <f t="shared" si="165"/>
        <v>0</v>
      </c>
      <c r="BG1078" s="303">
        <f t="shared" si="166"/>
        <v>0</v>
      </c>
      <c r="BH1078" s="303">
        <f t="shared" si="167"/>
        <v>0</v>
      </c>
      <c r="BI1078" s="303">
        <f t="shared" si="168"/>
        <v>0</v>
      </c>
      <c r="BJ1078" s="291" t="s">
        <v>80</v>
      </c>
      <c r="BK1078" s="303">
        <f t="shared" si="169"/>
        <v>0</v>
      </c>
      <c r="BL1078" s="291" t="s">
        <v>150</v>
      </c>
      <c r="BM1078" s="291" t="s">
        <v>1692</v>
      </c>
    </row>
    <row r="1079" spans="2:65" s="55" customFormat="1" ht="22.5" customHeight="1">
      <c r="B1079" s="33"/>
      <c r="C1079" s="142" t="s">
        <v>1236</v>
      </c>
      <c r="D1079" s="142" t="s">
        <v>146</v>
      </c>
      <c r="E1079" s="143" t="s">
        <v>887</v>
      </c>
      <c r="F1079" s="144" t="s">
        <v>888</v>
      </c>
      <c r="G1079" s="145" t="s">
        <v>189</v>
      </c>
      <c r="H1079" s="146">
        <v>4052</v>
      </c>
      <c r="I1079" s="147"/>
      <c r="J1079" s="148">
        <f t="shared" si="160"/>
        <v>0</v>
      </c>
      <c r="K1079" s="144" t="s">
        <v>21</v>
      </c>
      <c r="L1079" s="33"/>
      <c r="M1079" s="302" t="s">
        <v>21</v>
      </c>
      <c r="N1079" s="149" t="s">
        <v>43</v>
      </c>
      <c r="O1079" s="34"/>
      <c r="P1079" s="150">
        <f t="shared" si="161"/>
        <v>0</v>
      </c>
      <c r="Q1079" s="150">
        <v>0</v>
      </c>
      <c r="R1079" s="150">
        <f t="shared" si="162"/>
        <v>0</v>
      </c>
      <c r="S1079" s="150">
        <v>0</v>
      </c>
      <c r="T1079" s="151">
        <f t="shared" si="163"/>
        <v>0</v>
      </c>
      <c r="AR1079" s="291" t="s">
        <v>150</v>
      </c>
      <c r="AT1079" s="291" t="s">
        <v>146</v>
      </c>
      <c r="AU1079" s="291" t="s">
        <v>82</v>
      </c>
      <c r="AY1079" s="291" t="s">
        <v>145</v>
      </c>
      <c r="BE1079" s="303">
        <f t="shared" si="164"/>
        <v>0</v>
      </c>
      <c r="BF1079" s="303">
        <f t="shared" si="165"/>
        <v>0</v>
      </c>
      <c r="BG1079" s="303">
        <f t="shared" si="166"/>
        <v>0</v>
      </c>
      <c r="BH1079" s="303">
        <f t="shared" si="167"/>
        <v>0</v>
      </c>
      <c r="BI1079" s="303">
        <f t="shared" si="168"/>
        <v>0</v>
      </c>
      <c r="BJ1079" s="291" t="s">
        <v>80</v>
      </c>
      <c r="BK1079" s="303">
        <f t="shared" si="169"/>
        <v>0</v>
      </c>
      <c r="BL1079" s="291" t="s">
        <v>150</v>
      </c>
      <c r="BM1079" s="291" t="s">
        <v>1693</v>
      </c>
    </row>
    <row r="1080" spans="2:65" s="55" customFormat="1" ht="22.5" customHeight="1">
      <c r="B1080" s="33"/>
      <c r="C1080" s="142" t="s">
        <v>1694</v>
      </c>
      <c r="D1080" s="142" t="s">
        <v>146</v>
      </c>
      <c r="E1080" s="143" t="s">
        <v>706</v>
      </c>
      <c r="F1080" s="144" t="s">
        <v>707</v>
      </c>
      <c r="G1080" s="145" t="s">
        <v>221</v>
      </c>
      <c r="H1080" s="146">
        <v>68</v>
      </c>
      <c r="I1080" s="147"/>
      <c r="J1080" s="148">
        <f t="shared" si="160"/>
        <v>0</v>
      </c>
      <c r="K1080" s="144" t="s">
        <v>21</v>
      </c>
      <c r="L1080" s="33"/>
      <c r="M1080" s="302" t="s">
        <v>21</v>
      </c>
      <c r="N1080" s="149" t="s">
        <v>43</v>
      </c>
      <c r="O1080" s="34"/>
      <c r="P1080" s="150">
        <f t="shared" si="161"/>
        <v>0</v>
      </c>
      <c r="Q1080" s="150">
        <v>0</v>
      </c>
      <c r="R1080" s="150">
        <f t="shared" si="162"/>
        <v>0</v>
      </c>
      <c r="S1080" s="150">
        <v>0</v>
      </c>
      <c r="T1080" s="151">
        <f t="shared" si="163"/>
        <v>0</v>
      </c>
      <c r="AR1080" s="291" t="s">
        <v>150</v>
      </c>
      <c r="AT1080" s="291" t="s">
        <v>146</v>
      </c>
      <c r="AU1080" s="291" t="s">
        <v>82</v>
      </c>
      <c r="AY1080" s="291" t="s">
        <v>145</v>
      </c>
      <c r="BE1080" s="303">
        <f t="shared" si="164"/>
        <v>0</v>
      </c>
      <c r="BF1080" s="303">
        <f t="shared" si="165"/>
        <v>0</v>
      </c>
      <c r="BG1080" s="303">
        <f t="shared" si="166"/>
        <v>0</v>
      </c>
      <c r="BH1080" s="303">
        <f t="shared" si="167"/>
        <v>0</v>
      </c>
      <c r="BI1080" s="303">
        <f t="shared" si="168"/>
        <v>0</v>
      </c>
      <c r="BJ1080" s="291" t="s">
        <v>80</v>
      </c>
      <c r="BK1080" s="303">
        <f t="shared" si="169"/>
        <v>0</v>
      </c>
      <c r="BL1080" s="291" t="s">
        <v>150</v>
      </c>
      <c r="BM1080" s="291" t="s">
        <v>1695</v>
      </c>
    </row>
    <row r="1081" spans="2:65" s="133" customFormat="1" ht="29.85" customHeight="1">
      <c r="B1081" s="132"/>
      <c r="D1081" s="134" t="s">
        <v>71</v>
      </c>
      <c r="E1081" s="168" t="s">
        <v>838</v>
      </c>
      <c r="F1081" s="168" t="s">
        <v>839</v>
      </c>
      <c r="I1081" s="136"/>
      <c r="J1081" s="169">
        <f>BK1081</f>
        <v>0</v>
      </c>
      <c r="L1081" s="132"/>
      <c r="M1081" s="138"/>
      <c r="N1081" s="139"/>
      <c r="O1081" s="139"/>
      <c r="P1081" s="140">
        <f>SUM(P1082:P1098)</f>
        <v>0</v>
      </c>
      <c r="Q1081" s="139"/>
      <c r="R1081" s="140">
        <f>SUM(R1082:R1098)</f>
        <v>1.9015000000000001E-2</v>
      </c>
      <c r="S1081" s="139"/>
      <c r="T1081" s="141">
        <f>SUM(T1082:T1098)</f>
        <v>0</v>
      </c>
      <c r="AR1081" s="165" t="s">
        <v>80</v>
      </c>
      <c r="AT1081" s="300" t="s">
        <v>71</v>
      </c>
      <c r="AU1081" s="300" t="s">
        <v>80</v>
      </c>
      <c r="AY1081" s="165" t="s">
        <v>145</v>
      </c>
      <c r="BK1081" s="301">
        <f>SUM(BK1082:BK1098)</f>
        <v>0</v>
      </c>
    </row>
    <row r="1082" spans="2:65" s="55" customFormat="1" ht="31.5" customHeight="1">
      <c r="B1082" s="33"/>
      <c r="C1082" s="142" t="s">
        <v>1238</v>
      </c>
      <c r="D1082" s="142" t="s">
        <v>146</v>
      </c>
      <c r="E1082" s="143" t="s">
        <v>778</v>
      </c>
      <c r="F1082" s="144" t="s">
        <v>779</v>
      </c>
      <c r="G1082" s="145" t="s">
        <v>189</v>
      </c>
      <c r="H1082" s="146">
        <v>3803</v>
      </c>
      <c r="I1082" s="147"/>
      <c r="J1082" s="148">
        <f>ROUND(I1082*H1082,2)</f>
        <v>0</v>
      </c>
      <c r="K1082" s="144" t="s">
        <v>190</v>
      </c>
      <c r="L1082" s="33"/>
      <c r="M1082" s="302" t="s">
        <v>21</v>
      </c>
      <c r="N1082" s="149" t="s">
        <v>43</v>
      </c>
      <c r="O1082" s="34"/>
      <c r="P1082" s="150">
        <f>O1082*H1082</f>
        <v>0</v>
      </c>
      <c r="Q1082" s="150">
        <v>0</v>
      </c>
      <c r="R1082" s="150">
        <f>Q1082*H1082</f>
        <v>0</v>
      </c>
      <c r="S1082" s="150">
        <v>0</v>
      </c>
      <c r="T1082" s="151">
        <f>S1082*H1082</f>
        <v>0</v>
      </c>
      <c r="AR1082" s="291" t="s">
        <v>150</v>
      </c>
      <c r="AT1082" s="291" t="s">
        <v>146</v>
      </c>
      <c r="AU1082" s="291" t="s">
        <v>82</v>
      </c>
      <c r="AY1082" s="291" t="s">
        <v>145</v>
      </c>
      <c r="BE1082" s="303">
        <f>IF(N1082="základní",J1082,0)</f>
        <v>0</v>
      </c>
      <c r="BF1082" s="303">
        <f>IF(N1082="snížená",J1082,0)</f>
        <v>0</v>
      </c>
      <c r="BG1082" s="303">
        <f>IF(N1082="zákl. přenesená",J1082,0)</f>
        <v>0</v>
      </c>
      <c r="BH1082" s="303">
        <f>IF(N1082="sníž. přenesená",J1082,0)</f>
        <v>0</v>
      </c>
      <c r="BI1082" s="303">
        <f>IF(N1082="nulová",J1082,0)</f>
        <v>0</v>
      </c>
      <c r="BJ1082" s="291" t="s">
        <v>80</v>
      </c>
      <c r="BK1082" s="303">
        <f>ROUND(I1082*H1082,2)</f>
        <v>0</v>
      </c>
      <c r="BL1082" s="291" t="s">
        <v>150</v>
      </c>
      <c r="BM1082" s="291" t="s">
        <v>1696</v>
      </c>
    </row>
    <row r="1083" spans="2:65" s="55" customFormat="1" ht="148.5">
      <c r="B1083" s="33"/>
      <c r="D1083" s="170" t="s">
        <v>191</v>
      </c>
      <c r="F1083" s="171" t="s">
        <v>780</v>
      </c>
      <c r="I1083" s="122"/>
      <c r="L1083" s="33"/>
      <c r="M1083" s="154"/>
      <c r="N1083" s="34"/>
      <c r="O1083" s="34"/>
      <c r="P1083" s="34"/>
      <c r="Q1083" s="34"/>
      <c r="R1083" s="34"/>
      <c r="S1083" s="34"/>
      <c r="T1083" s="70"/>
      <c r="AT1083" s="291" t="s">
        <v>191</v>
      </c>
      <c r="AU1083" s="291" t="s">
        <v>82</v>
      </c>
    </row>
    <row r="1084" spans="2:65" s="55" customFormat="1" ht="22.5" customHeight="1">
      <c r="B1084" s="33"/>
      <c r="C1084" s="182" t="s">
        <v>1697</v>
      </c>
      <c r="D1084" s="182" t="s">
        <v>232</v>
      </c>
      <c r="E1084" s="183" t="s">
        <v>1097</v>
      </c>
      <c r="F1084" s="184" t="s">
        <v>843</v>
      </c>
      <c r="G1084" s="185" t="s">
        <v>844</v>
      </c>
      <c r="H1084" s="186">
        <v>3.8029999999999999</v>
      </c>
      <c r="I1084" s="187"/>
      <c r="J1084" s="188">
        <f>ROUND(I1084*H1084,2)</f>
        <v>0</v>
      </c>
      <c r="K1084" s="184" t="s">
        <v>21</v>
      </c>
      <c r="L1084" s="306"/>
      <c r="M1084" s="307" t="s">
        <v>21</v>
      </c>
      <c r="N1084" s="189" t="s">
        <v>43</v>
      </c>
      <c r="O1084" s="34"/>
      <c r="P1084" s="150">
        <f>O1084*H1084</f>
        <v>0</v>
      </c>
      <c r="Q1084" s="150">
        <v>0</v>
      </c>
      <c r="R1084" s="150">
        <f>Q1084*H1084</f>
        <v>0</v>
      </c>
      <c r="S1084" s="150">
        <v>0</v>
      </c>
      <c r="T1084" s="151">
        <f>S1084*H1084</f>
        <v>0</v>
      </c>
      <c r="AR1084" s="291" t="s">
        <v>162</v>
      </c>
      <c r="AT1084" s="291" t="s">
        <v>232</v>
      </c>
      <c r="AU1084" s="291" t="s">
        <v>82</v>
      </c>
      <c r="AY1084" s="291" t="s">
        <v>145</v>
      </c>
      <c r="BE1084" s="303">
        <f>IF(N1084="základní",J1084,0)</f>
        <v>0</v>
      </c>
      <c r="BF1084" s="303">
        <f>IF(N1084="snížená",J1084,0)</f>
        <v>0</v>
      </c>
      <c r="BG1084" s="303">
        <f>IF(N1084="zákl. přenesená",J1084,0)</f>
        <v>0</v>
      </c>
      <c r="BH1084" s="303">
        <f>IF(N1084="sníž. přenesená",J1084,0)</f>
        <v>0</v>
      </c>
      <c r="BI1084" s="303">
        <f>IF(N1084="nulová",J1084,0)</f>
        <v>0</v>
      </c>
      <c r="BJ1084" s="291" t="s">
        <v>80</v>
      </c>
      <c r="BK1084" s="303">
        <f>ROUND(I1084*H1084,2)</f>
        <v>0</v>
      </c>
      <c r="BL1084" s="291" t="s">
        <v>150</v>
      </c>
      <c r="BM1084" s="291" t="s">
        <v>1698</v>
      </c>
    </row>
    <row r="1085" spans="2:65" s="55" customFormat="1" ht="31.5" customHeight="1">
      <c r="B1085" s="33"/>
      <c r="C1085" s="142" t="s">
        <v>1239</v>
      </c>
      <c r="D1085" s="142" t="s">
        <v>146</v>
      </c>
      <c r="E1085" s="143" t="s">
        <v>847</v>
      </c>
      <c r="F1085" s="144" t="s">
        <v>848</v>
      </c>
      <c r="G1085" s="145" t="s">
        <v>189</v>
      </c>
      <c r="H1085" s="146">
        <v>3803</v>
      </c>
      <c r="I1085" s="147"/>
      <c r="J1085" s="148">
        <f>ROUND(I1085*H1085,2)</f>
        <v>0</v>
      </c>
      <c r="K1085" s="144" t="s">
        <v>21</v>
      </c>
      <c r="L1085" s="33"/>
      <c r="M1085" s="302" t="s">
        <v>21</v>
      </c>
      <c r="N1085" s="149" t="s">
        <v>43</v>
      </c>
      <c r="O1085" s="34"/>
      <c r="P1085" s="150">
        <f>O1085*H1085</f>
        <v>0</v>
      </c>
      <c r="Q1085" s="150">
        <v>0</v>
      </c>
      <c r="R1085" s="150">
        <f>Q1085*H1085</f>
        <v>0</v>
      </c>
      <c r="S1085" s="150">
        <v>0</v>
      </c>
      <c r="T1085" s="151">
        <f>S1085*H1085</f>
        <v>0</v>
      </c>
      <c r="AR1085" s="291" t="s">
        <v>150</v>
      </c>
      <c r="AT1085" s="291" t="s">
        <v>146</v>
      </c>
      <c r="AU1085" s="291" t="s">
        <v>82</v>
      </c>
      <c r="AY1085" s="291" t="s">
        <v>145</v>
      </c>
      <c r="BE1085" s="303">
        <f>IF(N1085="základní",J1085,0)</f>
        <v>0</v>
      </c>
      <c r="BF1085" s="303">
        <f>IF(N1085="snížená",J1085,0)</f>
        <v>0</v>
      </c>
      <c r="BG1085" s="303">
        <f>IF(N1085="zákl. přenesená",J1085,0)</f>
        <v>0</v>
      </c>
      <c r="BH1085" s="303">
        <f>IF(N1085="sníž. přenesená",J1085,0)</f>
        <v>0</v>
      </c>
      <c r="BI1085" s="303">
        <f>IF(N1085="nulová",J1085,0)</f>
        <v>0</v>
      </c>
      <c r="BJ1085" s="291" t="s">
        <v>80</v>
      </c>
      <c r="BK1085" s="303">
        <f>ROUND(I1085*H1085,2)</f>
        <v>0</v>
      </c>
      <c r="BL1085" s="291" t="s">
        <v>150</v>
      </c>
      <c r="BM1085" s="291" t="s">
        <v>1699</v>
      </c>
    </row>
    <row r="1086" spans="2:65" s="55" customFormat="1" ht="22.5" customHeight="1">
      <c r="B1086" s="33"/>
      <c r="C1086" s="142" t="s">
        <v>1700</v>
      </c>
      <c r="D1086" s="142" t="s">
        <v>146</v>
      </c>
      <c r="E1086" s="143" t="s">
        <v>850</v>
      </c>
      <c r="F1086" s="144" t="s">
        <v>851</v>
      </c>
      <c r="G1086" s="145" t="s">
        <v>189</v>
      </c>
      <c r="H1086" s="146">
        <v>3803</v>
      </c>
      <c r="I1086" s="147"/>
      <c r="J1086" s="148">
        <f>ROUND(I1086*H1086,2)</f>
        <v>0</v>
      </c>
      <c r="K1086" s="144" t="s">
        <v>190</v>
      </c>
      <c r="L1086" s="33"/>
      <c r="M1086" s="302" t="s">
        <v>21</v>
      </c>
      <c r="N1086" s="149" t="s">
        <v>43</v>
      </c>
      <c r="O1086" s="34"/>
      <c r="P1086" s="150">
        <f>O1086*H1086</f>
        <v>0</v>
      </c>
      <c r="Q1086" s="150">
        <v>0</v>
      </c>
      <c r="R1086" s="150">
        <f>Q1086*H1086</f>
        <v>0</v>
      </c>
      <c r="S1086" s="150">
        <v>0</v>
      </c>
      <c r="T1086" s="151">
        <f>S1086*H1086</f>
        <v>0</v>
      </c>
      <c r="AR1086" s="291" t="s">
        <v>150</v>
      </c>
      <c r="AT1086" s="291" t="s">
        <v>146</v>
      </c>
      <c r="AU1086" s="291" t="s">
        <v>82</v>
      </c>
      <c r="AY1086" s="291" t="s">
        <v>145</v>
      </c>
      <c r="BE1086" s="303">
        <f>IF(N1086="základní",J1086,0)</f>
        <v>0</v>
      </c>
      <c r="BF1086" s="303">
        <f>IF(N1086="snížená",J1086,0)</f>
        <v>0</v>
      </c>
      <c r="BG1086" s="303">
        <f>IF(N1086="zákl. přenesená",J1086,0)</f>
        <v>0</v>
      </c>
      <c r="BH1086" s="303">
        <f>IF(N1086="sníž. přenesená",J1086,0)</f>
        <v>0</v>
      </c>
      <c r="BI1086" s="303">
        <f>IF(N1086="nulová",J1086,0)</f>
        <v>0</v>
      </c>
      <c r="BJ1086" s="291" t="s">
        <v>80</v>
      </c>
      <c r="BK1086" s="303">
        <f>ROUND(I1086*H1086,2)</f>
        <v>0</v>
      </c>
      <c r="BL1086" s="291" t="s">
        <v>150</v>
      </c>
      <c r="BM1086" s="291" t="s">
        <v>1701</v>
      </c>
    </row>
    <row r="1087" spans="2:65" s="55" customFormat="1" ht="40.5">
      <c r="B1087" s="33"/>
      <c r="D1087" s="170" t="s">
        <v>191</v>
      </c>
      <c r="F1087" s="171" t="s">
        <v>400</v>
      </c>
      <c r="I1087" s="122"/>
      <c r="L1087" s="33"/>
      <c r="M1087" s="154"/>
      <c r="N1087" s="34"/>
      <c r="O1087" s="34"/>
      <c r="P1087" s="34"/>
      <c r="Q1087" s="34"/>
      <c r="R1087" s="34"/>
      <c r="S1087" s="34"/>
      <c r="T1087" s="70"/>
      <c r="AT1087" s="291" t="s">
        <v>191</v>
      </c>
      <c r="AU1087" s="291" t="s">
        <v>82</v>
      </c>
    </row>
    <row r="1088" spans="2:65" s="55" customFormat="1" ht="22.5" customHeight="1">
      <c r="B1088" s="33"/>
      <c r="C1088" s="142" t="s">
        <v>1241</v>
      </c>
      <c r="D1088" s="142" t="s">
        <v>146</v>
      </c>
      <c r="E1088" s="143" t="s">
        <v>401</v>
      </c>
      <c r="F1088" s="144" t="s">
        <v>402</v>
      </c>
      <c r="G1088" s="145" t="s">
        <v>189</v>
      </c>
      <c r="H1088" s="146">
        <v>3803</v>
      </c>
      <c r="I1088" s="147"/>
      <c r="J1088" s="148">
        <f>ROUND(I1088*H1088,2)</f>
        <v>0</v>
      </c>
      <c r="K1088" s="144" t="s">
        <v>190</v>
      </c>
      <c r="L1088" s="33"/>
      <c r="M1088" s="302" t="s">
        <v>21</v>
      </c>
      <c r="N1088" s="149" t="s">
        <v>43</v>
      </c>
      <c r="O1088" s="34"/>
      <c r="P1088" s="150">
        <f>O1088*H1088</f>
        <v>0</v>
      </c>
      <c r="Q1088" s="150">
        <v>0</v>
      </c>
      <c r="R1088" s="150">
        <f>Q1088*H1088</f>
        <v>0</v>
      </c>
      <c r="S1088" s="150">
        <v>0</v>
      </c>
      <c r="T1088" s="151">
        <f>S1088*H1088</f>
        <v>0</v>
      </c>
      <c r="AR1088" s="291" t="s">
        <v>150</v>
      </c>
      <c r="AT1088" s="291" t="s">
        <v>146</v>
      </c>
      <c r="AU1088" s="291" t="s">
        <v>82</v>
      </c>
      <c r="AY1088" s="291" t="s">
        <v>145</v>
      </c>
      <c r="BE1088" s="303">
        <f>IF(N1088="základní",J1088,0)</f>
        <v>0</v>
      </c>
      <c r="BF1088" s="303">
        <f>IF(N1088="snížená",J1088,0)</f>
        <v>0</v>
      </c>
      <c r="BG1088" s="303">
        <f>IF(N1088="zákl. přenesená",J1088,0)</f>
        <v>0</v>
      </c>
      <c r="BH1088" s="303">
        <f>IF(N1088="sníž. přenesená",J1088,0)</f>
        <v>0</v>
      </c>
      <c r="BI1088" s="303">
        <f>IF(N1088="nulová",J1088,0)</f>
        <v>0</v>
      </c>
      <c r="BJ1088" s="291" t="s">
        <v>80</v>
      </c>
      <c r="BK1088" s="303">
        <f>ROUND(I1088*H1088,2)</f>
        <v>0</v>
      </c>
      <c r="BL1088" s="291" t="s">
        <v>150</v>
      </c>
      <c r="BM1088" s="291" t="s">
        <v>1702</v>
      </c>
    </row>
    <row r="1089" spans="2:65" s="55" customFormat="1" ht="40.5">
      <c r="B1089" s="33"/>
      <c r="D1089" s="170" t="s">
        <v>191</v>
      </c>
      <c r="F1089" s="171" t="s">
        <v>400</v>
      </c>
      <c r="I1089" s="122"/>
      <c r="L1089" s="33"/>
      <c r="M1089" s="154"/>
      <c r="N1089" s="34"/>
      <c r="O1089" s="34"/>
      <c r="P1089" s="34"/>
      <c r="Q1089" s="34"/>
      <c r="R1089" s="34"/>
      <c r="S1089" s="34"/>
      <c r="T1089" s="70"/>
      <c r="AT1089" s="291" t="s">
        <v>191</v>
      </c>
      <c r="AU1089" s="291" t="s">
        <v>82</v>
      </c>
    </row>
    <row r="1090" spans="2:65" s="55" customFormat="1" ht="22.5" customHeight="1">
      <c r="B1090" s="33"/>
      <c r="C1090" s="142" t="s">
        <v>1703</v>
      </c>
      <c r="D1090" s="142" t="s">
        <v>146</v>
      </c>
      <c r="E1090" s="143" t="s">
        <v>855</v>
      </c>
      <c r="F1090" s="144" t="s">
        <v>856</v>
      </c>
      <c r="G1090" s="145" t="s">
        <v>189</v>
      </c>
      <c r="H1090" s="146">
        <v>3803</v>
      </c>
      <c r="I1090" s="147"/>
      <c r="J1090" s="148">
        <f>ROUND(I1090*H1090,2)</f>
        <v>0</v>
      </c>
      <c r="K1090" s="144" t="s">
        <v>190</v>
      </c>
      <c r="L1090" s="33"/>
      <c r="M1090" s="302" t="s">
        <v>21</v>
      </c>
      <c r="N1090" s="149" t="s">
        <v>43</v>
      </c>
      <c r="O1090" s="34"/>
      <c r="P1090" s="150">
        <f>O1090*H1090</f>
        <v>0</v>
      </c>
      <c r="Q1090" s="150">
        <v>0</v>
      </c>
      <c r="R1090" s="150">
        <f>Q1090*H1090</f>
        <v>0</v>
      </c>
      <c r="S1090" s="150">
        <v>0</v>
      </c>
      <c r="T1090" s="151">
        <f>S1090*H1090</f>
        <v>0</v>
      </c>
      <c r="AR1090" s="291" t="s">
        <v>150</v>
      </c>
      <c r="AT1090" s="291" t="s">
        <v>146</v>
      </c>
      <c r="AU1090" s="291" t="s">
        <v>82</v>
      </c>
      <c r="AY1090" s="291" t="s">
        <v>145</v>
      </c>
      <c r="BE1090" s="303">
        <f>IF(N1090="základní",J1090,0)</f>
        <v>0</v>
      </c>
      <c r="BF1090" s="303">
        <f>IF(N1090="snížená",J1090,0)</f>
        <v>0</v>
      </c>
      <c r="BG1090" s="303">
        <f>IF(N1090="zákl. přenesená",J1090,0)</f>
        <v>0</v>
      </c>
      <c r="BH1090" s="303">
        <f>IF(N1090="sníž. přenesená",J1090,0)</f>
        <v>0</v>
      </c>
      <c r="BI1090" s="303">
        <f>IF(N1090="nulová",J1090,0)</f>
        <v>0</v>
      </c>
      <c r="BJ1090" s="291" t="s">
        <v>80</v>
      </c>
      <c r="BK1090" s="303">
        <f>ROUND(I1090*H1090,2)</f>
        <v>0</v>
      </c>
      <c r="BL1090" s="291" t="s">
        <v>150</v>
      </c>
      <c r="BM1090" s="291" t="s">
        <v>1704</v>
      </c>
    </row>
    <row r="1091" spans="2:65" s="55" customFormat="1" ht="40.5">
      <c r="B1091" s="33"/>
      <c r="D1091" s="170" t="s">
        <v>191</v>
      </c>
      <c r="F1091" s="171" t="s">
        <v>400</v>
      </c>
      <c r="I1091" s="122"/>
      <c r="L1091" s="33"/>
      <c r="M1091" s="154"/>
      <c r="N1091" s="34"/>
      <c r="O1091" s="34"/>
      <c r="P1091" s="34"/>
      <c r="Q1091" s="34"/>
      <c r="R1091" s="34"/>
      <c r="S1091" s="34"/>
      <c r="T1091" s="70"/>
      <c r="AT1091" s="291" t="s">
        <v>191</v>
      </c>
      <c r="AU1091" s="291" t="s">
        <v>82</v>
      </c>
    </row>
    <row r="1092" spans="2:65" s="55" customFormat="1" ht="22.5" customHeight="1">
      <c r="B1092" s="33"/>
      <c r="C1092" s="142" t="s">
        <v>1242</v>
      </c>
      <c r="D1092" s="142" t="s">
        <v>146</v>
      </c>
      <c r="E1092" s="143" t="s">
        <v>401</v>
      </c>
      <c r="F1092" s="144" t="s">
        <v>402</v>
      </c>
      <c r="G1092" s="145" t="s">
        <v>189</v>
      </c>
      <c r="H1092" s="146">
        <v>3803</v>
      </c>
      <c r="I1092" s="147"/>
      <c r="J1092" s="148">
        <f>ROUND(I1092*H1092,2)</f>
        <v>0</v>
      </c>
      <c r="K1092" s="144" t="s">
        <v>190</v>
      </c>
      <c r="L1092" s="33"/>
      <c r="M1092" s="302" t="s">
        <v>21</v>
      </c>
      <c r="N1092" s="149" t="s">
        <v>43</v>
      </c>
      <c r="O1092" s="34"/>
      <c r="P1092" s="150">
        <f>O1092*H1092</f>
        <v>0</v>
      </c>
      <c r="Q1092" s="150">
        <v>0</v>
      </c>
      <c r="R1092" s="150">
        <f>Q1092*H1092</f>
        <v>0</v>
      </c>
      <c r="S1092" s="150">
        <v>0</v>
      </c>
      <c r="T1092" s="151">
        <f>S1092*H1092</f>
        <v>0</v>
      </c>
      <c r="AR1092" s="291" t="s">
        <v>150</v>
      </c>
      <c r="AT1092" s="291" t="s">
        <v>146</v>
      </c>
      <c r="AU1092" s="291" t="s">
        <v>82</v>
      </c>
      <c r="AY1092" s="291" t="s">
        <v>145</v>
      </c>
      <c r="BE1092" s="303">
        <f>IF(N1092="základní",J1092,0)</f>
        <v>0</v>
      </c>
      <c r="BF1092" s="303">
        <f>IF(N1092="snížená",J1092,0)</f>
        <v>0</v>
      </c>
      <c r="BG1092" s="303">
        <f>IF(N1092="zákl. přenesená",J1092,0)</f>
        <v>0</v>
      </c>
      <c r="BH1092" s="303">
        <f>IF(N1092="sníž. přenesená",J1092,0)</f>
        <v>0</v>
      </c>
      <c r="BI1092" s="303">
        <f>IF(N1092="nulová",J1092,0)</f>
        <v>0</v>
      </c>
      <c r="BJ1092" s="291" t="s">
        <v>80</v>
      </c>
      <c r="BK1092" s="303">
        <f>ROUND(I1092*H1092,2)</f>
        <v>0</v>
      </c>
      <c r="BL1092" s="291" t="s">
        <v>150</v>
      </c>
      <c r="BM1092" s="291" t="s">
        <v>1705</v>
      </c>
    </row>
    <row r="1093" spans="2:65" s="55" customFormat="1" ht="40.5">
      <c r="B1093" s="33"/>
      <c r="D1093" s="170" t="s">
        <v>191</v>
      </c>
      <c r="F1093" s="171" t="s">
        <v>400</v>
      </c>
      <c r="I1093" s="122"/>
      <c r="L1093" s="33"/>
      <c r="M1093" s="154"/>
      <c r="N1093" s="34"/>
      <c r="O1093" s="34"/>
      <c r="P1093" s="34"/>
      <c r="Q1093" s="34"/>
      <c r="R1093" s="34"/>
      <c r="S1093" s="34"/>
      <c r="T1093" s="70"/>
      <c r="AT1093" s="291" t="s">
        <v>191</v>
      </c>
      <c r="AU1093" s="291" t="s">
        <v>82</v>
      </c>
    </row>
    <row r="1094" spans="2:65" s="55" customFormat="1" ht="22.5" customHeight="1">
      <c r="B1094" s="33"/>
      <c r="C1094" s="142" t="s">
        <v>1706</v>
      </c>
      <c r="D1094" s="142" t="s">
        <v>146</v>
      </c>
      <c r="E1094" s="143" t="s">
        <v>860</v>
      </c>
      <c r="F1094" s="144" t="s">
        <v>861</v>
      </c>
      <c r="G1094" s="145" t="s">
        <v>189</v>
      </c>
      <c r="H1094" s="146">
        <v>3803</v>
      </c>
      <c r="I1094" s="147"/>
      <c r="J1094" s="148">
        <f>ROUND(I1094*H1094,2)</f>
        <v>0</v>
      </c>
      <c r="K1094" s="144" t="s">
        <v>21</v>
      </c>
      <c r="L1094" s="33"/>
      <c r="M1094" s="302" t="s">
        <v>21</v>
      </c>
      <c r="N1094" s="149" t="s">
        <v>43</v>
      </c>
      <c r="O1094" s="34"/>
      <c r="P1094" s="150">
        <f>O1094*H1094</f>
        <v>0</v>
      </c>
      <c r="Q1094" s="150">
        <v>0</v>
      </c>
      <c r="R1094" s="150">
        <f>Q1094*H1094</f>
        <v>0</v>
      </c>
      <c r="S1094" s="150">
        <v>0</v>
      </c>
      <c r="T1094" s="151">
        <f>S1094*H1094</f>
        <v>0</v>
      </c>
      <c r="AR1094" s="291" t="s">
        <v>150</v>
      </c>
      <c r="AT1094" s="291" t="s">
        <v>146</v>
      </c>
      <c r="AU1094" s="291" t="s">
        <v>82</v>
      </c>
      <c r="AY1094" s="291" t="s">
        <v>145</v>
      </c>
      <c r="BE1094" s="303">
        <f>IF(N1094="základní",J1094,0)</f>
        <v>0</v>
      </c>
      <c r="BF1094" s="303">
        <f>IF(N1094="snížená",J1094,0)</f>
        <v>0</v>
      </c>
      <c r="BG1094" s="303">
        <f>IF(N1094="zákl. přenesená",J1094,0)</f>
        <v>0</v>
      </c>
      <c r="BH1094" s="303">
        <f>IF(N1094="sníž. přenesená",J1094,0)</f>
        <v>0</v>
      </c>
      <c r="BI1094" s="303">
        <f>IF(N1094="nulová",J1094,0)</f>
        <v>0</v>
      </c>
      <c r="BJ1094" s="291" t="s">
        <v>80</v>
      </c>
      <c r="BK1094" s="303">
        <f>ROUND(I1094*H1094,2)</f>
        <v>0</v>
      </c>
      <c r="BL1094" s="291" t="s">
        <v>150</v>
      </c>
      <c r="BM1094" s="291" t="s">
        <v>1707</v>
      </c>
    </row>
    <row r="1095" spans="2:65" s="55" customFormat="1" ht="22.5" customHeight="1">
      <c r="B1095" s="33"/>
      <c r="C1095" s="182" t="s">
        <v>1244</v>
      </c>
      <c r="D1095" s="182" t="s">
        <v>232</v>
      </c>
      <c r="E1095" s="183" t="s">
        <v>864</v>
      </c>
      <c r="F1095" s="184" t="s">
        <v>1249</v>
      </c>
      <c r="G1095" s="185" t="s">
        <v>459</v>
      </c>
      <c r="H1095" s="186">
        <v>19.015000000000001</v>
      </c>
      <c r="I1095" s="187"/>
      <c r="J1095" s="188">
        <f>ROUND(I1095*H1095,2)</f>
        <v>0</v>
      </c>
      <c r="K1095" s="184" t="s">
        <v>190</v>
      </c>
      <c r="L1095" s="306"/>
      <c r="M1095" s="307" t="s">
        <v>21</v>
      </c>
      <c r="N1095" s="189" t="s">
        <v>43</v>
      </c>
      <c r="O1095" s="34"/>
      <c r="P1095" s="150">
        <f>O1095*H1095</f>
        <v>0</v>
      </c>
      <c r="Q1095" s="150">
        <v>1E-3</v>
      </c>
      <c r="R1095" s="150">
        <f>Q1095*H1095</f>
        <v>1.9015000000000001E-2</v>
      </c>
      <c r="S1095" s="150">
        <v>0</v>
      </c>
      <c r="T1095" s="151">
        <f>S1095*H1095</f>
        <v>0</v>
      </c>
      <c r="AR1095" s="291" t="s">
        <v>162</v>
      </c>
      <c r="AT1095" s="291" t="s">
        <v>232</v>
      </c>
      <c r="AU1095" s="291" t="s">
        <v>82</v>
      </c>
      <c r="AY1095" s="291" t="s">
        <v>145</v>
      </c>
      <c r="BE1095" s="303">
        <f>IF(N1095="základní",J1095,0)</f>
        <v>0</v>
      </c>
      <c r="BF1095" s="303">
        <f>IF(N1095="snížená",J1095,0)</f>
        <v>0</v>
      </c>
      <c r="BG1095" s="303">
        <f>IF(N1095="zákl. přenesená",J1095,0)</f>
        <v>0</v>
      </c>
      <c r="BH1095" s="303">
        <f>IF(N1095="sníž. přenesená",J1095,0)</f>
        <v>0</v>
      </c>
      <c r="BI1095" s="303">
        <f>IF(N1095="nulová",J1095,0)</f>
        <v>0</v>
      </c>
      <c r="BJ1095" s="291" t="s">
        <v>80</v>
      </c>
      <c r="BK1095" s="303">
        <f>ROUND(I1095*H1095,2)</f>
        <v>0</v>
      </c>
      <c r="BL1095" s="291" t="s">
        <v>150</v>
      </c>
      <c r="BM1095" s="291" t="s">
        <v>1708</v>
      </c>
    </row>
    <row r="1096" spans="2:65" s="55" customFormat="1" ht="22.5" customHeight="1">
      <c r="B1096" s="33"/>
      <c r="C1096" s="142" t="s">
        <v>599</v>
      </c>
      <c r="D1096" s="142" t="s">
        <v>146</v>
      </c>
      <c r="E1096" s="143" t="s">
        <v>962</v>
      </c>
      <c r="F1096" s="144" t="s">
        <v>963</v>
      </c>
      <c r="G1096" s="145" t="s">
        <v>189</v>
      </c>
      <c r="H1096" s="146">
        <v>3803</v>
      </c>
      <c r="I1096" s="147"/>
      <c r="J1096" s="148">
        <f>ROUND(I1096*H1096,2)</f>
        <v>0</v>
      </c>
      <c r="K1096" s="144" t="s">
        <v>190</v>
      </c>
      <c r="L1096" s="33"/>
      <c r="M1096" s="302" t="s">
        <v>21</v>
      </c>
      <c r="N1096" s="149" t="s">
        <v>43</v>
      </c>
      <c r="O1096" s="34"/>
      <c r="P1096" s="150">
        <f>O1096*H1096</f>
        <v>0</v>
      </c>
      <c r="Q1096" s="150">
        <v>0</v>
      </c>
      <c r="R1096" s="150">
        <f>Q1096*H1096</f>
        <v>0</v>
      </c>
      <c r="S1096" s="150">
        <v>0</v>
      </c>
      <c r="T1096" s="151">
        <f>S1096*H1096</f>
        <v>0</v>
      </c>
      <c r="AR1096" s="291" t="s">
        <v>150</v>
      </c>
      <c r="AT1096" s="291" t="s">
        <v>146</v>
      </c>
      <c r="AU1096" s="291" t="s">
        <v>82</v>
      </c>
      <c r="AY1096" s="291" t="s">
        <v>145</v>
      </c>
      <c r="BE1096" s="303">
        <f>IF(N1096="základní",J1096,0)</f>
        <v>0</v>
      </c>
      <c r="BF1096" s="303">
        <f>IF(N1096="snížená",J1096,0)</f>
        <v>0</v>
      </c>
      <c r="BG1096" s="303">
        <f>IF(N1096="zákl. přenesená",J1096,0)</f>
        <v>0</v>
      </c>
      <c r="BH1096" s="303">
        <f>IF(N1096="sníž. přenesená",J1096,0)</f>
        <v>0</v>
      </c>
      <c r="BI1096" s="303">
        <f>IF(N1096="nulová",J1096,0)</f>
        <v>0</v>
      </c>
      <c r="BJ1096" s="291" t="s">
        <v>80</v>
      </c>
      <c r="BK1096" s="303">
        <f>ROUND(I1096*H1096,2)</f>
        <v>0</v>
      </c>
      <c r="BL1096" s="291" t="s">
        <v>150</v>
      </c>
      <c r="BM1096" s="291" t="s">
        <v>1709</v>
      </c>
    </row>
    <row r="1097" spans="2:65" s="55" customFormat="1" ht="40.5">
      <c r="B1097" s="33"/>
      <c r="D1097" s="170" t="s">
        <v>191</v>
      </c>
      <c r="F1097" s="171" t="s">
        <v>400</v>
      </c>
      <c r="I1097" s="122"/>
      <c r="L1097" s="33"/>
      <c r="M1097" s="154"/>
      <c r="N1097" s="34"/>
      <c r="O1097" s="34"/>
      <c r="P1097" s="34"/>
      <c r="Q1097" s="34"/>
      <c r="R1097" s="34"/>
      <c r="S1097" s="34"/>
      <c r="T1097" s="70"/>
      <c r="AT1097" s="291" t="s">
        <v>191</v>
      </c>
      <c r="AU1097" s="291" t="s">
        <v>82</v>
      </c>
    </row>
    <row r="1098" spans="2:65" s="55" customFormat="1" ht="22.5" customHeight="1">
      <c r="B1098" s="33"/>
      <c r="C1098" s="142" t="s">
        <v>1245</v>
      </c>
      <c r="D1098" s="142" t="s">
        <v>146</v>
      </c>
      <c r="E1098" s="143" t="s">
        <v>870</v>
      </c>
      <c r="F1098" s="144" t="s">
        <v>871</v>
      </c>
      <c r="G1098" s="145" t="s">
        <v>189</v>
      </c>
      <c r="H1098" s="146">
        <v>7606</v>
      </c>
      <c r="I1098" s="147"/>
      <c r="J1098" s="148">
        <f>ROUND(I1098*H1098,2)</f>
        <v>0</v>
      </c>
      <c r="K1098" s="144" t="s">
        <v>21</v>
      </c>
      <c r="L1098" s="33"/>
      <c r="M1098" s="302" t="s">
        <v>21</v>
      </c>
      <c r="N1098" s="149" t="s">
        <v>43</v>
      </c>
      <c r="O1098" s="34"/>
      <c r="P1098" s="150">
        <f>O1098*H1098</f>
        <v>0</v>
      </c>
      <c r="Q1098" s="150">
        <v>0</v>
      </c>
      <c r="R1098" s="150">
        <f>Q1098*H1098</f>
        <v>0</v>
      </c>
      <c r="S1098" s="150">
        <v>0</v>
      </c>
      <c r="T1098" s="151">
        <f>S1098*H1098</f>
        <v>0</v>
      </c>
      <c r="AR1098" s="291" t="s">
        <v>150</v>
      </c>
      <c r="AT1098" s="291" t="s">
        <v>146</v>
      </c>
      <c r="AU1098" s="291" t="s">
        <v>82</v>
      </c>
      <c r="AY1098" s="291" t="s">
        <v>145</v>
      </c>
      <c r="BE1098" s="303">
        <f>IF(N1098="základní",J1098,0)</f>
        <v>0</v>
      </c>
      <c r="BF1098" s="303">
        <f>IF(N1098="snížená",J1098,0)</f>
        <v>0</v>
      </c>
      <c r="BG1098" s="303">
        <f>IF(N1098="zákl. přenesená",J1098,0)</f>
        <v>0</v>
      </c>
      <c r="BH1098" s="303">
        <f>IF(N1098="sníž. přenesená",J1098,0)</f>
        <v>0</v>
      </c>
      <c r="BI1098" s="303">
        <f>IF(N1098="nulová",J1098,0)</f>
        <v>0</v>
      </c>
      <c r="BJ1098" s="291" t="s">
        <v>80</v>
      </c>
      <c r="BK1098" s="303">
        <f>ROUND(I1098*H1098,2)</f>
        <v>0</v>
      </c>
      <c r="BL1098" s="291" t="s">
        <v>150</v>
      </c>
      <c r="BM1098" s="291" t="s">
        <v>1710</v>
      </c>
    </row>
    <row r="1099" spans="2:65" s="133" customFormat="1" ht="37.35" customHeight="1">
      <c r="B1099" s="132"/>
      <c r="D1099" s="165" t="s">
        <v>71</v>
      </c>
      <c r="E1099" s="166" t="s">
        <v>1711</v>
      </c>
      <c r="F1099" s="166" t="s">
        <v>1712</v>
      </c>
      <c r="I1099" s="136"/>
      <c r="J1099" s="167">
        <f>BK1099</f>
        <v>0</v>
      </c>
      <c r="L1099" s="132"/>
      <c r="M1099" s="138"/>
      <c r="N1099" s="139"/>
      <c r="O1099" s="139"/>
      <c r="P1099" s="140">
        <f>P1100+P1105+P1109</f>
        <v>0</v>
      </c>
      <c r="Q1099" s="139"/>
      <c r="R1099" s="140">
        <f>R1100+R1105+R1109</f>
        <v>0.10657</v>
      </c>
      <c r="S1099" s="139"/>
      <c r="T1099" s="141">
        <f>T1100+T1105+T1109</f>
        <v>0</v>
      </c>
      <c r="AR1099" s="165" t="s">
        <v>80</v>
      </c>
      <c r="AT1099" s="300" t="s">
        <v>71</v>
      </c>
      <c r="AU1099" s="300" t="s">
        <v>72</v>
      </c>
      <c r="AY1099" s="165" t="s">
        <v>145</v>
      </c>
      <c r="BK1099" s="301">
        <f>BK1100+BK1105+BK1109</f>
        <v>0</v>
      </c>
    </row>
    <row r="1100" spans="2:65" s="133" customFormat="1" ht="19.899999999999999" customHeight="1">
      <c r="B1100" s="132"/>
      <c r="D1100" s="134" t="s">
        <v>71</v>
      </c>
      <c r="E1100" s="168" t="s">
        <v>2439</v>
      </c>
      <c r="F1100" s="168" t="s">
        <v>2440</v>
      </c>
      <c r="I1100" s="136"/>
      <c r="J1100" s="169">
        <f>BK1100</f>
        <v>0</v>
      </c>
      <c r="L1100" s="132"/>
      <c r="M1100" s="138"/>
      <c r="N1100" s="139"/>
      <c r="O1100" s="139"/>
      <c r="P1100" s="140">
        <f>SUM(P1101:P1104)</f>
        <v>0</v>
      </c>
      <c r="Q1100" s="139"/>
      <c r="R1100" s="140">
        <f>SUM(R1101:R1104)</f>
        <v>0</v>
      </c>
      <c r="S1100" s="139"/>
      <c r="T1100" s="141">
        <f>SUM(T1101:T1104)</f>
        <v>0</v>
      </c>
      <c r="AR1100" s="165" t="s">
        <v>80</v>
      </c>
      <c r="AT1100" s="300" t="s">
        <v>71</v>
      </c>
      <c r="AU1100" s="300" t="s">
        <v>80</v>
      </c>
      <c r="AY1100" s="165" t="s">
        <v>145</v>
      </c>
      <c r="BK1100" s="301">
        <f>SUM(BK1101:BK1104)</f>
        <v>0</v>
      </c>
    </row>
    <row r="1101" spans="2:65" s="55" customFormat="1" ht="31.5" customHeight="1">
      <c r="B1101" s="33"/>
      <c r="C1101" s="142" t="s">
        <v>1713</v>
      </c>
      <c r="D1101" s="142" t="s">
        <v>146</v>
      </c>
      <c r="E1101" s="143" t="s">
        <v>698</v>
      </c>
      <c r="F1101" s="144" t="s">
        <v>699</v>
      </c>
      <c r="G1101" s="145" t="s">
        <v>155</v>
      </c>
      <c r="H1101" s="146">
        <v>30</v>
      </c>
      <c r="I1101" s="147"/>
      <c r="J1101" s="148">
        <f>ROUND(I1101*H1101,2)</f>
        <v>0</v>
      </c>
      <c r="K1101" s="144" t="s">
        <v>21</v>
      </c>
      <c r="L1101" s="33"/>
      <c r="M1101" s="302" t="s">
        <v>21</v>
      </c>
      <c r="N1101" s="149" t="s">
        <v>43</v>
      </c>
      <c r="O1101" s="34"/>
      <c r="P1101" s="150">
        <f>O1101*H1101</f>
        <v>0</v>
      </c>
      <c r="Q1101" s="150">
        <v>0</v>
      </c>
      <c r="R1101" s="150">
        <f>Q1101*H1101</f>
        <v>0</v>
      </c>
      <c r="S1101" s="150">
        <v>0</v>
      </c>
      <c r="T1101" s="151">
        <f>S1101*H1101</f>
        <v>0</v>
      </c>
      <c r="AR1101" s="291" t="s">
        <v>150</v>
      </c>
      <c r="AT1101" s="291" t="s">
        <v>146</v>
      </c>
      <c r="AU1101" s="291" t="s">
        <v>82</v>
      </c>
      <c r="AY1101" s="291" t="s">
        <v>145</v>
      </c>
      <c r="BE1101" s="303">
        <f>IF(N1101="základní",J1101,0)</f>
        <v>0</v>
      </c>
      <c r="BF1101" s="303">
        <f>IF(N1101="snížená",J1101,0)</f>
        <v>0</v>
      </c>
      <c r="BG1101" s="303">
        <f>IF(N1101="zákl. přenesená",J1101,0)</f>
        <v>0</v>
      </c>
      <c r="BH1101" s="303">
        <f>IF(N1101="sníž. přenesená",J1101,0)</f>
        <v>0</v>
      </c>
      <c r="BI1101" s="303">
        <f>IF(N1101="nulová",J1101,0)</f>
        <v>0</v>
      </c>
      <c r="BJ1101" s="291" t="s">
        <v>80</v>
      </c>
      <c r="BK1101" s="303">
        <f>ROUND(I1101*H1101,2)</f>
        <v>0</v>
      </c>
      <c r="BL1101" s="291" t="s">
        <v>150</v>
      </c>
      <c r="BM1101" s="291" t="s">
        <v>1714</v>
      </c>
    </row>
    <row r="1102" spans="2:65" s="55" customFormat="1" ht="31.5" customHeight="1">
      <c r="B1102" s="33"/>
      <c r="C1102" s="142" t="s">
        <v>1247</v>
      </c>
      <c r="D1102" s="142" t="s">
        <v>146</v>
      </c>
      <c r="E1102" s="143" t="s">
        <v>877</v>
      </c>
      <c r="F1102" s="144" t="s">
        <v>878</v>
      </c>
      <c r="G1102" s="145" t="s">
        <v>155</v>
      </c>
      <c r="H1102" s="146">
        <v>20</v>
      </c>
      <c r="I1102" s="147"/>
      <c r="J1102" s="148">
        <f>ROUND(I1102*H1102,2)</f>
        <v>0</v>
      </c>
      <c r="K1102" s="144" t="s">
        <v>21</v>
      </c>
      <c r="L1102" s="33"/>
      <c r="M1102" s="302" t="s">
        <v>21</v>
      </c>
      <c r="N1102" s="149" t="s">
        <v>43</v>
      </c>
      <c r="O1102" s="34"/>
      <c r="P1102" s="150">
        <f>O1102*H1102</f>
        <v>0</v>
      </c>
      <c r="Q1102" s="150">
        <v>0</v>
      </c>
      <c r="R1102" s="150">
        <f>Q1102*H1102</f>
        <v>0</v>
      </c>
      <c r="S1102" s="150">
        <v>0</v>
      </c>
      <c r="T1102" s="151">
        <f>S1102*H1102</f>
        <v>0</v>
      </c>
      <c r="AR1102" s="291" t="s">
        <v>150</v>
      </c>
      <c r="AT1102" s="291" t="s">
        <v>146</v>
      </c>
      <c r="AU1102" s="291" t="s">
        <v>82</v>
      </c>
      <c r="AY1102" s="291" t="s">
        <v>145</v>
      </c>
      <c r="BE1102" s="303">
        <f>IF(N1102="základní",J1102,0)</f>
        <v>0</v>
      </c>
      <c r="BF1102" s="303">
        <f>IF(N1102="snížená",J1102,0)</f>
        <v>0</v>
      </c>
      <c r="BG1102" s="303">
        <f>IF(N1102="zákl. přenesená",J1102,0)</f>
        <v>0</v>
      </c>
      <c r="BH1102" s="303">
        <f>IF(N1102="sníž. přenesená",J1102,0)</f>
        <v>0</v>
      </c>
      <c r="BI1102" s="303">
        <f>IF(N1102="nulová",J1102,0)</f>
        <v>0</v>
      </c>
      <c r="BJ1102" s="291" t="s">
        <v>80</v>
      </c>
      <c r="BK1102" s="303">
        <f>ROUND(I1102*H1102,2)</f>
        <v>0</v>
      </c>
      <c r="BL1102" s="291" t="s">
        <v>150</v>
      </c>
      <c r="BM1102" s="291" t="s">
        <v>1715</v>
      </c>
    </row>
    <row r="1103" spans="2:65" s="55" customFormat="1" ht="22.5" customHeight="1">
      <c r="B1103" s="33"/>
      <c r="C1103" s="142" t="s">
        <v>1716</v>
      </c>
      <c r="D1103" s="142" t="s">
        <v>146</v>
      </c>
      <c r="E1103" s="143" t="s">
        <v>887</v>
      </c>
      <c r="F1103" s="144" t="s">
        <v>888</v>
      </c>
      <c r="G1103" s="145" t="s">
        <v>189</v>
      </c>
      <c r="H1103" s="146">
        <v>1776</v>
      </c>
      <c r="I1103" s="147"/>
      <c r="J1103" s="148">
        <f>ROUND(I1103*H1103,2)</f>
        <v>0</v>
      </c>
      <c r="K1103" s="144" t="s">
        <v>21</v>
      </c>
      <c r="L1103" s="33"/>
      <c r="M1103" s="302" t="s">
        <v>21</v>
      </c>
      <c r="N1103" s="149" t="s">
        <v>43</v>
      </c>
      <c r="O1103" s="34"/>
      <c r="P1103" s="150">
        <f>O1103*H1103</f>
        <v>0</v>
      </c>
      <c r="Q1103" s="150">
        <v>0</v>
      </c>
      <c r="R1103" s="150">
        <f>Q1103*H1103</f>
        <v>0</v>
      </c>
      <c r="S1103" s="150">
        <v>0</v>
      </c>
      <c r="T1103" s="151">
        <f>S1103*H1103</f>
        <v>0</v>
      </c>
      <c r="AR1103" s="291" t="s">
        <v>150</v>
      </c>
      <c r="AT1103" s="291" t="s">
        <v>146</v>
      </c>
      <c r="AU1103" s="291" t="s">
        <v>82</v>
      </c>
      <c r="AY1103" s="291" t="s">
        <v>145</v>
      </c>
      <c r="BE1103" s="303">
        <f>IF(N1103="základní",J1103,0)</f>
        <v>0</v>
      </c>
      <c r="BF1103" s="303">
        <f>IF(N1103="snížená",J1103,0)</f>
        <v>0</v>
      </c>
      <c r="BG1103" s="303">
        <f>IF(N1103="zákl. přenesená",J1103,0)</f>
        <v>0</v>
      </c>
      <c r="BH1103" s="303">
        <f>IF(N1103="sníž. přenesená",J1103,0)</f>
        <v>0</v>
      </c>
      <c r="BI1103" s="303">
        <f>IF(N1103="nulová",J1103,0)</f>
        <v>0</v>
      </c>
      <c r="BJ1103" s="291" t="s">
        <v>80</v>
      </c>
      <c r="BK1103" s="303">
        <f>ROUND(I1103*H1103,2)</f>
        <v>0</v>
      </c>
      <c r="BL1103" s="291" t="s">
        <v>150</v>
      </c>
      <c r="BM1103" s="291" t="s">
        <v>1717</v>
      </c>
    </row>
    <row r="1104" spans="2:65" s="55" customFormat="1" ht="22.5" customHeight="1">
      <c r="B1104" s="33"/>
      <c r="C1104" s="142" t="s">
        <v>1248</v>
      </c>
      <c r="D1104" s="142" t="s">
        <v>146</v>
      </c>
      <c r="E1104" s="143" t="s">
        <v>706</v>
      </c>
      <c r="F1104" s="144" t="s">
        <v>707</v>
      </c>
      <c r="G1104" s="145" t="s">
        <v>221</v>
      </c>
      <c r="H1104" s="146">
        <v>13</v>
      </c>
      <c r="I1104" s="147"/>
      <c r="J1104" s="148">
        <f>ROUND(I1104*H1104,2)</f>
        <v>0</v>
      </c>
      <c r="K1104" s="144" t="s">
        <v>21</v>
      </c>
      <c r="L1104" s="33"/>
      <c r="M1104" s="302" t="s">
        <v>21</v>
      </c>
      <c r="N1104" s="149" t="s">
        <v>43</v>
      </c>
      <c r="O1104" s="34"/>
      <c r="P1104" s="150">
        <f>O1104*H1104</f>
        <v>0</v>
      </c>
      <c r="Q1104" s="150">
        <v>0</v>
      </c>
      <c r="R1104" s="150">
        <f>Q1104*H1104</f>
        <v>0</v>
      </c>
      <c r="S1104" s="150">
        <v>0</v>
      </c>
      <c r="T1104" s="151">
        <f>S1104*H1104</f>
        <v>0</v>
      </c>
      <c r="AR1104" s="291" t="s">
        <v>150</v>
      </c>
      <c r="AT1104" s="291" t="s">
        <v>146</v>
      </c>
      <c r="AU1104" s="291" t="s">
        <v>82</v>
      </c>
      <c r="AY1104" s="291" t="s">
        <v>145</v>
      </c>
      <c r="BE1104" s="303">
        <f>IF(N1104="základní",J1104,0)</f>
        <v>0</v>
      </c>
      <c r="BF1104" s="303">
        <f>IF(N1104="snížená",J1104,0)</f>
        <v>0</v>
      </c>
      <c r="BG1104" s="303">
        <f>IF(N1104="zákl. přenesená",J1104,0)</f>
        <v>0</v>
      </c>
      <c r="BH1104" s="303">
        <f>IF(N1104="sníž. přenesená",J1104,0)</f>
        <v>0</v>
      </c>
      <c r="BI1104" s="303">
        <f>IF(N1104="nulová",J1104,0)</f>
        <v>0</v>
      </c>
      <c r="BJ1104" s="291" t="s">
        <v>80</v>
      </c>
      <c r="BK1104" s="303">
        <f>ROUND(I1104*H1104,2)</f>
        <v>0</v>
      </c>
      <c r="BL1104" s="291" t="s">
        <v>150</v>
      </c>
      <c r="BM1104" s="291" t="s">
        <v>1718</v>
      </c>
    </row>
    <row r="1105" spans="2:65" s="133" customFormat="1" ht="29.85" customHeight="1">
      <c r="B1105" s="132"/>
      <c r="D1105" s="134" t="s">
        <v>71</v>
      </c>
      <c r="E1105" s="168" t="s">
        <v>708</v>
      </c>
      <c r="F1105" s="168" t="s">
        <v>709</v>
      </c>
      <c r="I1105" s="136"/>
      <c r="J1105" s="169">
        <f>BK1105</f>
        <v>0</v>
      </c>
      <c r="L1105" s="132"/>
      <c r="M1105" s="138"/>
      <c r="N1105" s="139"/>
      <c r="O1105" s="139"/>
      <c r="P1105" s="140">
        <f>SUM(P1106:P1108)</f>
        <v>0</v>
      </c>
      <c r="Q1105" s="139"/>
      <c r="R1105" s="140">
        <f>SUM(R1106:R1108)</f>
        <v>0.104</v>
      </c>
      <c r="S1105" s="139"/>
      <c r="T1105" s="141">
        <f>SUM(T1106:T1108)</f>
        <v>0</v>
      </c>
      <c r="AR1105" s="165" t="s">
        <v>80</v>
      </c>
      <c r="AT1105" s="300" t="s">
        <v>71</v>
      </c>
      <c r="AU1105" s="300" t="s">
        <v>80</v>
      </c>
      <c r="AY1105" s="165" t="s">
        <v>145</v>
      </c>
      <c r="BK1105" s="301">
        <f>SUM(BK1106:BK1108)</f>
        <v>0</v>
      </c>
    </row>
    <row r="1106" spans="2:65" s="55" customFormat="1" ht="22.5" customHeight="1">
      <c r="B1106" s="33"/>
      <c r="C1106" s="142" t="s">
        <v>1719</v>
      </c>
      <c r="D1106" s="142" t="s">
        <v>146</v>
      </c>
      <c r="E1106" s="143" t="s">
        <v>713</v>
      </c>
      <c r="F1106" s="144" t="s">
        <v>714</v>
      </c>
      <c r="G1106" s="145" t="s">
        <v>155</v>
      </c>
      <c r="H1106" s="146">
        <v>50</v>
      </c>
      <c r="I1106" s="147"/>
      <c r="J1106" s="148">
        <f>ROUND(I1106*H1106,2)</f>
        <v>0</v>
      </c>
      <c r="K1106" s="144" t="s">
        <v>21</v>
      </c>
      <c r="L1106" s="33"/>
      <c r="M1106" s="302" t="s">
        <v>21</v>
      </c>
      <c r="N1106" s="149" t="s">
        <v>43</v>
      </c>
      <c r="O1106" s="34"/>
      <c r="P1106" s="150">
        <f>O1106*H1106</f>
        <v>0</v>
      </c>
      <c r="Q1106" s="150">
        <v>0</v>
      </c>
      <c r="R1106" s="150">
        <f>Q1106*H1106</f>
        <v>0</v>
      </c>
      <c r="S1106" s="150">
        <v>0</v>
      </c>
      <c r="T1106" s="151">
        <f>S1106*H1106</f>
        <v>0</v>
      </c>
      <c r="AR1106" s="291" t="s">
        <v>150</v>
      </c>
      <c r="AT1106" s="291" t="s">
        <v>146</v>
      </c>
      <c r="AU1106" s="291" t="s">
        <v>82</v>
      </c>
      <c r="AY1106" s="291" t="s">
        <v>145</v>
      </c>
      <c r="BE1106" s="303">
        <f>IF(N1106="základní",J1106,0)</f>
        <v>0</v>
      </c>
      <c r="BF1106" s="303">
        <f>IF(N1106="snížená",J1106,0)</f>
        <v>0</v>
      </c>
      <c r="BG1106" s="303">
        <f>IF(N1106="zákl. přenesená",J1106,0)</f>
        <v>0</v>
      </c>
      <c r="BH1106" s="303">
        <f>IF(N1106="sníž. přenesená",J1106,0)</f>
        <v>0</v>
      </c>
      <c r="BI1106" s="303">
        <f>IF(N1106="nulová",J1106,0)</f>
        <v>0</v>
      </c>
      <c r="BJ1106" s="291" t="s">
        <v>80</v>
      </c>
      <c r="BK1106" s="303">
        <f>ROUND(I1106*H1106,2)</f>
        <v>0</v>
      </c>
      <c r="BL1106" s="291" t="s">
        <v>150</v>
      </c>
      <c r="BM1106" s="291" t="s">
        <v>1720</v>
      </c>
    </row>
    <row r="1107" spans="2:65" s="55" customFormat="1" ht="31.5" customHeight="1">
      <c r="B1107" s="33"/>
      <c r="C1107" s="142" t="s">
        <v>1253</v>
      </c>
      <c r="D1107" s="142" t="s">
        <v>146</v>
      </c>
      <c r="E1107" s="143" t="s">
        <v>716</v>
      </c>
      <c r="F1107" s="144" t="s">
        <v>717</v>
      </c>
      <c r="G1107" s="145" t="s">
        <v>155</v>
      </c>
      <c r="H1107" s="146">
        <v>50</v>
      </c>
      <c r="I1107" s="147"/>
      <c r="J1107" s="148">
        <f>ROUND(I1107*H1107,2)</f>
        <v>0</v>
      </c>
      <c r="K1107" s="144" t="s">
        <v>190</v>
      </c>
      <c r="L1107" s="33"/>
      <c r="M1107" s="302" t="s">
        <v>21</v>
      </c>
      <c r="N1107" s="149" t="s">
        <v>43</v>
      </c>
      <c r="O1107" s="34"/>
      <c r="P1107" s="150">
        <f>O1107*H1107</f>
        <v>0</v>
      </c>
      <c r="Q1107" s="150">
        <v>2.0799999999999998E-3</v>
      </c>
      <c r="R1107" s="150">
        <f>Q1107*H1107</f>
        <v>0.104</v>
      </c>
      <c r="S1107" s="150">
        <v>0</v>
      </c>
      <c r="T1107" s="151">
        <f>S1107*H1107</f>
        <v>0</v>
      </c>
      <c r="AR1107" s="291" t="s">
        <v>150</v>
      </c>
      <c r="AT1107" s="291" t="s">
        <v>146</v>
      </c>
      <c r="AU1107" s="291" t="s">
        <v>82</v>
      </c>
      <c r="AY1107" s="291" t="s">
        <v>145</v>
      </c>
      <c r="BE1107" s="303">
        <f>IF(N1107="základní",J1107,0)</f>
        <v>0</v>
      </c>
      <c r="BF1107" s="303">
        <f>IF(N1107="snížená",J1107,0)</f>
        <v>0</v>
      </c>
      <c r="BG1107" s="303">
        <f>IF(N1107="zákl. přenesená",J1107,0)</f>
        <v>0</v>
      </c>
      <c r="BH1107" s="303">
        <f>IF(N1107="sníž. přenesená",J1107,0)</f>
        <v>0</v>
      </c>
      <c r="BI1107" s="303">
        <f>IF(N1107="nulová",J1107,0)</f>
        <v>0</v>
      </c>
      <c r="BJ1107" s="291" t="s">
        <v>80</v>
      </c>
      <c r="BK1107" s="303">
        <f>ROUND(I1107*H1107,2)</f>
        <v>0</v>
      </c>
      <c r="BL1107" s="291" t="s">
        <v>150</v>
      </c>
      <c r="BM1107" s="291" t="s">
        <v>1721</v>
      </c>
    </row>
    <row r="1108" spans="2:65" s="55" customFormat="1" ht="121.5">
      <c r="B1108" s="33"/>
      <c r="D1108" s="152" t="s">
        <v>191</v>
      </c>
      <c r="F1108" s="153" t="s">
        <v>718</v>
      </c>
      <c r="I1108" s="122"/>
      <c r="L1108" s="33"/>
      <c r="M1108" s="154"/>
      <c r="N1108" s="34"/>
      <c r="O1108" s="34"/>
      <c r="P1108" s="34"/>
      <c r="Q1108" s="34"/>
      <c r="R1108" s="34"/>
      <c r="S1108" s="34"/>
      <c r="T1108" s="70"/>
      <c r="AT1108" s="291" t="s">
        <v>191</v>
      </c>
      <c r="AU1108" s="291" t="s">
        <v>82</v>
      </c>
    </row>
    <row r="1109" spans="2:65" s="133" customFormat="1" ht="29.85" customHeight="1">
      <c r="B1109" s="132"/>
      <c r="D1109" s="134" t="s">
        <v>71</v>
      </c>
      <c r="E1109" s="168" t="s">
        <v>838</v>
      </c>
      <c r="F1109" s="168" t="s">
        <v>839</v>
      </c>
      <c r="I1109" s="136"/>
      <c r="J1109" s="169">
        <f>BK1109</f>
        <v>0</v>
      </c>
      <c r="L1109" s="132"/>
      <c r="M1109" s="138"/>
      <c r="N1109" s="139"/>
      <c r="O1109" s="139"/>
      <c r="P1109" s="140">
        <f>SUM(P1110:P1126)</f>
        <v>0</v>
      </c>
      <c r="Q1109" s="139"/>
      <c r="R1109" s="140">
        <f>SUM(R1110:R1126)</f>
        <v>2.5699999999999998E-3</v>
      </c>
      <c r="S1109" s="139"/>
      <c r="T1109" s="141">
        <f>SUM(T1110:T1126)</f>
        <v>0</v>
      </c>
      <c r="AR1109" s="165" t="s">
        <v>80</v>
      </c>
      <c r="AT1109" s="300" t="s">
        <v>71</v>
      </c>
      <c r="AU1109" s="300" t="s">
        <v>80</v>
      </c>
      <c r="AY1109" s="165" t="s">
        <v>145</v>
      </c>
      <c r="BK1109" s="301">
        <f>SUM(BK1110:BK1126)</f>
        <v>0</v>
      </c>
    </row>
    <row r="1110" spans="2:65" s="55" customFormat="1" ht="31.5" customHeight="1">
      <c r="B1110" s="33"/>
      <c r="C1110" s="142" t="s">
        <v>1722</v>
      </c>
      <c r="D1110" s="142" t="s">
        <v>146</v>
      </c>
      <c r="E1110" s="143" t="s">
        <v>778</v>
      </c>
      <c r="F1110" s="144" t="s">
        <v>779</v>
      </c>
      <c r="G1110" s="145" t="s">
        <v>189</v>
      </c>
      <c r="H1110" s="146">
        <v>514</v>
      </c>
      <c r="I1110" s="147"/>
      <c r="J1110" s="148">
        <f>ROUND(I1110*H1110,2)</f>
        <v>0</v>
      </c>
      <c r="K1110" s="144" t="s">
        <v>190</v>
      </c>
      <c r="L1110" s="33"/>
      <c r="M1110" s="302" t="s">
        <v>21</v>
      </c>
      <c r="N1110" s="149" t="s">
        <v>43</v>
      </c>
      <c r="O1110" s="34"/>
      <c r="P1110" s="150">
        <f>O1110*H1110</f>
        <v>0</v>
      </c>
      <c r="Q1110" s="150">
        <v>0</v>
      </c>
      <c r="R1110" s="150">
        <f>Q1110*H1110</f>
        <v>0</v>
      </c>
      <c r="S1110" s="150">
        <v>0</v>
      </c>
      <c r="T1110" s="151">
        <f>S1110*H1110</f>
        <v>0</v>
      </c>
      <c r="AR1110" s="291" t="s">
        <v>150</v>
      </c>
      <c r="AT1110" s="291" t="s">
        <v>146</v>
      </c>
      <c r="AU1110" s="291" t="s">
        <v>82</v>
      </c>
      <c r="AY1110" s="291" t="s">
        <v>145</v>
      </c>
      <c r="BE1110" s="303">
        <f>IF(N1110="základní",J1110,0)</f>
        <v>0</v>
      </c>
      <c r="BF1110" s="303">
        <f>IF(N1110="snížená",J1110,0)</f>
        <v>0</v>
      </c>
      <c r="BG1110" s="303">
        <f>IF(N1110="zákl. přenesená",J1110,0)</f>
        <v>0</v>
      </c>
      <c r="BH1110" s="303">
        <f>IF(N1110="sníž. přenesená",J1110,0)</f>
        <v>0</v>
      </c>
      <c r="BI1110" s="303">
        <f>IF(N1110="nulová",J1110,0)</f>
        <v>0</v>
      </c>
      <c r="BJ1110" s="291" t="s">
        <v>80</v>
      </c>
      <c r="BK1110" s="303">
        <f>ROUND(I1110*H1110,2)</f>
        <v>0</v>
      </c>
      <c r="BL1110" s="291" t="s">
        <v>150</v>
      </c>
      <c r="BM1110" s="291" t="s">
        <v>1723</v>
      </c>
    </row>
    <row r="1111" spans="2:65" s="55" customFormat="1" ht="148.5">
      <c r="B1111" s="33"/>
      <c r="D1111" s="170" t="s">
        <v>191</v>
      </c>
      <c r="F1111" s="171" t="s">
        <v>780</v>
      </c>
      <c r="I1111" s="122"/>
      <c r="L1111" s="33"/>
      <c r="M1111" s="154"/>
      <c r="N1111" s="34"/>
      <c r="O1111" s="34"/>
      <c r="P1111" s="34"/>
      <c r="Q1111" s="34"/>
      <c r="R1111" s="34"/>
      <c r="S1111" s="34"/>
      <c r="T1111" s="70"/>
      <c r="AT1111" s="291" t="s">
        <v>191</v>
      </c>
      <c r="AU1111" s="291" t="s">
        <v>82</v>
      </c>
    </row>
    <row r="1112" spans="2:65" s="55" customFormat="1" ht="22.5" customHeight="1">
      <c r="B1112" s="33"/>
      <c r="C1112" s="182" t="s">
        <v>1254</v>
      </c>
      <c r="D1112" s="182" t="s">
        <v>232</v>
      </c>
      <c r="E1112" s="183" t="s">
        <v>1097</v>
      </c>
      <c r="F1112" s="184" t="s">
        <v>843</v>
      </c>
      <c r="G1112" s="185" t="s">
        <v>844</v>
      </c>
      <c r="H1112" s="186">
        <v>0.51400000000000001</v>
      </c>
      <c r="I1112" s="187"/>
      <c r="J1112" s="188">
        <f>ROUND(I1112*H1112,2)</f>
        <v>0</v>
      </c>
      <c r="K1112" s="184" t="s">
        <v>21</v>
      </c>
      <c r="L1112" s="306"/>
      <c r="M1112" s="307" t="s">
        <v>21</v>
      </c>
      <c r="N1112" s="189" t="s">
        <v>43</v>
      </c>
      <c r="O1112" s="34"/>
      <c r="P1112" s="150">
        <f>O1112*H1112</f>
        <v>0</v>
      </c>
      <c r="Q1112" s="150">
        <v>0</v>
      </c>
      <c r="R1112" s="150">
        <f>Q1112*H1112</f>
        <v>0</v>
      </c>
      <c r="S1112" s="150">
        <v>0</v>
      </c>
      <c r="T1112" s="151">
        <f>S1112*H1112</f>
        <v>0</v>
      </c>
      <c r="AR1112" s="291" t="s">
        <v>162</v>
      </c>
      <c r="AT1112" s="291" t="s">
        <v>232</v>
      </c>
      <c r="AU1112" s="291" t="s">
        <v>82</v>
      </c>
      <c r="AY1112" s="291" t="s">
        <v>145</v>
      </c>
      <c r="BE1112" s="303">
        <f>IF(N1112="základní",J1112,0)</f>
        <v>0</v>
      </c>
      <c r="BF1112" s="303">
        <f>IF(N1112="snížená",J1112,0)</f>
        <v>0</v>
      </c>
      <c r="BG1112" s="303">
        <f>IF(N1112="zákl. přenesená",J1112,0)</f>
        <v>0</v>
      </c>
      <c r="BH1112" s="303">
        <f>IF(N1112="sníž. přenesená",J1112,0)</f>
        <v>0</v>
      </c>
      <c r="BI1112" s="303">
        <f>IF(N1112="nulová",J1112,0)</f>
        <v>0</v>
      </c>
      <c r="BJ1112" s="291" t="s">
        <v>80</v>
      </c>
      <c r="BK1112" s="303">
        <f>ROUND(I1112*H1112,2)</f>
        <v>0</v>
      </c>
      <c r="BL1112" s="291" t="s">
        <v>150</v>
      </c>
      <c r="BM1112" s="291" t="s">
        <v>1724</v>
      </c>
    </row>
    <row r="1113" spans="2:65" s="55" customFormat="1" ht="31.5" customHeight="1">
      <c r="B1113" s="33"/>
      <c r="C1113" s="142" t="s">
        <v>1725</v>
      </c>
      <c r="D1113" s="142" t="s">
        <v>146</v>
      </c>
      <c r="E1113" s="143" t="s">
        <v>847</v>
      </c>
      <c r="F1113" s="144" t="s">
        <v>848</v>
      </c>
      <c r="G1113" s="145" t="s">
        <v>189</v>
      </c>
      <c r="H1113" s="146">
        <v>514</v>
      </c>
      <c r="I1113" s="147"/>
      <c r="J1113" s="148">
        <f>ROUND(I1113*H1113,2)</f>
        <v>0</v>
      </c>
      <c r="K1113" s="144" t="s">
        <v>21</v>
      </c>
      <c r="L1113" s="33"/>
      <c r="M1113" s="302" t="s">
        <v>21</v>
      </c>
      <c r="N1113" s="149" t="s">
        <v>43</v>
      </c>
      <c r="O1113" s="34"/>
      <c r="P1113" s="150">
        <f>O1113*H1113</f>
        <v>0</v>
      </c>
      <c r="Q1113" s="150">
        <v>0</v>
      </c>
      <c r="R1113" s="150">
        <f>Q1113*H1113</f>
        <v>0</v>
      </c>
      <c r="S1113" s="150">
        <v>0</v>
      </c>
      <c r="T1113" s="151">
        <f>S1113*H1113</f>
        <v>0</v>
      </c>
      <c r="AR1113" s="291" t="s">
        <v>150</v>
      </c>
      <c r="AT1113" s="291" t="s">
        <v>146</v>
      </c>
      <c r="AU1113" s="291" t="s">
        <v>82</v>
      </c>
      <c r="AY1113" s="291" t="s">
        <v>145</v>
      </c>
      <c r="BE1113" s="303">
        <f>IF(N1113="základní",J1113,0)</f>
        <v>0</v>
      </c>
      <c r="BF1113" s="303">
        <f>IF(N1113="snížená",J1113,0)</f>
        <v>0</v>
      </c>
      <c r="BG1113" s="303">
        <f>IF(N1113="zákl. přenesená",J1113,0)</f>
        <v>0</v>
      </c>
      <c r="BH1113" s="303">
        <f>IF(N1113="sníž. přenesená",J1113,0)</f>
        <v>0</v>
      </c>
      <c r="BI1113" s="303">
        <f>IF(N1113="nulová",J1113,0)</f>
        <v>0</v>
      </c>
      <c r="BJ1113" s="291" t="s">
        <v>80</v>
      </c>
      <c r="BK1113" s="303">
        <f>ROUND(I1113*H1113,2)</f>
        <v>0</v>
      </c>
      <c r="BL1113" s="291" t="s">
        <v>150</v>
      </c>
      <c r="BM1113" s="291" t="s">
        <v>1726</v>
      </c>
    </row>
    <row r="1114" spans="2:65" s="55" customFormat="1" ht="22.5" customHeight="1">
      <c r="B1114" s="33"/>
      <c r="C1114" s="142" t="s">
        <v>1256</v>
      </c>
      <c r="D1114" s="142" t="s">
        <v>146</v>
      </c>
      <c r="E1114" s="143" t="s">
        <v>850</v>
      </c>
      <c r="F1114" s="144" t="s">
        <v>851</v>
      </c>
      <c r="G1114" s="145" t="s">
        <v>189</v>
      </c>
      <c r="H1114" s="146">
        <v>514</v>
      </c>
      <c r="I1114" s="147"/>
      <c r="J1114" s="148">
        <f>ROUND(I1114*H1114,2)</f>
        <v>0</v>
      </c>
      <c r="K1114" s="144" t="s">
        <v>190</v>
      </c>
      <c r="L1114" s="33"/>
      <c r="M1114" s="302" t="s">
        <v>21</v>
      </c>
      <c r="N1114" s="149" t="s">
        <v>43</v>
      </c>
      <c r="O1114" s="34"/>
      <c r="P1114" s="150">
        <f>O1114*H1114</f>
        <v>0</v>
      </c>
      <c r="Q1114" s="150">
        <v>0</v>
      </c>
      <c r="R1114" s="150">
        <f>Q1114*H1114</f>
        <v>0</v>
      </c>
      <c r="S1114" s="150">
        <v>0</v>
      </c>
      <c r="T1114" s="151">
        <f>S1114*H1114</f>
        <v>0</v>
      </c>
      <c r="AR1114" s="291" t="s">
        <v>150</v>
      </c>
      <c r="AT1114" s="291" t="s">
        <v>146</v>
      </c>
      <c r="AU1114" s="291" t="s">
        <v>82</v>
      </c>
      <c r="AY1114" s="291" t="s">
        <v>145</v>
      </c>
      <c r="BE1114" s="303">
        <f>IF(N1114="základní",J1114,0)</f>
        <v>0</v>
      </c>
      <c r="BF1114" s="303">
        <f>IF(N1114="snížená",J1114,0)</f>
        <v>0</v>
      </c>
      <c r="BG1114" s="303">
        <f>IF(N1114="zákl. přenesená",J1114,0)</f>
        <v>0</v>
      </c>
      <c r="BH1114" s="303">
        <f>IF(N1114="sníž. přenesená",J1114,0)</f>
        <v>0</v>
      </c>
      <c r="BI1114" s="303">
        <f>IF(N1114="nulová",J1114,0)</f>
        <v>0</v>
      </c>
      <c r="BJ1114" s="291" t="s">
        <v>80</v>
      </c>
      <c r="BK1114" s="303">
        <f>ROUND(I1114*H1114,2)</f>
        <v>0</v>
      </c>
      <c r="BL1114" s="291" t="s">
        <v>150</v>
      </c>
      <c r="BM1114" s="291" t="s">
        <v>1727</v>
      </c>
    </row>
    <row r="1115" spans="2:65" s="55" customFormat="1" ht="40.5">
      <c r="B1115" s="33"/>
      <c r="D1115" s="170" t="s">
        <v>191</v>
      </c>
      <c r="F1115" s="171" t="s">
        <v>400</v>
      </c>
      <c r="I1115" s="122"/>
      <c r="L1115" s="33"/>
      <c r="M1115" s="154"/>
      <c r="N1115" s="34"/>
      <c r="O1115" s="34"/>
      <c r="P1115" s="34"/>
      <c r="Q1115" s="34"/>
      <c r="R1115" s="34"/>
      <c r="S1115" s="34"/>
      <c r="T1115" s="70"/>
      <c r="AT1115" s="291" t="s">
        <v>191</v>
      </c>
      <c r="AU1115" s="291" t="s">
        <v>82</v>
      </c>
    </row>
    <row r="1116" spans="2:65" s="55" customFormat="1" ht="22.5" customHeight="1">
      <c r="B1116" s="33"/>
      <c r="C1116" s="142" t="s">
        <v>1728</v>
      </c>
      <c r="D1116" s="142" t="s">
        <v>146</v>
      </c>
      <c r="E1116" s="143" t="s">
        <v>401</v>
      </c>
      <c r="F1116" s="144" t="s">
        <v>402</v>
      </c>
      <c r="G1116" s="145" t="s">
        <v>189</v>
      </c>
      <c r="H1116" s="146">
        <v>514</v>
      </c>
      <c r="I1116" s="147"/>
      <c r="J1116" s="148">
        <f>ROUND(I1116*H1116,2)</f>
        <v>0</v>
      </c>
      <c r="K1116" s="144" t="s">
        <v>190</v>
      </c>
      <c r="L1116" s="33"/>
      <c r="M1116" s="302" t="s">
        <v>21</v>
      </c>
      <c r="N1116" s="149" t="s">
        <v>43</v>
      </c>
      <c r="O1116" s="34"/>
      <c r="P1116" s="150">
        <f>O1116*H1116</f>
        <v>0</v>
      </c>
      <c r="Q1116" s="150">
        <v>0</v>
      </c>
      <c r="R1116" s="150">
        <f>Q1116*H1116</f>
        <v>0</v>
      </c>
      <c r="S1116" s="150">
        <v>0</v>
      </c>
      <c r="T1116" s="151">
        <f>S1116*H1116</f>
        <v>0</v>
      </c>
      <c r="AR1116" s="291" t="s">
        <v>150</v>
      </c>
      <c r="AT1116" s="291" t="s">
        <v>146</v>
      </c>
      <c r="AU1116" s="291" t="s">
        <v>82</v>
      </c>
      <c r="AY1116" s="291" t="s">
        <v>145</v>
      </c>
      <c r="BE1116" s="303">
        <f>IF(N1116="základní",J1116,0)</f>
        <v>0</v>
      </c>
      <c r="BF1116" s="303">
        <f>IF(N1116="snížená",J1116,0)</f>
        <v>0</v>
      </c>
      <c r="BG1116" s="303">
        <f>IF(N1116="zákl. přenesená",J1116,0)</f>
        <v>0</v>
      </c>
      <c r="BH1116" s="303">
        <f>IF(N1116="sníž. přenesená",J1116,0)</f>
        <v>0</v>
      </c>
      <c r="BI1116" s="303">
        <f>IF(N1116="nulová",J1116,0)</f>
        <v>0</v>
      </c>
      <c r="BJ1116" s="291" t="s">
        <v>80</v>
      </c>
      <c r="BK1116" s="303">
        <f>ROUND(I1116*H1116,2)</f>
        <v>0</v>
      </c>
      <c r="BL1116" s="291" t="s">
        <v>150</v>
      </c>
      <c r="BM1116" s="291" t="s">
        <v>1729</v>
      </c>
    </row>
    <row r="1117" spans="2:65" s="55" customFormat="1" ht="40.5">
      <c r="B1117" s="33"/>
      <c r="D1117" s="170" t="s">
        <v>191</v>
      </c>
      <c r="F1117" s="171" t="s">
        <v>400</v>
      </c>
      <c r="I1117" s="122"/>
      <c r="L1117" s="33"/>
      <c r="M1117" s="154"/>
      <c r="N1117" s="34"/>
      <c r="O1117" s="34"/>
      <c r="P1117" s="34"/>
      <c r="Q1117" s="34"/>
      <c r="R1117" s="34"/>
      <c r="S1117" s="34"/>
      <c r="T1117" s="70"/>
      <c r="AT1117" s="291" t="s">
        <v>191</v>
      </c>
      <c r="AU1117" s="291" t="s">
        <v>82</v>
      </c>
    </row>
    <row r="1118" spans="2:65" s="55" customFormat="1" ht="22.5" customHeight="1">
      <c r="B1118" s="33"/>
      <c r="C1118" s="142" t="s">
        <v>1257</v>
      </c>
      <c r="D1118" s="142" t="s">
        <v>146</v>
      </c>
      <c r="E1118" s="143" t="s">
        <v>855</v>
      </c>
      <c r="F1118" s="144" t="s">
        <v>856</v>
      </c>
      <c r="G1118" s="145" t="s">
        <v>189</v>
      </c>
      <c r="H1118" s="146">
        <v>514</v>
      </c>
      <c r="I1118" s="147"/>
      <c r="J1118" s="148">
        <f>ROUND(I1118*H1118,2)</f>
        <v>0</v>
      </c>
      <c r="K1118" s="144" t="s">
        <v>190</v>
      </c>
      <c r="L1118" s="33"/>
      <c r="M1118" s="302" t="s">
        <v>21</v>
      </c>
      <c r="N1118" s="149" t="s">
        <v>43</v>
      </c>
      <c r="O1118" s="34"/>
      <c r="P1118" s="150">
        <f>O1118*H1118</f>
        <v>0</v>
      </c>
      <c r="Q1118" s="150">
        <v>0</v>
      </c>
      <c r="R1118" s="150">
        <f>Q1118*H1118</f>
        <v>0</v>
      </c>
      <c r="S1118" s="150">
        <v>0</v>
      </c>
      <c r="T1118" s="151">
        <f>S1118*H1118</f>
        <v>0</v>
      </c>
      <c r="AR1118" s="291" t="s">
        <v>150</v>
      </c>
      <c r="AT1118" s="291" t="s">
        <v>146</v>
      </c>
      <c r="AU1118" s="291" t="s">
        <v>82</v>
      </c>
      <c r="AY1118" s="291" t="s">
        <v>145</v>
      </c>
      <c r="BE1118" s="303">
        <f>IF(N1118="základní",J1118,0)</f>
        <v>0</v>
      </c>
      <c r="BF1118" s="303">
        <f>IF(N1118="snížená",J1118,0)</f>
        <v>0</v>
      </c>
      <c r="BG1118" s="303">
        <f>IF(N1118="zákl. přenesená",J1118,0)</f>
        <v>0</v>
      </c>
      <c r="BH1118" s="303">
        <f>IF(N1118="sníž. přenesená",J1118,0)</f>
        <v>0</v>
      </c>
      <c r="BI1118" s="303">
        <f>IF(N1118="nulová",J1118,0)</f>
        <v>0</v>
      </c>
      <c r="BJ1118" s="291" t="s">
        <v>80</v>
      </c>
      <c r="BK1118" s="303">
        <f>ROUND(I1118*H1118,2)</f>
        <v>0</v>
      </c>
      <c r="BL1118" s="291" t="s">
        <v>150</v>
      </c>
      <c r="BM1118" s="291" t="s">
        <v>1730</v>
      </c>
    </row>
    <row r="1119" spans="2:65" s="55" customFormat="1" ht="40.5">
      <c r="B1119" s="33"/>
      <c r="D1119" s="170" t="s">
        <v>191</v>
      </c>
      <c r="F1119" s="171" t="s">
        <v>400</v>
      </c>
      <c r="I1119" s="122"/>
      <c r="L1119" s="33"/>
      <c r="M1119" s="154"/>
      <c r="N1119" s="34"/>
      <c r="O1119" s="34"/>
      <c r="P1119" s="34"/>
      <c r="Q1119" s="34"/>
      <c r="R1119" s="34"/>
      <c r="S1119" s="34"/>
      <c r="T1119" s="70"/>
      <c r="AT1119" s="291" t="s">
        <v>191</v>
      </c>
      <c r="AU1119" s="291" t="s">
        <v>82</v>
      </c>
    </row>
    <row r="1120" spans="2:65" s="55" customFormat="1" ht="22.5" customHeight="1">
      <c r="B1120" s="33"/>
      <c r="C1120" s="142" t="s">
        <v>1731</v>
      </c>
      <c r="D1120" s="142" t="s">
        <v>146</v>
      </c>
      <c r="E1120" s="143" t="s">
        <v>401</v>
      </c>
      <c r="F1120" s="144" t="s">
        <v>402</v>
      </c>
      <c r="G1120" s="145" t="s">
        <v>189</v>
      </c>
      <c r="H1120" s="146">
        <v>514</v>
      </c>
      <c r="I1120" s="147"/>
      <c r="J1120" s="148">
        <f>ROUND(I1120*H1120,2)</f>
        <v>0</v>
      </c>
      <c r="K1120" s="144" t="s">
        <v>190</v>
      </c>
      <c r="L1120" s="33"/>
      <c r="M1120" s="302" t="s">
        <v>21</v>
      </c>
      <c r="N1120" s="149" t="s">
        <v>43</v>
      </c>
      <c r="O1120" s="34"/>
      <c r="P1120" s="150">
        <f>O1120*H1120</f>
        <v>0</v>
      </c>
      <c r="Q1120" s="150">
        <v>0</v>
      </c>
      <c r="R1120" s="150">
        <f>Q1120*H1120</f>
        <v>0</v>
      </c>
      <c r="S1120" s="150">
        <v>0</v>
      </c>
      <c r="T1120" s="151">
        <f>S1120*H1120</f>
        <v>0</v>
      </c>
      <c r="AR1120" s="291" t="s">
        <v>150</v>
      </c>
      <c r="AT1120" s="291" t="s">
        <v>146</v>
      </c>
      <c r="AU1120" s="291" t="s">
        <v>82</v>
      </c>
      <c r="AY1120" s="291" t="s">
        <v>145</v>
      </c>
      <c r="BE1120" s="303">
        <f>IF(N1120="základní",J1120,0)</f>
        <v>0</v>
      </c>
      <c r="BF1120" s="303">
        <f>IF(N1120="snížená",J1120,0)</f>
        <v>0</v>
      </c>
      <c r="BG1120" s="303">
        <f>IF(N1120="zákl. přenesená",J1120,0)</f>
        <v>0</v>
      </c>
      <c r="BH1120" s="303">
        <f>IF(N1120="sníž. přenesená",J1120,0)</f>
        <v>0</v>
      </c>
      <c r="BI1120" s="303">
        <f>IF(N1120="nulová",J1120,0)</f>
        <v>0</v>
      </c>
      <c r="BJ1120" s="291" t="s">
        <v>80</v>
      </c>
      <c r="BK1120" s="303">
        <f>ROUND(I1120*H1120,2)</f>
        <v>0</v>
      </c>
      <c r="BL1120" s="291" t="s">
        <v>150</v>
      </c>
      <c r="BM1120" s="291" t="s">
        <v>1732</v>
      </c>
    </row>
    <row r="1121" spans="2:65" s="55" customFormat="1" ht="40.5">
      <c r="B1121" s="33"/>
      <c r="D1121" s="170" t="s">
        <v>191</v>
      </c>
      <c r="F1121" s="171" t="s">
        <v>400</v>
      </c>
      <c r="I1121" s="122"/>
      <c r="L1121" s="33"/>
      <c r="M1121" s="154"/>
      <c r="N1121" s="34"/>
      <c r="O1121" s="34"/>
      <c r="P1121" s="34"/>
      <c r="Q1121" s="34"/>
      <c r="R1121" s="34"/>
      <c r="S1121" s="34"/>
      <c r="T1121" s="70"/>
      <c r="AT1121" s="291" t="s">
        <v>191</v>
      </c>
      <c r="AU1121" s="291" t="s">
        <v>82</v>
      </c>
    </row>
    <row r="1122" spans="2:65" s="55" customFormat="1" ht="22.5" customHeight="1">
      <c r="B1122" s="33"/>
      <c r="C1122" s="142" t="s">
        <v>1259</v>
      </c>
      <c r="D1122" s="142" t="s">
        <v>146</v>
      </c>
      <c r="E1122" s="143" t="s">
        <v>860</v>
      </c>
      <c r="F1122" s="144" t="s">
        <v>861</v>
      </c>
      <c r="G1122" s="145" t="s">
        <v>189</v>
      </c>
      <c r="H1122" s="146">
        <v>514</v>
      </c>
      <c r="I1122" s="147"/>
      <c r="J1122" s="148">
        <f>ROUND(I1122*H1122,2)</f>
        <v>0</v>
      </c>
      <c r="K1122" s="144" t="s">
        <v>21</v>
      </c>
      <c r="L1122" s="33"/>
      <c r="M1122" s="302" t="s">
        <v>21</v>
      </c>
      <c r="N1122" s="149" t="s">
        <v>43</v>
      </c>
      <c r="O1122" s="34"/>
      <c r="P1122" s="150">
        <f>O1122*H1122</f>
        <v>0</v>
      </c>
      <c r="Q1122" s="150">
        <v>0</v>
      </c>
      <c r="R1122" s="150">
        <f>Q1122*H1122</f>
        <v>0</v>
      </c>
      <c r="S1122" s="150">
        <v>0</v>
      </c>
      <c r="T1122" s="151">
        <f>S1122*H1122</f>
        <v>0</v>
      </c>
      <c r="AR1122" s="291" t="s">
        <v>150</v>
      </c>
      <c r="AT1122" s="291" t="s">
        <v>146</v>
      </c>
      <c r="AU1122" s="291" t="s">
        <v>82</v>
      </c>
      <c r="AY1122" s="291" t="s">
        <v>145</v>
      </c>
      <c r="BE1122" s="303">
        <f>IF(N1122="základní",J1122,0)</f>
        <v>0</v>
      </c>
      <c r="BF1122" s="303">
        <f>IF(N1122="snížená",J1122,0)</f>
        <v>0</v>
      </c>
      <c r="BG1122" s="303">
        <f>IF(N1122="zákl. přenesená",J1122,0)</f>
        <v>0</v>
      </c>
      <c r="BH1122" s="303">
        <f>IF(N1122="sníž. přenesená",J1122,0)</f>
        <v>0</v>
      </c>
      <c r="BI1122" s="303">
        <f>IF(N1122="nulová",J1122,0)</f>
        <v>0</v>
      </c>
      <c r="BJ1122" s="291" t="s">
        <v>80</v>
      </c>
      <c r="BK1122" s="303">
        <f>ROUND(I1122*H1122,2)</f>
        <v>0</v>
      </c>
      <c r="BL1122" s="291" t="s">
        <v>150</v>
      </c>
      <c r="BM1122" s="291" t="s">
        <v>1733</v>
      </c>
    </row>
    <row r="1123" spans="2:65" s="55" customFormat="1" ht="22.5" customHeight="1">
      <c r="B1123" s="33"/>
      <c r="C1123" s="182" t="s">
        <v>1734</v>
      </c>
      <c r="D1123" s="182" t="s">
        <v>232</v>
      </c>
      <c r="E1123" s="183" t="s">
        <v>864</v>
      </c>
      <c r="F1123" s="184" t="s">
        <v>1249</v>
      </c>
      <c r="G1123" s="185" t="s">
        <v>459</v>
      </c>
      <c r="H1123" s="186">
        <v>2.57</v>
      </c>
      <c r="I1123" s="187"/>
      <c r="J1123" s="188">
        <f>ROUND(I1123*H1123,2)</f>
        <v>0</v>
      </c>
      <c r="K1123" s="184" t="s">
        <v>190</v>
      </c>
      <c r="L1123" s="306"/>
      <c r="M1123" s="307" t="s">
        <v>21</v>
      </c>
      <c r="N1123" s="189" t="s">
        <v>43</v>
      </c>
      <c r="O1123" s="34"/>
      <c r="P1123" s="150">
        <f>O1123*H1123</f>
        <v>0</v>
      </c>
      <c r="Q1123" s="150">
        <v>1E-3</v>
      </c>
      <c r="R1123" s="150">
        <f>Q1123*H1123</f>
        <v>2.5699999999999998E-3</v>
      </c>
      <c r="S1123" s="150">
        <v>0</v>
      </c>
      <c r="T1123" s="151">
        <f>S1123*H1123</f>
        <v>0</v>
      </c>
      <c r="AR1123" s="291" t="s">
        <v>162</v>
      </c>
      <c r="AT1123" s="291" t="s">
        <v>232</v>
      </c>
      <c r="AU1123" s="291" t="s">
        <v>82</v>
      </c>
      <c r="AY1123" s="291" t="s">
        <v>145</v>
      </c>
      <c r="BE1123" s="303">
        <f>IF(N1123="základní",J1123,0)</f>
        <v>0</v>
      </c>
      <c r="BF1123" s="303">
        <f>IF(N1123="snížená",J1123,0)</f>
        <v>0</v>
      </c>
      <c r="BG1123" s="303">
        <f>IF(N1123="zákl. přenesená",J1123,0)</f>
        <v>0</v>
      </c>
      <c r="BH1123" s="303">
        <f>IF(N1123="sníž. přenesená",J1123,0)</f>
        <v>0</v>
      </c>
      <c r="BI1123" s="303">
        <f>IF(N1123="nulová",J1123,0)</f>
        <v>0</v>
      </c>
      <c r="BJ1123" s="291" t="s">
        <v>80</v>
      </c>
      <c r="BK1123" s="303">
        <f>ROUND(I1123*H1123,2)</f>
        <v>0</v>
      </c>
      <c r="BL1123" s="291" t="s">
        <v>150</v>
      </c>
      <c r="BM1123" s="291" t="s">
        <v>1735</v>
      </c>
    </row>
    <row r="1124" spans="2:65" s="55" customFormat="1" ht="22.5" customHeight="1">
      <c r="B1124" s="33"/>
      <c r="C1124" s="142" t="s">
        <v>1260</v>
      </c>
      <c r="D1124" s="142" t="s">
        <v>146</v>
      </c>
      <c r="E1124" s="143" t="s">
        <v>962</v>
      </c>
      <c r="F1124" s="144" t="s">
        <v>963</v>
      </c>
      <c r="G1124" s="145" t="s">
        <v>189</v>
      </c>
      <c r="H1124" s="146">
        <v>514</v>
      </c>
      <c r="I1124" s="147"/>
      <c r="J1124" s="148">
        <f>ROUND(I1124*H1124,2)</f>
        <v>0</v>
      </c>
      <c r="K1124" s="144" t="s">
        <v>190</v>
      </c>
      <c r="L1124" s="33"/>
      <c r="M1124" s="302" t="s">
        <v>21</v>
      </c>
      <c r="N1124" s="149" t="s">
        <v>43</v>
      </c>
      <c r="O1124" s="34"/>
      <c r="P1124" s="150">
        <f>O1124*H1124</f>
        <v>0</v>
      </c>
      <c r="Q1124" s="150">
        <v>0</v>
      </c>
      <c r="R1124" s="150">
        <f>Q1124*H1124</f>
        <v>0</v>
      </c>
      <c r="S1124" s="150">
        <v>0</v>
      </c>
      <c r="T1124" s="151">
        <f>S1124*H1124</f>
        <v>0</v>
      </c>
      <c r="AR1124" s="291" t="s">
        <v>150</v>
      </c>
      <c r="AT1124" s="291" t="s">
        <v>146</v>
      </c>
      <c r="AU1124" s="291" t="s">
        <v>82</v>
      </c>
      <c r="AY1124" s="291" t="s">
        <v>145</v>
      </c>
      <c r="BE1124" s="303">
        <f>IF(N1124="základní",J1124,0)</f>
        <v>0</v>
      </c>
      <c r="BF1124" s="303">
        <f>IF(N1124="snížená",J1124,0)</f>
        <v>0</v>
      </c>
      <c r="BG1124" s="303">
        <f>IF(N1124="zákl. přenesená",J1124,0)</f>
        <v>0</v>
      </c>
      <c r="BH1124" s="303">
        <f>IF(N1124="sníž. přenesená",J1124,0)</f>
        <v>0</v>
      </c>
      <c r="BI1124" s="303">
        <f>IF(N1124="nulová",J1124,0)</f>
        <v>0</v>
      </c>
      <c r="BJ1124" s="291" t="s">
        <v>80</v>
      </c>
      <c r="BK1124" s="303">
        <f>ROUND(I1124*H1124,2)</f>
        <v>0</v>
      </c>
      <c r="BL1124" s="291" t="s">
        <v>150</v>
      </c>
      <c r="BM1124" s="291" t="s">
        <v>1736</v>
      </c>
    </row>
    <row r="1125" spans="2:65" s="55" customFormat="1" ht="40.5">
      <c r="B1125" s="33"/>
      <c r="D1125" s="170" t="s">
        <v>191</v>
      </c>
      <c r="F1125" s="171" t="s">
        <v>400</v>
      </c>
      <c r="I1125" s="122"/>
      <c r="L1125" s="33"/>
      <c r="M1125" s="154"/>
      <c r="N1125" s="34"/>
      <c r="O1125" s="34"/>
      <c r="P1125" s="34"/>
      <c r="Q1125" s="34"/>
      <c r="R1125" s="34"/>
      <c r="S1125" s="34"/>
      <c r="T1125" s="70"/>
      <c r="AT1125" s="291" t="s">
        <v>191</v>
      </c>
      <c r="AU1125" s="291" t="s">
        <v>82</v>
      </c>
    </row>
    <row r="1126" spans="2:65" s="55" customFormat="1" ht="22.5" customHeight="1">
      <c r="B1126" s="33"/>
      <c r="C1126" s="142" t="s">
        <v>1737</v>
      </c>
      <c r="D1126" s="142" t="s">
        <v>146</v>
      </c>
      <c r="E1126" s="143" t="s">
        <v>870</v>
      </c>
      <c r="F1126" s="144" t="s">
        <v>871</v>
      </c>
      <c r="G1126" s="145" t="s">
        <v>189</v>
      </c>
      <c r="H1126" s="146">
        <v>1028</v>
      </c>
      <c r="I1126" s="147"/>
      <c r="J1126" s="148">
        <f>ROUND(I1126*H1126,2)</f>
        <v>0</v>
      </c>
      <c r="K1126" s="144" t="s">
        <v>21</v>
      </c>
      <c r="L1126" s="33"/>
      <c r="M1126" s="302" t="s">
        <v>21</v>
      </c>
      <c r="N1126" s="149" t="s">
        <v>43</v>
      </c>
      <c r="O1126" s="34"/>
      <c r="P1126" s="150">
        <f>O1126*H1126</f>
        <v>0</v>
      </c>
      <c r="Q1126" s="150">
        <v>0</v>
      </c>
      <c r="R1126" s="150">
        <f>Q1126*H1126</f>
        <v>0</v>
      </c>
      <c r="S1126" s="150">
        <v>0</v>
      </c>
      <c r="T1126" s="151">
        <f>S1126*H1126</f>
        <v>0</v>
      </c>
      <c r="AR1126" s="291" t="s">
        <v>150</v>
      </c>
      <c r="AT1126" s="291" t="s">
        <v>146</v>
      </c>
      <c r="AU1126" s="291" t="s">
        <v>82</v>
      </c>
      <c r="AY1126" s="291" t="s">
        <v>145</v>
      </c>
      <c r="BE1126" s="303">
        <f>IF(N1126="základní",J1126,0)</f>
        <v>0</v>
      </c>
      <c r="BF1126" s="303">
        <f>IF(N1126="snížená",J1126,0)</f>
        <v>0</v>
      </c>
      <c r="BG1126" s="303">
        <f>IF(N1126="zákl. přenesená",J1126,0)</f>
        <v>0</v>
      </c>
      <c r="BH1126" s="303">
        <f>IF(N1126="sníž. přenesená",J1126,0)</f>
        <v>0</v>
      </c>
      <c r="BI1126" s="303">
        <f>IF(N1126="nulová",J1126,0)</f>
        <v>0</v>
      </c>
      <c r="BJ1126" s="291" t="s">
        <v>80</v>
      </c>
      <c r="BK1126" s="303">
        <f>ROUND(I1126*H1126,2)</f>
        <v>0</v>
      </c>
      <c r="BL1126" s="291" t="s">
        <v>150</v>
      </c>
      <c r="BM1126" s="291" t="s">
        <v>1738</v>
      </c>
    </row>
    <row r="1127" spans="2:65" s="133" customFormat="1" ht="37.35" customHeight="1">
      <c r="B1127" s="132"/>
      <c r="D1127" s="165" t="s">
        <v>71</v>
      </c>
      <c r="E1127" s="166" t="s">
        <v>1739</v>
      </c>
      <c r="F1127" s="166" t="s">
        <v>1740</v>
      </c>
      <c r="I1127" s="136"/>
      <c r="J1127" s="167">
        <f>BK1127</f>
        <v>0</v>
      </c>
      <c r="L1127" s="132"/>
      <c r="M1127" s="138"/>
      <c r="N1127" s="139"/>
      <c r="O1127" s="139"/>
      <c r="P1127" s="140">
        <f>P1128+P1135+P1137+P1164</f>
        <v>0</v>
      </c>
      <c r="Q1127" s="139"/>
      <c r="R1127" s="140">
        <f>R1128+R1135+R1137+R1164</f>
        <v>1.175E-2</v>
      </c>
      <c r="S1127" s="139"/>
      <c r="T1127" s="141">
        <f>T1128+T1135+T1137+T1164</f>
        <v>0</v>
      </c>
      <c r="AR1127" s="165" t="s">
        <v>80</v>
      </c>
      <c r="AT1127" s="300" t="s">
        <v>71</v>
      </c>
      <c r="AU1127" s="300" t="s">
        <v>72</v>
      </c>
      <c r="AY1127" s="165" t="s">
        <v>145</v>
      </c>
      <c r="BK1127" s="301">
        <f>BK1128+BK1135+BK1137+BK1164</f>
        <v>0</v>
      </c>
    </row>
    <row r="1128" spans="2:65" s="133" customFormat="1" ht="19.899999999999999" customHeight="1">
      <c r="B1128" s="132"/>
      <c r="D1128" s="134" t="s">
        <v>71</v>
      </c>
      <c r="E1128" s="168" t="s">
        <v>2439</v>
      </c>
      <c r="F1128" s="168" t="s">
        <v>2440</v>
      </c>
      <c r="I1128" s="136"/>
      <c r="J1128" s="169">
        <f>BK1128</f>
        <v>0</v>
      </c>
      <c r="L1128" s="132"/>
      <c r="M1128" s="138"/>
      <c r="N1128" s="139"/>
      <c r="O1128" s="139"/>
      <c r="P1128" s="140">
        <f>SUM(P1129:P1134)</f>
        <v>0</v>
      </c>
      <c r="Q1128" s="139"/>
      <c r="R1128" s="140">
        <f>SUM(R1129:R1134)</f>
        <v>0</v>
      </c>
      <c r="S1128" s="139"/>
      <c r="T1128" s="141">
        <f>SUM(T1129:T1134)</f>
        <v>0</v>
      </c>
      <c r="AR1128" s="165" t="s">
        <v>80</v>
      </c>
      <c r="AT1128" s="300" t="s">
        <v>71</v>
      </c>
      <c r="AU1128" s="300" t="s">
        <v>80</v>
      </c>
      <c r="AY1128" s="165" t="s">
        <v>145</v>
      </c>
      <c r="BK1128" s="301">
        <f>SUM(BK1129:BK1134)</f>
        <v>0</v>
      </c>
    </row>
    <row r="1129" spans="2:65" s="55" customFormat="1" ht="31.5" customHeight="1">
      <c r="B1129" s="33"/>
      <c r="C1129" s="142" t="s">
        <v>1267</v>
      </c>
      <c r="D1129" s="142" t="s">
        <v>146</v>
      </c>
      <c r="E1129" s="143" t="s">
        <v>698</v>
      </c>
      <c r="F1129" s="144" t="s">
        <v>699</v>
      </c>
      <c r="G1129" s="145" t="s">
        <v>155</v>
      </c>
      <c r="H1129" s="146">
        <v>150</v>
      </c>
      <c r="I1129" s="147"/>
      <c r="J1129" s="148">
        <f t="shared" ref="J1129:J1134" si="170">ROUND(I1129*H1129,2)</f>
        <v>0</v>
      </c>
      <c r="K1129" s="144" t="s">
        <v>21</v>
      </c>
      <c r="L1129" s="33"/>
      <c r="M1129" s="302" t="s">
        <v>21</v>
      </c>
      <c r="N1129" s="149" t="s">
        <v>43</v>
      </c>
      <c r="O1129" s="34"/>
      <c r="P1129" s="150">
        <f t="shared" ref="P1129:P1134" si="171">O1129*H1129</f>
        <v>0</v>
      </c>
      <c r="Q1129" s="150">
        <v>0</v>
      </c>
      <c r="R1129" s="150">
        <f t="shared" ref="R1129:R1134" si="172">Q1129*H1129</f>
        <v>0</v>
      </c>
      <c r="S1129" s="150">
        <v>0</v>
      </c>
      <c r="T1129" s="151">
        <f t="shared" ref="T1129:T1134" si="173">S1129*H1129</f>
        <v>0</v>
      </c>
      <c r="AR1129" s="291" t="s">
        <v>150</v>
      </c>
      <c r="AT1129" s="291" t="s">
        <v>146</v>
      </c>
      <c r="AU1129" s="291" t="s">
        <v>82</v>
      </c>
      <c r="AY1129" s="291" t="s">
        <v>145</v>
      </c>
      <c r="BE1129" s="303">
        <f t="shared" ref="BE1129:BE1134" si="174">IF(N1129="základní",J1129,0)</f>
        <v>0</v>
      </c>
      <c r="BF1129" s="303">
        <f t="shared" ref="BF1129:BF1134" si="175">IF(N1129="snížená",J1129,0)</f>
        <v>0</v>
      </c>
      <c r="BG1129" s="303">
        <f t="shared" ref="BG1129:BG1134" si="176">IF(N1129="zákl. přenesená",J1129,0)</f>
        <v>0</v>
      </c>
      <c r="BH1129" s="303">
        <f t="shared" ref="BH1129:BH1134" si="177">IF(N1129="sníž. přenesená",J1129,0)</f>
        <v>0</v>
      </c>
      <c r="BI1129" s="303">
        <f t="shared" ref="BI1129:BI1134" si="178">IF(N1129="nulová",J1129,0)</f>
        <v>0</v>
      </c>
      <c r="BJ1129" s="291" t="s">
        <v>80</v>
      </c>
      <c r="BK1129" s="303">
        <f t="shared" ref="BK1129:BK1134" si="179">ROUND(I1129*H1129,2)</f>
        <v>0</v>
      </c>
      <c r="BL1129" s="291" t="s">
        <v>150</v>
      </c>
      <c r="BM1129" s="291" t="s">
        <v>1741</v>
      </c>
    </row>
    <row r="1130" spans="2:65" s="55" customFormat="1" ht="31.5" customHeight="1">
      <c r="B1130" s="33"/>
      <c r="C1130" s="142" t="s">
        <v>1742</v>
      </c>
      <c r="D1130" s="142" t="s">
        <v>146</v>
      </c>
      <c r="E1130" s="143" t="s">
        <v>877</v>
      </c>
      <c r="F1130" s="144" t="s">
        <v>878</v>
      </c>
      <c r="G1130" s="145" t="s">
        <v>155</v>
      </c>
      <c r="H1130" s="146">
        <v>200</v>
      </c>
      <c r="I1130" s="147"/>
      <c r="J1130" s="148">
        <f t="shared" si="170"/>
        <v>0</v>
      </c>
      <c r="K1130" s="144" t="s">
        <v>21</v>
      </c>
      <c r="L1130" s="33"/>
      <c r="M1130" s="302" t="s">
        <v>21</v>
      </c>
      <c r="N1130" s="149" t="s">
        <v>43</v>
      </c>
      <c r="O1130" s="34"/>
      <c r="P1130" s="150">
        <f t="shared" si="171"/>
        <v>0</v>
      </c>
      <c r="Q1130" s="150">
        <v>0</v>
      </c>
      <c r="R1130" s="150">
        <f t="shared" si="172"/>
        <v>0</v>
      </c>
      <c r="S1130" s="150">
        <v>0</v>
      </c>
      <c r="T1130" s="151">
        <f t="shared" si="173"/>
        <v>0</v>
      </c>
      <c r="AR1130" s="291" t="s">
        <v>150</v>
      </c>
      <c r="AT1130" s="291" t="s">
        <v>146</v>
      </c>
      <c r="AU1130" s="291" t="s">
        <v>82</v>
      </c>
      <c r="AY1130" s="291" t="s">
        <v>145</v>
      </c>
      <c r="BE1130" s="303">
        <f t="shared" si="174"/>
        <v>0</v>
      </c>
      <c r="BF1130" s="303">
        <f t="shared" si="175"/>
        <v>0</v>
      </c>
      <c r="BG1130" s="303">
        <f t="shared" si="176"/>
        <v>0</v>
      </c>
      <c r="BH1130" s="303">
        <f t="shared" si="177"/>
        <v>0</v>
      </c>
      <c r="BI1130" s="303">
        <f t="shared" si="178"/>
        <v>0</v>
      </c>
      <c r="BJ1130" s="291" t="s">
        <v>80</v>
      </c>
      <c r="BK1130" s="303">
        <f t="shared" si="179"/>
        <v>0</v>
      </c>
      <c r="BL1130" s="291" t="s">
        <v>150</v>
      </c>
      <c r="BM1130" s="291" t="s">
        <v>1743</v>
      </c>
    </row>
    <row r="1131" spans="2:65" s="55" customFormat="1" ht="31.5" customHeight="1">
      <c r="B1131" s="33"/>
      <c r="C1131" s="142" t="s">
        <v>1268</v>
      </c>
      <c r="D1131" s="142" t="s">
        <v>146</v>
      </c>
      <c r="E1131" s="143" t="s">
        <v>701</v>
      </c>
      <c r="F1131" s="144" t="s">
        <v>702</v>
      </c>
      <c r="G1131" s="145" t="s">
        <v>155</v>
      </c>
      <c r="H1131" s="146">
        <v>100</v>
      </c>
      <c r="I1131" s="147"/>
      <c r="J1131" s="148">
        <f t="shared" si="170"/>
        <v>0</v>
      </c>
      <c r="K1131" s="144" t="s">
        <v>21</v>
      </c>
      <c r="L1131" s="33"/>
      <c r="M1131" s="302" t="s">
        <v>21</v>
      </c>
      <c r="N1131" s="149" t="s">
        <v>43</v>
      </c>
      <c r="O1131" s="34"/>
      <c r="P1131" s="150">
        <f t="shared" si="171"/>
        <v>0</v>
      </c>
      <c r="Q1131" s="150">
        <v>0</v>
      </c>
      <c r="R1131" s="150">
        <f t="shared" si="172"/>
        <v>0</v>
      </c>
      <c r="S1131" s="150">
        <v>0</v>
      </c>
      <c r="T1131" s="151">
        <f t="shared" si="173"/>
        <v>0</v>
      </c>
      <c r="AR1131" s="291" t="s">
        <v>150</v>
      </c>
      <c r="AT1131" s="291" t="s">
        <v>146</v>
      </c>
      <c r="AU1131" s="291" t="s">
        <v>82</v>
      </c>
      <c r="AY1131" s="291" t="s">
        <v>145</v>
      </c>
      <c r="BE1131" s="303">
        <f t="shared" si="174"/>
        <v>0</v>
      </c>
      <c r="BF1131" s="303">
        <f t="shared" si="175"/>
        <v>0</v>
      </c>
      <c r="BG1131" s="303">
        <f t="shared" si="176"/>
        <v>0</v>
      </c>
      <c r="BH1131" s="303">
        <f t="shared" si="177"/>
        <v>0</v>
      </c>
      <c r="BI1131" s="303">
        <f t="shared" si="178"/>
        <v>0</v>
      </c>
      <c r="BJ1131" s="291" t="s">
        <v>80</v>
      </c>
      <c r="BK1131" s="303">
        <f t="shared" si="179"/>
        <v>0</v>
      </c>
      <c r="BL1131" s="291" t="s">
        <v>150</v>
      </c>
      <c r="BM1131" s="291" t="s">
        <v>1744</v>
      </c>
    </row>
    <row r="1132" spans="2:65" s="55" customFormat="1" ht="22.5" customHeight="1">
      <c r="B1132" s="33"/>
      <c r="C1132" s="142" t="s">
        <v>1745</v>
      </c>
      <c r="D1132" s="142" t="s">
        <v>146</v>
      </c>
      <c r="E1132" s="143" t="s">
        <v>906</v>
      </c>
      <c r="F1132" s="144" t="s">
        <v>907</v>
      </c>
      <c r="G1132" s="145" t="s">
        <v>189</v>
      </c>
      <c r="H1132" s="146">
        <v>31.4</v>
      </c>
      <c r="I1132" s="147"/>
      <c r="J1132" s="148">
        <f t="shared" si="170"/>
        <v>0</v>
      </c>
      <c r="K1132" s="144" t="s">
        <v>21</v>
      </c>
      <c r="L1132" s="33"/>
      <c r="M1132" s="302" t="s">
        <v>21</v>
      </c>
      <c r="N1132" s="149" t="s">
        <v>43</v>
      </c>
      <c r="O1132" s="34"/>
      <c r="P1132" s="150">
        <f t="shared" si="171"/>
        <v>0</v>
      </c>
      <c r="Q1132" s="150">
        <v>0</v>
      </c>
      <c r="R1132" s="150">
        <f t="shared" si="172"/>
        <v>0</v>
      </c>
      <c r="S1132" s="150">
        <v>0</v>
      </c>
      <c r="T1132" s="151">
        <f t="shared" si="173"/>
        <v>0</v>
      </c>
      <c r="AR1132" s="291" t="s">
        <v>150</v>
      </c>
      <c r="AT1132" s="291" t="s">
        <v>146</v>
      </c>
      <c r="AU1132" s="291" t="s">
        <v>82</v>
      </c>
      <c r="AY1132" s="291" t="s">
        <v>145</v>
      </c>
      <c r="BE1132" s="303">
        <f t="shared" si="174"/>
        <v>0</v>
      </c>
      <c r="BF1132" s="303">
        <f t="shared" si="175"/>
        <v>0</v>
      </c>
      <c r="BG1132" s="303">
        <f t="shared" si="176"/>
        <v>0</v>
      </c>
      <c r="BH1132" s="303">
        <f t="shared" si="177"/>
        <v>0</v>
      </c>
      <c r="BI1132" s="303">
        <f t="shared" si="178"/>
        <v>0</v>
      </c>
      <c r="BJ1132" s="291" t="s">
        <v>80</v>
      </c>
      <c r="BK1132" s="303">
        <f t="shared" si="179"/>
        <v>0</v>
      </c>
      <c r="BL1132" s="291" t="s">
        <v>150</v>
      </c>
      <c r="BM1132" s="291" t="s">
        <v>1746</v>
      </c>
    </row>
    <row r="1133" spans="2:65" s="55" customFormat="1" ht="22.5" customHeight="1">
      <c r="B1133" s="33"/>
      <c r="C1133" s="142" t="s">
        <v>1270</v>
      </c>
      <c r="D1133" s="142" t="s">
        <v>146</v>
      </c>
      <c r="E1133" s="143" t="s">
        <v>887</v>
      </c>
      <c r="F1133" s="144" t="s">
        <v>888</v>
      </c>
      <c r="G1133" s="145" t="s">
        <v>189</v>
      </c>
      <c r="H1133" s="146">
        <v>2502</v>
      </c>
      <c r="I1133" s="147"/>
      <c r="J1133" s="148">
        <f t="shared" si="170"/>
        <v>0</v>
      </c>
      <c r="K1133" s="144" t="s">
        <v>21</v>
      </c>
      <c r="L1133" s="33"/>
      <c r="M1133" s="302" t="s">
        <v>21</v>
      </c>
      <c r="N1133" s="149" t="s">
        <v>43</v>
      </c>
      <c r="O1133" s="34"/>
      <c r="P1133" s="150">
        <f t="shared" si="171"/>
        <v>0</v>
      </c>
      <c r="Q1133" s="150">
        <v>0</v>
      </c>
      <c r="R1133" s="150">
        <f t="shared" si="172"/>
        <v>0</v>
      </c>
      <c r="S1133" s="150">
        <v>0</v>
      </c>
      <c r="T1133" s="151">
        <f t="shared" si="173"/>
        <v>0</v>
      </c>
      <c r="AR1133" s="291" t="s">
        <v>150</v>
      </c>
      <c r="AT1133" s="291" t="s">
        <v>146</v>
      </c>
      <c r="AU1133" s="291" t="s">
        <v>82</v>
      </c>
      <c r="AY1133" s="291" t="s">
        <v>145</v>
      </c>
      <c r="BE1133" s="303">
        <f t="shared" si="174"/>
        <v>0</v>
      </c>
      <c r="BF1133" s="303">
        <f t="shared" si="175"/>
        <v>0</v>
      </c>
      <c r="BG1133" s="303">
        <f t="shared" si="176"/>
        <v>0</v>
      </c>
      <c r="BH1133" s="303">
        <f t="shared" si="177"/>
        <v>0</v>
      </c>
      <c r="BI1133" s="303">
        <f t="shared" si="178"/>
        <v>0</v>
      </c>
      <c r="BJ1133" s="291" t="s">
        <v>80</v>
      </c>
      <c r="BK1133" s="303">
        <f t="shared" si="179"/>
        <v>0</v>
      </c>
      <c r="BL1133" s="291" t="s">
        <v>150</v>
      </c>
      <c r="BM1133" s="291" t="s">
        <v>1747</v>
      </c>
    </row>
    <row r="1134" spans="2:65" s="55" customFormat="1" ht="22.5" customHeight="1">
      <c r="B1134" s="33"/>
      <c r="C1134" s="142" t="s">
        <v>1748</v>
      </c>
      <c r="D1134" s="142" t="s">
        <v>146</v>
      </c>
      <c r="E1134" s="143" t="s">
        <v>706</v>
      </c>
      <c r="F1134" s="144" t="s">
        <v>707</v>
      </c>
      <c r="G1134" s="145" t="s">
        <v>221</v>
      </c>
      <c r="H1134" s="146">
        <v>149</v>
      </c>
      <c r="I1134" s="147"/>
      <c r="J1134" s="148">
        <f t="shared" si="170"/>
        <v>0</v>
      </c>
      <c r="K1134" s="144" t="s">
        <v>21</v>
      </c>
      <c r="L1134" s="33"/>
      <c r="M1134" s="302" t="s">
        <v>21</v>
      </c>
      <c r="N1134" s="149" t="s">
        <v>43</v>
      </c>
      <c r="O1134" s="34"/>
      <c r="P1134" s="150">
        <f t="shared" si="171"/>
        <v>0</v>
      </c>
      <c r="Q1134" s="150">
        <v>0</v>
      </c>
      <c r="R1134" s="150">
        <f t="shared" si="172"/>
        <v>0</v>
      </c>
      <c r="S1134" s="150">
        <v>0</v>
      </c>
      <c r="T1134" s="151">
        <f t="shared" si="173"/>
        <v>0</v>
      </c>
      <c r="AR1134" s="291" t="s">
        <v>150</v>
      </c>
      <c r="AT1134" s="291" t="s">
        <v>146</v>
      </c>
      <c r="AU1134" s="291" t="s">
        <v>82</v>
      </c>
      <c r="AY1134" s="291" t="s">
        <v>145</v>
      </c>
      <c r="BE1134" s="303">
        <f t="shared" si="174"/>
        <v>0</v>
      </c>
      <c r="BF1134" s="303">
        <f t="shared" si="175"/>
        <v>0</v>
      </c>
      <c r="BG1134" s="303">
        <f t="shared" si="176"/>
        <v>0</v>
      </c>
      <c r="BH1134" s="303">
        <f t="shared" si="177"/>
        <v>0</v>
      </c>
      <c r="BI1134" s="303">
        <f t="shared" si="178"/>
        <v>0</v>
      </c>
      <c r="BJ1134" s="291" t="s">
        <v>80</v>
      </c>
      <c r="BK1134" s="303">
        <f t="shared" si="179"/>
        <v>0</v>
      </c>
      <c r="BL1134" s="291" t="s">
        <v>150</v>
      </c>
      <c r="BM1134" s="291" t="s">
        <v>1749</v>
      </c>
    </row>
    <row r="1135" spans="2:65" s="133" customFormat="1" ht="29.85" customHeight="1">
      <c r="B1135" s="132"/>
      <c r="D1135" s="134" t="s">
        <v>71</v>
      </c>
      <c r="E1135" s="168" t="s">
        <v>708</v>
      </c>
      <c r="F1135" s="168" t="s">
        <v>709</v>
      </c>
      <c r="I1135" s="136"/>
      <c r="J1135" s="169">
        <f>BK1135</f>
        <v>0</v>
      </c>
      <c r="L1135" s="132"/>
      <c r="M1135" s="138"/>
      <c r="N1135" s="139"/>
      <c r="O1135" s="139"/>
      <c r="P1135" s="140">
        <f>P1136</f>
        <v>0</v>
      </c>
      <c r="Q1135" s="139"/>
      <c r="R1135" s="140">
        <f>R1136</f>
        <v>0</v>
      </c>
      <c r="S1135" s="139"/>
      <c r="T1135" s="141">
        <f>T1136</f>
        <v>0</v>
      </c>
      <c r="AR1135" s="165" t="s">
        <v>80</v>
      </c>
      <c r="AT1135" s="300" t="s">
        <v>71</v>
      </c>
      <c r="AU1135" s="300" t="s">
        <v>80</v>
      </c>
      <c r="AY1135" s="165" t="s">
        <v>145</v>
      </c>
      <c r="BK1135" s="301">
        <f>BK1136</f>
        <v>0</v>
      </c>
    </row>
    <row r="1136" spans="2:65" s="55" customFormat="1" ht="22.5" customHeight="1">
      <c r="B1136" s="33"/>
      <c r="C1136" s="142" t="s">
        <v>1271</v>
      </c>
      <c r="D1136" s="142" t="s">
        <v>146</v>
      </c>
      <c r="E1136" s="143" t="s">
        <v>710</v>
      </c>
      <c r="F1136" s="144" t="s">
        <v>711</v>
      </c>
      <c r="G1136" s="145" t="s">
        <v>155</v>
      </c>
      <c r="H1136" s="146">
        <v>50</v>
      </c>
      <c r="I1136" s="147"/>
      <c r="J1136" s="148">
        <f>ROUND(I1136*H1136,2)</f>
        <v>0</v>
      </c>
      <c r="K1136" s="144" t="s">
        <v>21</v>
      </c>
      <c r="L1136" s="33"/>
      <c r="M1136" s="302" t="s">
        <v>21</v>
      </c>
      <c r="N1136" s="149" t="s">
        <v>43</v>
      </c>
      <c r="O1136" s="34"/>
      <c r="P1136" s="150">
        <f>O1136*H1136</f>
        <v>0</v>
      </c>
      <c r="Q1136" s="150">
        <v>0</v>
      </c>
      <c r="R1136" s="150">
        <f>Q1136*H1136</f>
        <v>0</v>
      </c>
      <c r="S1136" s="150">
        <v>0</v>
      </c>
      <c r="T1136" s="151">
        <f>S1136*H1136</f>
        <v>0</v>
      </c>
      <c r="AR1136" s="291" t="s">
        <v>150</v>
      </c>
      <c r="AT1136" s="291" t="s">
        <v>146</v>
      </c>
      <c r="AU1136" s="291" t="s">
        <v>82</v>
      </c>
      <c r="AY1136" s="291" t="s">
        <v>145</v>
      </c>
      <c r="BE1136" s="303">
        <f>IF(N1136="základní",J1136,0)</f>
        <v>0</v>
      </c>
      <c r="BF1136" s="303">
        <f>IF(N1136="snížená",J1136,0)</f>
        <v>0</v>
      </c>
      <c r="BG1136" s="303">
        <f>IF(N1136="zákl. přenesená",J1136,0)</f>
        <v>0</v>
      </c>
      <c r="BH1136" s="303">
        <f>IF(N1136="sníž. přenesená",J1136,0)</f>
        <v>0</v>
      </c>
      <c r="BI1136" s="303">
        <f>IF(N1136="nulová",J1136,0)</f>
        <v>0</v>
      </c>
      <c r="BJ1136" s="291" t="s">
        <v>80</v>
      </c>
      <c r="BK1136" s="303">
        <f>ROUND(I1136*H1136,2)</f>
        <v>0</v>
      </c>
      <c r="BL1136" s="291" t="s">
        <v>150</v>
      </c>
      <c r="BM1136" s="291" t="s">
        <v>1750</v>
      </c>
    </row>
    <row r="1137" spans="2:65" s="133" customFormat="1" ht="29.85" customHeight="1">
      <c r="B1137" s="132"/>
      <c r="D1137" s="134" t="s">
        <v>71</v>
      </c>
      <c r="E1137" s="168" t="s">
        <v>776</v>
      </c>
      <c r="F1137" s="168" t="s">
        <v>777</v>
      </c>
      <c r="I1137" s="136"/>
      <c r="J1137" s="169">
        <f>BK1137</f>
        <v>0</v>
      </c>
      <c r="L1137" s="132"/>
      <c r="M1137" s="138"/>
      <c r="N1137" s="139"/>
      <c r="O1137" s="139"/>
      <c r="P1137" s="140">
        <f>SUM(P1138:P1163)</f>
        <v>0</v>
      </c>
      <c r="Q1137" s="139"/>
      <c r="R1137" s="140">
        <f>SUM(R1138:R1163)</f>
        <v>0</v>
      </c>
      <c r="S1137" s="139"/>
      <c r="T1137" s="141">
        <f>SUM(T1138:T1163)</f>
        <v>0</v>
      </c>
      <c r="AR1137" s="165" t="s">
        <v>80</v>
      </c>
      <c r="AT1137" s="300" t="s">
        <v>71</v>
      </c>
      <c r="AU1137" s="300" t="s">
        <v>80</v>
      </c>
      <c r="AY1137" s="165" t="s">
        <v>145</v>
      </c>
      <c r="BK1137" s="301">
        <f>SUM(BK1138:BK1163)</f>
        <v>0</v>
      </c>
    </row>
    <row r="1138" spans="2:65" s="55" customFormat="1" ht="31.5" customHeight="1">
      <c r="B1138" s="33"/>
      <c r="C1138" s="142" t="s">
        <v>1751</v>
      </c>
      <c r="D1138" s="142" t="s">
        <v>146</v>
      </c>
      <c r="E1138" s="143" t="s">
        <v>778</v>
      </c>
      <c r="F1138" s="144" t="s">
        <v>779</v>
      </c>
      <c r="G1138" s="145" t="s">
        <v>189</v>
      </c>
      <c r="H1138" s="146">
        <v>44</v>
      </c>
      <c r="I1138" s="147"/>
      <c r="J1138" s="148">
        <f>ROUND(I1138*H1138,2)</f>
        <v>0</v>
      </c>
      <c r="K1138" s="144" t="s">
        <v>190</v>
      </c>
      <c r="L1138" s="33"/>
      <c r="M1138" s="302" t="s">
        <v>21</v>
      </c>
      <c r="N1138" s="149" t="s">
        <v>43</v>
      </c>
      <c r="O1138" s="34"/>
      <c r="P1138" s="150">
        <f>O1138*H1138</f>
        <v>0</v>
      </c>
      <c r="Q1138" s="150">
        <v>0</v>
      </c>
      <c r="R1138" s="150">
        <f>Q1138*H1138</f>
        <v>0</v>
      </c>
      <c r="S1138" s="150">
        <v>0</v>
      </c>
      <c r="T1138" s="151">
        <f>S1138*H1138</f>
        <v>0</v>
      </c>
      <c r="AR1138" s="291" t="s">
        <v>150</v>
      </c>
      <c r="AT1138" s="291" t="s">
        <v>146</v>
      </c>
      <c r="AU1138" s="291" t="s">
        <v>82</v>
      </c>
      <c r="AY1138" s="291" t="s">
        <v>145</v>
      </c>
      <c r="BE1138" s="303">
        <f>IF(N1138="základní",J1138,0)</f>
        <v>0</v>
      </c>
      <c r="BF1138" s="303">
        <f>IF(N1138="snížená",J1138,0)</f>
        <v>0</v>
      </c>
      <c r="BG1138" s="303">
        <f>IF(N1138="zákl. přenesená",J1138,0)</f>
        <v>0</v>
      </c>
      <c r="BH1138" s="303">
        <f>IF(N1138="sníž. přenesená",J1138,0)</f>
        <v>0</v>
      </c>
      <c r="BI1138" s="303">
        <f>IF(N1138="nulová",J1138,0)</f>
        <v>0</v>
      </c>
      <c r="BJ1138" s="291" t="s">
        <v>80</v>
      </c>
      <c r="BK1138" s="303">
        <f>ROUND(I1138*H1138,2)</f>
        <v>0</v>
      </c>
      <c r="BL1138" s="291" t="s">
        <v>150</v>
      </c>
      <c r="BM1138" s="291" t="s">
        <v>1752</v>
      </c>
    </row>
    <row r="1139" spans="2:65" s="55" customFormat="1" ht="148.5">
      <c r="B1139" s="33"/>
      <c r="D1139" s="170" t="s">
        <v>191</v>
      </c>
      <c r="F1139" s="171" t="s">
        <v>780</v>
      </c>
      <c r="I1139" s="122"/>
      <c r="L1139" s="33"/>
      <c r="M1139" s="154"/>
      <c r="N1139" s="34"/>
      <c r="O1139" s="34"/>
      <c r="P1139" s="34"/>
      <c r="Q1139" s="34"/>
      <c r="R1139" s="34"/>
      <c r="S1139" s="34"/>
      <c r="T1139" s="70"/>
      <c r="AT1139" s="291" t="s">
        <v>191</v>
      </c>
      <c r="AU1139" s="291" t="s">
        <v>82</v>
      </c>
    </row>
    <row r="1140" spans="2:65" s="55" customFormat="1" ht="22.5" customHeight="1">
      <c r="B1140" s="33"/>
      <c r="C1140" s="182" t="s">
        <v>1273</v>
      </c>
      <c r="D1140" s="182" t="s">
        <v>232</v>
      </c>
      <c r="E1140" s="183" t="s">
        <v>842</v>
      </c>
      <c r="F1140" s="184" t="s">
        <v>843</v>
      </c>
      <c r="G1140" s="185" t="s">
        <v>844</v>
      </c>
      <c r="H1140" s="186">
        <v>0.70399999999999996</v>
      </c>
      <c r="I1140" s="187"/>
      <c r="J1140" s="188">
        <f>ROUND(I1140*H1140,2)</f>
        <v>0</v>
      </c>
      <c r="K1140" s="184" t="s">
        <v>21</v>
      </c>
      <c r="L1140" s="306"/>
      <c r="M1140" s="307" t="s">
        <v>21</v>
      </c>
      <c r="N1140" s="189" t="s">
        <v>43</v>
      </c>
      <c r="O1140" s="34"/>
      <c r="P1140" s="150">
        <f>O1140*H1140</f>
        <v>0</v>
      </c>
      <c r="Q1140" s="150">
        <v>0</v>
      </c>
      <c r="R1140" s="150">
        <f>Q1140*H1140</f>
        <v>0</v>
      </c>
      <c r="S1140" s="150">
        <v>0</v>
      </c>
      <c r="T1140" s="151">
        <f>S1140*H1140</f>
        <v>0</v>
      </c>
      <c r="AR1140" s="291" t="s">
        <v>162</v>
      </c>
      <c r="AT1140" s="291" t="s">
        <v>232</v>
      </c>
      <c r="AU1140" s="291" t="s">
        <v>82</v>
      </c>
      <c r="AY1140" s="291" t="s">
        <v>145</v>
      </c>
      <c r="BE1140" s="303">
        <f>IF(N1140="základní",J1140,0)</f>
        <v>0</v>
      </c>
      <c r="BF1140" s="303">
        <f>IF(N1140="snížená",J1140,0)</f>
        <v>0</v>
      </c>
      <c r="BG1140" s="303">
        <f>IF(N1140="zákl. přenesená",J1140,0)</f>
        <v>0</v>
      </c>
      <c r="BH1140" s="303">
        <f>IF(N1140="sníž. přenesená",J1140,0)</f>
        <v>0</v>
      </c>
      <c r="BI1140" s="303">
        <f>IF(N1140="nulová",J1140,0)</f>
        <v>0</v>
      </c>
      <c r="BJ1140" s="291" t="s">
        <v>80</v>
      </c>
      <c r="BK1140" s="303">
        <f>ROUND(I1140*H1140,2)</f>
        <v>0</v>
      </c>
      <c r="BL1140" s="291" t="s">
        <v>150</v>
      </c>
      <c r="BM1140" s="291" t="s">
        <v>1753</v>
      </c>
    </row>
    <row r="1141" spans="2:65" s="55" customFormat="1" ht="31.5" customHeight="1">
      <c r="B1141" s="33"/>
      <c r="C1141" s="142" t="s">
        <v>1754</v>
      </c>
      <c r="D1141" s="142" t="s">
        <v>146</v>
      </c>
      <c r="E1141" s="143" t="s">
        <v>784</v>
      </c>
      <c r="F1141" s="144" t="s">
        <v>785</v>
      </c>
      <c r="G1141" s="145" t="s">
        <v>221</v>
      </c>
      <c r="H1141" s="146">
        <v>4.4000000000000004</v>
      </c>
      <c r="I1141" s="147"/>
      <c r="J1141" s="148">
        <f>ROUND(I1141*H1141,2)</f>
        <v>0</v>
      </c>
      <c r="K1141" s="144" t="s">
        <v>190</v>
      </c>
      <c r="L1141" s="33"/>
      <c r="M1141" s="302" t="s">
        <v>21</v>
      </c>
      <c r="N1141" s="149" t="s">
        <v>43</v>
      </c>
      <c r="O1141" s="34"/>
      <c r="P1141" s="150">
        <f>O1141*H1141</f>
        <v>0</v>
      </c>
      <c r="Q1141" s="150">
        <v>0</v>
      </c>
      <c r="R1141" s="150">
        <f>Q1141*H1141</f>
        <v>0</v>
      </c>
      <c r="S1141" s="150">
        <v>0</v>
      </c>
      <c r="T1141" s="151">
        <f>S1141*H1141</f>
        <v>0</v>
      </c>
      <c r="AR1141" s="291" t="s">
        <v>150</v>
      </c>
      <c r="AT1141" s="291" t="s">
        <v>146</v>
      </c>
      <c r="AU1141" s="291" t="s">
        <v>82</v>
      </c>
      <c r="AY1141" s="291" t="s">
        <v>145</v>
      </c>
      <c r="BE1141" s="303">
        <f>IF(N1141="základní",J1141,0)</f>
        <v>0</v>
      </c>
      <c r="BF1141" s="303">
        <f>IF(N1141="snížená",J1141,0)</f>
        <v>0</v>
      </c>
      <c r="BG1141" s="303">
        <f>IF(N1141="zákl. přenesená",J1141,0)</f>
        <v>0</v>
      </c>
      <c r="BH1141" s="303">
        <f>IF(N1141="sníž. přenesená",J1141,0)</f>
        <v>0</v>
      </c>
      <c r="BI1141" s="303">
        <f>IF(N1141="nulová",J1141,0)</f>
        <v>0</v>
      </c>
      <c r="BJ1141" s="291" t="s">
        <v>80</v>
      </c>
      <c r="BK1141" s="303">
        <f>ROUND(I1141*H1141,2)</f>
        <v>0</v>
      </c>
      <c r="BL1141" s="291" t="s">
        <v>150</v>
      </c>
      <c r="BM1141" s="291" t="s">
        <v>1755</v>
      </c>
    </row>
    <row r="1142" spans="2:65" s="55" customFormat="1" ht="81">
      <c r="B1142" s="33"/>
      <c r="D1142" s="170" t="s">
        <v>191</v>
      </c>
      <c r="F1142" s="171" t="s">
        <v>786</v>
      </c>
      <c r="I1142" s="122"/>
      <c r="L1142" s="33"/>
      <c r="M1142" s="154"/>
      <c r="N1142" s="34"/>
      <c r="O1142" s="34"/>
      <c r="P1142" s="34"/>
      <c r="Q1142" s="34"/>
      <c r="R1142" s="34"/>
      <c r="S1142" s="34"/>
      <c r="T1142" s="70"/>
      <c r="AT1142" s="291" t="s">
        <v>191</v>
      </c>
      <c r="AU1142" s="291" t="s">
        <v>82</v>
      </c>
    </row>
    <row r="1143" spans="2:65" s="55" customFormat="1" ht="22.5" customHeight="1">
      <c r="B1143" s="33"/>
      <c r="C1143" s="142" t="s">
        <v>1274</v>
      </c>
      <c r="D1143" s="142" t="s">
        <v>146</v>
      </c>
      <c r="E1143" s="143" t="s">
        <v>787</v>
      </c>
      <c r="F1143" s="144" t="s">
        <v>788</v>
      </c>
      <c r="G1143" s="145" t="s">
        <v>189</v>
      </c>
      <c r="H1143" s="146">
        <v>44</v>
      </c>
      <c r="I1143" s="147"/>
      <c r="J1143" s="148">
        <f>ROUND(I1143*H1143,2)</f>
        <v>0</v>
      </c>
      <c r="K1143" s="144" t="s">
        <v>21</v>
      </c>
      <c r="L1143" s="33"/>
      <c r="M1143" s="302" t="s">
        <v>21</v>
      </c>
      <c r="N1143" s="149" t="s">
        <v>43</v>
      </c>
      <c r="O1143" s="34"/>
      <c r="P1143" s="150">
        <f>O1143*H1143</f>
        <v>0</v>
      </c>
      <c r="Q1143" s="150">
        <v>0</v>
      </c>
      <c r="R1143" s="150">
        <f>Q1143*H1143</f>
        <v>0</v>
      </c>
      <c r="S1143" s="150">
        <v>0</v>
      </c>
      <c r="T1143" s="151">
        <f>S1143*H1143</f>
        <v>0</v>
      </c>
      <c r="AR1143" s="291" t="s">
        <v>150</v>
      </c>
      <c r="AT1143" s="291" t="s">
        <v>146</v>
      </c>
      <c r="AU1143" s="291" t="s">
        <v>82</v>
      </c>
      <c r="AY1143" s="291" t="s">
        <v>145</v>
      </c>
      <c r="BE1143" s="303">
        <f>IF(N1143="základní",J1143,0)</f>
        <v>0</v>
      </c>
      <c r="BF1143" s="303">
        <f>IF(N1143="snížená",J1143,0)</f>
        <v>0</v>
      </c>
      <c r="BG1143" s="303">
        <f>IF(N1143="zákl. přenesená",J1143,0)</f>
        <v>0</v>
      </c>
      <c r="BH1143" s="303">
        <f>IF(N1143="sníž. přenesená",J1143,0)</f>
        <v>0</v>
      </c>
      <c r="BI1143" s="303">
        <f>IF(N1143="nulová",J1143,0)</f>
        <v>0</v>
      </c>
      <c r="BJ1143" s="291" t="s">
        <v>80</v>
      </c>
      <c r="BK1143" s="303">
        <f>ROUND(I1143*H1143,2)</f>
        <v>0</v>
      </c>
      <c r="BL1143" s="291" t="s">
        <v>150</v>
      </c>
      <c r="BM1143" s="291" t="s">
        <v>1756</v>
      </c>
    </row>
    <row r="1144" spans="2:65" s="55" customFormat="1" ht="22.5" customHeight="1">
      <c r="B1144" s="33"/>
      <c r="C1144" s="142" t="s">
        <v>1757</v>
      </c>
      <c r="D1144" s="142" t="s">
        <v>146</v>
      </c>
      <c r="E1144" s="143" t="s">
        <v>923</v>
      </c>
      <c r="F1144" s="144" t="s">
        <v>924</v>
      </c>
      <c r="G1144" s="145" t="s">
        <v>189</v>
      </c>
      <c r="H1144" s="146">
        <v>4.4000000000000004</v>
      </c>
      <c r="I1144" s="147"/>
      <c r="J1144" s="148">
        <f>ROUND(I1144*H1144,2)</f>
        <v>0</v>
      </c>
      <c r="K1144" s="144" t="s">
        <v>190</v>
      </c>
      <c r="L1144" s="33"/>
      <c r="M1144" s="302" t="s">
        <v>21</v>
      </c>
      <c r="N1144" s="149" t="s">
        <v>43</v>
      </c>
      <c r="O1144" s="34"/>
      <c r="P1144" s="150">
        <f>O1144*H1144</f>
        <v>0</v>
      </c>
      <c r="Q1144" s="150">
        <v>0</v>
      </c>
      <c r="R1144" s="150">
        <f>Q1144*H1144</f>
        <v>0</v>
      </c>
      <c r="S1144" s="150">
        <v>0</v>
      </c>
      <c r="T1144" s="151">
        <f>S1144*H1144</f>
        <v>0</v>
      </c>
      <c r="AR1144" s="291" t="s">
        <v>150</v>
      </c>
      <c r="AT1144" s="291" t="s">
        <v>146</v>
      </c>
      <c r="AU1144" s="291" t="s">
        <v>82</v>
      </c>
      <c r="AY1144" s="291" t="s">
        <v>145</v>
      </c>
      <c r="BE1144" s="303">
        <f>IF(N1144="základní",J1144,0)</f>
        <v>0</v>
      </c>
      <c r="BF1144" s="303">
        <f>IF(N1144="snížená",J1144,0)</f>
        <v>0</v>
      </c>
      <c r="BG1144" s="303">
        <f>IF(N1144="zákl. přenesená",J1144,0)</f>
        <v>0</v>
      </c>
      <c r="BH1144" s="303">
        <f>IF(N1144="sníž. přenesená",J1144,0)</f>
        <v>0</v>
      </c>
      <c r="BI1144" s="303">
        <f>IF(N1144="nulová",J1144,0)</f>
        <v>0</v>
      </c>
      <c r="BJ1144" s="291" t="s">
        <v>80</v>
      </c>
      <c r="BK1144" s="303">
        <f>ROUND(I1144*H1144,2)</f>
        <v>0</v>
      </c>
      <c r="BL1144" s="291" t="s">
        <v>150</v>
      </c>
      <c r="BM1144" s="291" t="s">
        <v>1758</v>
      </c>
    </row>
    <row r="1145" spans="2:65" s="55" customFormat="1" ht="54">
      <c r="B1145" s="33"/>
      <c r="D1145" s="170" t="s">
        <v>191</v>
      </c>
      <c r="F1145" s="171" t="s">
        <v>798</v>
      </c>
      <c r="I1145" s="122"/>
      <c r="L1145" s="33"/>
      <c r="M1145" s="154"/>
      <c r="N1145" s="34"/>
      <c r="O1145" s="34"/>
      <c r="P1145" s="34"/>
      <c r="Q1145" s="34"/>
      <c r="R1145" s="34"/>
      <c r="S1145" s="34"/>
      <c r="T1145" s="70"/>
      <c r="AT1145" s="291" t="s">
        <v>191</v>
      </c>
      <c r="AU1145" s="291" t="s">
        <v>82</v>
      </c>
    </row>
    <row r="1146" spans="2:65" s="55" customFormat="1" ht="31.5" customHeight="1">
      <c r="B1146" s="33"/>
      <c r="C1146" s="142" t="s">
        <v>1276</v>
      </c>
      <c r="D1146" s="142" t="s">
        <v>146</v>
      </c>
      <c r="E1146" s="143" t="s">
        <v>799</v>
      </c>
      <c r="F1146" s="144" t="s">
        <v>800</v>
      </c>
      <c r="G1146" s="145" t="s">
        <v>155</v>
      </c>
      <c r="H1146" s="146">
        <v>109</v>
      </c>
      <c r="I1146" s="147"/>
      <c r="J1146" s="148">
        <f>ROUND(I1146*H1146,2)</f>
        <v>0</v>
      </c>
      <c r="K1146" s="144" t="s">
        <v>21</v>
      </c>
      <c r="L1146" s="33"/>
      <c r="M1146" s="302" t="s">
        <v>21</v>
      </c>
      <c r="N1146" s="149" t="s">
        <v>43</v>
      </c>
      <c r="O1146" s="34"/>
      <c r="P1146" s="150">
        <f>O1146*H1146</f>
        <v>0</v>
      </c>
      <c r="Q1146" s="150">
        <v>0</v>
      </c>
      <c r="R1146" s="150">
        <f>Q1146*H1146</f>
        <v>0</v>
      </c>
      <c r="S1146" s="150">
        <v>0</v>
      </c>
      <c r="T1146" s="151">
        <f>S1146*H1146</f>
        <v>0</v>
      </c>
      <c r="AR1146" s="291" t="s">
        <v>150</v>
      </c>
      <c r="AT1146" s="291" t="s">
        <v>146</v>
      </c>
      <c r="AU1146" s="291" t="s">
        <v>82</v>
      </c>
      <c r="AY1146" s="291" t="s">
        <v>145</v>
      </c>
      <c r="BE1146" s="303">
        <f>IF(N1146="základní",J1146,0)</f>
        <v>0</v>
      </c>
      <c r="BF1146" s="303">
        <f>IF(N1146="snížená",J1146,0)</f>
        <v>0</v>
      </c>
      <c r="BG1146" s="303">
        <f>IF(N1146="zákl. přenesená",J1146,0)</f>
        <v>0</v>
      </c>
      <c r="BH1146" s="303">
        <f>IF(N1146="sníž. přenesená",J1146,0)</f>
        <v>0</v>
      </c>
      <c r="BI1146" s="303">
        <f>IF(N1146="nulová",J1146,0)</f>
        <v>0</v>
      </c>
      <c r="BJ1146" s="291" t="s">
        <v>80</v>
      </c>
      <c r="BK1146" s="303">
        <f>ROUND(I1146*H1146,2)</f>
        <v>0</v>
      </c>
      <c r="BL1146" s="291" t="s">
        <v>150</v>
      </c>
      <c r="BM1146" s="291" t="s">
        <v>1759</v>
      </c>
    </row>
    <row r="1147" spans="2:65" s="55" customFormat="1" ht="31.5" customHeight="1">
      <c r="B1147" s="33"/>
      <c r="C1147" s="142" t="s">
        <v>1760</v>
      </c>
      <c r="D1147" s="142" t="s">
        <v>146</v>
      </c>
      <c r="E1147" s="143" t="s">
        <v>802</v>
      </c>
      <c r="F1147" s="144" t="s">
        <v>803</v>
      </c>
      <c r="G1147" s="145" t="s">
        <v>155</v>
      </c>
      <c r="H1147" s="146">
        <v>109</v>
      </c>
      <c r="I1147" s="147"/>
      <c r="J1147" s="148">
        <f>ROUND(I1147*H1147,2)</f>
        <v>0</v>
      </c>
      <c r="K1147" s="144" t="s">
        <v>190</v>
      </c>
      <c r="L1147" s="33"/>
      <c r="M1147" s="302" t="s">
        <v>21</v>
      </c>
      <c r="N1147" s="149" t="s">
        <v>43</v>
      </c>
      <c r="O1147" s="34"/>
      <c r="P1147" s="150">
        <f>O1147*H1147</f>
        <v>0</v>
      </c>
      <c r="Q1147" s="150">
        <v>0</v>
      </c>
      <c r="R1147" s="150">
        <f>Q1147*H1147</f>
        <v>0</v>
      </c>
      <c r="S1147" s="150">
        <v>0</v>
      </c>
      <c r="T1147" s="151">
        <f>S1147*H1147</f>
        <v>0</v>
      </c>
      <c r="AR1147" s="291" t="s">
        <v>150</v>
      </c>
      <c r="AT1147" s="291" t="s">
        <v>146</v>
      </c>
      <c r="AU1147" s="291" t="s">
        <v>82</v>
      </c>
      <c r="AY1147" s="291" t="s">
        <v>145</v>
      </c>
      <c r="BE1147" s="303">
        <f>IF(N1147="základní",J1147,0)</f>
        <v>0</v>
      </c>
      <c r="BF1147" s="303">
        <f>IF(N1147="snížená",J1147,0)</f>
        <v>0</v>
      </c>
      <c r="BG1147" s="303">
        <f>IF(N1147="zákl. přenesená",J1147,0)</f>
        <v>0</v>
      </c>
      <c r="BH1147" s="303">
        <f>IF(N1147="sníž. přenesená",J1147,0)</f>
        <v>0</v>
      </c>
      <c r="BI1147" s="303">
        <f>IF(N1147="nulová",J1147,0)</f>
        <v>0</v>
      </c>
      <c r="BJ1147" s="291" t="s">
        <v>80</v>
      </c>
      <c r="BK1147" s="303">
        <f>ROUND(I1147*H1147,2)</f>
        <v>0</v>
      </c>
      <c r="BL1147" s="291" t="s">
        <v>150</v>
      </c>
      <c r="BM1147" s="291" t="s">
        <v>1761</v>
      </c>
    </row>
    <row r="1148" spans="2:65" s="55" customFormat="1" ht="67.5">
      <c r="B1148" s="33"/>
      <c r="D1148" s="170" t="s">
        <v>191</v>
      </c>
      <c r="F1148" s="171" t="s">
        <v>727</v>
      </c>
      <c r="I1148" s="122"/>
      <c r="L1148" s="33"/>
      <c r="M1148" s="154"/>
      <c r="N1148" s="34"/>
      <c r="O1148" s="34"/>
      <c r="P1148" s="34"/>
      <c r="Q1148" s="34"/>
      <c r="R1148" s="34"/>
      <c r="S1148" s="34"/>
      <c r="T1148" s="70"/>
      <c r="AT1148" s="291" t="s">
        <v>191</v>
      </c>
      <c r="AU1148" s="291" t="s">
        <v>82</v>
      </c>
    </row>
    <row r="1149" spans="2:65" s="55" customFormat="1" ht="31.5" customHeight="1">
      <c r="B1149" s="33"/>
      <c r="C1149" s="142" t="s">
        <v>1277</v>
      </c>
      <c r="D1149" s="142" t="s">
        <v>146</v>
      </c>
      <c r="E1149" s="143" t="s">
        <v>730</v>
      </c>
      <c r="F1149" s="144" t="s">
        <v>731</v>
      </c>
      <c r="G1149" s="145" t="s">
        <v>199</v>
      </c>
      <c r="H1149" s="146">
        <v>1E-3</v>
      </c>
      <c r="I1149" s="147"/>
      <c r="J1149" s="148">
        <f>ROUND(I1149*H1149,2)</f>
        <v>0</v>
      </c>
      <c r="K1149" s="144" t="s">
        <v>190</v>
      </c>
      <c r="L1149" s="33"/>
      <c r="M1149" s="302" t="s">
        <v>21</v>
      </c>
      <c r="N1149" s="149" t="s">
        <v>43</v>
      </c>
      <c r="O1149" s="34"/>
      <c r="P1149" s="150">
        <f>O1149*H1149</f>
        <v>0</v>
      </c>
      <c r="Q1149" s="150">
        <v>0</v>
      </c>
      <c r="R1149" s="150">
        <f>Q1149*H1149</f>
        <v>0</v>
      </c>
      <c r="S1149" s="150">
        <v>0</v>
      </c>
      <c r="T1149" s="151">
        <f>S1149*H1149</f>
        <v>0</v>
      </c>
      <c r="AR1149" s="291" t="s">
        <v>150</v>
      </c>
      <c r="AT1149" s="291" t="s">
        <v>146</v>
      </c>
      <c r="AU1149" s="291" t="s">
        <v>82</v>
      </c>
      <c r="AY1149" s="291" t="s">
        <v>145</v>
      </c>
      <c r="BE1149" s="303">
        <f>IF(N1149="základní",J1149,0)</f>
        <v>0</v>
      </c>
      <c r="BF1149" s="303">
        <f>IF(N1149="snížená",J1149,0)</f>
        <v>0</v>
      </c>
      <c r="BG1149" s="303">
        <f>IF(N1149="zákl. přenesená",J1149,0)</f>
        <v>0</v>
      </c>
      <c r="BH1149" s="303">
        <f>IF(N1149="sníž. přenesená",J1149,0)</f>
        <v>0</v>
      </c>
      <c r="BI1149" s="303">
        <f>IF(N1149="nulová",J1149,0)</f>
        <v>0</v>
      </c>
      <c r="BJ1149" s="291" t="s">
        <v>80</v>
      </c>
      <c r="BK1149" s="303">
        <f>ROUND(I1149*H1149,2)</f>
        <v>0</v>
      </c>
      <c r="BL1149" s="291" t="s">
        <v>150</v>
      </c>
      <c r="BM1149" s="291" t="s">
        <v>1762</v>
      </c>
    </row>
    <row r="1150" spans="2:65" s="55" customFormat="1" ht="54">
      <c r="B1150" s="33"/>
      <c r="D1150" s="170" t="s">
        <v>191</v>
      </c>
      <c r="F1150" s="171" t="s">
        <v>732</v>
      </c>
      <c r="I1150" s="122"/>
      <c r="L1150" s="33"/>
      <c r="M1150" s="154"/>
      <c r="N1150" s="34"/>
      <c r="O1150" s="34"/>
      <c r="P1150" s="34"/>
      <c r="Q1150" s="34"/>
      <c r="R1150" s="34"/>
      <c r="S1150" s="34"/>
      <c r="T1150" s="70"/>
      <c r="AT1150" s="291" t="s">
        <v>191</v>
      </c>
      <c r="AU1150" s="291" t="s">
        <v>82</v>
      </c>
    </row>
    <row r="1151" spans="2:65" s="55" customFormat="1" ht="22.5" customHeight="1">
      <c r="B1151" s="33"/>
      <c r="C1151" s="182" t="s">
        <v>1763</v>
      </c>
      <c r="D1151" s="182" t="s">
        <v>232</v>
      </c>
      <c r="E1151" s="183" t="s">
        <v>733</v>
      </c>
      <c r="F1151" s="184" t="s">
        <v>734</v>
      </c>
      <c r="G1151" s="185" t="s">
        <v>459</v>
      </c>
      <c r="H1151" s="186">
        <v>1.0900000000000001</v>
      </c>
      <c r="I1151" s="187"/>
      <c r="J1151" s="188">
        <f>ROUND(I1151*H1151,2)</f>
        <v>0</v>
      </c>
      <c r="K1151" s="184" t="s">
        <v>21</v>
      </c>
      <c r="L1151" s="306"/>
      <c r="M1151" s="307" t="s">
        <v>21</v>
      </c>
      <c r="N1151" s="189" t="s">
        <v>43</v>
      </c>
      <c r="O1151" s="34"/>
      <c r="P1151" s="150">
        <f>O1151*H1151</f>
        <v>0</v>
      </c>
      <c r="Q1151" s="150">
        <v>0</v>
      </c>
      <c r="R1151" s="150">
        <f>Q1151*H1151</f>
        <v>0</v>
      </c>
      <c r="S1151" s="150">
        <v>0</v>
      </c>
      <c r="T1151" s="151">
        <f>S1151*H1151</f>
        <v>0</v>
      </c>
      <c r="AR1151" s="291" t="s">
        <v>162</v>
      </c>
      <c r="AT1151" s="291" t="s">
        <v>232</v>
      </c>
      <c r="AU1151" s="291" t="s">
        <v>82</v>
      </c>
      <c r="AY1151" s="291" t="s">
        <v>145</v>
      </c>
      <c r="BE1151" s="303">
        <f>IF(N1151="základní",J1151,0)</f>
        <v>0</v>
      </c>
      <c r="BF1151" s="303">
        <f>IF(N1151="snížená",J1151,0)</f>
        <v>0</v>
      </c>
      <c r="BG1151" s="303">
        <f>IF(N1151="zákl. přenesená",J1151,0)</f>
        <v>0</v>
      </c>
      <c r="BH1151" s="303">
        <f>IF(N1151="sníž. přenesená",J1151,0)</f>
        <v>0</v>
      </c>
      <c r="BI1151" s="303">
        <f>IF(N1151="nulová",J1151,0)</f>
        <v>0</v>
      </c>
      <c r="BJ1151" s="291" t="s">
        <v>80</v>
      </c>
      <c r="BK1151" s="303">
        <f>ROUND(I1151*H1151,2)</f>
        <v>0</v>
      </c>
      <c r="BL1151" s="291" t="s">
        <v>150</v>
      </c>
      <c r="BM1151" s="291" t="s">
        <v>1764</v>
      </c>
    </row>
    <row r="1152" spans="2:65" s="55" customFormat="1" ht="31.5" customHeight="1">
      <c r="B1152" s="33"/>
      <c r="C1152" s="142" t="s">
        <v>1279</v>
      </c>
      <c r="D1152" s="142" t="s">
        <v>146</v>
      </c>
      <c r="E1152" s="143" t="s">
        <v>805</v>
      </c>
      <c r="F1152" s="144" t="s">
        <v>806</v>
      </c>
      <c r="G1152" s="145" t="s">
        <v>189</v>
      </c>
      <c r="H1152" s="146">
        <v>13.2</v>
      </c>
      <c r="I1152" s="147"/>
      <c r="J1152" s="148">
        <f>ROUND(I1152*H1152,2)</f>
        <v>0</v>
      </c>
      <c r="K1152" s="144" t="s">
        <v>190</v>
      </c>
      <c r="L1152" s="33"/>
      <c r="M1152" s="302" t="s">
        <v>21</v>
      </c>
      <c r="N1152" s="149" t="s">
        <v>43</v>
      </c>
      <c r="O1152" s="34"/>
      <c r="P1152" s="150">
        <f>O1152*H1152</f>
        <v>0</v>
      </c>
      <c r="Q1152" s="150">
        <v>0</v>
      </c>
      <c r="R1152" s="150">
        <f>Q1152*H1152</f>
        <v>0</v>
      </c>
      <c r="S1152" s="150">
        <v>0</v>
      </c>
      <c r="T1152" s="151">
        <f>S1152*H1152</f>
        <v>0</v>
      </c>
      <c r="AR1152" s="291" t="s">
        <v>150</v>
      </c>
      <c r="AT1152" s="291" t="s">
        <v>146</v>
      </c>
      <c r="AU1152" s="291" t="s">
        <v>82</v>
      </c>
      <c r="AY1152" s="291" t="s">
        <v>145</v>
      </c>
      <c r="BE1152" s="303">
        <f>IF(N1152="základní",J1152,0)</f>
        <v>0</v>
      </c>
      <c r="BF1152" s="303">
        <f>IF(N1152="snížená",J1152,0)</f>
        <v>0</v>
      </c>
      <c r="BG1152" s="303">
        <f>IF(N1152="zákl. přenesená",J1152,0)</f>
        <v>0</v>
      </c>
      <c r="BH1152" s="303">
        <f>IF(N1152="sníž. přenesená",J1152,0)</f>
        <v>0</v>
      </c>
      <c r="BI1152" s="303">
        <f>IF(N1152="nulová",J1152,0)</f>
        <v>0</v>
      </c>
      <c r="BJ1152" s="291" t="s">
        <v>80</v>
      </c>
      <c r="BK1152" s="303">
        <f>ROUND(I1152*H1152,2)</f>
        <v>0</v>
      </c>
      <c r="BL1152" s="291" t="s">
        <v>150</v>
      </c>
      <c r="BM1152" s="291" t="s">
        <v>1765</v>
      </c>
    </row>
    <row r="1153" spans="2:65" s="55" customFormat="1" ht="121.5">
      <c r="B1153" s="33"/>
      <c r="D1153" s="170" t="s">
        <v>191</v>
      </c>
      <c r="F1153" s="171" t="s">
        <v>808</v>
      </c>
      <c r="I1153" s="122"/>
      <c r="L1153" s="33"/>
      <c r="M1153" s="154"/>
      <c r="N1153" s="34"/>
      <c r="O1153" s="34"/>
      <c r="P1153" s="34"/>
      <c r="Q1153" s="34"/>
      <c r="R1153" s="34"/>
      <c r="S1153" s="34"/>
      <c r="T1153" s="70"/>
      <c r="AT1153" s="291" t="s">
        <v>191</v>
      </c>
      <c r="AU1153" s="291" t="s">
        <v>82</v>
      </c>
    </row>
    <row r="1154" spans="2:65" s="55" customFormat="1" ht="22.5" customHeight="1">
      <c r="B1154" s="33"/>
      <c r="C1154" s="182" t="s">
        <v>1766</v>
      </c>
      <c r="D1154" s="182" t="s">
        <v>232</v>
      </c>
      <c r="E1154" s="183" t="s">
        <v>842</v>
      </c>
      <c r="F1154" s="184" t="s">
        <v>843</v>
      </c>
      <c r="G1154" s="185" t="s">
        <v>844</v>
      </c>
      <c r="H1154" s="186">
        <v>0.13200000000000001</v>
      </c>
      <c r="I1154" s="187"/>
      <c r="J1154" s="188">
        <f t="shared" ref="J1154:J1160" si="180">ROUND(I1154*H1154,2)</f>
        <v>0</v>
      </c>
      <c r="K1154" s="184" t="s">
        <v>21</v>
      </c>
      <c r="L1154" s="306"/>
      <c r="M1154" s="307" t="s">
        <v>21</v>
      </c>
      <c r="N1154" s="189" t="s">
        <v>43</v>
      </c>
      <c r="O1154" s="34"/>
      <c r="P1154" s="150">
        <f t="shared" ref="P1154:P1160" si="181">O1154*H1154</f>
        <v>0</v>
      </c>
      <c r="Q1154" s="150">
        <v>0</v>
      </c>
      <c r="R1154" s="150">
        <f t="shared" ref="R1154:R1160" si="182">Q1154*H1154</f>
        <v>0</v>
      </c>
      <c r="S1154" s="150">
        <v>0</v>
      </c>
      <c r="T1154" s="151">
        <f t="shared" ref="T1154:T1160" si="183">S1154*H1154</f>
        <v>0</v>
      </c>
      <c r="AR1154" s="291" t="s">
        <v>162</v>
      </c>
      <c r="AT1154" s="291" t="s">
        <v>232</v>
      </c>
      <c r="AU1154" s="291" t="s">
        <v>82</v>
      </c>
      <c r="AY1154" s="291" t="s">
        <v>145</v>
      </c>
      <c r="BE1154" s="303">
        <f t="shared" ref="BE1154:BE1160" si="184">IF(N1154="základní",J1154,0)</f>
        <v>0</v>
      </c>
      <c r="BF1154" s="303">
        <f t="shared" ref="BF1154:BF1160" si="185">IF(N1154="snížená",J1154,0)</f>
        <v>0</v>
      </c>
      <c r="BG1154" s="303">
        <f t="shared" ref="BG1154:BG1160" si="186">IF(N1154="zákl. přenesená",J1154,0)</f>
        <v>0</v>
      </c>
      <c r="BH1154" s="303">
        <f t="shared" ref="BH1154:BH1160" si="187">IF(N1154="sníž. přenesená",J1154,0)</f>
        <v>0</v>
      </c>
      <c r="BI1154" s="303">
        <f t="shared" ref="BI1154:BI1160" si="188">IF(N1154="nulová",J1154,0)</f>
        <v>0</v>
      </c>
      <c r="BJ1154" s="291" t="s">
        <v>80</v>
      </c>
      <c r="BK1154" s="303">
        <f t="shared" ref="BK1154:BK1160" si="189">ROUND(I1154*H1154,2)</f>
        <v>0</v>
      </c>
      <c r="BL1154" s="291" t="s">
        <v>150</v>
      </c>
      <c r="BM1154" s="291" t="s">
        <v>1767</v>
      </c>
    </row>
    <row r="1155" spans="2:65" s="55" customFormat="1" ht="22.5" customHeight="1">
      <c r="B1155" s="33"/>
      <c r="C1155" s="142" t="s">
        <v>1280</v>
      </c>
      <c r="D1155" s="142" t="s">
        <v>146</v>
      </c>
      <c r="E1155" s="143" t="s">
        <v>750</v>
      </c>
      <c r="F1155" s="144" t="s">
        <v>751</v>
      </c>
      <c r="G1155" s="145" t="s">
        <v>189</v>
      </c>
      <c r="H1155" s="146">
        <v>44</v>
      </c>
      <c r="I1155" s="147"/>
      <c r="J1155" s="148">
        <f t="shared" si="180"/>
        <v>0</v>
      </c>
      <c r="K1155" s="144" t="s">
        <v>21</v>
      </c>
      <c r="L1155" s="33"/>
      <c r="M1155" s="302" t="s">
        <v>21</v>
      </c>
      <c r="N1155" s="149" t="s">
        <v>43</v>
      </c>
      <c r="O1155" s="34"/>
      <c r="P1155" s="150">
        <f t="shared" si="181"/>
        <v>0</v>
      </c>
      <c r="Q1155" s="150">
        <v>0</v>
      </c>
      <c r="R1155" s="150">
        <f t="shared" si="182"/>
        <v>0</v>
      </c>
      <c r="S1155" s="150">
        <v>0</v>
      </c>
      <c r="T1155" s="151">
        <f t="shared" si="183"/>
        <v>0</v>
      </c>
      <c r="AR1155" s="291" t="s">
        <v>150</v>
      </c>
      <c r="AT1155" s="291" t="s">
        <v>146</v>
      </c>
      <c r="AU1155" s="291" t="s">
        <v>82</v>
      </c>
      <c r="AY1155" s="291" t="s">
        <v>145</v>
      </c>
      <c r="BE1155" s="303">
        <f t="shared" si="184"/>
        <v>0</v>
      </c>
      <c r="BF1155" s="303">
        <f t="shared" si="185"/>
        <v>0</v>
      </c>
      <c r="BG1155" s="303">
        <f t="shared" si="186"/>
        <v>0</v>
      </c>
      <c r="BH1155" s="303">
        <f t="shared" si="187"/>
        <v>0</v>
      </c>
      <c r="BI1155" s="303">
        <f t="shared" si="188"/>
        <v>0</v>
      </c>
      <c r="BJ1155" s="291" t="s">
        <v>80</v>
      </c>
      <c r="BK1155" s="303">
        <f t="shared" si="189"/>
        <v>0</v>
      </c>
      <c r="BL1155" s="291" t="s">
        <v>150</v>
      </c>
      <c r="BM1155" s="291" t="s">
        <v>1768</v>
      </c>
    </row>
    <row r="1156" spans="2:65" s="55" customFormat="1" ht="22.5" customHeight="1">
      <c r="B1156" s="33"/>
      <c r="C1156" s="182" t="s">
        <v>1769</v>
      </c>
      <c r="D1156" s="182" t="s">
        <v>232</v>
      </c>
      <c r="E1156" s="183" t="s">
        <v>1082</v>
      </c>
      <c r="F1156" s="184" t="s">
        <v>754</v>
      </c>
      <c r="G1156" s="185" t="s">
        <v>221</v>
      </c>
      <c r="H1156" s="186">
        <v>4.4000000000000004</v>
      </c>
      <c r="I1156" s="187"/>
      <c r="J1156" s="188">
        <f t="shared" si="180"/>
        <v>0</v>
      </c>
      <c r="K1156" s="184" t="s">
        <v>21</v>
      </c>
      <c r="L1156" s="306"/>
      <c r="M1156" s="307" t="s">
        <v>21</v>
      </c>
      <c r="N1156" s="189" t="s">
        <v>43</v>
      </c>
      <c r="O1156" s="34"/>
      <c r="P1156" s="150">
        <f t="shared" si="181"/>
        <v>0</v>
      </c>
      <c r="Q1156" s="150">
        <v>0</v>
      </c>
      <c r="R1156" s="150">
        <f t="shared" si="182"/>
        <v>0</v>
      </c>
      <c r="S1156" s="150">
        <v>0</v>
      </c>
      <c r="T1156" s="151">
        <f t="shared" si="183"/>
        <v>0</v>
      </c>
      <c r="AR1156" s="291" t="s">
        <v>162</v>
      </c>
      <c r="AT1156" s="291" t="s">
        <v>232</v>
      </c>
      <c r="AU1156" s="291" t="s">
        <v>82</v>
      </c>
      <c r="AY1156" s="291" t="s">
        <v>145</v>
      </c>
      <c r="BE1156" s="303">
        <f t="shared" si="184"/>
        <v>0</v>
      </c>
      <c r="BF1156" s="303">
        <f t="shared" si="185"/>
        <v>0</v>
      </c>
      <c r="BG1156" s="303">
        <f t="shared" si="186"/>
        <v>0</v>
      </c>
      <c r="BH1156" s="303">
        <f t="shared" si="187"/>
        <v>0</v>
      </c>
      <c r="BI1156" s="303">
        <f t="shared" si="188"/>
        <v>0</v>
      </c>
      <c r="BJ1156" s="291" t="s">
        <v>80</v>
      </c>
      <c r="BK1156" s="303">
        <f t="shared" si="189"/>
        <v>0</v>
      </c>
      <c r="BL1156" s="291" t="s">
        <v>150</v>
      </c>
      <c r="BM1156" s="291" t="s">
        <v>1770</v>
      </c>
    </row>
    <row r="1157" spans="2:65" s="55" customFormat="1" ht="22.5" customHeight="1">
      <c r="B1157" s="33"/>
      <c r="C1157" s="142" t="s">
        <v>1282</v>
      </c>
      <c r="D1157" s="142" t="s">
        <v>146</v>
      </c>
      <c r="E1157" s="143" t="s">
        <v>746</v>
      </c>
      <c r="F1157" s="144" t="s">
        <v>747</v>
      </c>
      <c r="G1157" s="145" t="s">
        <v>221</v>
      </c>
      <c r="H1157" s="146">
        <v>8.8000000000000007</v>
      </c>
      <c r="I1157" s="147"/>
      <c r="J1157" s="148">
        <f t="shared" si="180"/>
        <v>0</v>
      </c>
      <c r="K1157" s="144" t="s">
        <v>190</v>
      </c>
      <c r="L1157" s="33"/>
      <c r="M1157" s="302" t="s">
        <v>21</v>
      </c>
      <c r="N1157" s="149" t="s">
        <v>43</v>
      </c>
      <c r="O1157" s="34"/>
      <c r="P1157" s="150">
        <f t="shared" si="181"/>
        <v>0</v>
      </c>
      <c r="Q1157" s="150">
        <v>0</v>
      </c>
      <c r="R1157" s="150">
        <f t="shared" si="182"/>
        <v>0</v>
      </c>
      <c r="S1157" s="150">
        <v>0</v>
      </c>
      <c r="T1157" s="151">
        <f t="shared" si="183"/>
        <v>0</v>
      </c>
      <c r="AR1157" s="291" t="s">
        <v>150</v>
      </c>
      <c r="AT1157" s="291" t="s">
        <v>146</v>
      </c>
      <c r="AU1157" s="291" t="s">
        <v>82</v>
      </c>
      <c r="AY1157" s="291" t="s">
        <v>145</v>
      </c>
      <c r="BE1157" s="303">
        <f t="shared" si="184"/>
        <v>0</v>
      </c>
      <c r="BF1157" s="303">
        <f t="shared" si="185"/>
        <v>0</v>
      </c>
      <c r="BG1157" s="303">
        <f t="shared" si="186"/>
        <v>0</v>
      </c>
      <c r="BH1157" s="303">
        <f t="shared" si="187"/>
        <v>0</v>
      </c>
      <c r="BI1157" s="303">
        <f t="shared" si="188"/>
        <v>0</v>
      </c>
      <c r="BJ1157" s="291" t="s">
        <v>80</v>
      </c>
      <c r="BK1157" s="303">
        <f t="shared" si="189"/>
        <v>0</v>
      </c>
      <c r="BL1157" s="291" t="s">
        <v>150</v>
      </c>
      <c r="BM1157" s="291" t="s">
        <v>1771</v>
      </c>
    </row>
    <row r="1158" spans="2:65" s="55" customFormat="1" ht="22.5" customHeight="1">
      <c r="B1158" s="33"/>
      <c r="C1158" s="182" t="s">
        <v>1772</v>
      </c>
      <c r="D1158" s="182" t="s">
        <v>232</v>
      </c>
      <c r="E1158" s="183" t="s">
        <v>1086</v>
      </c>
      <c r="F1158" s="184" t="s">
        <v>749</v>
      </c>
      <c r="G1158" s="185" t="s">
        <v>221</v>
      </c>
      <c r="H1158" s="186">
        <v>8.8000000000000007</v>
      </c>
      <c r="I1158" s="187"/>
      <c r="J1158" s="188">
        <f t="shared" si="180"/>
        <v>0</v>
      </c>
      <c r="K1158" s="184" t="s">
        <v>21</v>
      </c>
      <c r="L1158" s="306"/>
      <c r="M1158" s="307" t="s">
        <v>21</v>
      </c>
      <c r="N1158" s="189" t="s">
        <v>43</v>
      </c>
      <c r="O1158" s="34"/>
      <c r="P1158" s="150">
        <f t="shared" si="181"/>
        <v>0</v>
      </c>
      <c r="Q1158" s="150">
        <v>0</v>
      </c>
      <c r="R1158" s="150">
        <f t="shared" si="182"/>
        <v>0</v>
      </c>
      <c r="S1158" s="150">
        <v>0</v>
      </c>
      <c r="T1158" s="151">
        <f t="shared" si="183"/>
        <v>0</v>
      </c>
      <c r="AR1158" s="291" t="s">
        <v>162</v>
      </c>
      <c r="AT1158" s="291" t="s">
        <v>232</v>
      </c>
      <c r="AU1158" s="291" t="s">
        <v>82</v>
      </c>
      <c r="AY1158" s="291" t="s">
        <v>145</v>
      </c>
      <c r="BE1158" s="303">
        <f t="shared" si="184"/>
        <v>0</v>
      </c>
      <c r="BF1158" s="303">
        <f t="shared" si="185"/>
        <v>0</v>
      </c>
      <c r="BG1158" s="303">
        <f t="shared" si="186"/>
        <v>0</v>
      </c>
      <c r="BH1158" s="303">
        <f t="shared" si="187"/>
        <v>0</v>
      </c>
      <c r="BI1158" s="303">
        <f t="shared" si="188"/>
        <v>0</v>
      </c>
      <c r="BJ1158" s="291" t="s">
        <v>80</v>
      </c>
      <c r="BK1158" s="303">
        <f t="shared" si="189"/>
        <v>0</v>
      </c>
      <c r="BL1158" s="291" t="s">
        <v>150</v>
      </c>
      <c r="BM1158" s="291" t="s">
        <v>1773</v>
      </c>
    </row>
    <row r="1159" spans="2:65" s="55" customFormat="1" ht="22.5" customHeight="1">
      <c r="B1159" s="33"/>
      <c r="C1159" s="142" t="s">
        <v>1283</v>
      </c>
      <c r="D1159" s="142" t="s">
        <v>146</v>
      </c>
      <c r="E1159" s="143" t="s">
        <v>817</v>
      </c>
      <c r="F1159" s="144" t="s">
        <v>818</v>
      </c>
      <c r="G1159" s="145" t="s">
        <v>221</v>
      </c>
      <c r="H1159" s="146">
        <v>8.8000000000000007</v>
      </c>
      <c r="I1159" s="147"/>
      <c r="J1159" s="148">
        <f t="shared" si="180"/>
        <v>0</v>
      </c>
      <c r="K1159" s="144" t="s">
        <v>21</v>
      </c>
      <c r="L1159" s="33"/>
      <c r="M1159" s="302" t="s">
        <v>21</v>
      </c>
      <c r="N1159" s="149" t="s">
        <v>43</v>
      </c>
      <c r="O1159" s="34"/>
      <c r="P1159" s="150">
        <f t="shared" si="181"/>
        <v>0</v>
      </c>
      <c r="Q1159" s="150">
        <v>0</v>
      </c>
      <c r="R1159" s="150">
        <f t="shared" si="182"/>
        <v>0</v>
      </c>
      <c r="S1159" s="150">
        <v>0</v>
      </c>
      <c r="T1159" s="151">
        <f t="shared" si="183"/>
        <v>0</v>
      </c>
      <c r="AR1159" s="291" t="s">
        <v>150</v>
      </c>
      <c r="AT1159" s="291" t="s">
        <v>146</v>
      </c>
      <c r="AU1159" s="291" t="s">
        <v>82</v>
      </c>
      <c r="AY1159" s="291" t="s">
        <v>145</v>
      </c>
      <c r="BE1159" s="303">
        <f t="shared" si="184"/>
        <v>0</v>
      </c>
      <c r="BF1159" s="303">
        <f t="shared" si="185"/>
        <v>0</v>
      </c>
      <c r="BG1159" s="303">
        <f t="shared" si="186"/>
        <v>0</v>
      </c>
      <c r="BH1159" s="303">
        <f t="shared" si="187"/>
        <v>0</v>
      </c>
      <c r="BI1159" s="303">
        <f t="shared" si="188"/>
        <v>0</v>
      </c>
      <c r="BJ1159" s="291" t="s">
        <v>80</v>
      </c>
      <c r="BK1159" s="303">
        <f t="shared" si="189"/>
        <v>0</v>
      </c>
      <c r="BL1159" s="291" t="s">
        <v>150</v>
      </c>
      <c r="BM1159" s="291" t="s">
        <v>1774</v>
      </c>
    </row>
    <row r="1160" spans="2:65" s="55" customFormat="1" ht="22.5" customHeight="1">
      <c r="B1160" s="33"/>
      <c r="C1160" s="142" t="s">
        <v>1775</v>
      </c>
      <c r="D1160" s="142" t="s">
        <v>146</v>
      </c>
      <c r="E1160" s="143" t="s">
        <v>820</v>
      </c>
      <c r="F1160" s="144" t="s">
        <v>821</v>
      </c>
      <c r="G1160" s="145" t="s">
        <v>256</v>
      </c>
      <c r="H1160" s="146">
        <v>220</v>
      </c>
      <c r="I1160" s="147"/>
      <c r="J1160" s="148">
        <f t="shared" si="180"/>
        <v>0</v>
      </c>
      <c r="K1160" s="144" t="s">
        <v>190</v>
      </c>
      <c r="L1160" s="33"/>
      <c r="M1160" s="302" t="s">
        <v>21</v>
      </c>
      <c r="N1160" s="149" t="s">
        <v>43</v>
      </c>
      <c r="O1160" s="34"/>
      <c r="P1160" s="150">
        <f t="shared" si="181"/>
        <v>0</v>
      </c>
      <c r="Q1160" s="150">
        <v>0</v>
      </c>
      <c r="R1160" s="150">
        <f t="shared" si="182"/>
        <v>0</v>
      </c>
      <c r="S1160" s="150">
        <v>0</v>
      </c>
      <c r="T1160" s="151">
        <f t="shared" si="183"/>
        <v>0</v>
      </c>
      <c r="AR1160" s="291" t="s">
        <v>150</v>
      </c>
      <c r="AT1160" s="291" t="s">
        <v>146</v>
      </c>
      <c r="AU1160" s="291" t="s">
        <v>82</v>
      </c>
      <c r="AY1160" s="291" t="s">
        <v>145</v>
      </c>
      <c r="BE1160" s="303">
        <f t="shared" si="184"/>
        <v>0</v>
      </c>
      <c r="BF1160" s="303">
        <f t="shared" si="185"/>
        <v>0</v>
      </c>
      <c r="BG1160" s="303">
        <f t="shared" si="186"/>
        <v>0</v>
      </c>
      <c r="BH1160" s="303">
        <f t="shared" si="187"/>
        <v>0</v>
      </c>
      <c r="BI1160" s="303">
        <f t="shared" si="188"/>
        <v>0</v>
      </c>
      <c r="BJ1160" s="291" t="s">
        <v>80</v>
      </c>
      <c r="BK1160" s="303">
        <f t="shared" si="189"/>
        <v>0</v>
      </c>
      <c r="BL1160" s="291" t="s">
        <v>150</v>
      </c>
      <c r="BM1160" s="291" t="s">
        <v>1776</v>
      </c>
    </row>
    <row r="1161" spans="2:65" s="55" customFormat="1" ht="54">
      <c r="B1161" s="33"/>
      <c r="D1161" s="170" t="s">
        <v>191</v>
      </c>
      <c r="F1161" s="171" t="s">
        <v>823</v>
      </c>
      <c r="I1161" s="122"/>
      <c r="L1161" s="33"/>
      <c r="M1161" s="154"/>
      <c r="N1161" s="34"/>
      <c r="O1161" s="34"/>
      <c r="P1161" s="34"/>
      <c r="Q1161" s="34"/>
      <c r="R1161" s="34"/>
      <c r="S1161" s="34"/>
      <c r="T1161" s="70"/>
      <c r="AT1161" s="291" t="s">
        <v>191</v>
      </c>
      <c r="AU1161" s="291" t="s">
        <v>82</v>
      </c>
    </row>
    <row r="1162" spans="2:65" s="55" customFormat="1" ht="22.5" customHeight="1">
      <c r="B1162" s="33"/>
      <c r="C1162" s="182" t="s">
        <v>1285</v>
      </c>
      <c r="D1162" s="182" t="s">
        <v>232</v>
      </c>
      <c r="E1162" s="183" t="s">
        <v>1777</v>
      </c>
      <c r="F1162" s="184" t="s">
        <v>826</v>
      </c>
      <c r="G1162" s="185" t="s">
        <v>149</v>
      </c>
      <c r="H1162" s="186">
        <v>83</v>
      </c>
      <c r="I1162" s="187"/>
      <c r="J1162" s="188">
        <f>ROUND(I1162*H1162,2)</f>
        <v>0</v>
      </c>
      <c r="K1162" s="184" t="s">
        <v>21</v>
      </c>
      <c r="L1162" s="306"/>
      <c r="M1162" s="307" t="s">
        <v>21</v>
      </c>
      <c r="N1162" s="189" t="s">
        <v>43</v>
      </c>
      <c r="O1162" s="34"/>
      <c r="P1162" s="150">
        <f>O1162*H1162</f>
        <v>0</v>
      </c>
      <c r="Q1162" s="150">
        <v>0</v>
      </c>
      <c r="R1162" s="150">
        <f>Q1162*H1162</f>
        <v>0</v>
      </c>
      <c r="S1162" s="150">
        <v>0</v>
      </c>
      <c r="T1162" s="151">
        <f>S1162*H1162</f>
        <v>0</v>
      </c>
      <c r="AR1162" s="291" t="s">
        <v>162</v>
      </c>
      <c r="AT1162" s="291" t="s">
        <v>232</v>
      </c>
      <c r="AU1162" s="291" t="s">
        <v>82</v>
      </c>
      <c r="AY1162" s="291" t="s">
        <v>145</v>
      </c>
      <c r="BE1162" s="303">
        <f>IF(N1162="základní",J1162,0)</f>
        <v>0</v>
      </c>
      <c r="BF1162" s="303">
        <f>IF(N1162="snížená",J1162,0)</f>
        <v>0</v>
      </c>
      <c r="BG1162" s="303">
        <f>IF(N1162="zákl. přenesená",J1162,0)</f>
        <v>0</v>
      </c>
      <c r="BH1162" s="303">
        <f>IF(N1162="sníž. přenesená",J1162,0)</f>
        <v>0</v>
      </c>
      <c r="BI1162" s="303">
        <f>IF(N1162="nulová",J1162,0)</f>
        <v>0</v>
      </c>
      <c r="BJ1162" s="291" t="s">
        <v>80</v>
      </c>
      <c r="BK1162" s="303">
        <f>ROUND(I1162*H1162,2)</f>
        <v>0</v>
      </c>
      <c r="BL1162" s="291" t="s">
        <v>150</v>
      </c>
      <c r="BM1162" s="291" t="s">
        <v>1778</v>
      </c>
    </row>
    <row r="1163" spans="2:65" s="55" customFormat="1" ht="22.5" customHeight="1">
      <c r="B1163" s="33"/>
      <c r="C1163" s="182" t="s">
        <v>1779</v>
      </c>
      <c r="D1163" s="182" t="s">
        <v>232</v>
      </c>
      <c r="E1163" s="183" t="s">
        <v>1092</v>
      </c>
      <c r="F1163" s="184" t="s">
        <v>1093</v>
      </c>
      <c r="G1163" s="185" t="s">
        <v>149</v>
      </c>
      <c r="H1163" s="186">
        <v>26</v>
      </c>
      <c r="I1163" s="187"/>
      <c r="J1163" s="188">
        <f>ROUND(I1163*H1163,2)</f>
        <v>0</v>
      </c>
      <c r="K1163" s="184" t="s">
        <v>21</v>
      </c>
      <c r="L1163" s="306"/>
      <c r="M1163" s="307" t="s">
        <v>21</v>
      </c>
      <c r="N1163" s="189" t="s">
        <v>43</v>
      </c>
      <c r="O1163" s="34"/>
      <c r="P1163" s="150">
        <f>O1163*H1163</f>
        <v>0</v>
      </c>
      <c r="Q1163" s="150">
        <v>0</v>
      </c>
      <c r="R1163" s="150">
        <f>Q1163*H1163</f>
        <v>0</v>
      </c>
      <c r="S1163" s="150">
        <v>0</v>
      </c>
      <c r="T1163" s="151">
        <f>S1163*H1163</f>
        <v>0</v>
      </c>
      <c r="AR1163" s="291" t="s">
        <v>162</v>
      </c>
      <c r="AT1163" s="291" t="s">
        <v>232</v>
      </c>
      <c r="AU1163" s="291" t="s">
        <v>82</v>
      </c>
      <c r="AY1163" s="291" t="s">
        <v>145</v>
      </c>
      <c r="BE1163" s="303">
        <f>IF(N1163="základní",J1163,0)</f>
        <v>0</v>
      </c>
      <c r="BF1163" s="303">
        <f>IF(N1163="snížená",J1163,0)</f>
        <v>0</v>
      </c>
      <c r="BG1163" s="303">
        <f>IF(N1163="zákl. přenesená",J1163,0)</f>
        <v>0</v>
      </c>
      <c r="BH1163" s="303">
        <f>IF(N1163="sníž. přenesená",J1163,0)</f>
        <v>0</v>
      </c>
      <c r="BI1163" s="303">
        <f>IF(N1163="nulová",J1163,0)</f>
        <v>0</v>
      </c>
      <c r="BJ1163" s="291" t="s">
        <v>80</v>
      </c>
      <c r="BK1163" s="303">
        <f>ROUND(I1163*H1163,2)</f>
        <v>0</v>
      </c>
      <c r="BL1163" s="291" t="s">
        <v>150</v>
      </c>
      <c r="BM1163" s="291" t="s">
        <v>1780</v>
      </c>
    </row>
    <row r="1164" spans="2:65" s="133" customFormat="1" ht="29.85" customHeight="1">
      <c r="B1164" s="132"/>
      <c r="D1164" s="134" t="s">
        <v>71</v>
      </c>
      <c r="E1164" s="168" t="s">
        <v>838</v>
      </c>
      <c r="F1164" s="168" t="s">
        <v>839</v>
      </c>
      <c r="I1164" s="136"/>
      <c r="J1164" s="169">
        <f>BK1164</f>
        <v>0</v>
      </c>
      <c r="L1164" s="132"/>
      <c r="M1164" s="138"/>
      <c r="N1164" s="139"/>
      <c r="O1164" s="139"/>
      <c r="P1164" s="140">
        <f>SUM(P1165:P1181)</f>
        <v>0</v>
      </c>
      <c r="Q1164" s="139"/>
      <c r="R1164" s="140">
        <f>SUM(R1165:R1181)</f>
        <v>1.175E-2</v>
      </c>
      <c r="S1164" s="139"/>
      <c r="T1164" s="141">
        <f>SUM(T1165:T1181)</f>
        <v>0</v>
      </c>
      <c r="AR1164" s="165" t="s">
        <v>80</v>
      </c>
      <c r="AT1164" s="300" t="s">
        <v>71</v>
      </c>
      <c r="AU1164" s="300" t="s">
        <v>80</v>
      </c>
      <c r="AY1164" s="165" t="s">
        <v>145</v>
      </c>
      <c r="BK1164" s="301">
        <f>SUM(BK1165:BK1181)</f>
        <v>0</v>
      </c>
    </row>
    <row r="1165" spans="2:65" s="55" customFormat="1" ht="31.5" customHeight="1">
      <c r="B1165" s="33"/>
      <c r="C1165" s="142" t="s">
        <v>1264</v>
      </c>
      <c r="D1165" s="142" t="s">
        <v>146</v>
      </c>
      <c r="E1165" s="143" t="s">
        <v>778</v>
      </c>
      <c r="F1165" s="144" t="s">
        <v>779</v>
      </c>
      <c r="G1165" s="145" t="s">
        <v>189</v>
      </c>
      <c r="H1165" s="146">
        <v>2350</v>
      </c>
      <c r="I1165" s="147"/>
      <c r="J1165" s="148">
        <f>ROUND(I1165*H1165,2)</f>
        <v>0</v>
      </c>
      <c r="K1165" s="144" t="s">
        <v>190</v>
      </c>
      <c r="L1165" s="33"/>
      <c r="M1165" s="302" t="s">
        <v>21</v>
      </c>
      <c r="N1165" s="149" t="s">
        <v>43</v>
      </c>
      <c r="O1165" s="34"/>
      <c r="P1165" s="150">
        <f>O1165*H1165</f>
        <v>0</v>
      </c>
      <c r="Q1165" s="150">
        <v>0</v>
      </c>
      <c r="R1165" s="150">
        <f>Q1165*H1165</f>
        <v>0</v>
      </c>
      <c r="S1165" s="150">
        <v>0</v>
      </c>
      <c r="T1165" s="151">
        <f>S1165*H1165</f>
        <v>0</v>
      </c>
      <c r="AR1165" s="291" t="s">
        <v>150</v>
      </c>
      <c r="AT1165" s="291" t="s">
        <v>146</v>
      </c>
      <c r="AU1165" s="291" t="s">
        <v>82</v>
      </c>
      <c r="AY1165" s="291" t="s">
        <v>145</v>
      </c>
      <c r="BE1165" s="303">
        <f>IF(N1165="základní",J1165,0)</f>
        <v>0</v>
      </c>
      <c r="BF1165" s="303">
        <f>IF(N1165="snížená",J1165,0)</f>
        <v>0</v>
      </c>
      <c r="BG1165" s="303">
        <f>IF(N1165="zákl. přenesená",J1165,0)</f>
        <v>0</v>
      </c>
      <c r="BH1165" s="303">
        <f>IF(N1165="sníž. přenesená",J1165,0)</f>
        <v>0</v>
      </c>
      <c r="BI1165" s="303">
        <f>IF(N1165="nulová",J1165,0)</f>
        <v>0</v>
      </c>
      <c r="BJ1165" s="291" t="s">
        <v>80</v>
      </c>
      <c r="BK1165" s="303">
        <f>ROUND(I1165*H1165,2)</f>
        <v>0</v>
      </c>
      <c r="BL1165" s="291" t="s">
        <v>150</v>
      </c>
      <c r="BM1165" s="291" t="s">
        <v>1781</v>
      </c>
    </row>
    <row r="1166" spans="2:65" s="55" customFormat="1" ht="148.5">
      <c r="B1166" s="33"/>
      <c r="D1166" s="170" t="s">
        <v>191</v>
      </c>
      <c r="F1166" s="171" t="s">
        <v>780</v>
      </c>
      <c r="I1166" s="122"/>
      <c r="L1166" s="33"/>
      <c r="M1166" s="154"/>
      <c r="N1166" s="34"/>
      <c r="O1166" s="34"/>
      <c r="P1166" s="34"/>
      <c r="Q1166" s="34"/>
      <c r="R1166" s="34"/>
      <c r="S1166" s="34"/>
      <c r="T1166" s="70"/>
      <c r="AT1166" s="291" t="s">
        <v>191</v>
      </c>
      <c r="AU1166" s="291" t="s">
        <v>82</v>
      </c>
    </row>
    <row r="1167" spans="2:65" s="55" customFormat="1" ht="22.5" customHeight="1">
      <c r="B1167" s="33"/>
      <c r="C1167" s="182" t="s">
        <v>1782</v>
      </c>
      <c r="D1167" s="182" t="s">
        <v>232</v>
      </c>
      <c r="E1167" s="183" t="s">
        <v>1097</v>
      </c>
      <c r="F1167" s="184" t="s">
        <v>843</v>
      </c>
      <c r="G1167" s="185" t="s">
        <v>844</v>
      </c>
      <c r="H1167" s="186">
        <v>2.35</v>
      </c>
      <c r="I1167" s="187"/>
      <c r="J1167" s="188">
        <f>ROUND(I1167*H1167,2)</f>
        <v>0</v>
      </c>
      <c r="K1167" s="184" t="s">
        <v>21</v>
      </c>
      <c r="L1167" s="306"/>
      <c r="M1167" s="307" t="s">
        <v>21</v>
      </c>
      <c r="N1167" s="189" t="s">
        <v>43</v>
      </c>
      <c r="O1167" s="34"/>
      <c r="P1167" s="150">
        <f>O1167*H1167</f>
        <v>0</v>
      </c>
      <c r="Q1167" s="150">
        <v>0</v>
      </c>
      <c r="R1167" s="150">
        <f>Q1167*H1167</f>
        <v>0</v>
      </c>
      <c r="S1167" s="150">
        <v>0</v>
      </c>
      <c r="T1167" s="151">
        <f>S1167*H1167</f>
        <v>0</v>
      </c>
      <c r="AR1167" s="291" t="s">
        <v>162</v>
      </c>
      <c r="AT1167" s="291" t="s">
        <v>232</v>
      </c>
      <c r="AU1167" s="291" t="s">
        <v>82</v>
      </c>
      <c r="AY1167" s="291" t="s">
        <v>145</v>
      </c>
      <c r="BE1167" s="303">
        <f>IF(N1167="základní",J1167,0)</f>
        <v>0</v>
      </c>
      <c r="BF1167" s="303">
        <f>IF(N1167="snížená",J1167,0)</f>
        <v>0</v>
      </c>
      <c r="BG1167" s="303">
        <f>IF(N1167="zákl. přenesená",J1167,0)</f>
        <v>0</v>
      </c>
      <c r="BH1167" s="303">
        <f>IF(N1167="sníž. přenesená",J1167,0)</f>
        <v>0</v>
      </c>
      <c r="BI1167" s="303">
        <f>IF(N1167="nulová",J1167,0)</f>
        <v>0</v>
      </c>
      <c r="BJ1167" s="291" t="s">
        <v>80</v>
      </c>
      <c r="BK1167" s="303">
        <f>ROUND(I1167*H1167,2)</f>
        <v>0</v>
      </c>
      <c r="BL1167" s="291" t="s">
        <v>150</v>
      </c>
      <c r="BM1167" s="291" t="s">
        <v>1783</v>
      </c>
    </row>
    <row r="1168" spans="2:65" s="55" customFormat="1" ht="31.5" customHeight="1">
      <c r="B1168" s="33"/>
      <c r="C1168" s="142" t="s">
        <v>1265</v>
      </c>
      <c r="D1168" s="142" t="s">
        <v>146</v>
      </c>
      <c r="E1168" s="143" t="s">
        <v>847</v>
      </c>
      <c r="F1168" s="144" t="s">
        <v>848</v>
      </c>
      <c r="G1168" s="145" t="s">
        <v>189</v>
      </c>
      <c r="H1168" s="146">
        <v>2350</v>
      </c>
      <c r="I1168" s="147"/>
      <c r="J1168" s="148">
        <f>ROUND(I1168*H1168,2)</f>
        <v>0</v>
      </c>
      <c r="K1168" s="144" t="s">
        <v>21</v>
      </c>
      <c r="L1168" s="33"/>
      <c r="M1168" s="302" t="s">
        <v>21</v>
      </c>
      <c r="N1168" s="149" t="s">
        <v>43</v>
      </c>
      <c r="O1168" s="34"/>
      <c r="P1168" s="150">
        <f>O1168*H1168</f>
        <v>0</v>
      </c>
      <c r="Q1168" s="150">
        <v>0</v>
      </c>
      <c r="R1168" s="150">
        <f>Q1168*H1168</f>
        <v>0</v>
      </c>
      <c r="S1168" s="150">
        <v>0</v>
      </c>
      <c r="T1168" s="151">
        <f>S1168*H1168</f>
        <v>0</v>
      </c>
      <c r="AR1168" s="291" t="s">
        <v>150</v>
      </c>
      <c r="AT1168" s="291" t="s">
        <v>146</v>
      </c>
      <c r="AU1168" s="291" t="s">
        <v>82</v>
      </c>
      <c r="AY1168" s="291" t="s">
        <v>145</v>
      </c>
      <c r="BE1168" s="303">
        <f>IF(N1168="základní",J1168,0)</f>
        <v>0</v>
      </c>
      <c r="BF1168" s="303">
        <f>IF(N1168="snížená",J1168,0)</f>
        <v>0</v>
      </c>
      <c r="BG1168" s="303">
        <f>IF(N1168="zákl. přenesená",J1168,0)</f>
        <v>0</v>
      </c>
      <c r="BH1168" s="303">
        <f>IF(N1168="sníž. přenesená",J1168,0)</f>
        <v>0</v>
      </c>
      <c r="BI1168" s="303">
        <f>IF(N1168="nulová",J1168,0)</f>
        <v>0</v>
      </c>
      <c r="BJ1168" s="291" t="s">
        <v>80</v>
      </c>
      <c r="BK1168" s="303">
        <f>ROUND(I1168*H1168,2)</f>
        <v>0</v>
      </c>
      <c r="BL1168" s="291" t="s">
        <v>150</v>
      </c>
      <c r="BM1168" s="291" t="s">
        <v>1784</v>
      </c>
    </row>
    <row r="1169" spans="2:65" s="55" customFormat="1" ht="22.5" customHeight="1">
      <c r="B1169" s="33"/>
      <c r="C1169" s="142" t="s">
        <v>1785</v>
      </c>
      <c r="D1169" s="142" t="s">
        <v>146</v>
      </c>
      <c r="E1169" s="143" t="s">
        <v>850</v>
      </c>
      <c r="F1169" s="144" t="s">
        <v>851</v>
      </c>
      <c r="G1169" s="145" t="s">
        <v>189</v>
      </c>
      <c r="H1169" s="146">
        <v>2350</v>
      </c>
      <c r="I1169" s="147"/>
      <c r="J1169" s="148">
        <f>ROUND(I1169*H1169,2)</f>
        <v>0</v>
      </c>
      <c r="K1169" s="144" t="s">
        <v>190</v>
      </c>
      <c r="L1169" s="33"/>
      <c r="M1169" s="302" t="s">
        <v>21</v>
      </c>
      <c r="N1169" s="149" t="s">
        <v>43</v>
      </c>
      <c r="O1169" s="34"/>
      <c r="P1169" s="150">
        <f>O1169*H1169</f>
        <v>0</v>
      </c>
      <c r="Q1169" s="150">
        <v>0</v>
      </c>
      <c r="R1169" s="150">
        <f>Q1169*H1169</f>
        <v>0</v>
      </c>
      <c r="S1169" s="150">
        <v>0</v>
      </c>
      <c r="T1169" s="151">
        <f>S1169*H1169</f>
        <v>0</v>
      </c>
      <c r="AR1169" s="291" t="s">
        <v>150</v>
      </c>
      <c r="AT1169" s="291" t="s">
        <v>146</v>
      </c>
      <c r="AU1169" s="291" t="s">
        <v>82</v>
      </c>
      <c r="AY1169" s="291" t="s">
        <v>145</v>
      </c>
      <c r="BE1169" s="303">
        <f>IF(N1169="základní",J1169,0)</f>
        <v>0</v>
      </c>
      <c r="BF1169" s="303">
        <f>IF(N1169="snížená",J1169,0)</f>
        <v>0</v>
      </c>
      <c r="BG1169" s="303">
        <f>IF(N1169="zákl. přenesená",J1169,0)</f>
        <v>0</v>
      </c>
      <c r="BH1169" s="303">
        <f>IF(N1169="sníž. přenesená",J1169,0)</f>
        <v>0</v>
      </c>
      <c r="BI1169" s="303">
        <f>IF(N1169="nulová",J1169,0)</f>
        <v>0</v>
      </c>
      <c r="BJ1169" s="291" t="s">
        <v>80</v>
      </c>
      <c r="BK1169" s="303">
        <f>ROUND(I1169*H1169,2)</f>
        <v>0</v>
      </c>
      <c r="BL1169" s="291" t="s">
        <v>150</v>
      </c>
      <c r="BM1169" s="291" t="s">
        <v>1786</v>
      </c>
    </row>
    <row r="1170" spans="2:65" s="55" customFormat="1" ht="40.5">
      <c r="B1170" s="33"/>
      <c r="D1170" s="170" t="s">
        <v>191</v>
      </c>
      <c r="F1170" s="171" t="s">
        <v>400</v>
      </c>
      <c r="I1170" s="122"/>
      <c r="L1170" s="33"/>
      <c r="M1170" s="154"/>
      <c r="N1170" s="34"/>
      <c r="O1170" s="34"/>
      <c r="P1170" s="34"/>
      <c r="Q1170" s="34"/>
      <c r="R1170" s="34"/>
      <c r="S1170" s="34"/>
      <c r="T1170" s="70"/>
      <c r="AT1170" s="291" t="s">
        <v>191</v>
      </c>
      <c r="AU1170" s="291" t="s">
        <v>82</v>
      </c>
    </row>
    <row r="1171" spans="2:65" s="55" customFormat="1" ht="22.5" customHeight="1">
      <c r="B1171" s="33"/>
      <c r="C1171" s="142" t="s">
        <v>1286</v>
      </c>
      <c r="D1171" s="142" t="s">
        <v>146</v>
      </c>
      <c r="E1171" s="143" t="s">
        <v>401</v>
      </c>
      <c r="F1171" s="144" t="s">
        <v>402</v>
      </c>
      <c r="G1171" s="145" t="s">
        <v>189</v>
      </c>
      <c r="H1171" s="146">
        <v>2350</v>
      </c>
      <c r="I1171" s="147"/>
      <c r="J1171" s="148">
        <f>ROUND(I1171*H1171,2)</f>
        <v>0</v>
      </c>
      <c r="K1171" s="144" t="s">
        <v>190</v>
      </c>
      <c r="L1171" s="33"/>
      <c r="M1171" s="302" t="s">
        <v>21</v>
      </c>
      <c r="N1171" s="149" t="s">
        <v>43</v>
      </c>
      <c r="O1171" s="34"/>
      <c r="P1171" s="150">
        <f>O1171*H1171</f>
        <v>0</v>
      </c>
      <c r="Q1171" s="150">
        <v>0</v>
      </c>
      <c r="R1171" s="150">
        <f>Q1171*H1171</f>
        <v>0</v>
      </c>
      <c r="S1171" s="150">
        <v>0</v>
      </c>
      <c r="T1171" s="151">
        <f>S1171*H1171</f>
        <v>0</v>
      </c>
      <c r="AR1171" s="291" t="s">
        <v>150</v>
      </c>
      <c r="AT1171" s="291" t="s">
        <v>146</v>
      </c>
      <c r="AU1171" s="291" t="s">
        <v>82</v>
      </c>
      <c r="AY1171" s="291" t="s">
        <v>145</v>
      </c>
      <c r="BE1171" s="303">
        <f>IF(N1171="základní",J1171,0)</f>
        <v>0</v>
      </c>
      <c r="BF1171" s="303">
        <f>IF(N1171="snížená",J1171,0)</f>
        <v>0</v>
      </c>
      <c r="BG1171" s="303">
        <f>IF(N1171="zákl. přenesená",J1171,0)</f>
        <v>0</v>
      </c>
      <c r="BH1171" s="303">
        <f>IF(N1171="sníž. přenesená",J1171,0)</f>
        <v>0</v>
      </c>
      <c r="BI1171" s="303">
        <f>IF(N1171="nulová",J1171,0)</f>
        <v>0</v>
      </c>
      <c r="BJ1171" s="291" t="s">
        <v>80</v>
      </c>
      <c r="BK1171" s="303">
        <f>ROUND(I1171*H1171,2)</f>
        <v>0</v>
      </c>
      <c r="BL1171" s="291" t="s">
        <v>150</v>
      </c>
      <c r="BM1171" s="291" t="s">
        <v>1787</v>
      </c>
    </row>
    <row r="1172" spans="2:65" s="55" customFormat="1" ht="40.5">
      <c r="B1172" s="33"/>
      <c r="D1172" s="170" t="s">
        <v>191</v>
      </c>
      <c r="F1172" s="171" t="s">
        <v>400</v>
      </c>
      <c r="I1172" s="122"/>
      <c r="L1172" s="33"/>
      <c r="M1172" s="154"/>
      <c r="N1172" s="34"/>
      <c r="O1172" s="34"/>
      <c r="P1172" s="34"/>
      <c r="Q1172" s="34"/>
      <c r="R1172" s="34"/>
      <c r="S1172" s="34"/>
      <c r="T1172" s="70"/>
      <c r="AT1172" s="291" t="s">
        <v>191</v>
      </c>
      <c r="AU1172" s="291" t="s">
        <v>82</v>
      </c>
    </row>
    <row r="1173" spans="2:65" s="55" customFormat="1" ht="22.5" customHeight="1">
      <c r="B1173" s="33"/>
      <c r="C1173" s="142" t="s">
        <v>1788</v>
      </c>
      <c r="D1173" s="142" t="s">
        <v>146</v>
      </c>
      <c r="E1173" s="143" t="s">
        <v>855</v>
      </c>
      <c r="F1173" s="144" t="s">
        <v>856</v>
      </c>
      <c r="G1173" s="145" t="s">
        <v>189</v>
      </c>
      <c r="H1173" s="146">
        <v>2350</v>
      </c>
      <c r="I1173" s="147"/>
      <c r="J1173" s="148">
        <f>ROUND(I1173*H1173,2)</f>
        <v>0</v>
      </c>
      <c r="K1173" s="144" t="s">
        <v>190</v>
      </c>
      <c r="L1173" s="33"/>
      <c r="M1173" s="302" t="s">
        <v>21</v>
      </c>
      <c r="N1173" s="149" t="s">
        <v>43</v>
      </c>
      <c r="O1173" s="34"/>
      <c r="P1173" s="150">
        <f>O1173*H1173</f>
        <v>0</v>
      </c>
      <c r="Q1173" s="150">
        <v>0</v>
      </c>
      <c r="R1173" s="150">
        <f>Q1173*H1173</f>
        <v>0</v>
      </c>
      <c r="S1173" s="150">
        <v>0</v>
      </c>
      <c r="T1173" s="151">
        <f>S1173*H1173</f>
        <v>0</v>
      </c>
      <c r="AR1173" s="291" t="s">
        <v>150</v>
      </c>
      <c r="AT1173" s="291" t="s">
        <v>146</v>
      </c>
      <c r="AU1173" s="291" t="s">
        <v>82</v>
      </c>
      <c r="AY1173" s="291" t="s">
        <v>145</v>
      </c>
      <c r="BE1173" s="303">
        <f>IF(N1173="základní",J1173,0)</f>
        <v>0</v>
      </c>
      <c r="BF1173" s="303">
        <f>IF(N1173="snížená",J1173,0)</f>
        <v>0</v>
      </c>
      <c r="BG1173" s="303">
        <f>IF(N1173="zákl. přenesená",J1173,0)</f>
        <v>0</v>
      </c>
      <c r="BH1173" s="303">
        <f>IF(N1173="sníž. přenesená",J1173,0)</f>
        <v>0</v>
      </c>
      <c r="BI1173" s="303">
        <f>IF(N1173="nulová",J1173,0)</f>
        <v>0</v>
      </c>
      <c r="BJ1173" s="291" t="s">
        <v>80</v>
      </c>
      <c r="BK1173" s="303">
        <f>ROUND(I1173*H1173,2)</f>
        <v>0</v>
      </c>
      <c r="BL1173" s="291" t="s">
        <v>150</v>
      </c>
      <c r="BM1173" s="291" t="s">
        <v>1789</v>
      </c>
    </row>
    <row r="1174" spans="2:65" s="55" customFormat="1" ht="40.5">
      <c r="B1174" s="33"/>
      <c r="D1174" s="170" t="s">
        <v>191</v>
      </c>
      <c r="F1174" s="171" t="s">
        <v>400</v>
      </c>
      <c r="I1174" s="122"/>
      <c r="L1174" s="33"/>
      <c r="M1174" s="154"/>
      <c r="N1174" s="34"/>
      <c r="O1174" s="34"/>
      <c r="P1174" s="34"/>
      <c r="Q1174" s="34"/>
      <c r="R1174" s="34"/>
      <c r="S1174" s="34"/>
      <c r="T1174" s="70"/>
      <c r="AT1174" s="291" t="s">
        <v>191</v>
      </c>
      <c r="AU1174" s="291" t="s">
        <v>82</v>
      </c>
    </row>
    <row r="1175" spans="2:65" s="55" customFormat="1" ht="22.5" customHeight="1">
      <c r="B1175" s="33"/>
      <c r="C1175" s="142" t="s">
        <v>1288</v>
      </c>
      <c r="D1175" s="142" t="s">
        <v>146</v>
      </c>
      <c r="E1175" s="143" t="s">
        <v>401</v>
      </c>
      <c r="F1175" s="144" t="s">
        <v>402</v>
      </c>
      <c r="G1175" s="145" t="s">
        <v>189</v>
      </c>
      <c r="H1175" s="146">
        <v>2350</v>
      </c>
      <c r="I1175" s="147"/>
      <c r="J1175" s="148">
        <f>ROUND(I1175*H1175,2)</f>
        <v>0</v>
      </c>
      <c r="K1175" s="144" t="s">
        <v>190</v>
      </c>
      <c r="L1175" s="33"/>
      <c r="M1175" s="302" t="s">
        <v>21</v>
      </c>
      <c r="N1175" s="149" t="s">
        <v>43</v>
      </c>
      <c r="O1175" s="34"/>
      <c r="P1175" s="150">
        <f>O1175*H1175</f>
        <v>0</v>
      </c>
      <c r="Q1175" s="150">
        <v>0</v>
      </c>
      <c r="R1175" s="150">
        <f>Q1175*H1175</f>
        <v>0</v>
      </c>
      <c r="S1175" s="150">
        <v>0</v>
      </c>
      <c r="T1175" s="151">
        <f>S1175*H1175</f>
        <v>0</v>
      </c>
      <c r="AR1175" s="291" t="s">
        <v>150</v>
      </c>
      <c r="AT1175" s="291" t="s">
        <v>146</v>
      </c>
      <c r="AU1175" s="291" t="s">
        <v>82</v>
      </c>
      <c r="AY1175" s="291" t="s">
        <v>145</v>
      </c>
      <c r="BE1175" s="303">
        <f>IF(N1175="základní",J1175,0)</f>
        <v>0</v>
      </c>
      <c r="BF1175" s="303">
        <f>IF(N1175="snížená",J1175,0)</f>
        <v>0</v>
      </c>
      <c r="BG1175" s="303">
        <f>IF(N1175="zákl. přenesená",J1175,0)</f>
        <v>0</v>
      </c>
      <c r="BH1175" s="303">
        <f>IF(N1175="sníž. přenesená",J1175,0)</f>
        <v>0</v>
      </c>
      <c r="BI1175" s="303">
        <f>IF(N1175="nulová",J1175,0)</f>
        <v>0</v>
      </c>
      <c r="BJ1175" s="291" t="s">
        <v>80</v>
      </c>
      <c r="BK1175" s="303">
        <f>ROUND(I1175*H1175,2)</f>
        <v>0</v>
      </c>
      <c r="BL1175" s="291" t="s">
        <v>150</v>
      </c>
      <c r="BM1175" s="291" t="s">
        <v>1790</v>
      </c>
    </row>
    <row r="1176" spans="2:65" s="55" customFormat="1" ht="40.5">
      <c r="B1176" s="33"/>
      <c r="D1176" s="170" t="s">
        <v>191</v>
      </c>
      <c r="F1176" s="171" t="s">
        <v>400</v>
      </c>
      <c r="I1176" s="122"/>
      <c r="L1176" s="33"/>
      <c r="M1176" s="154"/>
      <c r="N1176" s="34"/>
      <c r="O1176" s="34"/>
      <c r="P1176" s="34"/>
      <c r="Q1176" s="34"/>
      <c r="R1176" s="34"/>
      <c r="S1176" s="34"/>
      <c r="T1176" s="70"/>
      <c r="AT1176" s="291" t="s">
        <v>191</v>
      </c>
      <c r="AU1176" s="291" t="s">
        <v>82</v>
      </c>
    </row>
    <row r="1177" spans="2:65" s="55" customFormat="1" ht="22.5" customHeight="1">
      <c r="B1177" s="33"/>
      <c r="C1177" s="142" t="s">
        <v>1791</v>
      </c>
      <c r="D1177" s="142" t="s">
        <v>146</v>
      </c>
      <c r="E1177" s="143" t="s">
        <v>860</v>
      </c>
      <c r="F1177" s="144" t="s">
        <v>861</v>
      </c>
      <c r="G1177" s="145" t="s">
        <v>189</v>
      </c>
      <c r="H1177" s="146">
        <v>2350</v>
      </c>
      <c r="I1177" s="147"/>
      <c r="J1177" s="148">
        <f>ROUND(I1177*H1177,2)</f>
        <v>0</v>
      </c>
      <c r="K1177" s="144" t="s">
        <v>21</v>
      </c>
      <c r="L1177" s="33"/>
      <c r="M1177" s="302" t="s">
        <v>21</v>
      </c>
      <c r="N1177" s="149" t="s">
        <v>43</v>
      </c>
      <c r="O1177" s="34"/>
      <c r="P1177" s="150">
        <f>O1177*H1177</f>
        <v>0</v>
      </c>
      <c r="Q1177" s="150">
        <v>0</v>
      </c>
      <c r="R1177" s="150">
        <f>Q1177*H1177</f>
        <v>0</v>
      </c>
      <c r="S1177" s="150">
        <v>0</v>
      </c>
      <c r="T1177" s="151">
        <f>S1177*H1177</f>
        <v>0</v>
      </c>
      <c r="AR1177" s="291" t="s">
        <v>150</v>
      </c>
      <c r="AT1177" s="291" t="s">
        <v>146</v>
      </c>
      <c r="AU1177" s="291" t="s">
        <v>82</v>
      </c>
      <c r="AY1177" s="291" t="s">
        <v>145</v>
      </c>
      <c r="BE1177" s="303">
        <f>IF(N1177="základní",J1177,0)</f>
        <v>0</v>
      </c>
      <c r="BF1177" s="303">
        <f>IF(N1177="snížená",J1177,0)</f>
        <v>0</v>
      </c>
      <c r="BG1177" s="303">
        <f>IF(N1177="zákl. přenesená",J1177,0)</f>
        <v>0</v>
      </c>
      <c r="BH1177" s="303">
        <f>IF(N1177="sníž. přenesená",J1177,0)</f>
        <v>0</v>
      </c>
      <c r="BI1177" s="303">
        <f>IF(N1177="nulová",J1177,0)</f>
        <v>0</v>
      </c>
      <c r="BJ1177" s="291" t="s">
        <v>80</v>
      </c>
      <c r="BK1177" s="303">
        <f>ROUND(I1177*H1177,2)</f>
        <v>0</v>
      </c>
      <c r="BL1177" s="291" t="s">
        <v>150</v>
      </c>
      <c r="BM1177" s="291" t="s">
        <v>1792</v>
      </c>
    </row>
    <row r="1178" spans="2:65" s="55" customFormat="1" ht="22.5" customHeight="1">
      <c r="B1178" s="33"/>
      <c r="C1178" s="182" t="s">
        <v>1289</v>
      </c>
      <c r="D1178" s="182" t="s">
        <v>232</v>
      </c>
      <c r="E1178" s="183" t="s">
        <v>864</v>
      </c>
      <c r="F1178" s="184" t="s">
        <v>1249</v>
      </c>
      <c r="G1178" s="185" t="s">
        <v>459</v>
      </c>
      <c r="H1178" s="186">
        <v>11.75</v>
      </c>
      <c r="I1178" s="187"/>
      <c r="J1178" s="188">
        <f>ROUND(I1178*H1178,2)</f>
        <v>0</v>
      </c>
      <c r="K1178" s="184" t="s">
        <v>190</v>
      </c>
      <c r="L1178" s="306"/>
      <c r="M1178" s="307" t="s">
        <v>21</v>
      </c>
      <c r="N1178" s="189" t="s">
        <v>43</v>
      </c>
      <c r="O1178" s="34"/>
      <c r="P1178" s="150">
        <f>O1178*H1178</f>
        <v>0</v>
      </c>
      <c r="Q1178" s="150">
        <v>1E-3</v>
      </c>
      <c r="R1178" s="150">
        <f>Q1178*H1178</f>
        <v>1.175E-2</v>
      </c>
      <c r="S1178" s="150">
        <v>0</v>
      </c>
      <c r="T1178" s="151">
        <f>S1178*H1178</f>
        <v>0</v>
      </c>
      <c r="AR1178" s="291" t="s">
        <v>162</v>
      </c>
      <c r="AT1178" s="291" t="s">
        <v>232</v>
      </c>
      <c r="AU1178" s="291" t="s">
        <v>82</v>
      </c>
      <c r="AY1178" s="291" t="s">
        <v>145</v>
      </c>
      <c r="BE1178" s="303">
        <f>IF(N1178="základní",J1178,0)</f>
        <v>0</v>
      </c>
      <c r="BF1178" s="303">
        <f>IF(N1178="snížená",J1178,0)</f>
        <v>0</v>
      </c>
      <c r="BG1178" s="303">
        <f>IF(N1178="zákl. přenesená",J1178,0)</f>
        <v>0</v>
      </c>
      <c r="BH1178" s="303">
        <f>IF(N1178="sníž. přenesená",J1178,0)</f>
        <v>0</v>
      </c>
      <c r="BI1178" s="303">
        <f>IF(N1178="nulová",J1178,0)</f>
        <v>0</v>
      </c>
      <c r="BJ1178" s="291" t="s">
        <v>80</v>
      </c>
      <c r="BK1178" s="303">
        <f>ROUND(I1178*H1178,2)</f>
        <v>0</v>
      </c>
      <c r="BL1178" s="291" t="s">
        <v>150</v>
      </c>
      <c r="BM1178" s="291" t="s">
        <v>1793</v>
      </c>
    </row>
    <row r="1179" spans="2:65" s="55" customFormat="1" ht="22.5" customHeight="1">
      <c r="B1179" s="33"/>
      <c r="C1179" s="142" t="s">
        <v>1794</v>
      </c>
      <c r="D1179" s="142" t="s">
        <v>146</v>
      </c>
      <c r="E1179" s="143" t="s">
        <v>962</v>
      </c>
      <c r="F1179" s="144" t="s">
        <v>963</v>
      </c>
      <c r="G1179" s="145" t="s">
        <v>189</v>
      </c>
      <c r="H1179" s="146">
        <v>2350</v>
      </c>
      <c r="I1179" s="147"/>
      <c r="J1179" s="148">
        <f>ROUND(I1179*H1179,2)</f>
        <v>0</v>
      </c>
      <c r="K1179" s="144" t="s">
        <v>190</v>
      </c>
      <c r="L1179" s="33"/>
      <c r="M1179" s="302" t="s">
        <v>21</v>
      </c>
      <c r="N1179" s="149" t="s">
        <v>43</v>
      </c>
      <c r="O1179" s="34"/>
      <c r="P1179" s="150">
        <f>O1179*H1179</f>
        <v>0</v>
      </c>
      <c r="Q1179" s="150">
        <v>0</v>
      </c>
      <c r="R1179" s="150">
        <f>Q1179*H1179</f>
        <v>0</v>
      </c>
      <c r="S1179" s="150">
        <v>0</v>
      </c>
      <c r="T1179" s="151">
        <f>S1179*H1179</f>
        <v>0</v>
      </c>
      <c r="AR1179" s="291" t="s">
        <v>150</v>
      </c>
      <c r="AT1179" s="291" t="s">
        <v>146</v>
      </c>
      <c r="AU1179" s="291" t="s">
        <v>82</v>
      </c>
      <c r="AY1179" s="291" t="s">
        <v>145</v>
      </c>
      <c r="BE1179" s="303">
        <f>IF(N1179="základní",J1179,0)</f>
        <v>0</v>
      </c>
      <c r="BF1179" s="303">
        <f>IF(N1179="snížená",J1179,0)</f>
        <v>0</v>
      </c>
      <c r="BG1179" s="303">
        <f>IF(N1179="zákl. přenesená",J1179,0)</f>
        <v>0</v>
      </c>
      <c r="BH1179" s="303">
        <f>IF(N1179="sníž. přenesená",J1179,0)</f>
        <v>0</v>
      </c>
      <c r="BI1179" s="303">
        <f>IF(N1179="nulová",J1179,0)</f>
        <v>0</v>
      </c>
      <c r="BJ1179" s="291" t="s">
        <v>80</v>
      </c>
      <c r="BK1179" s="303">
        <f>ROUND(I1179*H1179,2)</f>
        <v>0</v>
      </c>
      <c r="BL1179" s="291" t="s">
        <v>150</v>
      </c>
      <c r="BM1179" s="291" t="s">
        <v>1795</v>
      </c>
    </row>
    <row r="1180" spans="2:65" s="55" customFormat="1" ht="40.5">
      <c r="B1180" s="33"/>
      <c r="D1180" s="170" t="s">
        <v>191</v>
      </c>
      <c r="F1180" s="171" t="s">
        <v>400</v>
      </c>
      <c r="I1180" s="122"/>
      <c r="L1180" s="33"/>
      <c r="M1180" s="154"/>
      <c r="N1180" s="34"/>
      <c r="O1180" s="34"/>
      <c r="P1180" s="34"/>
      <c r="Q1180" s="34"/>
      <c r="R1180" s="34"/>
      <c r="S1180" s="34"/>
      <c r="T1180" s="70"/>
      <c r="AT1180" s="291" t="s">
        <v>191</v>
      </c>
      <c r="AU1180" s="291" t="s">
        <v>82</v>
      </c>
    </row>
    <row r="1181" spans="2:65" s="55" customFormat="1" ht="22.5" customHeight="1">
      <c r="B1181" s="33"/>
      <c r="C1181" s="142" t="s">
        <v>1291</v>
      </c>
      <c r="D1181" s="142" t="s">
        <v>146</v>
      </c>
      <c r="E1181" s="143" t="s">
        <v>870</v>
      </c>
      <c r="F1181" s="144" t="s">
        <v>871</v>
      </c>
      <c r="G1181" s="145" t="s">
        <v>189</v>
      </c>
      <c r="H1181" s="146">
        <v>4700</v>
      </c>
      <c r="I1181" s="147"/>
      <c r="J1181" s="148">
        <f>ROUND(I1181*H1181,2)</f>
        <v>0</v>
      </c>
      <c r="K1181" s="144" t="s">
        <v>21</v>
      </c>
      <c r="L1181" s="33"/>
      <c r="M1181" s="302" t="s">
        <v>21</v>
      </c>
      <c r="N1181" s="149" t="s">
        <v>43</v>
      </c>
      <c r="O1181" s="34"/>
      <c r="P1181" s="150">
        <f>O1181*H1181</f>
        <v>0</v>
      </c>
      <c r="Q1181" s="150">
        <v>0</v>
      </c>
      <c r="R1181" s="150">
        <f>Q1181*H1181</f>
        <v>0</v>
      </c>
      <c r="S1181" s="150">
        <v>0</v>
      </c>
      <c r="T1181" s="151">
        <f>S1181*H1181</f>
        <v>0</v>
      </c>
      <c r="AR1181" s="291" t="s">
        <v>150</v>
      </c>
      <c r="AT1181" s="291" t="s">
        <v>146</v>
      </c>
      <c r="AU1181" s="291" t="s">
        <v>82</v>
      </c>
      <c r="AY1181" s="291" t="s">
        <v>145</v>
      </c>
      <c r="BE1181" s="303">
        <f>IF(N1181="základní",J1181,0)</f>
        <v>0</v>
      </c>
      <c r="BF1181" s="303">
        <f>IF(N1181="snížená",J1181,0)</f>
        <v>0</v>
      </c>
      <c r="BG1181" s="303">
        <f>IF(N1181="zákl. přenesená",J1181,0)</f>
        <v>0</v>
      </c>
      <c r="BH1181" s="303">
        <f>IF(N1181="sníž. přenesená",J1181,0)</f>
        <v>0</v>
      </c>
      <c r="BI1181" s="303">
        <f>IF(N1181="nulová",J1181,0)</f>
        <v>0</v>
      </c>
      <c r="BJ1181" s="291" t="s">
        <v>80</v>
      </c>
      <c r="BK1181" s="303">
        <f>ROUND(I1181*H1181,2)</f>
        <v>0</v>
      </c>
      <c r="BL1181" s="291" t="s">
        <v>150</v>
      </c>
      <c r="BM1181" s="291" t="s">
        <v>1796</v>
      </c>
    </row>
    <row r="1182" spans="2:65" s="133" customFormat="1" ht="37.35" customHeight="1">
      <c r="B1182" s="132"/>
      <c r="D1182" s="165" t="s">
        <v>71</v>
      </c>
      <c r="E1182" s="166" t="s">
        <v>1797</v>
      </c>
      <c r="F1182" s="166" t="s">
        <v>1798</v>
      </c>
      <c r="I1182" s="136"/>
      <c r="J1182" s="167">
        <f>BK1182</f>
        <v>0</v>
      </c>
      <c r="L1182" s="132"/>
      <c r="M1182" s="138"/>
      <c r="N1182" s="139"/>
      <c r="O1182" s="139"/>
      <c r="P1182" s="140">
        <f>P1183+P1188+P1192</f>
        <v>0</v>
      </c>
      <c r="Q1182" s="139"/>
      <c r="R1182" s="140">
        <f>R1183+R1188+R1192</f>
        <v>30.031200000000005</v>
      </c>
      <c r="S1182" s="139"/>
      <c r="T1182" s="141">
        <f>T1183+T1188+T1192</f>
        <v>0</v>
      </c>
      <c r="AR1182" s="165" t="s">
        <v>80</v>
      </c>
      <c r="AT1182" s="300" t="s">
        <v>71</v>
      </c>
      <c r="AU1182" s="300" t="s">
        <v>72</v>
      </c>
      <c r="AY1182" s="165" t="s">
        <v>145</v>
      </c>
      <c r="BK1182" s="301">
        <f>BK1183+BK1188+BK1192</f>
        <v>0</v>
      </c>
    </row>
    <row r="1183" spans="2:65" s="133" customFormat="1" ht="19.899999999999999" customHeight="1">
      <c r="B1183" s="132"/>
      <c r="D1183" s="134" t="s">
        <v>71</v>
      </c>
      <c r="E1183" s="168" t="s">
        <v>2439</v>
      </c>
      <c r="F1183" s="168" t="s">
        <v>2440</v>
      </c>
      <c r="I1183" s="136"/>
      <c r="J1183" s="169">
        <f>BK1183</f>
        <v>0</v>
      </c>
      <c r="L1183" s="132"/>
      <c r="M1183" s="138"/>
      <c r="N1183" s="139"/>
      <c r="O1183" s="139"/>
      <c r="P1183" s="140">
        <f>SUM(P1184:P1187)</f>
        <v>0</v>
      </c>
      <c r="Q1183" s="139"/>
      <c r="R1183" s="140">
        <f>SUM(R1184:R1187)</f>
        <v>0</v>
      </c>
      <c r="S1183" s="139"/>
      <c r="T1183" s="141">
        <f>SUM(T1184:T1187)</f>
        <v>0</v>
      </c>
      <c r="AR1183" s="165" t="s">
        <v>80</v>
      </c>
      <c r="AT1183" s="300" t="s">
        <v>71</v>
      </c>
      <c r="AU1183" s="300" t="s">
        <v>80</v>
      </c>
      <c r="AY1183" s="165" t="s">
        <v>145</v>
      </c>
      <c r="BK1183" s="301">
        <f>SUM(BK1184:BK1187)</f>
        <v>0</v>
      </c>
    </row>
    <row r="1184" spans="2:65" s="55" customFormat="1" ht="31.5" customHeight="1">
      <c r="B1184" s="33"/>
      <c r="C1184" s="142" t="s">
        <v>1799</v>
      </c>
      <c r="D1184" s="142" t="s">
        <v>146</v>
      </c>
      <c r="E1184" s="143" t="s">
        <v>698</v>
      </c>
      <c r="F1184" s="144" t="s">
        <v>699</v>
      </c>
      <c r="G1184" s="145" t="s">
        <v>155</v>
      </c>
      <c r="H1184" s="146">
        <v>380</v>
      </c>
      <c r="I1184" s="147"/>
      <c r="J1184" s="148">
        <f>ROUND(I1184*H1184,2)</f>
        <v>0</v>
      </c>
      <c r="K1184" s="144" t="s">
        <v>21</v>
      </c>
      <c r="L1184" s="33"/>
      <c r="M1184" s="302" t="s">
        <v>21</v>
      </c>
      <c r="N1184" s="149" t="s">
        <v>43</v>
      </c>
      <c r="O1184" s="34"/>
      <c r="P1184" s="150">
        <f>O1184*H1184</f>
        <v>0</v>
      </c>
      <c r="Q1184" s="150">
        <v>0</v>
      </c>
      <c r="R1184" s="150">
        <f>Q1184*H1184</f>
        <v>0</v>
      </c>
      <c r="S1184" s="150">
        <v>0</v>
      </c>
      <c r="T1184" s="151">
        <f>S1184*H1184</f>
        <v>0</v>
      </c>
      <c r="AR1184" s="291" t="s">
        <v>150</v>
      </c>
      <c r="AT1184" s="291" t="s">
        <v>146</v>
      </c>
      <c r="AU1184" s="291" t="s">
        <v>82</v>
      </c>
      <c r="AY1184" s="291" t="s">
        <v>145</v>
      </c>
      <c r="BE1184" s="303">
        <f>IF(N1184="základní",J1184,0)</f>
        <v>0</v>
      </c>
      <c r="BF1184" s="303">
        <f>IF(N1184="snížená",J1184,0)</f>
        <v>0</v>
      </c>
      <c r="BG1184" s="303">
        <f>IF(N1184="zákl. přenesená",J1184,0)</f>
        <v>0</v>
      </c>
      <c r="BH1184" s="303">
        <f>IF(N1184="sníž. přenesená",J1184,0)</f>
        <v>0</v>
      </c>
      <c r="BI1184" s="303">
        <f>IF(N1184="nulová",J1184,0)</f>
        <v>0</v>
      </c>
      <c r="BJ1184" s="291" t="s">
        <v>80</v>
      </c>
      <c r="BK1184" s="303">
        <f>ROUND(I1184*H1184,2)</f>
        <v>0</v>
      </c>
      <c r="BL1184" s="291" t="s">
        <v>150</v>
      </c>
      <c r="BM1184" s="291" t="s">
        <v>1800</v>
      </c>
    </row>
    <row r="1185" spans="2:65" s="55" customFormat="1" ht="31.5" customHeight="1">
      <c r="B1185" s="33"/>
      <c r="C1185" s="142" t="s">
        <v>1292</v>
      </c>
      <c r="D1185" s="142" t="s">
        <v>146</v>
      </c>
      <c r="E1185" s="143" t="s">
        <v>877</v>
      </c>
      <c r="F1185" s="144" t="s">
        <v>878</v>
      </c>
      <c r="G1185" s="145" t="s">
        <v>155</v>
      </c>
      <c r="H1185" s="146">
        <v>250</v>
      </c>
      <c r="I1185" s="147"/>
      <c r="J1185" s="148">
        <f>ROUND(I1185*H1185,2)</f>
        <v>0</v>
      </c>
      <c r="K1185" s="144" t="s">
        <v>21</v>
      </c>
      <c r="L1185" s="33"/>
      <c r="M1185" s="302" t="s">
        <v>21</v>
      </c>
      <c r="N1185" s="149" t="s">
        <v>43</v>
      </c>
      <c r="O1185" s="34"/>
      <c r="P1185" s="150">
        <f>O1185*H1185</f>
        <v>0</v>
      </c>
      <c r="Q1185" s="150">
        <v>0</v>
      </c>
      <c r="R1185" s="150">
        <f>Q1185*H1185</f>
        <v>0</v>
      </c>
      <c r="S1185" s="150">
        <v>0</v>
      </c>
      <c r="T1185" s="151">
        <f>S1185*H1185</f>
        <v>0</v>
      </c>
      <c r="AR1185" s="291" t="s">
        <v>150</v>
      </c>
      <c r="AT1185" s="291" t="s">
        <v>146</v>
      </c>
      <c r="AU1185" s="291" t="s">
        <v>82</v>
      </c>
      <c r="AY1185" s="291" t="s">
        <v>145</v>
      </c>
      <c r="BE1185" s="303">
        <f>IF(N1185="základní",J1185,0)</f>
        <v>0</v>
      </c>
      <c r="BF1185" s="303">
        <f>IF(N1185="snížená",J1185,0)</f>
        <v>0</v>
      </c>
      <c r="BG1185" s="303">
        <f>IF(N1185="zákl. přenesená",J1185,0)</f>
        <v>0</v>
      </c>
      <c r="BH1185" s="303">
        <f>IF(N1185="sníž. přenesená",J1185,0)</f>
        <v>0</v>
      </c>
      <c r="BI1185" s="303">
        <f>IF(N1185="nulová",J1185,0)</f>
        <v>0</v>
      </c>
      <c r="BJ1185" s="291" t="s">
        <v>80</v>
      </c>
      <c r="BK1185" s="303">
        <f>ROUND(I1185*H1185,2)</f>
        <v>0</v>
      </c>
      <c r="BL1185" s="291" t="s">
        <v>150</v>
      </c>
      <c r="BM1185" s="291" t="s">
        <v>1801</v>
      </c>
    </row>
    <row r="1186" spans="2:65" s="55" customFormat="1" ht="22.5" customHeight="1">
      <c r="B1186" s="33"/>
      <c r="C1186" s="142" t="s">
        <v>1802</v>
      </c>
      <c r="D1186" s="142" t="s">
        <v>146</v>
      </c>
      <c r="E1186" s="143" t="s">
        <v>887</v>
      </c>
      <c r="F1186" s="144" t="s">
        <v>888</v>
      </c>
      <c r="G1186" s="145" t="s">
        <v>189</v>
      </c>
      <c r="H1186" s="146">
        <v>2239</v>
      </c>
      <c r="I1186" s="147"/>
      <c r="J1186" s="148">
        <f>ROUND(I1186*H1186,2)</f>
        <v>0</v>
      </c>
      <c r="K1186" s="144" t="s">
        <v>21</v>
      </c>
      <c r="L1186" s="33"/>
      <c r="M1186" s="302" t="s">
        <v>21</v>
      </c>
      <c r="N1186" s="149" t="s">
        <v>43</v>
      </c>
      <c r="O1186" s="34"/>
      <c r="P1186" s="150">
        <f>O1186*H1186</f>
        <v>0</v>
      </c>
      <c r="Q1186" s="150">
        <v>0</v>
      </c>
      <c r="R1186" s="150">
        <f>Q1186*H1186</f>
        <v>0</v>
      </c>
      <c r="S1186" s="150">
        <v>0</v>
      </c>
      <c r="T1186" s="151">
        <f>S1186*H1186</f>
        <v>0</v>
      </c>
      <c r="AR1186" s="291" t="s">
        <v>150</v>
      </c>
      <c r="AT1186" s="291" t="s">
        <v>146</v>
      </c>
      <c r="AU1186" s="291" t="s">
        <v>82</v>
      </c>
      <c r="AY1186" s="291" t="s">
        <v>145</v>
      </c>
      <c r="BE1186" s="303">
        <f>IF(N1186="základní",J1186,0)</f>
        <v>0</v>
      </c>
      <c r="BF1186" s="303">
        <f>IF(N1186="snížená",J1186,0)</f>
        <v>0</v>
      </c>
      <c r="BG1186" s="303">
        <f>IF(N1186="zákl. přenesená",J1186,0)</f>
        <v>0</v>
      </c>
      <c r="BH1186" s="303">
        <f>IF(N1186="sníž. přenesená",J1186,0)</f>
        <v>0</v>
      </c>
      <c r="BI1186" s="303">
        <f>IF(N1186="nulová",J1186,0)</f>
        <v>0</v>
      </c>
      <c r="BJ1186" s="291" t="s">
        <v>80</v>
      </c>
      <c r="BK1186" s="303">
        <f>ROUND(I1186*H1186,2)</f>
        <v>0</v>
      </c>
      <c r="BL1186" s="291" t="s">
        <v>150</v>
      </c>
      <c r="BM1186" s="291" t="s">
        <v>1803</v>
      </c>
    </row>
    <row r="1187" spans="2:65" s="55" customFormat="1" ht="22.5" customHeight="1">
      <c r="B1187" s="33"/>
      <c r="C1187" s="142" t="s">
        <v>1294</v>
      </c>
      <c r="D1187" s="142" t="s">
        <v>146</v>
      </c>
      <c r="E1187" s="143" t="s">
        <v>706</v>
      </c>
      <c r="F1187" s="144" t="s">
        <v>707</v>
      </c>
      <c r="G1187" s="145" t="s">
        <v>221</v>
      </c>
      <c r="H1187" s="146">
        <v>160</v>
      </c>
      <c r="I1187" s="147"/>
      <c r="J1187" s="148">
        <f>ROUND(I1187*H1187,2)</f>
        <v>0</v>
      </c>
      <c r="K1187" s="144" t="s">
        <v>21</v>
      </c>
      <c r="L1187" s="33"/>
      <c r="M1187" s="302" t="s">
        <v>21</v>
      </c>
      <c r="N1187" s="149" t="s">
        <v>43</v>
      </c>
      <c r="O1187" s="34"/>
      <c r="P1187" s="150">
        <f>O1187*H1187</f>
        <v>0</v>
      </c>
      <c r="Q1187" s="150">
        <v>0</v>
      </c>
      <c r="R1187" s="150">
        <f>Q1187*H1187</f>
        <v>0</v>
      </c>
      <c r="S1187" s="150">
        <v>0</v>
      </c>
      <c r="T1187" s="151">
        <f>S1187*H1187</f>
        <v>0</v>
      </c>
      <c r="AR1187" s="291" t="s">
        <v>150</v>
      </c>
      <c r="AT1187" s="291" t="s">
        <v>146</v>
      </c>
      <c r="AU1187" s="291" t="s">
        <v>82</v>
      </c>
      <c r="AY1187" s="291" t="s">
        <v>145</v>
      </c>
      <c r="BE1187" s="303">
        <f>IF(N1187="základní",J1187,0)</f>
        <v>0</v>
      </c>
      <c r="BF1187" s="303">
        <f>IF(N1187="snížená",J1187,0)</f>
        <v>0</v>
      </c>
      <c r="BG1187" s="303">
        <f>IF(N1187="zákl. přenesená",J1187,0)</f>
        <v>0</v>
      </c>
      <c r="BH1187" s="303">
        <f>IF(N1187="sníž. přenesená",J1187,0)</f>
        <v>0</v>
      </c>
      <c r="BI1187" s="303">
        <f>IF(N1187="nulová",J1187,0)</f>
        <v>0</v>
      </c>
      <c r="BJ1187" s="291" t="s">
        <v>80</v>
      </c>
      <c r="BK1187" s="303">
        <f>ROUND(I1187*H1187,2)</f>
        <v>0</v>
      </c>
      <c r="BL1187" s="291" t="s">
        <v>150</v>
      </c>
      <c r="BM1187" s="291" t="s">
        <v>1804</v>
      </c>
    </row>
    <row r="1188" spans="2:65" s="133" customFormat="1" ht="29.85" customHeight="1">
      <c r="B1188" s="132"/>
      <c r="D1188" s="134" t="s">
        <v>71</v>
      </c>
      <c r="E1188" s="168" t="s">
        <v>708</v>
      </c>
      <c r="F1188" s="168" t="s">
        <v>709</v>
      </c>
      <c r="I1188" s="136"/>
      <c r="J1188" s="169">
        <f>BK1188</f>
        <v>0</v>
      </c>
      <c r="L1188" s="132"/>
      <c r="M1188" s="138"/>
      <c r="N1188" s="139"/>
      <c r="O1188" s="139"/>
      <c r="P1188" s="140">
        <f>SUM(P1189:P1191)</f>
        <v>0</v>
      </c>
      <c r="Q1188" s="139"/>
      <c r="R1188" s="140">
        <f>SUM(R1189:R1191)</f>
        <v>0.104</v>
      </c>
      <c r="S1188" s="139"/>
      <c r="T1188" s="141">
        <f>SUM(T1189:T1191)</f>
        <v>0</v>
      </c>
      <c r="AR1188" s="165" t="s">
        <v>80</v>
      </c>
      <c r="AT1188" s="300" t="s">
        <v>71</v>
      </c>
      <c r="AU1188" s="300" t="s">
        <v>80</v>
      </c>
      <c r="AY1188" s="165" t="s">
        <v>145</v>
      </c>
      <c r="BK1188" s="301">
        <f>SUM(BK1189:BK1191)</f>
        <v>0</v>
      </c>
    </row>
    <row r="1189" spans="2:65" s="55" customFormat="1" ht="22.5" customHeight="1">
      <c r="B1189" s="33"/>
      <c r="C1189" s="142" t="s">
        <v>1805</v>
      </c>
      <c r="D1189" s="142" t="s">
        <v>146</v>
      </c>
      <c r="E1189" s="143" t="s">
        <v>713</v>
      </c>
      <c r="F1189" s="144" t="s">
        <v>714</v>
      </c>
      <c r="G1189" s="145" t="s">
        <v>155</v>
      </c>
      <c r="H1189" s="146">
        <v>50</v>
      </c>
      <c r="I1189" s="147"/>
      <c r="J1189" s="148">
        <f>ROUND(I1189*H1189,2)</f>
        <v>0</v>
      </c>
      <c r="K1189" s="144" t="s">
        <v>21</v>
      </c>
      <c r="L1189" s="33"/>
      <c r="M1189" s="302" t="s">
        <v>21</v>
      </c>
      <c r="N1189" s="149" t="s">
        <v>43</v>
      </c>
      <c r="O1189" s="34"/>
      <c r="P1189" s="150">
        <f>O1189*H1189</f>
        <v>0</v>
      </c>
      <c r="Q1189" s="150">
        <v>0</v>
      </c>
      <c r="R1189" s="150">
        <f>Q1189*H1189</f>
        <v>0</v>
      </c>
      <c r="S1189" s="150">
        <v>0</v>
      </c>
      <c r="T1189" s="151">
        <f>S1189*H1189</f>
        <v>0</v>
      </c>
      <c r="AR1189" s="291" t="s">
        <v>150</v>
      </c>
      <c r="AT1189" s="291" t="s">
        <v>146</v>
      </c>
      <c r="AU1189" s="291" t="s">
        <v>82</v>
      </c>
      <c r="AY1189" s="291" t="s">
        <v>145</v>
      </c>
      <c r="BE1189" s="303">
        <f>IF(N1189="základní",J1189,0)</f>
        <v>0</v>
      </c>
      <c r="BF1189" s="303">
        <f>IF(N1189="snížená",J1189,0)</f>
        <v>0</v>
      </c>
      <c r="BG1189" s="303">
        <f>IF(N1189="zákl. přenesená",J1189,0)</f>
        <v>0</v>
      </c>
      <c r="BH1189" s="303">
        <f>IF(N1189="sníž. přenesená",J1189,0)</f>
        <v>0</v>
      </c>
      <c r="BI1189" s="303">
        <f>IF(N1189="nulová",J1189,0)</f>
        <v>0</v>
      </c>
      <c r="BJ1189" s="291" t="s">
        <v>80</v>
      </c>
      <c r="BK1189" s="303">
        <f>ROUND(I1189*H1189,2)</f>
        <v>0</v>
      </c>
      <c r="BL1189" s="291" t="s">
        <v>150</v>
      </c>
      <c r="BM1189" s="291" t="s">
        <v>1806</v>
      </c>
    </row>
    <row r="1190" spans="2:65" s="55" customFormat="1" ht="31.5" customHeight="1">
      <c r="B1190" s="33"/>
      <c r="C1190" s="142" t="s">
        <v>1295</v>
      </c>
      <c r="D1190" s="142" t="s">
        <v>146</v>
      </c>
      <c r="E1190" s="143" t="s">
        <v>716</v>
      </c>
      <c r="F1190" s="144" t="s">
        <v>717</v>
      </c>
      <c r="G1190" s="145" t="s">
        <v>155</v>
      </c>
      <c r="H1190" s="146">
        <v>50</v>
      </c>
      <c r="I1190" s="147"/>
      <c r="J1190" s="148">
        <f>ROUND(I1190*H1190,2)</f>
        <v>0</v>
      </c>
      <c r="K1190" s="144" t="s">
        <v>190</v>
      </c>
      <c r="L1190" s="33"/>
      <c r="M1190" s="302" t="s">
        <v>21</v>
      </c>
      <c r="N1190" s="149" t="s">
        <v>43</v>
      </c>
      <c r="O1190" s="34"/>
      <c r="P1190" s="150">
        <f>O1190*H1190</f>
        <v>0</v>
      </c>
      <c r="Q1190" s="150">
        <v>2.0799999999999998E-3</v>
      </c>
      <c r="R1190" s="150">
        <f>Q1190*H1190</f>
        <v>0.104</v>
      </c>
      <c r="S1190" s="150">
        <v>0</v>
      </c>
      <c r="T1190" s="151">
        <f>S1190*H1190</f>
        <v>0</v>
      </c>
      <c r="AR1190" s="291" t="s">
        <v>150</v>
      </c>
      <c r="AT1190" s="291" t="s">
        <v>146</v>
      </c>
      <c r="AU1190" s="291" t="s">
        <v>82</v>
      </c>
      <c r="AY1190" s="291" t="s">
        <v>145</v>
      </c>
      <c r="BE1190" s="303">
        <f>IF(N1190="základní",J1190,0)</f>
        <v>0</v>
      </c>
      <c r="BF1190" s="303">
        <f>IF(N1190="snížená",J1190,0)</f>
        <v>0</v>
      </c>
      <c r="BG1190" s="303">
        <f>IF(N1190="zákl. přenesená",J1190,0)</f>
        <v>0</v>
      </c>
      <c r="BH1190" s="303">
        <f>IF(N1190="sníž. přenesená",J1190,0)</f>
        <v>0</v>
      </c>
      <c r="BI1190" s="303">
        <f>IF(N1190="nulová",J1190,0)</f>
        <v>0</v>
      </c>
      <c r="BJ1190" s="291" t="s">
        <v>80</v>
      </c>
      <c r="BK1190" s="303">
        <f>ROUND(I1190*H1190,2)</f>
        <v>0</v>
      </c>
      <c r="BL1190" s="291" t="s">
        <v>150</v>
      </c>
      <c r="BM1190" s="291" t="s">
        <v>1807</v>
      </c>
    </row>
    <row r="1191" spans="2:65" s="55" customFormat="1" ht="121.5">
      <c r="B1191" s="33"/>
      <c r="D1191" s="152" t="s">
        <v>191</v>
      </c>
      <c r="F1191" s="153" t="s">
        <v>718</v>
      </c>
      <c r="I1191" s="122"/>
      <c r="L1191" s="33"/>
      <c r="M1191" s="154"/>
      <c r="N1191" s="34"/>
      <c r="O1191" s="34"/>
      <c r="P1191" s="34"/>
      <c r="Q1191" s="34"/>
      <c r="R1191" s="34"/>
      <c r="S1191" s="34"/>
      <c r="T1191" s="70"/>
      <c r="AT1191" s="291" t="s">
        <v>191</v>
      </c>
      <c r="AU1191" s="291" t="s">
        <v>82</v>
      </c>
    </row>
    <row r="1192" spans="2:65" s="133" customFormat="1" ht="29.85" customHeight="1">
      <c r="B1192" s="132"/>
      <c r="D1192" s="134" t="s">
        <v>71</v>
      </c>
      <c r="E1192" s="168" t="s">
        <v>1191</v>
      </c>
      <c r="F1192" s="168" t="s">
        <v>1192</v>
      </c>
      <c r="I1192" s="136"/>
      <c r="J1192" s="169">
        <f>BK1192</f>
        <v>0</v>
      </c>
      <c r="L1192" s="132"/>
      <c r="M1192" s="138"/>
      <c r="N1192" s="139"/>
      <c r="O1192" s="139"/>
      <c r="P1192" s="140">
        <f>P1193+SUM(P1194:P1210)</f>
        <v>0</v>
      </c>
      <c r="Q1192" s="139"/>
      <c r="R1192" s="140">
        <f>R1193+SUM(R1194:R1210)</f>
        <v>29.927200000000006</v>
      </c>
      <c r="S1192" s="139"/>
      <c r="T1192" s="141">
        <f>T1193+SUM(T1194:T1210)</f>
        <v>0</v>
      </c>
      <c r="AR1192" s="165" t="s">
        <v>80</v>
      </c>
      <c r="AT1192" s="300" t="s">
        <v>71</v>
      </c>
      <c r="AU1192" s="300" t="s">
        <v>80</v>
      </c>
      <c r="AY1192" s="165" t="s">
        <v>145</v>
      </c>
      <c r="BK1192" s="301">
        <f>BK1193+SUM(BK1194:BK1210)</f>
        <v>0</v>
      </c>
    </row>
    <row r="1193" spans="2:65" s="55" customFormat="1" ht="31.5" customHeight="1">
      <c r="B1193" s="33"/>
      <c r="C1193" s="142" t="s">
        <v>1808</v>
      </c>
      <c r="D1193" s="142" t="s">
        <v>146</v>
      </c>
      <c r="E1193" s="143" t="s">
        <v>1193</v>
      </c>
      <c r="F1193" s="144" t="s">
        <v>1194</v>
      </c>
      <c r="G1193" s="145" t="s">
        <v>155</v>
      </c>
      <c r="H1193" s="146">
        <v>800</v>
      </c>
      <c r="I1193" s="147"/>
      <c r="J1193" s="148">
        <f>ROUND(I1193*H1193,2)</f>
        <v>0</v>
      </c>
      <c r="K1193" s="144" t="s">
        <v>190</v>
      </c>
      <c r="L1193" s="33"/>
      <c r="M1193" s="302" t="s">
        <v>21</v>
      </c>
      <c r="N1193" s="149" t="s">
        <v>43</v>
      </c>
      <c r="O1193" s="34"/>
      <c r="P1193" s="150">
        <f>O1193*H1193</f>
        <v>0</v>
      </c>
      <c r="Q1193" s="150">
        <v>0</v>
      </c>
      <c r="R1193" s="150">
        <f>Q1193*H1193</f>
        <v>0</v>
      </c>
      <c r="S1193" s="150">
        <v>0</v>
      </c>
      <c r="T1193" s="151">
        <f>S1193*H1193</f>
        <v>0</v>
      </c>
      <c r="AR1193" s="291" t="s">
        <v>150</v>
      </c>
      <c r="AT1193" s="291" t="s">
        <v>146</v>
      </c>
      <c r="AU1193" s="291" t="s">
        <v>82</v>
      </c>
      <c r="AY1193" s="291" t="s">
        <v>145</v>
      </c>
      <c r="BE1193" s="303">
        <f>IF(N1193="základní",J1193,0)</f>
        <v>0</v>
      </c>
      <c r="BF1193" s="303">
        <f>IF(N1193="snížená",J1193,0)</f>
        <v>0</v>
      </c>
      <c r="BG1193" s="303">
        <f>IF(N1193="zákl. přenesená",J1193,0)</f>
        <v>0</v>
      </c>
      <c r="BH1193" s="303">
        <f>IF(N1193="sníž. přenesená",J1193,0)</f>
        <v>0</v>
      </c>
      <c r="BI1193" s="303">
        <f>IF(N1193="nulová",J1193,0)</f>
        <v>0</v>
      </c>
      <c r="BJ1193" s="291" t="s">
        <v>80</v>
      </c>
      <c r="BK1193" s="303">
        <f>ROUND(I1193*H1193,2)</f>
        <v>0</v>
      </c>
      <c r="BL1193" s="291" t="s">
        <v>150</v>
      </c>
      <c r="BM1193" s="291" t="s">
        <v>1809</v>
      </c>
    </row>
    <row r="1194" spans="2:65" s="55" customFormat="1" ht="81">
      <c r="B1194" s="33"/>
      <c r="D1194" s="170" t="s">
        <v>191</v>
      </c>
      <c r="F1194" s="171" t="s">
        <v>408</v>
      </c>
      <c r="I1194" s="122"/>
      <c r="L1194" s="33"/>
      <c r="M1194" s="154"/>
      <c r="N1194" s="34"/>
      <c r="O1194" s="34"/>
      <c r="P1194" s="34"/>
      <c r="Q1194" s="34"/>
      <c r="R1194" s="34"/>
      <c r="S1194" s="34"/>
      <c r="T1194" s="70"/>
      <c r="AT1194" s="291" t="s">
        <v>191</v>
      </c>
      <c r="AU1194" s="291" t="s">
        <v>82</v>
      </c>
    </row>
    <row r="1195" spans="2:65" s="55" customFormat="1" ht="31.5" customHeight="1">
      <c r="B1195" s="33"/>
      <c r="C1195" s="142" t="s">
        <v>1297</v>
      </c>
      <c r="D1195" s="142" t="s">
        <v>146</v>
      </c>
      <c r="E1195" s="143" t="s">
        <v>1197</v>
      </c>
      <c r="F1195" s="144" t="s">
        <v>1198</v>
      </c>
      <c r="G1195" s="145" t="s">
        <v>155</v>
      </c>
      <c r="H1195" s="146">
        <v>800</v>
      </c>
      <c r="I1195" s="147"/>
      <c r="J1195" s="148">
        <f>ROUND(I1195*H1195,2)</f>
        <v>0</v>
      </c>
      <c r="K1195" s="144" t="s">
        <v>190</v>
      </c>
      <c r="L1195" s="33"/>
      <c r="M1195" s="302" t="s">
        <v>21</v>
      </c>
      <c r="N1195" s="149" t="s">
        <v>43</v>
      </c>
      <c r="O1195" s="34"/>
      <c r="P1195" s="150">
        <f>O1195*H1195</f>
        <v>0</v>
      </c>
      <c r="Q1195" s="150">
        <v>0</v>
      </c>
      <c r="R1195" s="150">
        <f>Q1195*H1195</f>
        <v>0</v>
      </c>
      <c r="S1195" s="150">
        <v>0</v>
      </c>
      <c r="T1195" s="151">
        <f>S1195*H1195</f>
        <v>0</v>
      </c>
      <c r="AR1195" s="291" t="s">
        <v>150</v>
      </c>
      <c r="AT1195" s="291" t="s">
        <v>146</v>
      </c>
      <c r="AU1195" s="291" t="s">
        <v>82</v>
      </c>
      <c r="AY1195" s="291" t="s">
        <v>145</v>
      </c>
      <c r="BE1195" s="303">
        <f>IF(N1195="základní",J1195,0)</f>
        <v>0</v>
      </c>
      <c r="BF1195" s="303">
        <f>IF(N1195="snížená",J1195,0)</f>
        <v>0</v>
      </c>
      <c r="BG1195" s="303">
        <f>IF(N1195="zákl. přenesená",J1195,0)</f>
        <v>0</v>
      </c>
      <c r="BH1195" s="303">
        <f>IF(N1195="sníž. přenesená",J1195,0)</f>
        <v>0</v>
      </c>
      <c r="BI1195" s="303">
        <f>IF(N1195="nulová",J1195,0)</f>
        <v>0</v>
      </c>
      <c r="BJ1195" s="291" t="s">
        <v>80</v>
      </c>
      <c r="BK1195" s="303">
        <f>ROUND(I1195*H1195,2)</f>
        <v>0</v>
      </c>
      <c r="BL1195" s="291" t="s">
        <v>150</v>
      </c>
      <c r="BM1195" s="291" t="s">
        <v>1810</v>
      </c>
    </row>
    <row r="1196" spans="2:65" s="55" customFormat="1" ht="94.5">
      <c r="B1196" s="33"/>
      <c r="D1196" s="170" t="s">
        <v>191</v>
      </c>
      <c r="F1196" s="171" t="s">
        <v>1200</v>
      </c>
      <c r="I1196" s="122"/>
      <c r="L1196" s="33"/>
      <c r="M1196" s="154"/>
      <c r="N1196" s="34"/>
      <c r="O1196" s="34"/>
      <c r="P1196" s="34"/>
      <c r="Q1196" s="34"/>
      <c r="R1196" s="34"/>
      <c r="S1196" s="34"/>
      <c r="T1196" s="70"/>
      <c r="AT1196" s="291" t="s">
        <v>191</v>
      </c>
      <c r="AU1196" s="291" t="s">
        <v>82</v>
      </c>
    </row>
    <row r="1197" spans="2:65" s="55" customFormat="1" ht="22.5" customHeight="1">
      <c r="B1197" s="33"/>
      <c r="C1197" s="182" t="s">
        <v>1811</v>
      </c>
      <c r="D1197" s="182" t="s">
        <v>232</v>
      </c>
      <c r="E1197" s="183" t="s">
        <v>1812</v>
      </c>
      <c r="F1197" s="184" t="s">
        <v>1813</v>
      </c>
      <c r="G1197" s="185" t="s">
        <v>149</v>
      </c>
      <c r="H1197" s="186">
        <v>800</v>
      </c>
      <c r="I1197" s="187"/>
      <c r="J1197" s="188">
        <f>ROUND(I1197*H1197,2)</f>
        <v>0</v>
      </c>
      <c r="K1197" s="184" t="s">
        <v>21</v>
      </c>
      <c r="L1197" s="306"/>
      <c r="M1197" s="307" t="s">
        <v>21</v>
      </c>
      <c r="N1197" s="189" t="s">
        <v>43</v>
      </c>
      <c r="O1197" s="34"/>
      <c r="P1197" s="150">
        <f>O1197*H1197</f>
        <v>0</v>
      </c>
      <c r="Q1197" s="150">
        <v>0</v>
      </c>
      <c r="R1197" s="150">
        <f>Q1197*H1197</f>
        <v>0</v>
      </c>
      <c r="S1197" s="150">
        <v>0</v>
      </c>
      <c r="T1197" s="151">
        <f>S1197*H1197</f>
        <v>0</v>
      </c>
      <c r="AR1197" s="291" t="s">
        <v>162</v>
      </c>
      <c r="AT1197" s="291" t="s">
        <v>232</v>
      </c>
      <c r="AU1197" s="291" t="s">
        <v>82</v>
      </c>
      <c r="AY1197" s="291" t="s">
        <v>145</v>
      </c>
      <c r="BE1197" s="303">
        <f>IF(N1197="základní",J1197,0)</f>
        <v>0</v>
      </c>
      <c r="BF1197" s="303">
        <f>IF(N1197="snížená",J1197,0)</f>
        <v>0</v>
      </c>
      <c r="BG1197" s="303">
        <f>IF(N1197="zákl. přenesená",J1197,0)</f>
        <v>0</v>
      </c>
      <c r="BH1197" s="303">
        <f>IF(N1197="sníž. přenesená",J1197,0)</f>
        <v>0</v>
      </c>
      <c r="BI1197" s="303">
        <f>IF(N1197="nulová",J1197,0)</f>
        <v>0</v>
      </c>
      <c r="BJ1197" s="291" t="s">
        <v>80</v>
      </c>
      <c r="BK1197" s="303">
        <f>ROUND(I1197*H1197,2)</f>
        <v>0</v>
      </c>
      <c r="BL1197" s="291" t="s">
        <v>150</v>
      </c>
      <c r="BM1197" s="291" t="s">
        <v>1814</v>
      </c>
    </row>
    <row r="1198" spans="2:65" s="55" customFormat="1" ht="31.5" customHeight="1">
      <c r="B1198" s="33"/>
      <c r="C1198" s="142" t="s">
        <v>1298</v>
      </c>
      <c r="D1198" s="142" t="s">
        <v>146</v>
      </c>
      <c r="E1198" s="143" t="s">
        <v>730</v>
      </c>
      <c r="F1198" s="144" t="s">
        <v>731</v>
      </c>
      <c r="G1198" s="145" t="s">
        <v>199</v>
      </c>
      <c r="H1198" s="146">
        <v>1.6E-2</v>
      </c>
      <c r="I1198" s="147"/>
      <c r="J1198" s="148">
        <f>ROUND(I1198*H1198,2)</f>
        <v>0</v>
      </c>
      <c r="K1198" s="144" t="s">
        <v>190</v>
      </c>
      <c r="L1198" s="33"/>
      <c r="M1198" s="302" t="s">
        <v>21</v>
      </c>
      <c r="N1198" s="149" t="s">
        <v>43</v>
      </c>
      <c r="O1198" s="34"/>
      <c r="P1198" s="150">
        <f>O1198*H1198</f>
        <v>0</v>
      </c>
      <c r="Q1198" s="150">
        <v>0</v>
      </c>
      <c r="R1198" s="150">
        <f>Q1198*H1198</f>
        <v>0</v>
      </c>
      <c r="S1198" s="150">
        <v>0</v>
      </c>
      <c r="T1198" s="151">
        <f>S1198*H1198</f>
        <v>0</v>
      </c>
      <c r="AR1198" s="291" t="s">
        <v>150</v>
      </c>
      <c r="AT1198" s="291" t="s">
        <v>146</v>
      </c>
      <c r="AU1198" s="291" t="s">
        <v>82</v>
      </c>
      <c r="AY1198" s="291" t="s">
        <v>145</v>
      </c>
      <c r="BE1198" s="303">
        <f>IF(N1198="základní",J1198,0)</f>
        <v>0</v>
      </c>
      <c r="BF1198" s="303">
        <f>IF(N1198="snížená",J1198,0)</f>
        <v>0</v>
      </c>
      <c r="BG1198" s="303">
        <f>IF(N1198="zákl. přenesená",J1198,0)</f>
        <v>0</v>
      </c>
      <c r="BH1198" s="303">
        <f>IF(N1198="sníž. přenesená",J1198,0)</f>
        <v>0</v>
      </c>
      <c r="BI1198" s="303">
        <f>IF(N1198="nulová",J1198,0)</f>
        <v>0</v>
      </c>
      <c r="BJ1198" s="291" t="s">
        <v>80</v>
      </c>
      <c r="BK1198" s="303">
        <f>ROUND(I1198*H1198,2)</f>
        <v>0</v>
      </c>
      <c r="BL1198" s="291" t="s">
        <v>150</v>
      </c>
      <c r="BM1198" s="291" t="s">
        <v>1815</v>
      </c>
    </row>
    <row r="1199" spans="2:65" s="55" customFormat="1" ht="54">
      <c r="B1199" s="33"/>
      <c r="D1199" s="170" t="s">
        <v>191</v>
      </c>
      <c r="F1199" s="171" t="s">
        <v>732</v>
      </c>
      <c r="I1199" s="122"/>
      <c r="L1199" s="33"/>
      <c r="M1199" s="154"/>
      <c r="N1199" s="34"/>
      <c r="O1199" s="34"/>
      <c r="P1199" s="34"/>
      <c r="Q1199" s="34"/>
      <c r="R1199" s="34"/>
      <c r="S1199" s="34"/>
      <c r="T1199" s="70"/>
      <c r="AT1199" s="291" t="s">
        <v>191</v>
      </c>
      <c r="AU1199" s="291" t="s">
        <v>82</v>
      </c>
    </row>
    <row r="1200" spans="2:65" s="55" customFormat="1" ht="22.5" customHeight="1">
      <c r="B1200" s="33"/>
      <c r="C1200" s="182" t="s">
        <v>1816</v>
      </c>
      <c r="D1200" s="182" t="s">
        <v>232</v>
      </c>
      <c r="E1200" s="183" t="s">
        <v>733</v>
      </c>
      <c r="F1200" s="184" t="s">
        <v>734</v>
      </c>
      <c r="G1200" s="185" t="s">
        <v>459</v>
      </c>
      <c r="H1200" s="186">
        <v>16</v>
      </c>
      <c r="I1200" s="187"/>
      <c r="J1200" s="188">
        <f>ROUND(I1200*H1200,2)</f>
        <v>0</v>
      </c>
      <c r="K1200" s="184" t="s">
        <v>21</v>
      </c>
      <c r="L1200" s="306"/>
      <c r="M1200" s="307" t="s">
        <v>21</v>
      </c>
      <c r="N1200" s="189" t="s">
        <v>43</v>
      </c>
      <c r="O1200" s="34"/>
      <c r="P1200" s="150">
        <f>O1200*H1200</f>
        <v>0</v>
      </c>
      <c r="Q1200" s="150">
        <v>0</v>
      </c>
      <c r="R1200" s="150">
        <f>Q1200*H1200</f>
        <v>0</v>
      </c>
      <c r="S1200" s="150">
        <v>0</v>
      </c>
      <c r="T1200" s="151">
        <f>S1200*H1200</f>
        <v>0</v>
      </c>
      <c r="AR1200" s="291" t="s">
        <v>162</v>
      </c>
      <c r="AT1200" s="291" t="s">
        <v>232</v>
      </c>
      <c r="AU1200" s="291" t="s">
        <v>82</v>
      </c>
      <c r="AY1200" s="291" t="s">
        <v>145</v>
      </c>
      <c r="BE1200" s="303">
        <f>IF(N1200="základní",J1200,0)</f>
        <v>0</v>
      </c>
      <c r="BF1200" s="303">
        <f>IF(N1200="snížená",J1200,0)</f>
        <v>0</v>
      </c>
      <c r="BG1200" s="303">
        <f>IF(N1200="zákl. přenesená",J1200,0)</f>
        <v>0</v>
      </c>
      <c r="BH1200" s="303">
        <f>IF(N1200="sníž. přenesená",J1200,0)</f>
        <v>0</v>
      </c>
      <c r="BI1200" s="303">
        <f>IF(N1200="nulová",J1200,0)</f>
        <v>0</v>
      </c>
      <c r="BJ1200" s="291" t="s">
        <v>80</v>
      </c>
      <c r="BK1200" s="303">
        <f>ROUND(I1200*H1200,2)</f>
        <v>0</v>
      </c>
      <c r="BL1200" s="291" t="s">
        <v>150</v>
      </c>
      <c r="BM1200" s="291" t="s">
        <v>1817</v>
      </c>
    </row>
    <row r="1201" spans="2:65" s="55" customFormat="1" ht="31.5" customHeight="1">
      <c r="B1201" s="33"/>
      <c r="C1201" s="142" t="s">
        <v>1300</v>
      </c>
      <c r="D1201" s="142" t="s">
        <v>146</v>
      </c>
      <c r="E1201" s="143" t="s">
        <v>716</v>
      </c>
      <c r="F1201" s="144" t="s">
        <v>717</v>
      </c>
      <c r="G1201" s="145" t="s">
        <v>155</v>
      </c>
      <c r="H1201" s="146">
        <v>800</v>
      </c>
      <c r="I1201" s="147"/>
      <c r="J1201" s="148">
        <f>ROUND(I1201*H1201,2)</f>
        <v>0</v>
      </c>
      <c r="K1201" s="144" t="s">
        <v>190</v>
      </c>
      <c r="L1201" s="33"/>
      <c r="M1201" s="302" t="s">
        <v>21</v>
      </c>
      <c r="N1201" s="149" t="s">
        <v>43</v>
      </c>
      <c r="O1201" s="34"/>
      <c r="P1201" s="150">
        <f>O1201*H1201</f>
        <v>0</v>
      </c>
      <c r="Q1201" s="150">
        <v>2.0799999999999998E-3</v>
      </c>
      <c r="R1201" s="150">
        <f>Q1201*H1201</f>
        <v>1.6639999999999999</v>
      </c>
      <c r="S1201" s="150">
        <v>0</v>
      </c>
      <c r="T1201" s="151">
        <f>S1201*H1201</f>
        <v>0</v>
      </c>
      <c r="AR1201" s="291" t="s">
        <v>150</v>
      </c>
      <c r="AT1201" s="291" t="s">
        <v>146</v>
      </c>
      <c r="AU1201" s="291" t="s">
        <v>82</v>
      </c>
      <c r="AY1201" s="291" t="s">
        <v>145</v>
      </c>
      <c r="BE1201" s="303">
        <f>IF(N1201="základní",J1201,0)</f>
        <v>0</v>
      </c>
      <c r="BF1201" s="303">
        <f>IF(N1201="snížená",J1201,0)</f>
        <v>0</v>
      </c>
      <c r="BG1201" s="303">
        <f>IF(N1201="zákl. přenesená",J1201,0)</f>
        <v>0</v>
      </c>
      <c r="BH1201" s="303">
        <f>IF(N1201="sníž. přenesená",J1201,0)</f>
        <v>0</v>
      </c>
      <c r="BI1201" s="303">
        <f>IF(N1201="nulová",J1201,0)</f>
        <v>0</v>
      </c>
      <c r="BJ1201" s="291" t="s">
        <v>80</v>
      </c>
      <c r="BK1201" s="303">
        <f>ROUND(I1201*H1201,2)</f>
        <v>0</v>
      </c>
      <c r="BL1201" s="291" t="s">
        <v>150</v>
      </c>
      <c r="BM1201" s="291" t="s">
        <v>1818</v>
      </c>
    </row>
    <row r="1202" spans="2:65" s="55" customFormat="1" ht="121.5">
      <c r="B1202" s="33"/>
      <c r="D1202" s="170" t="s">
        <v>191</v>
      </c>
      <c r="F1202" s="171" t="s">
        <v>718</v>
      </c>
      <c r="I1202" s="122"/>
      <c r="L1202" s="33"/>
      <c r="M1202" s="154"/>
      <c r="N1202" s="34"/>
      <c r="O1202" s="34"/>
      <c r="P1202" s="34"/>
      <c r="Q1202" s="34"/>
      <c r="R1202" s="34"/>
      <c r="S1202" s="34"/>
      <c r="T1202" s="70"/>
      <c r="AT1202" s="291" t="s">
        <v>191</v>
      </c>
      <c r="AU1202" s="291" t="s">
        <v>82</v>
      </c>
    </row>
    <row r="1203" spans="2:65" s="55" customFormat="1" ht="22.5" customHeight="1">
      <c r="B1203" s="33"/>
      <c r="C1203" s="142" t="s">
        <v>1819</v>
      </c>
      <c r="D1203" s="142" t="s">
        <v>146</v>
      </c>
      <c r="E1203" s="143" t="s">
        <v>1216</v>
      </c>
      <c r="F1203" s="144" t="s">
        <v>1217</v>
      </c>
      <c r="G1203" s="145" t="s">
        <v>149</v>
      </c>
      <c r="H1203" s="146">
        <v>800</v>
      </c>
      <c r="I1203" s="147"/>
      <c r="J1203" s="148">
        <f t="shared" ref="J1203:J1209" si="190">ROUND(I1203*H1203,2)</f>
        <v>0</v>
      </c>
      <c r="K1203" s="144" t="s">
        <v>21</v>
      </c>
      <c r="L1203" s="33"/>
      <c r="M1203" s="302" t="s">
        <v>21</v>
      </c>
      <c r="N1203" s="149" t="s">
        <v>43</v>
      </c>
      <c r="O1203" s="34"/>
      <c r="P1203" s="150">
        <f t="shared" ref="P1203:P1209" si="191">O1203*H1203</f>
        <v>0</v>
      </c>
      <c r="Q1203" s="150">
        <v>0</v>
      </c>
      <c r="R1203" s="150">
        <f t="shared" ref="R1203:R1209" si="192">Q1203*H1203</f>
        <v>0</v>
      </c>
      <c r="S1203" s="150">
        <v>0</v>
      </c>
      <c r="T1203" s="151">
        <f t="shared" ref="T1203:T1209" si="193">S1203*H1203</f>
        <v>0</v>
      </c>
      <c r="AR1203" s="291" t="s">
        <v>150</v>
      </c>
      <c r="AT1203" s="291" t="s">
        <v>146</v>
      </c>
      <c r="AU1203" s="291" t="s">
        <v>82</v>
      </c>
      <c r="AY1203" s="291" t="s">
        <v>145</v>
      </c>
      <c r="BE1203" s="303">
        <f t="shared" ref="BE1203:BE1209" si="194">IF(N1203="základní",J1203,0)</f>
        <v>0</v>
      </c>
      <c r="BF1203" s="303">
        <f t="shared" ref="BF1203:BF1209" si="195">IF(N1203="snížená",J1203,0)</f>
        <v>0</v>
      </c>
      <c r="BG1203" s="303">
        <f t="shared" ref="BG1203:BG1209" si="196">IF(N1203="zákl. přenesená",J1203,0)</f>
        <v>0</v>
      </c>
      <c r="BH1203" s="303">
        <f t="shared" ref="BH1203:BH1209" si="197">IF(N1203="sníž. přenesená",J1203,0)</f>
        <v>0</v>
      </c>
      <c r="BI1203" s="303">
        <f t="shared" ref="BI1203:BI1209" si="198">IF(N1203="nulová",J1203,0)</f>
        <v>0</v>
      </c>
      <c r="BJ1203" s="291" t="s">
        <v>80</v>
      </c>
      <c r="BK1203" s="303">
        <f t="shared" ref="BK1203:BK1209" si="199">ROUND(I1203*H1203,2)</f>
        <v>0</v>
      </c>
      <c r="BL1203" s="291" t="s">
        <v>150</v>
      </c>
      <c r="BM1203" s="291" t="s">
        <v>1820</v>
      </c>
    </row>
    <row r="1204" spans="2:65" s="55" customFormat="1" ht="22.5" customHeight="1">
      <c r="B1204" s="33"/>
      <c r="C1204" s="182" t="s">
        <v>1301</v>
      </c>
      <c r="D1204" s="182" t="s">
        <v>232</v>
      </c>
      <c r="E1204" s="183" t="s">
        <v>739</v>
      </c>
      <c r="F1204" s="184" t="s">
        <v>740</v>
      </c>
      <c r="G1204" s="185" t="s">
        <v>149</v>
      </c>
      <c r="H1204" s="186">
        <v>800</v>
      </c>
      <c r="I1204" s="187"/>
      <c r="J1204" s="188">
        <f t="shared" si="190"/>
        <v>0</v>
      </c>
      <c r="K1204" s="184" t="s">
        <v>21</v>
      </c>
      <c r="L1204" s="306"/>
      <c r="M1204" s="307" t="s">
        <v>21</v>
      </c>
      <c r="N1204" s="189" t="s">
        <v>43</v>
      </c>
      <c r="O1204" s="34"/>
      <c r="P1204" s="150">
        <f t="shared" si="191"/>
        <v>0</v>
      </c>
      <c r="Q1204" s="150">
        <v>0</v>
      </c>
      <c r="R1204" s="150">
        <f t="shared" si="192"/>
        <v>0</v>
      </c>
      <c r="S1204" s="150">
        <v>0</v>
      </c>
      <c r="T1204" s="151">
        <f t="shared" si="193"/>
        <v>0</v>
      </c>
      <c r="AR1204" s="291" t="s">
        <v>162</v>
      </c>
      <c r="AT1204" s="291" t="s">
        <v>232</v>
      </c>
      <c r="AU1204" s="291" t="s">
        <v>82</v>
      </c>
      <c r="AY1204" s="291" t="s">
        <v>145</v>
      </c>
      <c r="BE1204" s="303">
        <f t="shared" si="194"/>
        <v>0</v>
      </c>
      <c r="BF1204" s="303">
        <f t="shared" si="195"/>
        <v>0</v>
      </c>
      <c r="BG1204" s="303">
        <f t="shared" si="196"/>
        <v>0</v>
      </c>
      <c r="BH1204" s="303">
        <f t="shared" si="197"/>
        <v>0</v>
      </c>
      <c r="BI1204" s="303">
        <f t="shared" si="198"/>
        <v>0</v>
      </c>
      <c r="BJ1204" s="291" t="s">
        <v>80</v>
      </c>
      <c r="BK1204" s="303">
        <f t="shared" si="199"/>
        <v>0</v>
      </c>
      <c r="BL1204" s="291" t="s">
        <v>150</v>
      </c>
      <c r="BM1204" s="291" t="s">
        <v>1821</v>
      </c>
    </row>
    <row r="1205" spans="2:65" s="55" customFormat="1" ht="22.5" customHeight="1">
      <c r="B1205" s="33"/>
      <c r="C1205" s="142" t="s">
        <v>1822</v>
      </c>
      <c r="D1205" s="142" t="s">
        <v>146</v>
      </c>
      <c r="E1205" s="143" t="s">
        <v>746</v>
      </c>
      <c r="F1205" s="144" t="s">
        <v>747</v>
      </c>
      <c r="G1205" s="145" t="s">
        <v>221</v>
      </c>
      <c r="H1205" s="146">
        <v>40</v>
      </c>
      <c r="I1205" s="147"/>
      <c r="J1205" s="148">
        <f t="shared" si="190"/>
        <v>0</v>
      </c>
      <c r="K1205" s="144" t="s">
        <v>190</v>
      </c>
      <c r="L1205" s="33"/>
      <c r="M1205" s="302" t="s">
        <v>21</v>
      </c>
      <c r="N1205" s="149" t="s">
        <v>43</v>
      </c>
      <c r="O1205" s="34"/>
      <c r="P1205" s="150">
        <f t="shared" si="191"/>
        <v>0</v>
      </c>
      <c r="Q1205" s="150">
        <v>0</v>
      </c>
      <c r="R1205" s="150">
        <f t="shared" si="192"/>
        <v>0</v>
      </c>
      <c r="S1205" s="150">
        <v>0</v>
      </c>
      <c r="T1205" s="151">
        <f t="shared" si="193"/>
        <v>0</v>
      </c>
      <c r="AR1205" s="291" t="s">
        <v>150</v>
      </c>
      <c r="AT1205" s="291" t="s">
        <v>146</v>
      </c>
      <c r="AU1205" s="291" t="s">
        <v>82</v>
      </c>
      <c r="AY1205" s="291" t="s">
        <v>145</v>
      </c>
      <c r="BE1205" s="303">
        <f t="shared" si="194"/>
        <v>0</v>
      </c>
      <c r="BF1205" s="303">
        <f t="shared" si="195"/>
        <v>0</v>
      </c>
      <c r="BG1205" s="303">
        <f t="shared" si="196"/>
        <v>0</v>
      </c>
      <c r="BH1205" s="303">
        <f t="shared" si="197"/>
        <v>0</v>
      </c>
      <c r="BI1205" s="303">
        <f t="shared" si="198"/>
        <v>0</v>
      </c>
      <c r="BJ1205" s="291" t="s">
        <v>80</v>
      </c>
      <c r="BK1205" s="303">
        <f t="shared" si="199"/>
        <v>0</v>
      </c>
      <c r="BL1205" s="291" t="s">
        <v>150</v>
      </c>
      <c r="BM1205" s="291" t="s">
        <v>1823</v>
      </c>
    </row>
    <row r="1206" spans="2:65" s="55" customFormat="1" ht="22.5" customHeight="1">
      <c r="B1206" s="33"/>
      <c r="C1206" s="182" t="s">
        <v>1305</v>
      </c>
      <c r="D1206" s="182" t="s">
        <v>232</v>
      </c>
      <c r="E1206" s="183" t="s">
        <v>748</v>
      </c>
      <c r="F1206" s="184" t="s">
        <v>749</v>
      </c>
      <c r="G1206" s="185" t="s">
        <v>221</v>
      </c>
      <c r="H1206" s="186">
        <v>40</v>
      </c>
      <c r="I1206" s="187"/>
      <c r="J1206" s="188">
        <f t="shared" si="190"/>
        <v>0</v>
      </c>
      <c r="K1206" s="184" t="s">
        <v>190</v>
      </c>
      <c r="L1206" s="306"/>
      <c r="M1206" s="307" t="s">
        <v>21</v>
      </c>
      <c r="N1206" s="189" t="s">
        <v>43</v>
      </c>
      <c r="O1206" s="34"/>
      <c r="P1206" s="150">
        <f t="shared" si="191"/>
        <v>0</v>
      </c>
      <c r="Q1206" s="150">
        <v>0</v>
      </c>
      <c r="R1206" s="150">
        <f t="shared" si="192"/>
        <v>0</v>
      </c>
      <c r="S1206" s="150">
        <v>0</v>
      </c>
      <c r="T1206" s="151">
        <f t="shared" si="193"/>
        <v>0</v>
      </c>
      <c r="AR1206" s="291" t="s">
        <v>162</v>
      </c>
      <c r="AT1206" s="291" t="s">
        <v>232</v>
      </c>
      <c r="AU1206" s="291" t="s">
        <v>82</v>
      </c>
      <c r="AY1206" s="291" t="s">
        <v>145</v>
      </c>
      <c r="BE1206" s="303">
        <f t="shared" si="194"/>
        <v>0</v>
      </c>
      <c r="BF1206" s="303">
        <f t="shared" si="195"/>
        <v>0</v>
      </c>
      <c r="BG1206" s="303">
        <f t="shared" si="196"/>
        <v>0</v>
      </c>
      <c r="BH1206" s="303">
        <f t="shared" si="197"/>
        <v>0</v>
      </c>
      <c r="BI1206" s="303">
        <f t="shared" si="198"/>
        <v>0</v>
      </c>
      <c r="BJ1206" s="291" t="s">
        <v>80</v>
      </c>
      <c r="BK1206" s="303">
        <f t="shared" si="199"/>
        <v>0</v>
      </c>
      <c r="BL1206" s="291" t="s">
        <v>150</v>
      </c>
      <c r="BM1206" s="291" t="s">
        <v>1824</v>
      </c>
    </row>
    <row r="1207" spans="2:65" s="55" customFormat="1" ht="22.5" customHeight="1">
      <c r="B1207" s="33"/>
      <c r="C1207" s="142" t="s">
        <v>1825</v>
      </c>
      <c r="D1207" s="142" t="s">
        <v>146</v>
      </c>
      <c r="E1207" s="143" t="s">
        <v>817</v>
      </c>
      <c r="F1207" s="144" t="s">
        <v>818</v>
      </c>
      <c r="G1207" s="145" t="s">
        <v>221</v>
      </c>
      <c r="H1207" s="146">
        <v>40</v>
      </c>
      <c r="I1207" s="147"/>
      <c r="J1207" s="148">
        <f t="shared" si="190"/>
        <v>0</v>
      </c>
      <c r="K1207" s="144" t="s">
        <v>21</v>
      </c>
      <c r="L1207" s="33"/>
      <c r="M1207" s="302" t="s">
        <v>21</v>
      </c>
      <c r="N1207" s="149" t="s">
        <v>43</v>
      </c>
      <c r="O1207" s="34"/>
      <c r="P1207" s="150">
        <f t="shared" si="191"/>
        <v>0</v>
      </c>
      <c r="Q1207" s="150">
        <v>0</v>
      </c>
      <c r="R1207" s="150">
        <f t="shared" si="192"/>
        <v>0</v>
      </c>
      <c r="S1207" s="150">
        <v>0</v>
      </c>
      <c r="T1207" s="151">
        <f t="shared" si="193"/>
        <v>0</v>
      </c>
      <c r="AR1207" s="291" t="s">
        <v>150</v>
      </c>
      <c r="AT1207" s="291" t="s">
        <v>146</v>
      </c>
      <c r="AU1207" s="291" t="s">
        <v>82</v>
      </c>
      <c r="AY1207" s="291" t="s">
        <v>145</v>
      </c>
      <c r="BE1207" s="303">
        <f t="shared" si="194"/>
        <v>0</v>
      </c>
      <c r="BF1207" s="303">
        <f t="shared" si="195"/>
        <v>0</v>
      </c>
      <c r="BG1207" s="303">
        <f t="shared" si="196"/>
        <v>0</v>
      </c>
      <c r="BH1207" s="303">
        <f t="shared" si="197"/>
        <v>0</v>
      </c>
      <c r="BI1207" s="303">
        <f t="shared" si="198"/>
        <v>0</v>
      </c>
      <c r="BJ1207" s="291" t="s">
        <v>80</v>
      </c>
      <c r="BK1207" s="303">
        <f t="shared" si="199"/>
        <v>0</v>
      </c>
      <c r="BL1207" s="291" t="s">
        <v>150</v>
      </c>
      <c r="BM1207" s="291" t="s">
        <v>1826</v>
      </c>
    </row>
    <row r="1208" spans="2:65" s="55" customFormat="1" ht="22.5" customHeight="1">
      <c r="B1208" s="33"/>
      <c r="C1208" s="142" t="s">
        <v>1306</v>
      </c>
      <c r="D1208" s="142" t="s">
        <v>146</v>
      </c>
      <c r="E1208" s="143" t="s">
        <v>750</v>
      </c>
      <c r="F1208" s="144" t="s">
        <v>751</v>
      </c>
      <c r="G1208" s="145" t="s">
        <v>189</v>
      </c>
      <c r="H1208" s="146">
        <v>1413</v>
      </c>
      <c r="I1208" s="147"/>
      <c r="J1208" s="148">
        <f t="shared" si="190"/>
        <v>0</v>
      </c>
      <c r="K1208" s="144" t="s">
        <v>21</v>
      </c>
      <c r="L1208" s="33"/>
      <c r="M1208" s="302" t="s">
        <v>21</v>
      </c>
      <c r="N1208" s="149" t="s">
        <v>43</v>
      </c>
      <c r="O1208" s="34"/>
      <c r="P1208" s="150">
        <f t="shared" si="191"/>
        <v>0</v>
      </c>
      <c r="Q1208" s="150">
        <v>0</v>
      </c>
      <c r="R1208" s="150">
        <f t="shared" si="192"/>
        <v>0</v>
      </c>
      <c r="S1208" s="150">
        <v>0</v>
      </c>
      <c r="T1208" s="151">
        <f t="shared" si="193"/>
        <v>0</v>
      </c>
      <c r="AR1208" s="291" t="s">
        <v>150</v>
      </c>
      <c r="AT1208" s="291" t="s">
        <v>146</v>
      </c>
      <c r="AU1208" s="291" t="s">
        <v>82</v>
      </c>
      <c r="AY1208" s="291" t="s">
        <v>145</v>
      </c>
      <c r="BE1208" s="303">
        <f t="shared" si="194"/>
        <v>0</v>
      </c>
      <c r="BF1208" s="303">
        <f t="shared" si="195"/>
        <v>0</v>
      </c>
      <c r="BG1208" s="303">
        <f t="shared" si="196"/>
        <v>0</v>
      </c>
      <c r="BH1208" s="303">
        <f t="shared" si="197"/>
        <v>0</v>
      </c>
      <c r="BI1208" s="303">
        <f t="shared" si="198"/>
        <v>0</v>
      </c>
      <c r="BJ1208" s="291" t="s">
        <v>80</v>
      </c>
      <c r="BK1208" s="303">
        <f t="shared" si="199"/>
        <v>0</v>
      </c>
      <c r="BL1208" s="291" t="s">
        <v>150</v>
      </c>
      <c r="BM1208" s="291" t="s">
        <v>1827</v>
      </c>
    </row>
    <row r="1209" spans="2:65" s="55" customFormat="1" ht="22.5" customHeight="1">
      <c r="B1209" s="33"/>
      <c r="C1209" s="182" t="s">
        <v>1828</v>
      </c>
      <c r="D1209" s="182" t="s">
        <v>232</v>
      </c>
      <c r="E1209" s="183" t="s">
        <v>753</v>
      </c>
      <c r="F1209" s="184" t="s">
        <v>754</v>
      </c>
      <c r="G1209" s="185" t="s">
        <v>221</v>
      </c>
      <c r="H1209" s="186">
        <v>141.30000000000001</v>
      </c>
      <c r="I1209" s="187"/>
      <c r="J1209" s="188">
        <f t="shared" si="190"/>
        <v>0</v>
      </c>
      <c r="K1209" s="184" t="s">
        <v>190</v>
      </c>
      <c r="L1209" s="306"/>
      <c r="M1209" s="307" t="s">
        <v>21</v>
      </c>
      <c r="N1209" s="189" t="s">
        <v>43</v>
      </c>
      <c r="O1209" s="34"/>
      <c r="P1209" s="150">
        <f t="shared" si="191"/>
        <v>0</v>
      </c>
      <c r="Q1209" s="150">
        <v>0.2</v>
      </c>
      <c r="R1209" s="150">
        <f t="shared" si="192"/>
        <v>28.260000000000005</v>
      </c>
      <c r="S1209" s="150">
        <v>0</v>
      </c>
      <c r="T1209" s="151">
        <f t="shared" si="193"/>
        <v>0</v>
      </c>
      <c r="AR1209" s="291" t="s">
        <v>162</v>
      </c>
      <c r="AT1209" s="291" t="s">
        <v>232</v>
      </c>
      <c r="AU1209" s="291" t="s">
        <v>82</v>
      </c>
      <c r="AY1209" s="291" t="s">
        <v>145</v>
      </c>
      <c r="BE1209" s="303">
        <f t="shared" si="194"/>
        <v>0</v>
      </c>
      <c r="BF1209" s="303">
        <f t="shared" si="195"/>
        <v>0</v>
      </c>
      <c r="BG1209" s="303">
        <f t="shared" si="196"/>
        <v>0</v>
      </c>
      <c r="BH1209" s="303">
        <f t="shared" si="197"/>
        <v>0</v>
      </c>
      <c r="BI1209" s="303">
        <f t="shared" si="198"/>
        <v>0</v>
      </c>
      <c r="BJ1209" s="291" t="s">
        <v>80</v>
      </c>
      <c r="BK1209" s="303">
        <f t="shared" si="199"/>
        <v>0</v>
      </c>
      <c r="BL1209" s="291" t="s">
        <v>150</v>
      </c>
      <c r="BM1209" s="291" t="s">
        <v>1829</v>
      </c>
    </row>
    <row r="1210" spans="2:65" s="133" customFormat="1" ht="22.35" customHeight="1">
      <c r="B1210" s="132"/>
      <c r="D1210" s="134" t="s">
        <v>71</v>
      </c>
      <c r="E1210" s="168" t="s">
        <v>755</v>
      </c>
      <c r="F1210" s="168" t="s">
        <v>756</v>
      </c>
      <c r="I1210" s="136"/>
      <c r="J1210" s="169">
        <f>BK1210</f>
        <v>0</v>
      </c>
      <c r="L1210" s="132"/>
      <c r="M1210" s="138"/>
      <c r="N1210" s="139"/>
      <c r="O1210" s="139"/>
      <c r="P1210" s="140">
        <f>SUM(P1211:P1215)</f>
        <v>0</v>
      </c>
      <c r="Q1210" s="139"/>
      <c r="R1210" s="140">
        <f>SUM(R1211:R1215)</f>
        <v>3.2000000000000002E-3</v>
      </c>
      <c r="S1210" s="139"/>
      <c r="T1210" s="141">
        <f>SUM(T1211:T1215)</f>
        <v>0</v>
      </c>
      <c r="AR1210" s="165" t="s">
        <v>80</v>
      </c>
      <c r="AT1210" s="300" t="s">
        <v>71</v>
      </c>
      <c r="AU1210" s="300" t="s">
        <v>82</v>
      </c>
      <c r="AY1210" s="165" t="s">
        <v>145</v>
      </c>
      <c r="BK1210" s="301">
        <f>SUM(BK1211:BK1215)</f>
        <v>0</v>
      </c>
    </row>
    <row r="1211" spans="2:65" s="55" customFormat="1" ht="22.5" customHeight="1">
      <c r="B1211" s="33"/>
      <c r="C1211" s="142" t="s">
        <v>1308</v>
      </c>
      <c r="D1211" s="142" t="s">
        <v>146</v>
      </c>
      <c r="E1211" s="143" t="s">
        <v>757</v>
      </c>
      <c r="F1211" s="144" t="s">
        <v>758</v>
      </c>
      <c r="G1211" s="145" t="s">
        <v>155</v>
      </c>
      <c r="H1211" s="146">
        <v>800</v>
      </c>
      <c r="I1211" s="147"/>
      <c r="J1211" s="148">
        <f>ROUND(I1211*H1211,2)</f>
        <v>0</v>
      </c>
      <c r="K1211" s="144" t="s">
        <v>190</v>
      </c>
      <c r="L1211" s="33"/>
      <c r="M1211" s="302" t="s">
        <v>21</v>
      </c>
      <c r="N1211" s="149" t="s">
        <v>43</v>
      </c>
      <c r="O1211" s="34"/>
      <c r="P1211" s="150">
        <f>O1211*H1211</f>
        <v>0</v>
      </c>
      <c r="Q1211" s="150">
        <v>0</v>
      </c>
      <c r="R1211" s="150">
        <f>Q1211*H1211</f>
        <v>0</v>
      </c>
      <c r="S1211" s="150">
        <v>0</v>
      </c>
      <c r="T1211" s="151">
        <f>S1211*H1211</f>
        <v>0</v>
      </c>
      <c r="AR1211" s="291" t="s">
        <v>150</v>
      </c>
      <c r="AT1211" s="291" t="s">
        <v>146</v>
      </c>
      <c r="AU1211" s="291" t="s">
        <v>159</v>
      </c>
      <c r="AY1211" s="291" t="s">
        <v>145</v>
      </c>
      <c r="BE1211" s="303">
        <f>IF(N1211="základní",J1211,0)</f>
        <v>0</v>
      </c>
      <c r="BF1211" s="303">
        <f>IF(N1211="snížená",J1211,0)</f>
        <v>0</v>
      </c>
      <c r="BG1211" s="303">
        <f>IF(N1211="zákl. přenesená",J1211,0)</f>
        <v>0</v>
      </c>
      <c r="BH1211" s="303">
        <f>IF(N1211="sníž. přenesená",J1211,0)</f>
        <v>0</v>
      </c>
      <c r="BI1211" s="303">
        <f>IF(N1211="nulová",J1211,0)</f>
        <v>0</v>
      </c>
      <c r="BJ1211" s="291" t="s">
        <v>80</v>
      </c>
      <c r="BK1211" s="303">
        <f>ROUND(I1211*H1211,2)</f>
        <v>0</v>
      </c>
      <c r="BL1211" s="291" t="s">
        <v>150</v>
      </c>
      <c r="BM1211" s="291" t="s">
        <v>1830</v>
      </c>
    </row>
    <row r="1212" spans="2:65" s="55" customFormat="1" ht="148.5">
      <c r="B1212" s="33"/>
      <c r="D1212" s="170" t="s">
        <v>191</v>
      </c>
      <c r="F1212" s="171" t="s">
        <v>759</v>
      </c>
      <c r="I1212" s="122"/>
      <c r="L1212" s="33"/>
      <c r="M1212" s="154"/>
      <c r="N1212" s="34"/>
      <c r="O1212" s="34"/>
      <c r="P1212" s="34"/>
      <c r="Q1212" s="34"/>
      <c r="R1212" s="34"/>
      <c r="S1212" s="34"/>
      <c r="T1212" s="70"/>
      <c r="AT1212" s="291" t="s">
        <v>191</v>
      </c>
      <c r="AU1212" s="291" t="s">
        <v>159</v>
      </c>
    </row>
    <row r="1213" spans="2:65" s="55" customFormat="1" ht="22.5" customHeight="1">
      <c r="B1213" s="33"/>
      <c r="C1213" s="142" t="s">
        <v>1831</v>
      </c>
      <c r="D1213" s="142" t="s">
        <v>146</v>
      </c>
      <c r="E1213" s="143" t="s">
        <v>760</v>
      </c>
      <c r="F1213" s="144" t="s">
        <v>761</v>
      </c>
      <c r="G1213" s="145" t="s">
        <v>149</v>
      </c>
      <c r="H1213" s="146">
        <v>1600</v>
      </c>
      <c r="I1213" s="147"/>
      <c r="J1213" s="148">
        <f>ROUND(I1213*H1213,2)</f>
        <v>0</v>
      </c>
      <c r="K1213" s="144" t="s">
        <v>21</v>
      </c>
      <c r="L1213" s="33"/>
      <c r="M1213" s="302" t="s">
        <v>21</v>
      </c>
      <c r="N1213" s="149" t="s">
        <v>43</v>
      </c>
      <c r="O1213" s="34"/>
      <c r="P1213" s="150">
        <f>O1213*H1213</f>
        <v>0</v>
      </c>
      <c r="Q1213" s="150">
        <v>0</v>
      </c>
      <c r="R1213" s="150">
        <f>Q1213*H1213</f>
        <v>0</v>
      </c>
      <c r="S1213" s="150">
        <v>0</v>
      </c>
      <c r="T1213" s="151">
        <f>S1213*H1213</f>
        <v>0</v>
      </c>
      <c r="AR1213" s="291" t="s">
        <v>150</v>
      </c>
      <c r="AT1213" s="291" t="s">
        <v>146</v>
      </c>
      <c r="AU1213" s="291" t="s">
        <v>159</v>
      </c>
      <c r="AY1213" s="291" t="s">
        <v>145</v>
      </c>
      <c r="BE1213" s="303">
        <f>IF(N1213="základní",J1213,0)</f>
        <v>0</v>
      </c>
      <c r="BF1213" s="303">
        <f>IF(N1213="snížená",J1213,0)</f>
        <v>0</v>
      </c>
      <c r="BG1213" s="303">
        <f>IF(N1213="zákl. přenesená",J1213,0)</f>
        <v>0</v>
      </c>
      <c r="BH1213" s="303">
        <f>IF(N1213="sníž. přenesená",J1213,0)</f>
        <v>0</v>
      </c>
      <c r="BI1213" s="303">
        <f>IF(N1213="nulová",J1213,0)</f>
        <v>0</v>
      </c>
      <c r="BJ1213" s="291" t="s">
        <v>80</v>
      </c>
      <c r="BK1213" s="303">
        <f>ROUND(I1213*H1213,2)</f>
        <v>0</v>
      </c>
      <c r="BL1213" s="291" t="s">
        <v>150</v>
      </c>
      <c r="BM1213" s="291" t="s">
        <v>1832</v>
      </c>
    </row>
    <row r="1214" spans="2:65" s="55" customFormat="1" ht="22.5" customHeight="1">
      <c r="B1214" s="33"/>
      <c r="C1214" s="142" t="s">
        <v>1309</v>
      </c>
      <c r="D1214" s="142" t="s">
        <v>146</v>
      </c>
      <c r="E1214" s="143" t="s">
        <v>763</v>
      </c>
      <c r="F1214" s="144" t="s">
        <v>764</v>
      </c>
      <c r="G1214" s="145" t="s">
        <v>155</v>
      </c>
      <c r="H1214" s="146">
        <v>160</v>
      </c>
      <c r="I1214" s="147"/>
      <c r="J1214" s="148">
        <f>ROUND(I1214*H1214,2)</f>
        <v>0</v>
      </c>
      <c r="K1214" s="144" t="s">
        <v>190</v>
      </c>
      <c r="L1214" s="33"/>
      <c r="M1214" s="302" t="s">
        <v>21</v>
      </c>
      <c r="N1214" s="149" t="s">
        <v>43</v>
      </c>
      <c r="O1214" s="34"/>
      <c r="P1214" s="150">
        <f>O1214*H1214</f>
        <v>0</v>
      </c>
      <c r="Q1214" s="150">
        <v>2.0000000000000002E-5</v>
      </c>
      <c r="R1214" s="150">
        <f>Q1214*H1214</f>
        <v>3.2000000000000002E-3</v>
      </c>
      <c r="S1214" s="150">
        <v>0</v>
      </c>
      <c r="T1214" s="151">
        <f>S1214*H1214</f>
        <v>0</v>
      </c>
      <c r="AR1214" s="291" t="s">
        <v>150</v>
      </c>
      <c r="AT1214" s="291" t="s">
        <v>146</v>
      </c>
      <c r="AU1214" s="291" t="s">
        <v>159</v>
      </c>
      <c r="AY1214" s="291" t="s">
        <v>145</v>
      </c>
      <c r="BE1214" s="303">
        <f>IF(N1214="základní",J1214,0)</f>
        <v>0</v>
      </c>
      <c r="BF1214" s="303">
        <f>IF(N1214="snížená",J1214,0)</f>
        <v>0</v>
      </c>
      <c r="BG1214" s="303">
        <f>IF(N1214="zákl. přenesená",J1214,0)</f>
        <v>0</v>
      </c>
      <c r="BH1214" s="303">
        <f>IF(N1214="sníž. přenesená",J1214,0)</f>
        <v>0</v>
      </c>
      <c r="BI1214" s="303">
        <f>IF(N1214="nulová",J1214,0)</f>
        <v>0</v>
      </c>
      <c r="BJ1214" s="291" t="s">
        <v>80</v>
      </c>
      <c r="BK1214" s="303">
        <f>ROUND(I1214*H1214,2)</f>
        <v>0</v>
      </c>
      <c r="BL1214" s="291" t="s">
        <v>150</v>
      </c>
      <c r="BM1214" s="291" t="s">
        <v>1833</v>
      </c>
    </row>
    <row r="1215" spans="2:65" s="55" customFormat="1" ht="27">
      <c r="B1215" s="33"/>
      <c r="D1215" s="152" t="s">
        <v>191</v>
      </c>
      <c r="F1215" s="153" t="s">
        <v>765</v>
      </c>
      <c r="I1215" s="122"/>
      <c r="L1215" s="33"/>
      <c r="M1215" s="154"/>
      <c r="N1215" s="34"/>
      <c r="O1215" s="34"/>
      <c r="P1215" s="34"/>
      <c r="Q1215" s="34"/>
      <c r="R1215" s="34"/>
      <c r="S1215" s="34"/>
      <c r="T1215" s="70"/>
      <c r="AT1215" s="291" t="s">
        <v>191</v>
      </c>
      <c r="AU1215" s="291" t="s">
        <v>159</v>
      </c>
    </row>
    <row r="1216" spans="2:65" s="133" customFormat="1" ht="37.35" customHeight="1">
      <c r="B1216" s="132"/>
      <c r="D1216" s="165" t="s">
        <v>71</v>
      </c>
      <c r="E1216" s="166" t="s">
        <v>1834</v>
      </c>
      <c r="F1216" s="166" t="s">
        <v>1835</v>
      </c>
      <c r="I1216" s="136"/>
      <c r="J1216" s="167">
        <f>BK1216</f>
        <v>0</v>
      </c>
      <c r="L1216" s="132"/>
      <c r="M1216" s="138"/>
      <c r="N1216" s="139"/>
      <c r="O1216" s="139"/>
      <c r="P1216" s="140">
        <f>P1217+P1223</f>
        <v>0</v>
      </c>
      <c r="Q1216" s="139"/>
      <c r="R1216" s="140">
        <f>R1217+R1223</f>
        <v>3.7110600000000002</v>
      </c>
      <c r="S1216" s="139"/>
      <c r="T1216" s="141">
        <f>T1217+T1223</f>
        <v>0</v>
      </c>
      <c r="AR1216" s="165" t="s">
        <v>80</v>
      </c>
      <c r="AT1216" s="300" t="s">
        <v>71</v>
      </c>
      <c r="AU1216" s="300" t="s">
        <v>72</v>
      </c>
      <c r="AY1216" s="165" t="s">
        <v>145</v>
      </c>
      <c r="BK1216" s="301">
        <f>BK1217+BK1223</f>
        <v>0</v>
      </c>
    </row>
    <row r="1217" spans="2:65" s="133" customFormat="1" ht="19.899999999999999" customHeight="1">
      <c r="B1217" s="132"/>
      <c r="D1217" s="134" t="s">
        <v>71</v>
      </c>
      <c r="E1217" s="168" t="s">
        <v>2439</v>
      </c>
      <c r="F1217" s="168" t="s">
        <v>2440</v>
      </c>
      <c r="I1217" s="136"/>
      <c r="J1217" s="169">
        <f>BK1217</f>
        <v>0</v>
      </c>
      <c r="L1217" s="132"/>
      <c r="M1217" s="138"/>
      <c r="N1217" s="139"/>
      <c r="O1217" s="139"/>
      <c r="P1217" s="140">
        <f>SUM(P1218:P1222)</f>
        <v>0</v>
      </c>
      <c r="Q1217" s="139"/>
      <c r="R1217" s="140">
        <f>SUM(R1218:R1222)</f>
        <v>0</v>
      </c>
      <c r="S1217" s="139"/>
      <c r="T1217" s="141">
        <f>SUM(T1218:T1222)</f>
        <v>0</v>
      </c>
      <c r="AR1217" s="165" t="s">
        <v>80</v>
      </c>
      <c r="AT1217" s="300" t="s">
        <v>71</v>
      </c>
      <c r="AU1217" s="300" t="s">
        <v>80</v>
      </c>
      <c r="AY1217" s="165" t="s">
        <v>145</v>
      </c>
      <c r="BK1217" s="301">
        <f>SUM(BK1218:BK1222)</f>
        <v>0</v>
      </c>
    </row>
    <row r="1218" spans="2:65" s="55" customFormat="1" ht="31.5" customHeight="1">
      <c r="B1218" s="33"/>
      <c r="C1218" s="142" t="s">
        <v>1836</v>
      </c>
      <c r="D1218" s="142" t="s">
        <v>146</v>
      </c>
      <c r="E1218" s="143" t="s">
        <v>698</v>
      </c>
      <c r="F1218" s="144" t="s">
        <v>699</v>
      </c>
      <c r="G1218" s="145" t="s">
        <v>155</v>
      </c>
      <c r="H1218" s="146">
        <v>10</v>
      </c>
      <c r="I1218" s="147"/>
      <c r="J1218" s="148">
        <f>ROUND(I1218*H1218,2)</f>
        <v>0</v>
      </c>
      <c r="K1218" s="144" t="s">
        <v>21</v>
      </c>
      <c r="L1218" s="33"/>
      <c r="M1218" s="302" t="s">
        <v>21</v>
      </c>
      <c r="N1218" s="149" t="s">
        <v>43</v>
      </c>
      <c r="O1218" s="34"/>
      <c r="P1218" s="150">
        <f>O1218*H1218</f>
        <v>0</v>
      </c>
      <c r="Q1218" s="150">
        <v>0</v>
      </c>
      <c r="R1218" s="150">
        <f>Q1218*H1218</f>
        <v>0</v>
      </c>
      <c r="S1218" s="150">
        <v>0</v>
      </c>
      <c r="T1218" s="151">
        <f>S1218*H1218</f>
        <v>0</v>
      </c>
      <c r="AR1218" s="291" t="s">
        <v>150</v>
      </c>
      <c r="AT1218" s="291" t="s">
        <v>146</v>
      </c>
      <c r="AU1218" s="291" t="s">
        <v>82</v>
      </c>
      <c r="AY1218" s="291" t="s">
        <v>145</v>
      </c>
      <c r="BE1218" s="303">
        <f>IF(N1218="základní",J1218,0)</f>
        <v>0</v>
      </c>
      <c r="BF1218" s="303">
        <f>IF(N1218="snížená",J1218,0)</f>
        <v>0</v>
      </c>
      <c r="BG1218" s="303">
        <f>IF(N1218="zákl. přenesená",J1218,0)</f>
        <v>0</v>
      </c>
      <c r="BH1218" s="303">
        <f>IF(N1218="sníž. přenesená",J1218,0)</f>
        <v>0</v>
      </c>
      <c r="BI1218" s="303">
        <f>IF(N1218="nulová",J1218,0)</f>
        <v>0</v>
      </c>
      <c r="BJ1218" s="291" t="s">
        <v>80</v>
      </c>
      <c r="BK1218" s="303">
        <f>ROUND(I1218*H1218,2)</f>
        <v>0</v>
      </c>
      <c r="BL1218" s="291" t="s">
        <v>150</v>
      </c>
      <c r="BM1218" s="291" t="s">
        <v>1837</v>
      </c>
    </row>
    <row r="1219" spans="2:65" s="55" customFormat="1" ht="31.5" customHeight="1">
      <c r="B1219" s="33"/>
      <c r="C1219" s="142" t="s">
        <v>1311</v>
      </c>
      <c r="D1219" s="142" t="s">
        <v>146</v>
      </c>
      <c r="E1219" s="143" t="s">
        <v>877</v>
      </c>
      <c r="F1219" s="144" t="s">
        <v>878</v>
      </c>
      <c r="G1219" s="145" t="s">
        <v>155</v>
      </c>
      <c r="H1219" s="146">
        <v>30</v>
      </c>
      <c r="I1219" s="147"/>
      <c r="J1219" s="148">
        <f>ROUND(I1219*H1219,2)</f>
        <v>0</v>
      </c>
      <c r="K1219" s="144" t="s">
        <v>21</v>
      </c>
      <c r="L1219" s="33"/>
      <c r="M1219" s="302" t="s">
        <v>21</v>
      </c>
      <c r="N1219" s="149" t="s">
        <v>43</v>
      </c>
      <c r="O1219" s="34"/>
      <c r="P1219" s="150">
        <f>O1219*H1219</f>
        <v>0</v>
      </c>
      <c r="Q1219" s="150">
        <v>0</v>
      </c>
      <c r="R1219" s="150">
        <f>Q1219*H1219</f>
        <v>0</v>
      </c>
      <c r="S1219" s="150">
        <v>0</v>
      </c>
      <c r="T1219" s="151">
        <f>S1219*H1219</f>
        <v>0</v>
      </c>
      <c r="AR1219" s="291" t="s">
        <v>150</v>
      </c>
      <c r="AT1219" s="291" t="s">
        <v>146</v>
      </c>
      <c r="AU1219" s="291" t="s">
        <v>82</v>
      </c>
      <c r="AY1219" s="291" t="s">
        <v>145</v>
      </c>
      <c r="BE1219" s="303">
        <f>IF(N1219="základní",J1219,0)</f>
        <v>0</v>
      </c>
      <c r="BF1219" s="303">
        <f>IF(N1219="snížená",J1219,0)</f>
        <v>0</v>
      </c>
      <c r="BG1219" s="303">
        <f>IF(N1219="zákl. přenesená",J1219,0)</f>
        <v>0</v>
      </c>
      <c r="BH1219" s="303">
        <f>IF(N1219="sníž. přenesená",J1219,0)</f>
        <v>0</v>
      </c>
      <c r="BI1219" s="303">
        <f>IF(N1219="nulová",J1219,0)</f>
        <v>0</v>
      </c>
      <c r="BJ1219" s="291" t="s">
        <v>80</v>
      </c>
      <c r="BK1219" s="303">
        <f>ROUND(I1219*H1219,2)</f>
        <v>0</v>
      </c>
      <c r="BL1219" s="291" t="s">
        <v>150</v>
      </c>
      <c r="BM1219" s="291" t="s">
        <v>1838</v>
      </c>
    </row>
    <row r="1220" spans="2:65" s="55" customFormat="1" ht="31.5" customHeight="1">
      <c r="B1220" s="33"/>
      <c r="C1220" s="142" t="s">
        <v>1839</v>
      </c>
      <c r="D1220" s="142" t="s">
        <v>146</v>
      </c>
      <c r="E1220" s="143" t="s">
        <v>701</v>
      </c>
      <c r="F1220" s="144" t="s">
        <v>702</v>
      </c>
      <c r="G1220" s="145" t="s">
        <v>155</v>
      </c>
      <c r="H1220" s="146">
        <v>80</v>
      </c>
      <c r="I1220" s="147"/>
      <c r="J1220" s="148">
        <f>ROUND(I1220*H1220,2)</f>
        <v>0</v>
      </c>
      <c r="K1220" s="144" t="s">
        <v>21</v>
      </c>
      <c r="L1220" s="33"/>
      <c r="M1220" s="302" t="s">
        <v>21</v>
      </c>
      <c r="N1220" s="149" t="s">
        <v>43</v>
      </c>
      <c r="O1220" s="34"/>
      <c r="P1220" s="150">
        <f>O1220*H1220</f>
        <v>0</v>
      </c>
      <c r="Q1220" s="150">
        <v>0</v>
      </c>
      <c r="R1220" s="150">
        <f>Q1220*H1220</f>
        <v>0</v>
      </c>
      <c r="S1220" s="150">
        <v>0</v>
      </c>
      <c r="T1220" s="151">
        <f>S1220*H1220</f>
        <v>0</v>
      </c>
      <c r="AR1220" s="291" t="s">
        <v>150</v>
      </c>
      <c r="AT1220" s="291" t="s">
        <v>146</v>
      </c>
      <c r="AU1220" s="291" t="s">
        <v>82</v>
      </c>
      <c r="AY1220" s="291" t="s">
        <v>145</v>
      </c>
      <c r="BE1220" s="303">
        <f>IF(N1220="základní",J1220,0)</f>
        <v>0</v>
      </c>
      <c r="BF1220" s="303">
        <f>IF(N1220="snížená",J1220,0)</f>
        <v>0</v>
      </c>
      <c r="BG1220" s="303">
        <f>IF(N1220="zákl. přenesená",J1220,0)</f>
        <v>0</v>
      </c>
      <c r="BH1220" s="303">
        <f>IF(N1220="sníž. přenesená",J1220,0)</f>
        <v>0</v>
      </c>
      <c r="BI1220" s="303">
        <f>IF(N1220="nulová",J1220,0)</f>
        <v>0</v>
      </c>
      <c r="BJ1220" s="291" t="s">
        <v>80</v>
      </c>
      <c r="BK1220" s="303">
        <f>ROUND(I1220*H1220,2)</f>
        <v>0</v>
      </c>
      <c r="BL1220" s="291" t="s">
        <v>150</v>
      </c>
      <c r="BM1220" s="291" t="s">
        <v>1840</v>
      </c>
    </row>
    <row r="1221" spans="2:65" s="55" customFormat="1" ht="22.5" customHeight="1">
      <c r="B1221" s="33"/>
      <c r="C1221" s="142" t="s">
        <v>1312</v>
      </c>
      <c r="D1221" s="142" t="s">
        <v>146</v>
      </c>
      <c r="E1221" s="143" t="s">
        <v>887</v>
      </c>
      <c r="F1221" s="144" t="s">
        <v>888</v>
      </c>
      <c r="G1221" s="145" t="s">
        <v>189</v>
      </c>
      <c r="H1221" s="146">
        <v>635</v>
      </c>
      <c r="I1221" s="147"/>
      <c r="J1221" s="148">
        <f>ROUND(I1221*H1221,2)</f>
        <v>0</v>
      </c>
      <c r="K1221" s="144" t="s">
        <v>21</v>
      </c>
      <c r="L1221" s="33"/>
      <c r="M1221" s="302" t="s">
        <v>21</v>
      </c>
      <c r="N1221" s="149" t="s">
        <v>43</v>
      </c>
      <c r="O1221" s="34"/>
      <c r="P1221" s="150">
        <f>O1221*H1221</f>
        <v>0</v>
      </c>
      <c r="Q1221" s="150">
        <v>0</v>
      </c>
      <c r="R1221" s="150">
        <f>Q1221*H1221</f>
        <v>0</v>
      </c>
      <c r="S1221" s="150">
        <v>0</v>
      </c>
      <c r="T1221" s="151">
        <f>S1221*H1221</f>
        <v>0</v>
      </c>
      <c r="AR1221" s="291" t="s">
        <v>150</v>
      </c>
      <c r="AT1221" s="291" t="s">
        <v>146</v>
      </c>
      <c r="AU1221" s="291" t="s">
        <v>82</v>
      </c>
      <c r="AY1221" s="291" t="s">
        <v>145</v>
      </c>
      <c r="BE1221" s="303">
        <f>IF(N1221="základní",J1221,0)</f>
        <v>0</v>
      </c>
      <c r="BF1221" s="303">
        <f>IF(N1221="snížená",J1221,0)</f>
        <v>0</v>
      </c>
      <c r="BG1221" s="303">
        <f>IF(N1221="zákl. přenesená",J1221,0)</f>
        <v>0</v>
      </c>
      <c r="BH1221" s="303">
        <f>IF(N1221="sníž. přenesená",J1221,0)</f>
        <v>0</v>
      </c>
      <c r="BI1221" s="303">
        <f>IF(N1221="nulová",J1221,0)</f>
        <v>0</v>
      </c>
      <c r="BJ1221" s="291" t="s">
        <v>80</v>
      </c>
      <c r="BK1221" s="303">
        <f>ROUND(I1221*H1221,2)</f>
        <v>0</v>
      </c>
      <c r="BL1221" s="291" t="s">
        <v>150</v>
      </c>
      <c r="BM1221" s="291" t="s">
        <v>1841</v>
      </c>
    </row>
    <row r="1222" spans="2:65" s="55" customFormat="1" ht="22.5" customHeight="1">
      <c r="B1222" s="33"/>
      <c r="C1222" s="142" t="s">
        <v>1842</v>
      </c>
      <c r="D1222" s="142" t="s">
        <v>146</v>
      </c>
      <c r="E1222" s="143" t="s">
        <v>706</v>
      </c>
      <c r="F1222" s="144" t="s">
        <v>707</v>
      </c>
      <c r="G1222" s="145" t="s">
        <v>221</v>
      </c>
      <c r="H1222" s="146">
        <v>53</v>
      </c>
      <c r="I1222" s="147"/>
      <c r="J1222" s="148">
        <f>ROUND(I1222*H1222,2)</f>
        <v>0</v>
      </c>
      <c r="K1222" s="144" t="s">
        <v>21</v>
      </c>
      <c r="L1222" s="33"/>
      <c r="M1222" s="302" t="s">
        <v>21</v>
      </c>
      <c r="N1222" s="149" t="s">
        <v>43</v>
      </c>
      <c r="O1222" s="34"/>
      <c r="P1222" s="150">
        <f>O1222*H1222</f>
        <v>0</v>
      </c>
      <c r="Q1222" s="150">
        <v>0</v>
      </c>
      <c r="R1222" s="150">
        <f>Q1222*H1222</f>
        <v>0</v>
      </c>
      <c r="S1222" s="150">
        <v>0</v>
      </c>
      <c r="T1222" s="151">
        <f>S1222*H1222</f>
        <v>0</v>
      </c>
      <c r="AR1222" s="291" t="s">
        <v>150</v>
      </c>
      <c r="AT1222" s="291" t="s">
        <v>146</v>
      </c>
      <c r="AU1222" s="291" t="s">
        <v>82</v>
      </c>
      <c r="AY1222" s="291" t="s">
        <v>145</v>
      </c>
      <c r="BE1222" s="303">
        <f>IF(N1222="základní",J1222,0)</f>
        <v>0</v>
      </c>
      <c r="BF1222" s="303">
        <f>IF(N1222="snížená",J1222,0)</f>
        <v>0</v>
      </c>
      <c r="BG1222" s="303">
        <f>IF(N1222="zákl. přenesená",J1222,0)</f>
        <v>0</v>
      </c>
      <c r="BH1222" s="303">
        <f>IF(N1222="sníž. přenesená",J1222,0)</f>
        <v>0</v>
      </c>
      <c r="BI1222" s="303">
        <f>IF(N1222="nulová",J1222,0)</f>
        <v>0</v>
      </c>
      <c r="BJ1222" s="291" t="s">
        <v>80</v>
      </c>
      <c r="BK1222" s="303">
        <f>ROUND(I1222*H1222,2)</f>
        <v>0</v>
      </c>
      <c r="BL1222" s="291" t="s">
        <v>150</v>
      </c>
      <c r="BM1222" s="291" t="s">
        <v>1843</v>
      </c>
    </row>
    <row r="1223" spans="2:65" s="133" customFormat="1" ht="29.85" customHeight="1">
      <c r="B1223" s="132"/>
      <c r="D1223" s="134" t="s">
        <v>71</v>
      </c>
      <c r="E1223" s="168" t="s">
        <v>719</v>
      </c>
      <c r="F1223" s="168" t="s">
        <v>720</v>
      </c>
      <c r="I1223" s="136"/>
      <c r="J1223" s="169">
        <f>BK1223</f>
        <v>0</v>
      </c>
      <c r="L1223" s="132"/>
      <c r="M1223" s="138"/>
      <c r="N1223" s="139"/>
      <c r="O1223" s="139"/>
      <c r="P1223" s="140">
        <f>P1224+SUM(P1225:P1244)</f>
        <v>0</v>
      </c>
      <c r="Q1223" s="139"/>
      <c r="R1223" s="140">
        <f>R1224+SUM(R1225:R1244)</f>
        <v>3.7110600000000002</v>
      </c>
      <c r="S1223" s="139"/>
      <c r="T1223" s="141">
        <f>T1224+SUM(T1225:T1244)</f>
        <v>0</v>
      </c>
      <c r="AR1223" s="165" t="s">
        <v>80</v>
      </c>
      <c r="AT1223" s="300" t="s">
        <v>71</v>
      </c>
      <c r="AU1223" s="300" t="s">
        <v>80</v>
      </c>
      <c r="AY1223" s="165" t="s">
        <v>145</v>
      </c>
      <c r="BK1223" s="301">
        <f>BK1224+SUM(BK1225:BK1244)</f>
        <v>0</v>
      </c>
    </row>
    <row r="1224" spans="2:65" s="55" customFormat="1" ht="31.5" customHeight="1">
      <c r="B1224" s="33"/>
      <c r="C1224" s="142" t="s">
        <v>1314</v>
      </c>
      <c r="D1224" s="142" t="s">
        <v>146</v>
      </c>
      <c r="E1224" s="143" t="s">
        <v>721</v>
      </c>
      <c r="F1224" s="144" t="s">
        <v>722</v>
      </c>
      <c r="G1224" s="145" t="s">
        <v>155</v>
      </c>
      <c r="H1224" s="146">
        <v>15</v>
      </c>
      <c r="I1224" s="147"/>
      <c r="J1224" s="148">
        <f>ROUND(I1224*H1224,2)</f>
        <v>0</v>
      </c>
      <c r="K1224" s="144" t="s">
        <v>190</v>
      </c>
      <c r="L1224" s="33"/>
      <c r="M1224" s="302" t="s">
        <v>21</v>
      </c>
      <c r="N1224" s="149" t="s">
        <v>43</v>
      </c>
      <c r="O1224" s="34"/>
      <c r="P1224" s="150">
        <f>O1224*H1224</f>
        <v>0</v>
      </c>
      <c r="Q1224" s="150">
        <v>0</v>
      </c>
      <c r="R1224" s="150">
        <f>Q1224*H1224</f>
        <v>0</v>
      </c>
      <c r="S1224" s="150">
        <v>0</v>
      </c>
      <c r="T1224" s="151">
        <f>S1224*H1224</f>
        <v>0</v>
      </c>
      <c r="AR1224" s="291" t="s">
        <v>150</v>
      </c>
      <c r="AT1224" s="291" t="s">
        <v>146</v>
      </c>
      <c r="AU1224" s="291" t="s">
        <v>82</v>
      </c>
      <c r="AY1224" s="291" t="s">
        <v>145</v>
      </c>
      <c r="BE1224" s="303">
        <f>IF(N1224="základní",J1224,0)</f>
        <v>0</v>
      </c>
      <c r="BF1224" s="303">
        <f>IF(N1224="snížená",J1224,0)</f>
        <v>0</v>
      </c>
      <c r="BG1224" s="303">
        <f>IF(N1224="zákl. přenesená",J1224,0)</f>
        <v>0</v>
      </c>
      <c r="BH1224" s="303">
        <f>IF(N1224="sníž. přenesená",J1224,0)</f>
        <v>0</v>
      </c>
      <c r="BI1224" s="303">
        <f>IF(N1224="nulová",J1224,0)</f>
        <v>0</v>
      </c>
      <c r="BJ1224" s="291" t="s">
        <v>80</v>
      </c>
      <c r="BK1224" s="303">
        <f>ROUND(I1224*H1224,2)</f>
        <v>0</v>
      </c>
      <c r="BL1224" s="291" t="s">
        <v>150</v>
      </c>
      <c r="BM1224" s="291" t="s">
        <v>1844</v>
      </c>
    </row>
    <row r="1225" spans="2:65" s="55" customFormat="1" ht="81">
      <c r="B1225" s="33"/>
      <c r="D1225" s="170" t="s">
        <v>191</v>
      </c>
      <c r="F1225" s="171" t="s">
        <v>408</v>
      </c>
      <c r="I1225" s="122"/>
      <c r="L1225" s="33"/>
      <c r="M1225" s="154"/>
      <c r="N1225" s="34"/>
      <c r="O1225" s="34"/>
      <c r="P1225" s="34"/>
      <c r="Q1225" s="34"/>
      <c r="R1225" s="34"/>
      <c r="S1225" s="34"/>
      <c r="T1225" s="70"/>
      <c r="AT1225" s="291" t="s">
        <v>191</v>
      </c>
      <c r="AU1225" s="291" t="s">
        <v>82</v>
      </c>
    </row>
    <row r="1226" spans="2:65" s="55" customFormat="1" ht="22.5" customHeight="1">
      <c r="B1226" s="33"/>
      <c r="C1226" s="182" t="s">
        <v>1845</v>
      </c>
      <c r="D1226" s="182" t="s">
        <v>232</v>
      </c>
      <c r="E1226" s="183" t="s">
        <v>723</v>
      </c>
      <c r="F1226" s="184" t="s">
        <v>724</v>
      </c>
      <c r="G1226" s="185" t="s">
        <v>221</v>
      </c>
      <c r="H1226" s="186">
        <v>15</v>
      </c>
      <c r="I1226" s="187"/>
      <c r="J1226" s="188">
        <f>ROUND(I1226*H1226,2)</f>
        <v>0</v>
      </c>
      <c r="K1226" s="184" t="s">
        <v>190</v>
      </c>
      <c r="L1226" s="306"/>
      <c r="M1226" s="307" t="s">
        <v>21</v>
      </c>
      <c r="N1226" s="189" t="s">
        <v>43</v>
      </c>
      <c r="O1226" s="34"/>
      <c r="P1226" s="150">
        <f>O1226*H1226</f>
        <v>0</v>
      </c>
      <c r="Q1226" s="150">
        <v>0.21</v>
      </c>
      <c r="R1226" s="150">
        <f>Q1226*H1226</f>
        <v>3.15</v>
      </c>
      <c r="S1226" s="150">
        <v>0</v>
      </c>
      <c r="T1226" s="151">
        <f>S1226*H1226</f>
        <v>0</v>
      </c>
      <c r="AR1226" s="291" t="s">
        <v>162</v>
      </c>
      <c r="AT1226" s="291" t="s">
        <v>232</v>
      </c>
      <c r="AU1226" s="291" t="s">
        <v>82</v>
      </c>
      <c r="AY1226" s="291" t="s">
        <v>145</v>
      </c>
      <c r="BE1226" s="303">
        <f>IF(N1226="základní",J1226,0)</f>
        <v>0</v>
      </c>
      <c r="BF1226" s="303">
        <f>IF(N1226="snížená",J1226,0)</f>
        <v>0</v>
      </c>
      <c r="BG1226" s="303">
        <f>IF(N1226="zákl. přenesená",J1226,0)</f>
        <v>0</v>
      </c>
      <c r="BH1226" s="303">
        <f>IF(N1226="sníž. přenesená",J1226,0)</f>
        <v>0</v>
      </c>
      <c r="BI1226" s="303">
        <f>IF(N1226="nulová",J1226,0)</f>
        <v>0</v>
      </c>
      <c r="BJ1226" s="291" t="s">
        <v>80</v>
      </c>
      <c r="BK1226" s="303">
        <f>ROUND(I1226*H1226,2)</f>
        <v>0</v>
      </c>
      <c r="BL1226" s="291" t="s">
        <v>150</v>
      </c>
      <c r="BM1226" s="291" t="s">
        <v>1846</v>
      </c>
    </row>
    <row r="1227" spans="2:65" s="55" customFormat="1" ht="31.5" customHeight="1">
      <c r="B1227" s="33"/>
      <c r="C1227" s="142" t="s">
        <v>1315</v>
      </c>
      <c r="D1227" s="142" t="s">
        <v>146</v>
      </c>
      <c r="E1227" s="143" t="s">
        <v>725</v>
      </c>
      <c r="F1227" s="144" t="s">
        <v>726</v>
      </c>
      <c r="G1227" s="145" t="s">
        <v>155</v>
      </c>
      <c r="H1227" s="146">
        <v>15</v>
      </c>
      <c r="I1227" s="147"/>
      <c r="J1227" s="148">
        <f>ROUND(I1227*H1227,2)</f>
        <v>0</v>
      </c>
      <c r="K1227" s="144" t="s">
        <v>190</v>
      </c>
      <c r="L1227" s="33"/>
      <c r="M1227" s="302" t="s">
        <v>21</v>
      </c>
      <c r="N1227" s="149" t="s">
        <v>43</v>
      </c>
      <c r="O1227" s="34"/>
      <c r="P1227" s="150">
        <f>O1227*H1227</f>
        <v>0</v>
      </c>
      <c r="Q1227" s="150">
        <v>0</v>
      </c>
      <c r="R1227" s="150">
        <f>Q1227*H1227</f>
        <v>0</v>
      </c>
      <c r="S1227" s="150">
        <v>0</v>
      </c>
      <c r="T1227" s="151">
        <f>S1227*H1227</f>
        <v>0</v>
      </c>
      <c r="AR1227" s="291" t="s">
        <v>150</v>
      </c>
      <c r="AT1227" s="291" t="s">
        <v>146</v>
      </c>
      <c r="AU1227" s="291" t="s">
        <v>82</v>
      </c>
      <c r="AY1227" s="291" t="s">
        <v>145</v>
      </c>
      <c r="BE1227" s="303">
        <f>IF(N1227="základní",J1227,0)</f>
        <v>0</v>
      </c>
      <c r="BF1227" s="303">
        <f>IF(N1227="snížená",J1227,0)</f>
        <v>0</v>
      </c>
      <c r="BG1227" s="303">
        <f>IF(N1227="zákl. přenesená",J1227,0)</f>
        <v>0</v>
      </c>
      <c r="BH1227" s="303">
        <f>IF(N1227="sníž. přenesená",J1227,0)</f>
        <v>0</v>
      </c>
      <c r="BI1227" s="303">
        <f>IF(N1227="nulová",J1227,0)</f>
        <v>0</v>
      </c>
      <c r="BJ1227" s="291" t="s">
        <v>80</v>
      </c>
      <c r="BK1227" s="303">
        <f>ROUND(I1227*H1227,2)</f>
        <v>0</v>
      </c>
      <c r="BL1227" s="291" t="s">
        <v>150</v>
      </c>
      <c r="BM1227" s="291" t="s">
        <v>1847</v>
      </c>
    </row>
    <row r="1228" spans="2:65" s="55" customFormat="1" ht="67.5">
      <c r="B1228" s="33"/>
      <c r="D1228" s="170" t="s">
        <v>191</v>
      </c>
      <c r="F1228" s="171" t="s">
        <v>727</v>
      </c>
      <c r="I1228" s="122"/>
      <c r="L1228" s="33"/>
      <c r="M1228" s="154"/>
      <c r="N1228" s="34"/>
      <c r="O1228" s="34"/>
      <c r="P1228" s="34"/>
      <c r="Q1228" s="34"/>
      <c r="R1228" s="34"/>
      <c r="S1228" s="34"/>
      <c r="T1228" s="70"/>
      <c r="AT1228" s="291" t="s">
        <v>191</v>
      </c>
      <c r="AU1228" s="291" t="s">
        <v>82</v>
      </c>
    </row>
    <row r="1229" spans="2:65" s="55" customFormat="1" ht="22.5" customHeight="1">
      <c r="B1229" s="33"/>
      <c r="C1229" s="182" t="s">
        <v>1848</v>
      </c>
      <c r="D1229" s="182" t="s">
        <v>232</v>
      </c>
      <c r="E1229" s="183" t="s">
        <v>1849</v>
      </c>
      <c r="F1229" s="184" t="s">
        <v>1850</v>
      </c>
      <c r="G1229" s="185" t="s">
        <v>149</v>
      </c>
      <c r="H1229" s="186">
        <v>15</v>
      </c>
      <c r="I1229" s="187"/>
      <c r="J1229" s="188">
        <f>ROUND(I1229*H1229,2)</f>
        <v>0</v>
      </c>
      <c r="K1229" s="184" t="s">
        <v>21</v>
      </c>
      <c r="L1229" s="306"/>
      <c r="M1229" s="307" t="s">
        <v>21</v>
      </c>
      <c r="N1229" s="189" t="s">
        <v>43</v>
      </c>
      <c r="O1229" s="34"/>
      <c r="P1229" s="150">
        <f>O1229*H1229</f>
        <v>0</v>
      </c>
      <c r="Q1229" s="150">
        <v>0</v>
      </c>
      <c r="R1229" s="150">
        <f>Q1229*H1229</f>
        <v>0</v>
      </c>
      <c r="S1229" s="150">
        <v>0</v>
      </c>
      <c r="T1229" s="151">
        <f>S1229*H1229</f>
        <v>0</v>
      </c>
      <c r="AR1229" s="291" t="s">
        <v>162</v>
      </c>
      <c r="AT1229" s="291" t="s">
        <v>232</v>
      </c>
      <c r="AU1229" s="291" t="s">
        <v>82</v>
      </c>
      <c r="AY1229" s="291" t="s">
        <v>145</v>
      </c>
      <c r="BE1229" s="303">
        <f>IF(N1229="základní",J1229,0)</f>
        <v>0</v>
      </c>
      <c r="BF1229" s="303">
        <f>IF(N1229="snížená",J1229,0)</f>
        <v>0</v>
      </c>
      <c r="BG1229" s="303">
        <f>IF(N1229="zákl. přenesená",J1229,0)</f>
        <v>0</v>
      </c>
      <c r="BH1229" s="303">
        <f>IF(N1229="sníž. přenesená",J1229,0)</f>
        <v>0</v>
      </c>
      <c r="BI1229" s="303">
        <f>IF(N1229="nulová",J1229,0)</f>
        <v>0</v>
      </c>
      <c r="BJ1229" s="291" t="s">
        <v>80</v>
      </c>
      <c r="BK1229" s="303">
        <f>ROUND(I1229*H1229,2)</f>
        <v>0</v>
      </c>
      <c r="BL1229" s="291" t="s">
        <v>150</v>
      </c>
      <c r="BM1229" s="291" t="s">
        <v>1851</v>
      </c>
    </row>
    <row r="1230" spans="2:65" s="55" customFormat="1" ht="31.5" customHeight="1">
      <c r="B1230" s="33"/>
      <c r="C1230" s="142" t="s">
        <v>1317</v>
      </c>
      <c r="D1230" s="142" t="s">
        <v>146</v>
      </c>
      <c r="E1230" s="143" t="s">
        <v>730</v>
      </c>
      <c r="F1230" s="144" t="s">
        <v>731</v>
      </c>
      <c r="G1230" s="145" t="s">
        <v>199</v>
      </c>
      <c r="H1230" s="146">
        <v>1E-3</v>
      </c>
      <c r="I1230" s="147"/>
      <c r="J1230" s="309">
        <f>ROUND(I1230*H1230,2)</f>
        <v>0</v>
      </c>
      <c r="K1230" s="144" t="s">
        <v>190</v>
      </c>
      <c r="L1230" s="33"/>
      <c r="M1230" s="302" t="s">
        <v>21</v>
      </c>
      <c r="N1230" s="149" t="s">
        <v>43</v>
      </c>
      <c r="O1230" s="34"/>
      <c r="P1230" s="150">
        <f>O1230*H1230</f>
        <v>0</v>
      </c>
      <c r="Q1230" s="150">
        <v>0</v>
      </c>
      <c r="R1230" s="150">
        <f>Q1230*H1230</f>
        <v>0</v>
      </c>
      <c r="S1230" s="150">
        <v>0</v>
      </c>
      <c r="T1230" s="151">
        <f>S1230*H1230</f>
        <v>0</v>
      </c>
      <c r="AR1230" s="291" t="s">
        <v>150</v>
      </c>
      <c r="AT1230" s="291" t="s">
        <v>146</v>
      </c>
      <c r="AU1230" s="291" t="s">
        <v>82</v>
      </c>
      <c r="AY1230" s="291" t="s">
        <v>145</v>
      </c>
      <c r="BE1230" s="303">
        <f>IF(N1230="základní",J1230,0)</f>
        <v>0</v>
      </c>
      <c r="BF1230" s="303">
        <f>IF(N1230="snížená",J1230,0)</f>
        <v>0</v>
      </c>
      <c r="BG1230" s="303">
        <f>IF(N1230="zákl. přenesená",J1230,0)</f>
        <v>0</v>
      </c>
      <c r="BH1230" s="303">
        <f>IF(N1230="sníž. přenesená",J1230,0)</f>
        <v>0</v>
      </c>
      <c r="BI1230" s="303">
        <f>IF(N1230="nulová",J1230,0)</f>
        <v>0</v>
      </c>
      <c r="BJ1230" s="291" t="s">
        <v>80</v>
      </c>
      <c r="BK1230" s="303">
        <f>ROUND(I1230*H1230,2)</f>
        <v>0</v>
      </c>
      <c r="BL1230" s="291" t="s">
        <v>150</v>
      </c>
      <c r="BM1230" s="291" t="s">
        <v>1852</v>
      </c>
    </row>
    <row r="1231" spans="2:65" s="55" customFormat="1" ht="54">
      <c r="B1231" s="33"/>
      <c r="D1231" s="170" t="s">
        <v>191</v>
      </c>
      <c r="F1231" s="171" t="s">
        <v>732</v>
      </c>
      <c r="I1231" s="122"/>
      <c r="L1231" s="33"/>
      <c r="M1231" s="154"/>
      <c r="N1231" s="34"/>
      <c r="O1231" s="34"/>
      <c r="P1231" s="34"/>
      <c r="Q1231" s="34"/>
      <c r="R1231" s="34"/>
      <c r="S1231" s="34"/>
      <c r="T1231" s="70"/>
      <c r="AT1231" s="291" t="s">
        <v>191</v>
      </c>
      <c r="AU1231" s="291" t="s">
        <v>82</v>
      </c>
    </row>
    <row r="1232" spans="2:65" s="55" customFormat="1" ht="22.5" customHeight="1">
      <c r="B1232" s="33"/>
      <c r="C1232" s="182" t="s">
        <v>1853</v>
      </c>
      <c r="D1232" s="182" t="s">
        <v>232</v>
      </c>
      <c r="E1232" s="183" t="s">
        <v>733</v>
      </c>
      <c r="F1232" s="184" t="s">
        <v>734</v>
      </c>
      <c r="G1232" s="185" t="s">
        <v>459</v>
      </c>
      <c r="H1232" s="186">
        <v>0.6</v>
      </c>
      <c r="I1232" s="187"/>
      <c r="J1232" s="188">
        <f t="shared" ref="J1232:J1237" si="200">ROUND(I1232*H1232,2)</f>
        <v>0</v>
      </c>
      <c r="K1232" s="184" t="s">
        <v>21</v>
      </c>
      <c r="L1232" s="306"/>
      <c r="M1232" s="307" t="s">
        <v>21</v>
      </c>
      <c r="N1232" s="189" t="s">
        <v>43</v>
      </c>
      <c r="O1232" s="34"/>
      <c r="P1232" s="150">
        <f t="shared" ref="P1232:P1237" si="201">O1232*H1232</f>
        <v>0</v>
      </c>
      <c r="Q1232" s="150">
        <v>0</v>
      </c>
      <c r="R1232" s="150">
        <f t="shared" ref="R1232:R1237" si="202">Q1232*H1232</f>
        <v>0</v>
      </c>
      <c r="S1232" s="150">
        <v>0</v>
      </c>
      <c r="T1232" s="151">
        <f t="shared" ref="T1232:T1237" si="203">S1232*H1232</f>
        <v>0</v>
      </c>
      <c r="AR1232" s="291" t="s">
        <v>162</v>
      </c>
      <c r="AT1232" s="291" t="s">
        <v>232</v>
      </c>
      <c r="AU1232" s="291" t="s">
        <v>82</v>
      </c>
      <c r="AY1232" s="291" t="s">
        <v>145</v>
      </c>
      <c r="BE1232" s="303">
        <f t="shared" ref="BE1232:BE1237" si="204">IF(N1232="základní",J1232,0)</f>
        <v>0</v>
      </c>
      <c r="BF1232" s="303">
        <f t="shared" ref="BF1232:BF1237" si="205">IF(N1232="snížená",J1232,0)</f>
        <v>0</v>
      </c>
      <c r="BG1232" s="303">
        <f t="shared" ref="BG1232:BG1237" si="206">IF(N1232="zákl. přenesená",J1232,0)</f>
        <v>0</v>
      </c>
      <c r="BH1232" s="303">
        <f t="shared" ref="BH1232:BH1237" si="207">IF(N1232="sníž. přenesená",J1232,0)</f>
        <v>0</v>
      </c>
      <c r="BI1232" s="303">
        <f t="shared" ref="BI1232:BI1237" si="208">IF(N1232="nulová",J1232,0)</f>
        <v>0</v>
      </c>
      <c r="BJ1232" s="291" t="s">
        <v>80</v>
      </c>
      <c r="BK1232" s="303">
        <f t="shared" ref="BK1232:BK1237" si="209">ROUND(I1232*H1232,2)</f>
        <v>0</v>
      </c>
      <c r="BL1232" s="291" t="s">
        <v>150</v>
      </c>
      <c r="BM1232" s="291" t="s">
        <v>1854</v>
      </c>
    </row>
    <row r="1233" spans="2:65" s="55" customFormat="1" ht="22.5" customHeight="1">
      <c r="B1233" s="33"/>
      <c r="C1233" s="142" t="s">
        <v>1318</v>
      </c>
      <c r="D1233" s="142" t="s">
        <v>146</v>
      </c>
      <c r="E1233" s="143" t="s">
        <v>736</v>
      </c>
      <c r="F1233" s="144" t="s">
        <v>737</v>
      </c>
      <c r="G1233" s="145" t="s">
        <v>155</v>
      </c>
      <c r="H1233" s="146">
        <v>15</v>
      </c>
      <c r="I1233" s="147"/>
      <c r="J1233" s="148">
        <f t="shared" si="200"/>
        <v>0</v>
      </c>
      <c r="K1233" s="144" t="s">
        <v>21</v>
      </c>
      <c r="L1233" s="33"/>
      <c r="M1233" s="302" t="s">
        <v>21</v>
      </c>
      <c r="N1233" s="149" t="s">
        <v>43</v>
      </c>
      <c r="O1233" s="34"/>
      <c r="P1233" s="150">
        <f t="shared" si="201"/>
        <v>0</v>
      </c>
      <c r="Q1233" s="150">
        <v>0</v>
      </c>
      <c r="R1233" s="150">
        <f t="shared" si="202"/>
        <v>0</v>
      </c>
      <c r="S1233" s="150">
        <v>0</v>
      </c>
      <c r="T1233" s="151">
        <f t="shared" si="203"/>
        <v>0</v>
      </c>
      <c r="AR1233" s="291" t="s">
        <v>150</v>
      </c>
      <c r="AT1233" s="291" t="s">
        <v>146</v>
      </c>
      <c r="AU1233" s="291" t="s">
        <v>82</v>
      </c>
      <c r="AY1233" s="291" t="s">
        <v>145</v>
      </c>
      <c r="BE1233" s="303">
        <f t="shared" si="204"/>
        <v>0</v>
      </c>
      <c r="BF1233" s="303">
        <f t="shared" si="205"/>
        <v>0</v>
      </c>
      <c r="BG1233" s="303">
        <f t="shared" si="206"/>
        <v>0</v>
      </c>
      <c r="BH1233" s="303">
        <f t="shared" si="207"/>
        <v>0</v>
      </c>
      <c r="BI1233" s="303">
        <f t="shared" si="208"/>
        <v>0</v>
      </c>
      <c r="BJ1233" s="291" t="s">
        <v>80</v>
      </c>
      <c r="BK1233" s="303">
        <f t="shared" si="209"/>
        <v>0</v>
      </c>
      <c r="BL1233" s="291" t="s">
        <v>150</v>
      </c>
      <c r="BM1233" s="291" t="s">
        <v>1855</v>
      </c>
    </row>
    <row r="1234" spans="2:65" s="55" customFormat="1" ht="22.5" customHeight="1">
      <c r="B1234" s="33"/>
      <c r="C1234" s="182" t="s">
        <v>1856</v>
      </c>
      <c r="D1234" s="182" t="s">
        <v>232</v>
      </c>
      <c r="E1234" s="183" t="s">
        <v>739</v>
      </c>
      <c r="F1234" s="184" t="s">
        <v>740</v>
      </c>
      <c r="G1234" s="185" t="s">
        <v>149</v>
      </c>
      <c r="H1234" s="186">
        <v>45</v>
      </c>
      <c r="I1234" s="187"/>
      <c r="J1234" s="188">
        <f t="shared" si="200"/>
        <v>0</v>
      </c>
      <c r="K1234" s="184" t="s">
        <v>21</v>
      </c>
      <c r="L1234" s="306"/>
      <c r="M1234" s="307" t="s">
        <v>21</v>
      </c>
      <c r="N1234" s="189" t="s">
        <v>43</v>
      </c>
      <c r="O1234" s="34"/>
      <c r="P1234" s="150">
        <f t="shared" si="201"/>
        <v>0</v>
      </c>
      <c r="Q1234" s="150">
        <v>0</v>
      </c>
      <c r="R1234" s="150">
        <f t="shared" si="202"/>
        <v>0</v>
      </c>
      <c r="S1234" s="150">
        <v>0</v>
      </c>
      <c r="T1234" s="151">
        <f t="shared" si="203"/>
        <v>0</v>
      </c>
      <c r="AR1234" s="291" t="s">
        <v>162</v>
      </c>
      <c r="AT1234" s="291" t="s">
        <v>232</v>
      </c>
      <c r="AU1234" s="291" t="s">
        <v>82</v>
      </c>
      <c r="AY1234" s="291" t="s">
        <v>145</v>
      </c>
      <c r="BE1234" s="303">
        <f t="shared" si="204"/>
        <v>0</v>
      </c>
      <c r="BF1234" s="303">
        <f t="shared" si="205"/>
        <v>0</v>
      </c>
      <c r="BG1234" s="303">
        <f t="shared" si="206"/>
        <v>0</v>
      </c>
      <c r="BH1234" s="303">
        <f t="shared" si="207"/>
        <v>0</v>
      </c>
      <c r="BI1234" s="303">
        <f t="shared" si="208"/>
        <v>0</v>
      </c>
      <c r="BJ1234" s="291" t="s">
        <v>80</v>
      </c>
      <c r="BK1234" s="303">
        <f t="shared" si="209"/>
        <v>0</v>
      </c>
      <c r="BL1234" s="291" t="s">
        <v>150</v>
      </c>
      <c r="BM1234" s="291" t="s">
        <v>1857</v>
      </c>
    </row>
    <row r="1235" spans="2:65" s="55" customFormat="1" ht="22.5" customHeight="1">
      <c r="B1235" s="33"/>
      <c r="C1235" s="142" t="s">
        <v>1320</v>
      </c>
      <c r="D1235" s="142" t="s">
        <v>146</v>
      </c>
      <c r="E1235" s="143" t="s">
        <v>741</v>
      </c>
      <c r="F1235" s="144" t="s">
        <v>742</v>
      </c>
      <c r="G1235" s="145" t="s">
        <v>189</v>
      </c>
      <c r="H1235" s="146">
        <v>15</v>
      </c>
      <c r="I1235" s="147"/>
      <c r="J1235" s="148">
        <f t="shared" si="200"/>
        <v>0</v>
      </c>
      <c r="K1235" s="144" t="s">
        <v>21</v>
      </c>
      <c r="L1235" s="33"/>
      <c r="M1235" s="302" t="s">
        <v>21</v>
      </c>
      <c r="N1235" s="149" t="s">
        <v>43</v>
      </c>
      <c r="O1235" s="34"/>
      <c r="P1235" s="150">
        <f t="shared" si="201"/>
        <v>0</v>
      </c>
      <c r="Q1235" s="150">
        <v>0</v>
      </c>
      <c r="R1235" s="150">
        <f t="shared" si="202"/>
        <v>0</v>
      </c>
      <c r="S1235" s="150">
        <v>0</v>
      </c>
      <c r="T1235" s="151">
        <f t="shared" si="203"/>
        <v>0</v>
      </c>
      <c r="AR1235" s="291" t="s">
        <v>150</v>
      </c>
      <c r="AT1235" s="291" t="s">
        <v>146</v>
      </c>
      <c r="AU1235" s="291" t="s">
        <v>82</v>
      </c>
      <c r="AY1235" s="291" t="s">
        <v>145</v>
      </c>
      <c r="BE1235" s="303">
        <f t="shared" si="204"/>
        <v>0</v>
      </c>
      <c r="BF1235" s="303">
        <f t="shared" si="205"/>
        <v>0</v>
      </c>
      <c r="BG1235" s="303">
        <f t="shared" si="206"/>
        <v>0</v>
      </c>
      <c r="BH1235" s="303">
        <f t="shared" si="207"/>
        <v>0</v>
      </c>
      <c r="BI1235" s="303">
        <f t="shared" si="208"/>
        <v>0</v>
      </c>
      <c r="BJ1235" s="291" t="s">
        <v>80</v>
      </c>
      <c r="BK1235" s="303">
        <f t="shared" si="209"/>
        <v>0</v>
      </c>
      <c r="BL1235" s="291" t="s">
        <v>150</v>
      </c>
      <c r="BM1235" s="291" t="s">
        <v>1858</v>
      </c>
    </row>
    <row r="1236" spans="2:65" s="55" customFormat="1" ht="22.5" customHeight="1">
      <c r="B1236" s="33"/>
      <c r="C1236" s="182" t="s">
        <v>1859</v>
      </c>
      <c r="D1236" s="182" t="s">
        <v>232</v>
      </c>
      <c r="E1236" s="183" t="s">
        <v>743</v>
      </c>
      <c r="F1236" s="184" t="s">
        <v>744</v>
      </c>
      <c r="G1236" s="185" t="s">
        <v>745</v>
      </c>
      <c r="H1236" s="186">
        <v>18</v>
      </c>
      <c r="I1236" s="187"/>
      <c r="J1236" s="188">
        <f t="shared" si="200"/>
        <v>0</v>
      </c>
      <c r="K1236" s="184" t="s">
        <v>21</v>
      </c>
      <c r="L1236" s="306"/>
      <c r="M1236" s="307" t="s">
        <v>21</v>
      </c>
      <c r="N1236" s="189" t="s">
        <v>43</v>
      </c>
      <c r="O1236" s="34"/>
      <c r="P1236" s="150">
        <f t="shared" si="201"/>
        <v>0</v>
      </c>
      <c r="Q1236" s="150">
        <v>0</v>
      </c>
      <c r="R1236" s="150">
        <f t="shared" si="202"/>
        <v>0</v>
      </c>
      <c r="S1236" s="150">
        <v>0</v>
      </c>
      <c r="T1236" s="151">
        <f t="shared" si="203"/>
        <v>0</v>
      </c>
      <c r="AR1236" s="291" t="s">
        <v>162</v>
      </c>
      <c r="AT1236" s="291" t="s">
        <v>232</v>
      </c>
      <c r="AU1236" s="291" t="s">
        <v>82</v>
      </c>
      <c r="AY1236" s="291" t="s">
        <v>145</v>
      </c>
      <c r="BE1236" s="303">
        <f t="shared" si="204"/>
        <v>0</v>
      </c>
      <c r="BF1236" s="303">
        <f t="shared" si="205"/>
        <v>0</v>
      </c>
      <c r="BG1236" s="303">
        <f t="shared" si="206"/>
        <v>0</v>
      </c>
      <c r="BH1236" s="303">
        <f t="shared" si="207"/>
        <v>0</v>
      </c>
      <c r="BI1236" s="303">
        <f t="shared" si="208"/>
        <v>0</v>
      </c>
      <c r="BJ1236" s="291" t="s">
        <v>80</v>
      </c>
      <c r="BK1236" s="303">
        <f t="shared" si="209"/>
        <v>0</v>
      </c>
      <c r="BL1236" s="291" t="s">
        <v>150</v>
      </c>
      <c r="BM1236" s="291" t="s">
        <v>1860</v>
      </c>
    </row>
    <row r="1237" spans="2:65" s="55" customFormat="1" ht="31.5" customHeight="1">
      <c r="B1237" s="33"/>
      <c r="C1237" s="142" t="s">
        <v>1321</v>
      </c>
      <c r="D1237" s="142" t="s">
        <v>146</v>
      </c>
      <c r="E1237" s="143" t="s">
        <v>716</v>
      </c>
      <c r="F1237" s="144" t="s">
        <v>717</v>
      </c>
      <c r="G1237" s="145" t="s">
        <v>155</v>
      </c>
      <c r="H1237" s="146">
        <v>15</v>
      </c>
      <c r="I1237" s="147"/>
      <c r="J1237" s="148">
        <f t="shared" si="200"/>
        <v>0</v>
      </c>
      <c r="K1237" s="144" t="s">
        <v>190</v>
      </c>
      <c r="L1237" s="33"/>
      <c r="M1237" s="302" t="s">
        <v>21</v>
      </c>
      <c r="N1237" s="149" t="s">
        <v>43</v>
      </c>
      <c r="O1237" s="34"/>
      <c r="P1237" s="150">
        <f t="shared" si="201"/>
        <v>0</v>
      </c>
      <c r="Q1237" s="150">
        <v>2.0799999999999998E-3</v>
      </c>
      <c r="R1237" s="150">
        <f t="shared" si="202"/>
        <v>3.1199999999999999E-2</v>
      </c>
      <c r="S1237" s="150">
        <v>0</v>
      </c>
      <c r="T1237" s="151">
        <f t="shared" si="203"/>
        <v>0</v>
      </c>
      <c r="AR1237" s="291" t="s">
        <v>150</v>
      </c>
      <c r="AT1237" s="291" t="s">
        <v>146</v>
      </c>
      <c r="AU1237" s="291" t="s">
        <v>82</v>
      </c>
      <c r="AY1237" s="291" t="s">
        <v>145</v>
      </c>
      <c r="BE1237" s="303">
        <f t="shared" si="204"/>
        <v>0</v>
      </c>
      <c r="BF1237" s="303">
        <f t="shared" si="205"/>
        <v>0</v>
      </c>
      <c r="BG1237" s="303">
        <f t="shared" si="206"/>
        <v>0</v>
      </c>
      <c r="BH1237" s="303">
        <f t="shared" si="207"/>
        <v>0</v>
      </c>
      <c r="BI1237" s="303">
        <f t="shared" si="208"/>
        <v>0</v>
      </c>
      <c r="BJ1237" s="291" t="s">
        <v>80</v>
      </c>
      <c r="BK1237" s="303">
        <f t="shared" si="209"/>
        <v>0</v>
      </c>
      <c r="BL1237" s="291" t="s">
        <v>150</v>
      </c>
      <c r="BM1237" s="291" t="s">
        <v>1861</v>
      </c>
    </row>
    <row r="1238" spans="2:65" s="55" customFormat="1" ht="121.5">
      <c r="B1238" s="33"/>
      <c r="D1238" s="170" t="s">
        <v>191</v>
      </c>
      <c r="F1238" s="171" t="s">
        <v>718</v>
      </c>
      <c r="I1238" s="122"/>
      <c r="L1238" s="33"/>
      <c r="M1238" s="154"/>
      <c r="N1238" s="34"/>
      <c r="O1238" s="34"/>
      <c r="P1238" s="34"/>
      <c r="Q1238" s="34"/>
      <c r="R1238" s="34"/>
      <c r="S1238" s="34"/>
      <c r="T1238" s="70"/>
      <c r="AT1238" s="291" t="s">
        <v>191</v>
      </c>
      <c r="AU1238" s="291" t="s">
        <v>82</v>
      </c>
    </row>
    <row r="1239" spans="2:65" s="55" customFormat="1" ht="22.5" customHeight="1">
      <c r="B1239" s="33"/>
      <c r="C1239" s="142" t="s">
        <v>1862</v>
      </c>
      <c r="D1239" s="142" t="s">
        <v>146</v>
      </c>
      <c r="E1239" s="143" t="s">
        <v>713</v>
      </c>
      <c r="F1239" s="144" t="s">
        <v>714</v>
      </c>
      <c r="G1239" s="145" t="s">
        <v>155</v>
      </c>
      <c r="H1239" s="146">
        <v>15</v>
      </c>
      <c r="I1239" s="147"/>
      <c r="J1239" s="148">
        <f>ROUND(I1239*H1239,2)</f>
        <v>0</v>
      </c>
      <c r="K1239" s="144" t="s">
        <v>21</v>
      </c>
      <c r="L1239" s="33"/>
      <c r="M1239" s="302" t="s">
        <v>21</v>
      </c>
      <c r="N1239" s="149" t="s">
        <v>43</v>
      </c>
      <c r="O1239" s="34"/>
      <c r="P1239" s="150">
        <f>O1239*H1239</f>
        <v>0</v>
      </c>
      <c r="Q1239" s="150">
        <v>0</v>
      </c>
      <c r="R1239" s="150">
        <f>Q1239*H1239</f>
        <v>0</v>
      </c>
      <c r="S1239" s="150">
        <v>0</v>
      </c>
      <c r="T1239" s="151">
        <f>S1239*H1239</f>
        <v>0</v>
      </c>
      <c r="AR1239" s="291" t="s">
        <v>150</v>
      </c>
      <c r="AT1239" s="291" t="s">
        <v>146</v>
      </c>
      <c r="AU1239" s="291" t="s">
        <v>82</v>
      </c>
      <c r="AY1239" s="291" t="s">
        <v>145</v>
      </c>
      <c r="BE1239" s="303">
        <f>IF(N1239="základní",J1239,0)</f>
        <v>0</v>
      </c>
      <c r="BF1239" s="303">
        <f>IF(N1239="snížená",J1239,0)</f>
        <v>0</v>
      </c>
      <c r="BG1239" s="303">
        <f>IF(N1239="zákl. přenesená",J1239,0)</f>
        <v>0</v>
      </c>
      <c r="BH1239" s="303">
        <f>IF(N1239="sníž. přenesená",J1239,0)</f>
        <v>0</v>
      </c>
      <c r="BI1239" s="303">
        <f>IF(N1239="nulová",J1239,0)</f>
        <v>0</v>
      </c>
      <c r="BJ1239" s="291" t="s">
        <v>80</v>
      </c>
      <c r="BK1239" s="303">
        <f>ROUND(I1239*H1239,2)</f>
        <v>0</v>
      </c>
      <c r="BL1239" s="291" t="s">
        <v>150</v>
      </c>
      <c r="BM1239" s="291" t="s">
        <v>1863</v>
      </c>
    </row>
    <row r="1240" spans="2:65" s="55" customFormat="1" ht="22.5" customHeight="1">
      <c r="B1240" s="33"/>
      <c r="C1240" s="142" t="s">
        <v>1323</v>
      </c>
      <c r="D1240" s="142" t="s">
        <v>146</v>
      </c>
      <c r="E1240" s="143" t="s">
        <v>746</v>
      </c>
      <c r="F1240" s="144" t="s">
        <v>747</v>
      </c>
      <c r="G1240" s="145" t="s">
        <v>221</v>
      </c>
      <c r="H1240" s="146">
        <v>10.5</v>
      </c>
      <c r="I1240" s="147"/>
      <c r="J1240" s="148">
        <f>ROUND(I1240*H1240,2)</f>
        <v>0</v>
      </c>
      <c r="K1240" s="144" t="s">
        <v>190</v>
      </c>
      <c r="L1240" s="33"/>
      <c r="M1240" s="302" t="s">
        <v>21</v>
      </c>
      <c r="N1240" s="149" t="s">
        <v>43</v>
      </c>
      <c r="O1240" s="34"/>
      <c r="P1240" s="150">
        <f>O1240*H1240</f>
        <v>0</v>
      </c>
      <c r="Q1240" s="150">
        <v>0</v>
      </c>
      <c r="R1240" s="150">
        <f>Q1240*H1240</f>
        <v>0</v>
      </c>
      <c r="S1240" s="150">
        <v>0</v>
      </c>
      <c r="T1240" s="151">
        <f>S1240*H1240</f>
        <v>0</v>
      </c>
      <c r="AR1240" s="291" t="s">
        <v>150</v>
      </c>
      <c r="AT1240" s="291" t="s">
        <v>146</v>
      </c>
      <c r="AU1240" s="291" t="s">
        <v>82</v>
      </c>
      <c r="AY1240" s="291" t="s">
        <v>145</v>
      </c>
      <c r="BE1240" s="303">
        <f>IF(N1240="základní",J1240,0)</f>
        <v>0</v>
      </c>
      <c r="BF1240" s="303">
        <f>IF(N1240="snížená",J1240,0)</f>
        <v>0</v>
      </c>
      <c r="BG1240" s="303">
        <f>IF(N1240="zákl. přenesená",J1240,0)</f>
        <v>0</v>
      </c>
      <c r="BH1240" s="303">
        <f>IF(N1240="sníž. přenesená",J1240,0)</f>
        <v>0</v>
      </c>
      <c r="BI1240" s="303">
        <f>IF(N1240="nulová",J1240,0)</f>
        <v>0</v>
      </c>
      <c r="BJ1240" s="291" t="s">
        <v>80</v>
      </c>
      <c r="BK1240" s="303">
        <f>ROUND(I1240*H1240,2)</f>
        <v>0</v>
      </c>
      <c r="BL1240" s="291" t="s">
        <v>150</v>
      </c>
      <c r="BM1240" s="291" t="s">
        <v>1864</v>
      </c>
    </row>
    <row r="1241" spans="2:65" s="55" customFormat="1" ht="22.5" customHeight="1">
      <c r="B1241" s="33"/>
      <c r="C1241" s="182" t="s">
        <v>1865</v>
      </c>
      <c r="D1241" s="182" t="s">
        <v>232</v>
      </c>
      <c r="E1241" s="183" t="s">
        <v>748</v>
      </c>
      <c r="F1241" s="184" t="s">
        <v>749</v>
      </c>
      <c r="G1241" s="185" t="s">
        <v>221</v>
      </c>
      <c r="H1241" s="186">
        <v>10.5</v>
      </c>
      <c r="I1241" s="187"/>
      <c r="J1241" s="188">
        <f>ROUND(I1241*H1241,2)</f>
        <v>0</v>
      </c>
      <c r="K1241" s="184" t="s">
        <v>190</v>
      </c>
      <c r="L1241" s="306"/>
      <c r="M1241" s="307" t="s">
        <v>21</v>
      </c>
      <c r="N1241" s="189" t="s">
        <v>43</v>
      </c>
      <c r="O1241" s="34"/>
      <c r="P1241" s="150">
        <f>O1241*H1241</f>
        <v>0</v>
      </c>
      <c r="Q1241" s="150">
        <v>0</v>
      </c>
      <c r="R1241" s="150">
        <f>Q1241*H1241</f>
        <v>0</v>
      </c>
      <c r="S1241" s="150">
        <v>0</v>
      </c>
      <c r="T1241" s="151">
        <f>S1241*H1241</f>
        <v>0</v>
      </c>
      <c r="AR1241" s="291" t="s">
        <v>162</v>
      </c>
      <c r="AT1241" s="291" t="s">
        <v>232</v>
      </c>
      <c r="AU1241" s="291" t="s">
        <v>82</v>
      </c>
      <c r="AY1241" s="291" t="s">
        <v>145</v>
      </c>
      <c r="BE1241" s="303">
        <f>IF(N1241="základní",J1241,0)</f>
        <v>0</v>
      </c>
      <c r="BF1241" s="303">
        <f>IF(N1241="snížená",J1241,0)</f>
        <v>0</v>
      </c>
      <c r="BG1241" s="303">
        <f>IF(N1241="zákl. přenesená",J1241,0)</f>
        <v>0</v>
      </c>
      <c r="BH1241" s="303">
        <f>IF(N1241="sníž. přenesená",J1241,0)</f>
        <v>0</v>
      </c>
      <c r="BI1241" s="303">
        <f>IF(N1241="nulová",J1241,0)</f>
        <v>0</v>
      </c>
      <c r="BJ1241" s="291" t="s">
        <v>80</v>
      </c>
      <c r="BK1241" s="303">
        <f>ROUND(I1241*H1241,2)</f>
        <v>0</v>
      </c>
      <c r="BL1241" s="291" t="s">
        <v>150</v>
      </c>
      <c r="BM1241" s="291" t="s">
        <v>1866</v>
      </c>
    </row>
    <row r="1242" spans="2:65" s="55" customFormat="1" ht="22.5" customHeight="1">
      <c r="B1242" s="33"/>
      <c r="C1242" s="142" t="s">
        <v>1324</v>
      </c>
      <c r="D1242" s="142" t="s">
        <v>146</v>
      </c>
      <c r="E1242" s="143" t="s">
        <v>750</v>
      </c>
      <c r="F1242" s="144" t="s">
        <v>751</v>
      </c>
      <c r="G1242" s="145" t="s">
        <v>189</v>
      </c>
      <c r="H1242" s="146">
        <v>26.494</v>
      </c>
      <c r="I1242" s="147"/>
      <c r="J1242" s="148">
        <f>ROUND(I1242*H1242,2)</f>
        <v>0</v>
      </c>
      <c r="K1242" s="144" t="s">
        <v>21</v>
      </c>
      <c r="L1242" s="33"/>
      <c r="M1242" s="302" t="s">
        <v>21</v>
      </c>
      <c r="N1242" s="149" t="s">
        <v>43</v>
      </c>
      <c r="O1242" s="34"/>
      <c r="P1242" s="150">
        <f>O1242*H1242</f>
        <v>0</v>
      </c>
      <c r="Q1242" s="150">
        <v>0</v>
      </c>
      <c r="R1242" s="150">
        <f>Q1242*H1242</f>
        <v>0</v>
      </c>
      <c r="S1242" s="150">
        <v>0</v>
      </c>
      <c r="T1242" s="151">
        <f>S1242*H1242</f>
        <v>0</v>
      </c>
      <c r="AR1242" s="291" t="s">
        <v>150</v>
      </c>
      <c r="AT1242" s="291" t="s">
        <v>146</v>
      </c>
      <c r="AU1242" s="291" t="s">
        <v>82</v>
      </c>
      <c r="AY1242" s="291" t="s">
        <v>145</v>
      </c>
      <c r="BE1242" s="303">
        <f>IF(N1242="základní",J1242,0)</f>
        <v>0</v>
      </c>
      <c r="BF1242" s="303">
        <f>IF(N1242="snížená",J1242,0)</f>
        <v>0</v>
      </c>
      <c r="BG1242" s="303">
        <f>IF(N1242="zákl. přenesená",J1242,0)</f>
        <v>0</v>
      </c>
      <c r="BH1242" s="303">
        <f>IF(N1242="sníž. přenesená",J1242,0)</f>
        <v>0</v>
      </c>
      <c r="BI1242" s="303">
        <f>IF(N1242="nulová",J1242,0)</f>
        <v>0</v>
      </c>
      <c r="BJ1242" s="291" t="s">
        <v>80</v>
      </c>
      <c r="BK1242" s="303">
        <f>ROUND(I1242*H1242,2)</f>
        <v>0</v>
      </c>
      <c r="BL1242" s="291" t="s">
        <v>150</v>
      </c>
      <c r="BM1242" s="291" t="s">
        <v>1867</v>
      </c>
    </row>
    <row r="1243" spans="2:65" s="55" customFormat="1" ht="22.5" customHeight="1">
      <c r="B1243" s="33"/>
      <c r="C1243" s="182" t="s">
        <v>1868</v>
      </c>
      <c r="D1243" s="182" t="s">
        <v>232</v>
      </c>
      <c r="E1243" s="183" t="s">
        <v>753</v>
      </c>
      <c r="F1243" s="184" t="s">
        <v>754</v>
      </c>
      <c r="G1243" s="185" t="s">
        <v>221</v>
      </c>
      <c r="H1243" s="186">
        <v>2.649</v>
      </c>
      <c r="I1243" s="187"/>
      <c r="J1243" s="188">
        <f>ROUND(I1243*H1243,2)</f>
        <v>0</v>
      </c>
      <c r="K1243" s="184" t="s">
        <v>190</v>
      </c>
      <c r="L1243" s="306"/>
      <c r="M1243" s="307" t="s">
        <v>21</v>
      </c>
      <c r="N1243" s="189" t="s">
        <v>43</v>
      </c>
      <c r="O1243" s="34"/>
      <c r="P1243" s="150">
        <f>O1243*H1243</f>
        <v>0</v>
      </c>
      <c r="Q1243" s="150">
        <v>0.2</v>
      </c>
      <c r="R1243" s="150">
        <f>Q1243*H1243</f>
        <v>0.52980000000000005</v>
      </c>
      <c r="S1243" s="150">
        <v>0</v>
      </c>
      <c r="T1243" s="151">
        <f>S1243*H1243</f>
        <v>0</v>
      </c>
      <c r="AR1243" s="291" t="s">
        <v>162</v>
      </c>
      <c r="AT1243" s="291" t="s">
        <v>232</v>
      </c>
      <c r="AU1243" s="291" t="s">
        <v>82</v>
      </c>
      <c r="AY1243" s="291" t="s">
        <v>145</v>
      </c>
      <c r="BE1243" s="303">
        <f>IF(N1243="základní",J1243,0)</f>
        <v>0</v>
      </c>
      <c r="BF1243" s="303">
        <f>IF(N1243="snížená",J1243,0)</f>
        <v>0</v>
      </c>
      <c r="BG1243" s="303">
        <f>IF(N1243="zákl. přenesená",J1243,0)</f>
        <v>0</v>
      </c>
      <c r="BH1243" s="303">
        <f>IF(N1243="sníž. přenesená",J1243,0)</f>
        <v>0</v>
      </c>
      <c r="BI1243" s="303">
        <f>IF(N1243="nulová",J1243,0)</f>
        <v>0</v>
      </c>
      <c r="BJ1243" s="291" t="s">
        <v>80</v>
      </c>
      <c r="BK1243" s="303">
        <f>ROUND(I1243*H1243,2)</f>
        <v>0</v>
      </c>
      <c r="BL1243" s="291" t="s">
        <v>150</v>
      </c>
      <c r="BM1243" s="291" t="s">
        <v>1869</v>
      </c>
    </row>
    <row r="1244" spans="2:65" s="133" customFormat="1" ht="22.35" customHeight="1">
      <c r="B1244" s="132"/>
      <c r="D1244" s="134" t="s">
        <v>71</v>
      </c>
      <c r="E1244" s="168" t="s">
        <v>755</v>
      </c>
      <c r="F1244" s="168" t="s">
        <v>756</v>
      </c>
      <c r="I1244" s="136"/>
      <c r="J1244" s="169">
        <f>BK1244</f>
        <v>0</v>
      </c>
      <c r="L1244" s="132"/>
      <c r="M1244" s="138"/>
      <c r="N1244" s="139"/>
      <c r="O1244" s="139"/>
      <c r="P1244" s="140">
        <f>SUM(P1245:P1252)</f>
        <v>0</v>
      </c>
      <c r="Q1244" s="139"/>
      <c r="R1244" s="140">
        <f>SUM(R1245:R1252)</f>
        <v>6.0000000000000008E-5</v>
      </c>
      <c r="S1244" s="139"/>
      <c r="T1244" s="141">
        <f>SUM(T1245:T1252)</f>
        <v>0</v>
      </c>
      <c r="AR1244" s="165" t="s">
        <v>80</v>
      </c>
      <c r="AT1244" s="300" t="s">
        <v>71</v>
      </c>
      <c r="AU1244" s="300" t="s">
        <v>82</v>
      </c>
      <c r="AY1244" s="165" t="s">
        <v>145</v>
      </c>
      <c r="BK1244" s="301">
        <f>SUM(BK1245:BK1252)</f>
        <v>0</v>
      </c>
    </row>
    <row r="1245" spans="2:65" s="55" customFormat="1" ht="22.5" customHeight="1">
      <c r="B1245" s="33"/>
      <c r="C1245" s="142" t="s">
        <v>1326</v>
      </c>
      <c r="D1245" s="142" t="s">
        <v>146</v>
      </c>
      <c r="E1245" s="143" t="s">
        <v>757</v>
      </c>
      <c r="F1245" s="144" t="s">
        <v>758</v>
      </c>
      <c r="G1245" s="145" t="s">
        <v>155</v>
      </c>
      <c r="H1245" s="146">
        <v>15</v>
      </c>
      <c r="I1245" s="147"/>
      <c r="J1245" s="148">
        <f>ROUND(I1245*H1245,2)</f>
        <v>0</v>
      </c>
      <c r="K1245" s="144" t="s">
        <v>190</v>
      </c>
      <c r="L1245" s="33"/>
      <c r="M1245" s="302" t="s">
        <v>21</v>
      </c>
      <c r="N1245" s="149" t="s">
        <v>43</v>
      </c>
      <c r="O1245" s="34"/>
      <c r="P1245" s="150">
        <f>O1245*H1245</f>
        <v>0</v>
      </c>
      <c r="Q1245" s="150">
        <v>0</v>
      </c>
      <c r="R1245" s="150">
        <f>Q1245*H1245</f>
        <v>0</v>
      </c>
      <c r="S1245" s="150">
        <v>0</v>
      </c>
      <c r="T1245" s="151">
        <f>S1245*H1245</f>
        <v>0</v>
      </c>
      <c r="AR1245" s="291" t="s">
        <v>150</v>
      </c>
      <c r="AT1245" s="291" t="s">
        <v>146</v>
      </c>
      <c r="AU1245" s="291" t="s">
        <v>159</v>
      </c>
      <c r="AY1245" s="291" t="s">
        <v>145</v>
      </c>
      <c r="BE1245" s="303">
        <f>IF(N1245="základní",J1245,0)</f>
        <v>0</v>
      </c>
      <c r="BF1245" s="303">
        <f>IF(N1245="snížená",J1245,0)</f>
        <v>0</v>
      </c>
      <c r="BG1245" s="303">
        <f>IF(N1245="zákl. přenesená",J1245,0)</f>
        <v>0</v>
      </c>
      <c r="BH1245" s="303">
        <f>IF(N1245="sníž. přenesená",J1245,0)</f>
        <v>0</v>
      </c>
      <c r="BI1245" s="303">
        <f>IF(N1245="nulová",J1245,0)</f>
        <v>0</v>
      </c>
      <c r="BJ1245" s="291" t="s">
        <v>80</v>
      </c>
      <c r="BK1245" s="303">
        <f>ROUND(I1245*H1245,2)</f>
        <v>0</v>
      </c>
      <c r="BL1245" s="291" t="s">
        <v>150</v>
      </c>
      <c r="BM1245" s="291" t="s">
        <v>1870</v>
      </c>
    </row>
    <row r="1246" spans="2:65" s="55" customFormat="1" ht="148.5">
      <c r="B1246" s="33"/>
      <c r="D1246" s="170" t="s">
        <v>191</v>
      </c>
      <c r="F1246" s="171" t="s">
        <v>759</v>
      </c>
      <c r="I1246" s="122"/>
      <c r="L1246" s="33"/>
      <c r="M1246" s="154"/>
      <c r="N1246" s="34"/>
      <c r="O1246" s="34"/>
      <c r="P1246" s="34"/>
      <c r="Q1246" s="34"/>
      <c r="R1246" s="34"/>
      <c r="S1246" s="34"/>
      <c r="T1246" s="70"/>
      <c r="AT1246" s="291" t="s">
        <v>191</v>
      </c>
      <c r="AU1246" s="291" t="s">
        <v>159</v>
      </c>
    </row>
    <row r="1247" spans="2:65" s="55" customFormat="1" ht="22.5" customHeight="1">
      <c r="B1247" s="33"/>
      <c r="C1247" s="142" t="s">
        <v>1871</v>
      </c>
      <c r="D1247" s="142" t="s">
        <v>146</v>
      </c>
      <c r="E1247" s="143" t="s">
        <v>760</v>
      </c>
      <c r="F1247" s="144" t="s">
        <v>761</v>
      </c>
      <c r="G1247" s="145" t="s">
        <v>149</v>
      </c>
      <c r="H1247" s="146">
        <v>30</v>
      </c>
      <c r="I1247" s="147"/>
      <c r="J1247" s="148">
        <f>ROUND(I1247*H1247,2)</f>
        <v>0</v>
      </c>
      <c r="K1247" s="144" t="s">
        <v>21</v>
      </c>
      <c r="L1247" s="33"/>
      <c r="M1247" s="302" t="s">
        <v>21</v>
      </c>
      <c r="N1247" s="149" t="s">
        <v>43</v>
      </c>
      <c r="O1247" s="34"/>
      <c r="P1247" s="150">
        <f>O1247*H1247</f>
        <v>0</v>
      </c>
      <c r="Q1247" s="150">
        <v>0</v>
      </c>
      <c r="R1247" s="150">
        <f>Q1247*H1247</f>
        <v>0</v>
      </c>
      <c r="S1247" s="150">
        <v>0</v>
      </c>
      <c r="T1247" s="151">
        <f>S1247*H1247</f>
        <v>0</v>
      </c>
      <c r="AR1247" s="291" t="s">
        <v>150</v>
      </c>
      <c r="AT1247" s="291" t="s">
        <v>146</v>
      </c>
      <c r="AU1247" s="291" t="s">
        <v>159</v>
      </c>
      <c r="AY1247" s="291" t="s">
        <v>145</v>
      </c>
      <c r="BE1247" s="303">
        <f>IF(N1247="základní",J1247,0)</f>
        <v>0</v>
      </c>
      <c r="BF1247" s="303">
        <f>IF(N1247="snížená",J1247,0)</f>
        <v>0</v>
      </c>
      <c r="BG1247" s="303">
        <f>IF(N1247="zákl. přenesená",J1247,0)</f>
        <v>0</v>
      </c>
      <c r="BH1247" s="303">
        <f>IF(N1247="sníž. přenesená",J1247,0)</f>
        <v>0</v>
      </c>
      <c r="BI1247" s="303">
        <f>IF(N1247="nulová",J1247,0)</f>
        <v>0</v>
      </c>
      <c r="BJ1247" s="291" t="s">
        <v>80</v>
      </c>
      <c r="BK1247" s="303">
        <f>ROUND(I1247*H1247,2)</f>
        <v>0</v>
      </c>
      <c r="BL1247" s="291" t="s">
        <v>150</v>
      </c>
      <c r="BM1247" s="291" t="s">
        <v>1872</v>
      </c>
    </row>
    <row r="1248" spans="2:65" s="55" customFormat="1" ht="22.5" customHeight="1">
      <c r="B1248" s="33"/>
      <c r="C1248" s="142" t="s">
        <v>1327</v>
      </c>
      <c r="D1248" s="142" t="s">
        <v>146</v>
      </c>
      <c r="E1248" s="143" t="s">
        <v>763</v>
      </c>
      <c r="F1248" s="144" t="s">
        <v>764</v>
      </c>
      <c r="G1248" s="145" t="s">
        <v>155</v>
      </c>
      <c r="H1248" s="146">
        <v>3</v>
      </c>
      <c r="I1248" s="147"/>
      <c r="J1248" s="148">
        <f>ROUND(I1248*H1248,2)</f>
        <v>0</v>
      </c>
      <c r="K1248" s="144" t="s">
        <v>190</v>
      </c>
      <c r="L1248" s="33"/>
      <c r="M1248" s="302" t="s">
        <v>21</v>
      </c>
      <c r="N1248" s="149" t="s">
        <v>43</v>
      </c>
      <c r="O1248" s="34"/>
      <c r="P1248" s="150">
        <f>O1248*H1248</f>
        <v>0</v>
      </c>
      <c r="Q1248" s="150">
        <v>2.0000000000000002E-5</v>
      </c>
      <c r="R1248" s="150">
        <f>Q1248*H1248</f>
        <v>6.0000000000000008E-5</v>
      </c>
      <c r="S1248" s="150">
        <v>0</v>
      </c>
      <c r="T1248" s="151">
        <f>S1248*H1248</f>
        <v>0</v>
      </c>
      <c r="AR1248" s="291" t="s">
        <v>150</v>
      </c>
      <c r="AT1248" s="291" t="s">
        <v>146</v>
      </c>
      <c r="AU1248" s="291" t="s">
        <v>159</v>
      </c>
      <c r="AY1248" s="291" t="s">
        <v>145</v>
      </c>
      <c r="BE1248" s="303">
        <f>IF(N1248="základní",J1248,0)</f>
        <v>0</v>
      </c>
      <c r="BF1248" s="303">
        <f>IF(N1248="snížená",J1248,0)</f>
        <v>0</v>
      </c>
      <c r="BG1248" s="303">
        <f>IF(N1248="zákl. přenesená",J1248,0)</f>
        <v>0</v>
      </c>
      <c r="BH1248" s="303">
        <f>IF(N1248="sníž. přenesená",J1248,0)</f>
        <v>0</v>
      </c>
      <c r="BI1248" s="303">
        <f>IF(N1248="nulová",J1248,0)</f>
        <v>0</v>
      </c>
      <c r="BJ1248" s="291" t="s">
        <v>80</v>
      </c>
      <c r="BK1248" s="303">
        <f>ROUND(I1248*H1248,2)</f>
        <v>0</v>
      </c>
      <c r="BL1248" s="291" t="s">
        <v>150</v>
      </c>
      <c r="BM1248" s="291" t="s">
        <v>1873</v>
      </c>
    </row>
    <row r="1249" spans="2:65" s="55" customFormat="1" ht="27">
      <c r="B1249" s="33"/>
      <c r="D1249" s="170" t="s">
        <v>191</v>
      </c>
      <c r="F1249" s="171" t="s">
        <v>765</v>
      </c>
      <c r="I1249" s="122"/>
      <c r="L1249" s="33"/>
      <c r="M1249" s="154"/>
      <c r="N1249" s="34"/>
      <c r="O1249" s="34"/>
      <c r="P1249" s="34"/>
      <c r="Q1249" s="34"/>
      <c r="R1249" s="34"/>
      <c r="S1249" s="34"/>
      <c r="T1249" s="70"/>
      <c r="AT1249" s="291" t="s">
        <v>191</v>
      </c>
      <c r="AU1249" s="291" t="s">
        <v>159</v>
      </c>
    </row>
    <row r="1250" spans="2:65" s="55" customFormat="1" ht="22.5" customHeight="1">
      <c r="B1250" s="33"/>
      <c r="C1250" s="142" t="s">
        <v>1874</v>
      </c>
      <c r="D1250" s="142" t="s">
        <v>146</v>
      </c>
      <c r="E1250" s="143" t="s">
        <v>766</v>
      </c>
      <c r="F1250" s="144" t="s">
        <v>767</v>
      </c>
      <c r="G1250" s="145" t="s">
        <v>189</v>
      </c>
      <c r="H1250" s="146">
        <v>1</v>
      </c>
      <c r="I1250" s="147"/>
      <c r="J1250" s="148">
        <f>ROUND(I1250*H1250,2)</f>
        <v>0</v>
      </c>
      <c r="K1250" s="144" t="s">
        <v>21</v>
      </c>
      <c r="L1250" s="33"/>
      <c r="M1250" s="302" t="s">
        <v>21</v>
      </c>
      <c r="N1250" s="149" t="s">
        <v>43</v>
      </c>
      <c r="O1250" s="34"/>
      <c r="P1250" s="150">
        <f>O1250*H1250</f>
        <v>0</v>
      </c>
      <c r="Q1250" s="150">
        <v>0</v>
      </c>
      <c r="R1250" s="150">
        <f>Q1250*H1250</f>
        <v>0</v>
      </c>
      <c r="S1250" s="150">
        <v>0</v>
      </c>
      <c r="T1250" s="151">
        <f>S1250*H1250</f>
        <v>0</v>
      </c>
      <c r="AR1250" s="291" t="s">
        <v>150</v>
      </c>
      <c r="AT1250" s="291" t="s">
        <v>146</v>
      </c>
      <c r="AU1250" s="291" t="s">
        <v>159</v>
      </c>
      <c r="AY1250" s="291" t="s">
        <v>145</v>
      </c>
      <c r="BE1250" s="303">
        <f>IF(N1250="základní",J1250,0)</f>
        <v>0</v>
      </c>
      <c r="BF1250" s="303">
        <f>IF(N1250="snížená",J1250,0)</f>
        <v>0</v>
      </c>
      <c r="BG1250" s="303">
        <f>IF(N1250="zákl. přenesená",J1250,0)</f>
        <v>0</v>
      </c>
      <c r="BH1250" s="303">
        <f>IF(N1250="sníž. přenesená",J1250,0)</f>
        <v>0</v>
      </c>
      <c r="BI1250" s="303">
        <f>IF(N1250="nulová",J1250,0)</f>
        <v>0</v>
      </c>
      <c r="BJ1250" s="291" t="s">
        <v>80</v>
      </c>
      <c r="BK1250" s="303">
        <f>ROUND(I1250*H1250,2)</f>
        <v>0</v>
      </c>
      <c r="BL1250" s="291" t="s">
        <v>150</v>
      </c>
      <c r="BM1250" s="291" t="s">
        <v>1875</v>
      </c>
    </row>
    <row r="1251" spans="2:65" s="55" customFormat="1" ht="22.5" customHeight="1">
      <c r="B1251" s="33"/>
      <c r="C1251" s="142" t="s">
        <v>1329</v>
      </c>
      <c r="D1251" s="142" t="s">
        <v>146</v>
      </c>
      <c r="E1251" s="143" t="s">
        <v>741</v>
      </c>
      <c r="F1251" s="144" t="s">
        <v>742</v>
      </c>
      <c r="G1251" s="145" t="s">
        <v>189</v>
      </c>
      <c r="H1251" s="146">
        <v>1</v>
      </c>
      <c r="I1251" s="147"/>
      <c r="J1251" s="148">
        <f>ROUND(I1251*H1251,2)</f>
        <v>0</v>
      </c>
      <c r="K1251" s="144" t="s">
        <v>21</v>
      </c>
      <c r="L1251" s="33"/>
      <c r="M1251" s="302" t="s">
        <v>21</v>
      </c>
      <c r="N1251" s="149" t="s">
        <v>43</v>
      </c>
      <c r="O1251" s="34"/>
      <c r="P1251" s="150">
        <f>O1251*H1251</f>
        <v>0</v>
      </c>
      <c r="Q1251" s="150">
        <v>0</v>
      </c>
      <c r="R1251" s="150">
        <f>Q1251*H1251</f>
        <v>0</v>
      </c>
      <c r="S1251" s="150">
        <v>0</v>
      </c>
      <c r="T1251" s="151">
        <f>S1251*H1251</f>
        <v>0</v>
      </c>
      <c r="AR1251" s="291" t="s">
        <v>150</v>
      </c>
      <c r="AT1251" s="291" t="s">
        <v>146</v>
      </c>
      <c r="AU1251" s="291" t="s">
        <v>159</v>
      </c>
      <c r="AY1251" s="291" t="s">
        <v>145</v>
      </c>
      <c r="BE1251" s="303">
        <f>IF(N1251="základní",J1251,0)</f>
        <v>0</v>
      </c>
      <c r="BF1251" s="303">
        <f>IF(N1251="snížená",J1251,0)</f>
        <v>0</v>
      </c>
      <c r="BG1251" s="303">
        <f>IF(N1251="zákl. přenesená",J1251,0)</f>
        <v>0</v>
      </c>
      <c r="BH1251" s="303">
        <f>IF(N1251="sníž. přenesená",J1251,0)</f>
        <v>0</v>
      </c>
      <c r="BI1251" s="303">
        <f>IF(N1251="nulová",J1251,0)</f>
        <v>0</v>
      </c>
      <c r="BJ1251" s="291" t="s">
        <v>80</v>
      </c>
      <c r="BK1251" s="303">
        <f>ROUND(I1251*H1251,2)</f>
        <v>0</v>
      </c>
      <c r="BL1251" s="291" t="s">
        <v>150</v>
      </c>
      <c r="BM1251" s="291" t="s">
        <v>1876</v>
      </c>
    </row>
    <row r="1252" spans="2:65" s="55" customFormat="1" ht="22.5" customHeight="1">
      <c r="B1252" s="33"/>
      <c r="C1252" s="182" t="s">
        <v>1877</v>
      </c>
      <c r="D1252" s="182" t="s">
        <v>232</v>
      </c>
      <c r="E1252" s="183" t="s">
        <v>743</v>
      </c>
      <c r="F1252" s="184" t="s">
        <v>744</v>
      </c>
      <c r="G1252" s="185" t="s">
        <v>745</v>
      </c>
      <c r="H1252" s="186">
        <v>1.2</v>
      </c>
      <c r="I1252" s="187"/>
      <c r="J1252" s="188">
        <f>ROUND(I1252*H1252,2)</f>
        <v>0</v>
      </c>
      <c r="K1252" s="184" t="s">
        <v>21</v>
      </c>
      <c r="L1252" s="306"/>
      <c r="M1252" s="307" t="s">
        <v>21</v>
      </c>
      <c r="N1252" s="189" t="s">
        <v>43</v>
      </c>
      <c r="O1252" s="34"/>
      <c r="P1252" s="150">
        <f>O1252*H1252</f>
        <v>0</v>
      </c>
      <c r="Q1252" s="150">
        <v>0</v>
      </c>
      <c r="R1252" s="150">
        <f>Q1252*H1252</f>
        <v>0</v>
      </c>
      <c r="S1252" s="150">
        <v>0</v>
      </c>
      <c r="T1252" s="151">
        <f>S1252*H1252</f>
        <v>0</v>
      </c>
      <c r="AR1252" s="291" t="s">
        <v>162</v>
      </c>
      <c r="AT1252" s="291" t="s">
        <v>232</v>
      </c>
      <c r="AU1252" s="291" t="s">
        <v>159</v>
      </c>
      <c r="AY1252" s="291" t="s">
        <v>145</v>
      </c>
      <c r="BE1252" s="303">
        <f>IF(N1252="základní",J1252,0)</f>
        <v>0</v>
      </c>
      <c r="BF1252" s="303">
        <f>IF(N1252="snížená",J1252,0)</f>
        <v>0</v>
      </c>
      <c r="BG1252" s="303">
        <f>IF(N1252="zákl. přenesená",J1252,0)</f>
        <v>0</v>
      </c>
      <c r="BH1252" s="303">
        <f>IF(N1252="sníž. přenesená",J1252,0)</f>
        <v>0</v>
      </c>
      <c r="BI1252" s="303">
        <f>IF(N1252="nulová",J1252,0)</f>
        <v>0</v>
      </c>
      <c r="BJ1252" s="291" t="s">
        <v>80</v>
      </c>
      <c r="BK1252" s="303">
        <f>ROUND(I1252*H1252,2)</f>
        <v>0</v>
      </c>
      <c r="BL1252" s="291" t="s">
        <v>150</v>
      </c>
      <c r="BM1252" s="291" t="s">
        <v>1878</v>
      </c>
    </row>
    <row r="1253" spans="2:65" s="133" customFormat="1" ht="37.35" customHeight="1">
      <c r="B1253" s="132"/>
      <c r="D1253" s="165" t="s">
        <v>71</v>
      </c>
      <c r="E1253" s="166" t="s">
        <v>1879</v>
      </c>
      <c r="F1253" s="166" t="s">
        <v>1880</v>
      </c>
      <c r="I1253" s="136"/>
      <c r="J1253" s="167">
        <f>BK1253</f>
        <v>0</v>
      </c>
      <c r="L1253" s="132"/>
      <c r="M1253" s="138"/>
      <c r="N1253" s="139"/>
      <c r="O1253" s="139"/>
      <c r="P1253" s="140">
        <f>P1254+P1259+P1264</f>
        <v>0</v>
      </c>
      <c r="Q1253" s="139"/>
      <c r="R1253" s="140">
        <f>R1254+R1259+R1264</f>
        <v>2.2079999999999999E-2</v>
      </c>
      <c r="S1253" s="139"/>
      <c r="T1253" s="141">
        <f>T1254+T1259+T1264</f>
        <v>0</v>
      </c>
      <c r="AR1253" s="165" t="s">
        <v>80</v>
      </c>
      <c r="AT1253" s="300" t="s">
        <v>71</v>
      </c>
      <c r="AU1253" s="300" t="s">
        <v>72</v>
      </c>
      <c r="AY1253" s="165" t="s">
        <v>145</v>
      </c>
      <c r="BK1253" s="301">
        <f>BK1254+BK1259+BK1264</f>
        <v>0</v>
      </c>
    </row>
    <row r="1254" spans="2:65" s="133" customFormat="1" ht="19.899999999999999" customHeight="1">
      <c r="B1254" s="132"/>
      <c r="D1254" s="134" t="s">
        <v>71</v>
      </c>
      <c r="E1254" s="168" t="s">
        <v>2439</v>
      </c>
      <c r="F1254" s="168" t="s">
        <v>2440</v>
      </c>
      <c r="I1254" s="136"/>
      <c r="J1254" s="169">
        <f>BK1254</f>
        <v>0</v>
      </c>
      <c r="L1254" s="132"/>
      <c r="M1254" s="138"/>
      <c r="N1254" s="139"/>
      <c r="O1254" s="139"/>
      <c r="P1254" s="140">
        <f>SUM(P1255:P1258)</f>
        <v>0</v>
      </c>
      <c r="Q1254" s="139"/>
      <c r="R1254" s="140">
        <f>SUM(R1255:R1258)</f>
        <v>0</v>
      </c>
      <c r="S1254" s="139"/>
      <c r="T1254" s="141">
        <f>SUM(T1255:T1258)</f>
        <v>0</v>
      </c>
      <c r="AR1254" s="165" t="s">
        <v>80</v>
      </c>
      <c r="AT1254" s="300" t="s">
        <v>71</v>
      </c>
      <c r="AU1254" s="300" t="s">
        <v>80</v>
      </c>
      <c r="AY1254" s="165" t="s">
        <v>145</v>
      </c>
      <c r="BK1254" s="301">
        <f>SUM(BK1255:BK1258)</f>
        <v>0</v>
      </c>
    </row>
    <row r="1255" spans="2:65" s="55" customFormat="1" ht="31.5" customHeight="1">
      <c r="B1255" s="33"/>
      <c r="C1255" s="142" t="s">
        <v>1330</v>
      </c>
      <c r="D1255" s="142" t="s">
        <v>146</v>
      </c>
      <c r="E1255" s="143" t="s">
        <v>698</v>
      </c>
      <c r="F1255" s="144" t="s">
        <v>699</v>
      </c>
      <c r="G1255" s="145" t="s">
        <v>155</v>
      </c>
      <c r="H1255" s="146">
        <v>50</v>
      </c>
      <c r="I1255" s="147"/>
      <c r="J1255" s="148">
        <f>ROUND(I1255*H1255,2)</f>
        <v>0</v>
      </c>
      <c r="K1255" s="144" t="s">
        <v>21</v>
      </c>
      <c r="L1255" s="33"/>
      <c r="M1255" s="302" t="s">
        <v>21</v>
      </c>
      <c r="N1255" s="149" t="s">
        <v>43</v>
      </c>
      <c r="O1255" s="34"/>
      <c r="P1255" s="150">
        <f>O1255*H1255</f>
        <v>0</v>
      </c>
      <c r="Q1255" s="150">
        <v>0</v>
      </c>
      <c r="R1255" s="150">
        <f>Q1255*H1255</f>
        <v>0</v>
      </c>
      <c r="S1255" s="150">
        <v>0</v>
      </c>
      <c r="T1255" s="151">
        <f>S1255*H1255</f>
        <v>0</v>
      </c>
      <c r="AR1255" s="291" t="s">
        <v>150</v>
      </c>
      <c r="AT1255" s="291" t="s">
        <v>146</v>
      </c>
      <c r="AU1255" s="291" t="s">
        <v>82</v>
      </c>
      <c r="AY1255" s="291" t="s">
        <v>145</v>
      </c>
      <c r="BE1255" s="303">
        <f>IF(N1255="základní",J1255,0)</f>
        <v>0</v>
      </c>
      <c r="BF1255" s="303">
        <f>IF(N1255="snížená",J1255,0)</f>
        <v>0</v>
      </c>
      <c r="BG1255" s="303">
        <f>IF(N1255="zákl. přenesená",J1255,0)</f>
        <v>0</v>
      </c>
      <c r="BH1255" s="303">
        <f>IF(N1255="sníž. přenesená",J1255,0)</f>
        <v>0</v>
      </c>
      <c r="BI1255" s="303">
        <f>IF(N1255="nulová",J1255,0)</f>
        <v>0</v>
      </c>
      <c r="BJ1255" s="291" t="s">
        <v>80</v>
      </c>
      <c r="BK1255" s="303">
        <f>ROUND(I1255*H1255,2)</f>
        <v>0</v>
      </c>
      <c r="BL1255" s="291" t="s">
        <v>150</v>
      </c>
      <c r="BM1255" s="291" t="s">
        <v>1881</v>
      </c>
    </row>
    <row r="1256" spans="2:65" s="55" customFormat="1" ht="31.5" customHeight="1">
      <c r="B1256" s="33"/>
      <c r="C1256" s="142" t="s">
        <v>1882</v>
      </c>
      <c r="D1256" s="142" t="s">
        <v>146</v>
      </c>
      <c r="E1256" s="143" t="s">
        <v>877</v>
      </c>
      <c r="F1256" s="144" t="s">
        <v>878</v>
      </c>
      <c r="G1256" s="145" t="s">
        <v>155</v>
      </c>
      <c r="H1256" s="146">
        <v>50</v>
      </c>
      <c r="I1256" s="147"/>
      <c r="J1256" s="148">
        <f>ROUND(I1256*H1256,2)</f>
        <v>0</v>
      </c>
      <c r="K1256" s="144" t="s">
        <v>21</v>
      </c>
      <c r="L1256" s="33"/>
      <c r="M1256" s="302" t="s">
        <v>21</v>
      </c>
      <c r="N1256" s="149" t="s">
        <v>43</v>
      </c>
      <c r="O1256" s="34"/>
      <c r="P1256" s="150">
        <f>O1256*H1256</f>
        <v>0</v>
      </c>
      <c r="Q1256" s="150">
        <v>0</v>
      </c>
      <c r="R1256" s="150">
        <f>Q1256*H1256</f>
        <v>0</v>
      </c>
      <c r="S1256" s="150">
        <v>0</v>
      </c>
      <c r="T1256" s="151">
        <f>S1256*H1256</f>
        <v>0</v>
      </c>
      <c r="AR1256" s="291" t="s">
        <v>150</v>
      </c>
      <c r="AT1256" s="291" t="s">
        <v>146</v>
      </c>
      <c r="AU1256" s="291" t="s">
        <v>82</v>
      </c>
      <c r="AY1256" s="291" t="s">
        <v>145</v>
      </c>
      <c r="BE1256" s="303">
        <f>IF(N1256="základní",J1256,0)</f>
        <v>0</v>
      </c>
      <c r="BF1256" s="303">
        <f>IF(N1256="snížená",J1256,0)</f>
        <v>0</v>
      </c>
      <c r="BG1256" s="303">
        <f>IF(N1256="zákl. přenesená",J1256,0)</f>
        <v>0</v>
      </c>
      <c r="BH1256" s="303">
        <f>IF(N1256="sníž. přenesená",J1256,0)</f>
        <v>0</v>
      </c>
      <c r="BI1256" s="303">
        <f>IF(N1256="nulová",J1256,0)</f>
        <v>0</v>
      </c>
      <c r="BJ1256" s="291" t="s">
        <v>80</v>
      </c>
      <c r="BK1256" s="303">
        <f>ROUND(I1256*H1256,2)</f>
        <v>0</v>
      </c>
      <c r="BL1256" s="291" t="s">
        <v>150</v>
      </c>
      <c r="BM1256" s="291" t="s">
        <v>1883</v>
      </c>
    </row>
    <row r="1257" spans="2:65" s="55" customFormat="1" ht="22.5" customHeight="1">
      <c r="B1257" s="33"/>
      <c r="C1257" s="142" t="s">
        <v>1332</v>
      </c>
      <c r="D1257" s="142" t="s">
        <v>146</v>
      </c>
      <c r="E1257" s="143" t="s">
        <v>703</v>
      </c>
      <c r="F1257" s="144" t="s">
        <v>704</v>
      </c>
      <c r="G1257" s="145" t="s">
        <v>189</v>
      </c>
      <c r="H1257" s="146">
        <v>301</v>
      </c>
      <c r="I1257" s="147"/>
      <c r="J1257" s="148">
        <f>ROUND(I1257*H1257,2)</f>
        <v>0</v>
      </c>
      <c r="K1257" s="144" t="s">
        <v>21</v>
      </c>
      <c r="L1257" s="33"/>
      <c r="M1257" s="302" t="s">
        <v>21</v>
      </c>
      <c r="N1257" s="149" t="s">
        <v>43</v>
      </c>
      <c r="O1257" s="34"/>
      <c r="P1257" s="150">
        <f>O1257*H1257</f>
        <v>0</v>
      </c>
      <c r="Q1257" s="150">
        <v>0</v>
      </c>
      <c r="R1257" s="150">
        <f>Q1257*H1257</f>
        <v>0</v>
      </c>
      <c r="S1257" s="150">
        <v>0</v>
      </c>
      <c r="T1257" s="151">
        <f>S1257*H1257</f>
        <v>0</v>
      </c>
      <c r="AR1257" s="291" t="s">
        <v>150</v>
      </c>
      <c r="AT1257" s="291" t="s">
        <v>146</v>
      </c>
      <c r="AU1257" s="291" t="s">
        <v>82</v>
      </c>
      <c r="AY1257" s="291" t="s">
        <v>145</v>
      </c>
      <c r="BE1257" s="303">
        <f>IF(N1257="základní",J1257,0)</f>
        <v>0</v>
      </c>
      <c r="BF1257" s="303">
        <f>IF(N1257="snížená",J1257,0)</f>
        <v>0</v>
      </c>
      <c r="BG1257" s="303">
        <f>IF(N1257="zákl. přenesená",J1257,0)</f>
        <v>0</v>
      </c>
      <c r="BH1257" s="303">
        <f>IF(N1257="sníž. přenesená",J1257,0)</f>
        <v>0</v>
      </c>
      <c r="BI1257" s="303">
        <f>IF(N1257="nulová",J1257,0)</f>
        <v>0</v>
      </c>
      <c r="BJ1257" s="291" t="s">
        <v>80</v>
      </c>
      <c r="BK1257" s="303">
        <f>ROUND(I1257*H1257,2)</f>
        <v>0</v>
      </c>
      <c r="BL1257" s="291" t="s">
        <v>150</v>
      </c>
      <c r="BM1257" s="291" t="s">
        <v>1884</v>
      </c>
    </row>
    <row r="1258" spans="2:65" s="55" customFormat="1" ht="22.5" customHeight="1">
      <c r="B1258" s="33"/>
      <c r="C1258" s="142" t="s">
        <v>1885</v>
      </c>
      <c r="D1258" s="142" t="s">
        <v>146</v>
      </c>
      <c r="E1258" s="143" t="s">
        <v>706</v>
      </c>
      <c r="F1258" s="144" t="s">
        <v>707</v>
      </c>
      <c r="G1258" s="145" t="s">
        <v>221</v>
      </c>
      <c r="H1258" s="146">
        <v>28</v>
      </c>
      <c r="I1258" s="147"/>
      <c r="J1258" s="148">
        <f>ROUND(I1258*H1258,2)</f>
        <v>0</v>
      </c>
      <c r="K1258" s="144" t="s">
        <v>21</v>
      </c>
      <c r="L1258" s="33"/>
      <c r="M1258" s="302" t="s">
        <v>21</v>
      </c>
      <c r="N1258" s="149" t="s">
        <v>43</v>
      </c>
      <c r="O1258" s="34"/>
      <c r="P1258" s="150">
        <f>O1258*H1258</f>
        <v>0</v>
      </c>
      <c r="Q1258" s="150">
        <v>0</v>
      </c>
      <c r="R1258" s="150">
        <f>Q1258*H1258</f>
        <v>0</v>
      </c>
      <c r="S1258" s="150">
        <v>0</v>
      </c>
      <c r="T1258" s="151">
        <f>S1258*H1258</f>
        <v>0</v>
      </c>
      <c r="AR1258" s="291" t="s">
        <v>150</v>
      </c>
      <c r="AT1258" s="291" t="s">
        <v>146</v>
      </c>
      <c r="AU1258" s="291" t="s">
        <v>82</v>
      </c>
      <c r="AY1258" s="291" t="s">
        <v>145</v>
      </c>
      <c r="BE1258" s="303">
        <f>IF(N1258="základní",J1258,0)</f>
        <v>0</v>
      </c>
      <c r="BF1258" s="303">
        <f>IF(N1258="snížená",J1258,0)</f>
        <v>0</v>
      </c>
      <c r="BG1258" s="303">
        <f>IF(N1258="zákl. přenesená",J1258,0)</f>
        <v>0</v>
      </c>
      <c r="BH1258" s="303">
        <f>IF(N1258="sníž. přenesená",J1258,0)</f>
        <v>0</v>
      </c>
      <c r="BI1258" s="303">
        <f>IF(N1258="nulová",J1258,0)</f>
        <v>0</v>
      </c>
      <c r="BJ1258" s="291" t="s">
        <v>80</v>
      </c>
      <c r="BK1258" s="303">
        <f>ROUND(I1258*H1258,2)</f>
        <v>0</v>
      </c>
      <c r="BL1258" s="291" t="s">
        <v>150</v>
      </c>
      <c r="BM1258" s="291" t="s">
        <v>1886</v>
      </c>
    </row>
    <row r="1259" spans="2:65" s="133" customFormat="1" ht="29.85" customHeight="1">
      <c r="B1259" s="132"/>
      <c r="D1259" s="134" t="s">
        <v>71</v>
      </c>
      <c r="E1259" s="168" t="s">
        <v>708</v>
      </c>
      <c r="F1259" s="168" t="s">
        <v>709</v>
      </c>
      <c r="I1259" s="136"/>
      <c r="J1259" s="169">
        <f>BK1259</f>
        <v>0</v>
      </c>
      <c r="L1259" s="132"/>
      <c r="M1259" s="138"/>
      <c r="N1259" s="139"/>
      <c r="O1259" s="139"/>
      <c r="P1259" s="140">
        <f>SUM(P1260:P1263)</f>
        <v>0</v>
      </c>
      <c r="Q1259" s="139"/>
      <c r="R1259" s="140">
        <f>SUM(R1260:R1263)</f>
        <v>2.0799999999999999E-2</v>
      </c>
      <c r="S1259" s="139"/>
      <c r="T1259" s="141">
        <f>SUM(T1260:T1263)</f>
        <v>0</v>
      </c>
      <c r="AR1259" s="165" t="s">
        <v>80</v>
      </c>
      <c r="AT1259" s="300" t="s">
        <v>71</v>
      </c>
      <c r="AU1259" s="300" t="s">
        <v>80</v>
      </c>
      <c r="AY1259" s="165" t="s">
        <v>145</v>
      </c>
      <c r="BK1259" s="301">
        <f>SUM(BK1260:BK1263)</f>
        <v>0</v>
      </c>
    </row>
    <row r="1260" spans="2:65" s="55" customFormat="1" ht="22.5" customHeight="1">
      <c r="B1260" s="33"/>
      <c r="C1260" s="142" t="s">
        <v>1335</v>
      </c>
      <c r="D1260" s="142" t="s">
        <v>146</v>
      </c>
      <c r="E1260" s="143" t="s">
        <v>710</v>
      </c>
      <c r="F1260" s="144" t="s">
        <v>711</v>
      </c>
      <c r="G1260" s="145" t="s">
        <v>155</v>
      </c>
      <c r="H1260" s="146">
        <v>10</v>
      </c>
      <c r="I1260" s="147"/>
      <c r="J1260" s="148">
        <f>ROUND(I1260*H1260,2)</f>
        <v>0</v>
      </c>
      <c r="K1260" s="144" t="s">
        <v>21</v>
      </c>
      <c r="L1260" s="33"/>
      <c r="M1260" s="302" t="s">
        <v>21</v>
      </c>
      <c r="N1260" s="149" t="s">
        <v>43</v>
      </c>
      <c r="O1260" s="34"/>
      <c r="P1260" s="150">
        <f>O1260*H1260</f>
        <v>0</v>
      </c>
      <c r="Q1260" s="150">
        <v>0</v>
      </c>
      <c r="R1260" s="150">
        <f>Q1260*H1260</f>
        <v>0</v>
      </c>
      <c r="S1260" s="150">
        <v>0</v>
      </c>
      <c r="T1260" s="151">
        <f>S1260*H1260</f>
        <v>0</v>
      </c>
      <c r="AR1260" s="291" t="s">
        <v>150</v>
      </c>
      <c r="AT1260" s="291" t="s">
        <v>146</v>
      </c>
      <c r="AU1260" s="291" t="s">
        <v>82</v>
      </c>
      <c r="AY1260" s="291" t="s">
        <v>145</v>
      </c>
      <c r="BE1260" s="303">
        <f>IF(N1260="základní",J1260,0)</f>
        <v>0</v>
      </c>
      <c r="BF1260" s="303">
        <f>IF(N1260="snížená",J1260,0)</f>
        <v>0</v>
      </c>
      <c r="BG1260" s="303">
        <f>IF(N1260="zákl. přenesená",J1260,0)</f>
        <v>0</v>
      </c>
      <c r="BH1260" s="303">
        <f>IF(N1260="sníž. přenesená",J1260,0)</f>
        <v>0</v>
      </c>
      <c r="BI1260" s="303">
        <f>IF(N1260="nulová",J1260,0)</f>
        <v>0</v>
      </c>
      <c r="BJ1260" s="291" t="s">
        <v>80</v>
      </c>
      <c r="BK1260" s="303">
        <f>ROUND(I1260*H1260,2)</f>
        <v>0</v>
      </c>
      <c r="BL1260" s="291" t="s">
        <v>150</v>
      </c>
      <c r="BM1260" s="291" t="s">
        <v>1887</v>
      </c>
    </row>
    <row r="1261" spans="2:65" s="55" customFormat="1" ht="22.5" customHeight="1">
      <c r="B1261" s="33"/>
      <c r="C1261" s="142" t="s">
        <v>1888</v>
      </c>
      <c r="D1261" s="142" t="s">
        <v>146</v>
      </c>
      <c r="E1261" s="143" t="s">
        <v>713</v>
      </c>
      <c r="F1261" s="144" t="s">
        <v>714</v>
      </c>
      <c r="G1261" s="145" t="s">
        <v>155</v>
      </c>
      <c r="H1261" s="146">
        <v>10</v>
      </c>
      <c r="I1261" s="147"/>
      <c r="J1261" s="148">
        <f>ROUND(I1261*H1261,2)</f>
        <v>0</v>
      </c>
      <c r="K1261" s="144" t="s">
        <v>21</v>
      </c>
      <c r="L1261" s="33"/>
      <c r="M1261" s="302" t="s">
        <v>21</v>
      </c>
      <c r="N1261" s="149" t="s">
        <v>43</v>
      </c>
      <c r="O1261" s="34"/>
      <c r="P1261" s="150">
        <f>O1261*H1261</f>
        <v>0</v>
      </c>
      <c r="Q1261" s="150">
        <v>0</v>
      </c>
      <c r="R1261" s="150">
        <f>Q1261*H1261</f>
        <v>0</v>
      </c>
      <c r="S1261" s="150">
        <v>0</v>
      </c>
      <c r="T1261" s="151">
        <f>S1261*H1261</f>
        <v>0</v>
      </c>
      <c r="AR1261" s="291" t="s">
        <v>150</v>
      </c>
      <c r="AT1261" s="291" t="s">
        <v>146</v>
      </c>
      <c r="AU1261" s="291" t="s">
        <v>82</v>
      </c>
      <c r="AY1261" s="291" t="s">
        <v>145</v>
      </c>
      <c r="BE1261" s="303">
        <f>IF(N1261="základní",J1261,0)</f>
        <v>0</v>
      </c>
      <c r="BF1261" s="303">
        <f>IF(N1261="snížená",J1261,0)</f>
        <v>0</v>
      </c>
      <c r="BG1261" s="303">
        <f>IF(N1261="zákl. přenesená",J1261,0)</f>
        <v>0</v>
      </c>
      <c r="BH1261" s="303">
        <f>IF(N1261="sníž. přenesená",J1261,0)</f>
        <v>0</v>
      </c>
      <c r="BI1261" s="303">
        <f>IF(N1261="nulová",J1261,0)</f>
        <v>0</v>
      </c>
      <c r="BJ1261" s="291" t="s">
        <v>80</v>
      </c>
      <c r="BK1261" s="303">
        <f>ROUND(I1261*H1261,2)</f>
        <v>0</v>
      </c>
      <c r="BL1261" s="291" t="s">
        <v>150</v>
      </c>
      <c r="BM1261" s="291" t="s">
        <v>1889</v>
      </c>
    </row>
    <row r="1262" spans="2:65" s="55" customFormat="1" ht="31.5" customHeight="1">
      <c r="B1262" s="33"/>
      <c r="C1262" s="142" t="s">
        <v>1337</v>
      </c>
      <c r="D1262" s="142" t="s">
        <v>146</v>
      </c>
      <c r="E1262" s="143" t="s">
        <v>716</v>
      </c>
      <c r="F1262" s="144" t="s">
        <v>717</v>
      </c>
      <c r="G1262" s="145" t="s">
        <v>155</v>
      </c>
      <c r="H1262" s="146">
        <v>10</v>
      </c>
      <c r="I1262" s="147"/>
      <c r="J1262" s="148">
        <f>ROUND(I1262*H1262,2)</f>
        <v>0</v>
      </c>
      <c r="K1262" s="144" t="s">
        <v>190</v>
      </c>
      <c r="L1262" s="33"/>
      <c r="M1262" s="302" t="s">
        <v>21</v>
      </c>
      <c r="N1262" s="149" t="s">
        <v>43</v>
      </c>
      <c r="O1262" s="34"/>
      <c r="P1262" s="150">
        <f>O1262*H1262</f>
        <v>0</v>
      </c>
      <c r="Q1262" s="150">
        <v>2.0799999999999998E-3</v>
      </c>
      <c r="R1262" s="150">
        <f>Q1262*H1262</f>
        <v>2.0799999999999999E-2</v>
      </c>
      <c r="S1262" s="150">
        <v>0</v>
      </c>
      <c r="T1262" s="151">
        <f>S1262*H1262</f>
        <v>0</v>
      </c>
      <c r="AR1262" s="291" t="s">
        <v>150</v>
      </c>
      <c r="AT1262" s="291" t="s">
        <v>146</v>
      </c>
      <c r="AU1262" s="291" t="s">
        <v>82</v>
      </c>
      <c r="AY1262" s="291" t="s">
        <v>145</v>
      </c>
      <c r="BE1262" s="303">
        <f>IF(N1262="základní",J1262,0)</f>
        <v>0</v>
      </c>
      <c r="BF1262" s="303">
        <f>IF(N1262="snížená",J1262,0)</f>
        <v>0</v>
      </c>
      <c r="BG1262" s="303">
        <f>IF(N1262="zákl. přenesená",J1262,0)</f>
        <v>0</v>
      </c>
      <c r="BH1262" s="303">
        <f>IF(N1262="sníž. přenesená",J1262,0)</f>
        <v>0</v>
      </c>
      <c r="BI1262" s="303">
        <f>IF(N1262="nulová",J1262,0)</f>
        <v>0</v>
      </c>
      <c r="BJ1262" s="291" t="s">
        <v>80</v>
      </c>
      <c r="BK1262" s="303">
        <f>ROUND(I1262*H1262,2)</f>
        <v>0</v>
      </c>
      <c r="BL1262" s="291" t="s">
        <v>150</v>
      </c>
      <c r="BM1262" s="291" t="s">
        <v>1890</v>
      </c>
    </row>
    <row r="1263" spans="2:65" s="55" customFormat="1" ht="121.5">
      <c r="B1263" s="33"/>
      <c r="D1263" s="152" t="s">
        <v>191</v>
      </c>
      <c r="F1263" s="153" t="s">
        <v>718</v>
      </c>
      <c r="I1263" s="122"/>
      <c r="L1263" s="33"/>
      <c r="M1263" s="154"/>
      <c r="N1263" s="34"/>
      <c r="O1263" s="34"/>
      <c r="P1263" s="34"/>
      <c r="Q1263" s="34"/>
      <c r="R1263" s="34"/>
      <c r="S1263" s="34"/>
      <c r="T1263" s="70"/>
      <c r="AT1263" s="291" t="s">
        <v>191</v>
      </c>
      <c r="AU1263" s="291" t="s">
        <v>82</v>
      </c>
    </row>
    <row r="1264" spans="2:65" s="133" customFormat="1" ht="29.85" customHeight="1">
      <c r="B1264" s="132"/>
      <c r="D1264" s="134" t="s">
        <v>71</v>
      </c>
      <c r="E1264" s="168" t="s">
        <v>838</v>
      </c>
      <c r="F1264" s="168" t="s">
        <v>839</v>
      </c>
      <c r="I1264" s="136"/>
      <c r="J1264" s="169">
        <f>BK1264</f>
        <v>0</v>
      </c>
      <c r="L1264" s="132"/>
      <c r="M1264" s="138"/>
      <c r="N1264" s="139"/>
      <c r="O1264" s="139"/>
      <c r="P1264" s="140">
        <f>SUM(P1265:P1281)</f>
        <v>0</v>
      </c>
      <c r="Q1264" s="139"/>
      <c r="R1264" s="140">
        <f>SUM(R1265:R1281)</f>
        <v>1.2800000000000001E-3</v>
      </c>
      <c r="S1264" s="139"/>
      <c r="T1264" s="141">
        <f>SUM(T1265:T1281)</f>
        <v>0</v>
      </c>
      <c r="AR1264" s="165" t="s">
        <v>80</v>
      </c>
      <c r="AT1264" s="300" t="s">
        <v>71</v>
      </c>
      <c r="AU1264" s="300" t="s">
        <v>80</v>
      </c>
      <c r="AY1264" s="165" t="s">
        <v>145</v>
      </c>
      <c r="BK1264" s="301">
        <f>SUM(BK1265:BK1281)</f>
        <v>0</v>
      </c>
    </row>
    <row r="1265" spans="2:65" s="55" customFormat="1" ht="31.5" customHeight="1">
      <c r="B1265" s="33"/>
      <c r="C1265" s="142" t="s">
        <v>1891</v>
      </c>
      <c r="D1265" s="142" t="s">
        <v>146</v>
      </c>
      <c r="E1265" s="143" t="s">
        <v>778</v>
      </c>
      <c r="F1265" s="144" t="s">
        <v>779</v>
      </c>
      <c r="G1265" s="145" t="s">
        <v>189</v>
      </c>
      <c r="H1265" s="146">
        <v>256</v>
      </c>
      <c r="I1265" s="147"/>
      <c r="J1265" s="148">
        <f>ROUND(I1265*H1265,2)</f>
        <v>0</v>
      </c>
      <c r="K1265" s="144" t="s">
        <v>190</v>
      </c>
      <c r="L1265" s="33"/>
      <c r="M1265" s="302" t="s">
        <v>21</v>
      </c>
      <c r="N1265" s="149" t="s">
        <v>43</v>
      </c>
      <c r="O1265" s="34"/>
      <c r="P1265" s="150">
        <f>O1265*H1265</f>
        <v>0</v>
      </c>
      <c r="Q1265" s="150">
        <v>0</v>
      </c>
      <c r="R1265" s="150">
        <f>Q1265*H1265</f>
        <v>0</v>
      </c>
      <c r="S1265" s="150">
        <v>0</v>
      </c>
      <c r="T1265" s="151">
        <f>S1265*H1265</f>
        <v>0</v>
      </c>
      <c r="AR1265" s="291" t="s">
        <v>150</v>
      </c>
      <c r="AT1265" s="291" t="s">
        <v>146</v>
      </c>
      <c r="AU1265" s="291" t="s">
        <v>82</v>
      </c>
      <c r="AY1265" s="291" t="s">
        <v>145</v>
      </c>
      <c r="BE1265" s="303">
        <f>IF(N1265="základní",J1265,0)</f>
        <v>0</v>
      </c>
      <c r="BF1265" s="303">
        <f>IF(N1265="snížená",J1265,0)</f>
        <v>0</v>
      </c>
      <c r="BG1265" s="303">
        <f>IF(N1265="zákl. přenesená",J1265,0)</f>
        <v>0</v>
      </c>
      <c r="BH1265" s="303">
        <f>IF(N1265="sníž. přenesená",J1265,0)</f>
        <v>0</v>
      </c>
      <c r="BI1265" s="303">
        <f>IF(N1265="nulová",J1265,0)</f>
        <v>0</v>
      </c>
      <c r="BJ1265" s="291" t="s">
        <v>80</v>
      </c>
      <c r="BK1265" s="303">
        <f>ROUND(I1265*H1265,2)</f>
        <v>0</v>
      </c>
      <c r="BL1265" s="291" t="s">
        <v>150</v>
      </c>
      <c r="BM1265" s="291" t="s">
        <v>1892</v>
      </c>
    </row>
    <row r="1266" spans="2:65" s="55" customFormat="1" ht="148.5">
      <c r="B1266" s="33"/>
      <c r="D1266" s="170" t="s">
        <v>191</v>
      </c>
      <c r="F1266" s="171" t="s">
        <v>780</v>
      </c>
      <c r="I1266" s="122"/>
      <c r="L1266" s="33"/>
      <c r="M1266" s="154"/>
      <c r="N1266" s="34"/>
      <c r="O1266" s="34"/>
      <c r="P1266" s="34"/>
      <c r="Q1266" s="34"/>
      <c r="R1266" s="34"/>
      <c r="S1266" s="34"/>
      <c r="T1266" s="70"/>
      <c r="AT1266" s="291" t="s">
        <v>191</v>
      </c>
      <c r="AU1266" s="291" t="s">
        <v>82</v>
      </c>
    </row>
    <row r="1267" spans="2:65" s="55" customFormat="1" ht="22.5" customHeight="1">
      <c r="B1267" s="33"/>
      <c r="C1267" s="182" t="s">
        <v>1338</v>
      </c>
      <c r="D1267" s="182" t="s">
        <v>232</v>
      </c>
      <c r="E1267" s="183" t="s">
        <v>1097</v>
      </c>
      <c r="F1267" s="184" t="s">
        <v>843</v>
      </c>
      <c r="G1267" s="185" t="s">
        <v>844</v>
      </c>
      <c r="H1267" s="186">
        <v>0.25600000000000001</v>
      </c>
      <c r="I1267" s="187"/>
      <c r="J1267" s="188">
        <f>ROUND(I1267*H1267,2)</f>
        <v>0</v>
      </c>
      <c r="K1267" s="184" t="s">
        <v>21</v>
      </c>
      <c r="L1267" s="306"/>
      <c r="M1267" s="307" t="s">
        <v>21</v>
      </c>
      <c r="N1267" s="189" t="s">
        <v>43</v>
      </c>
      <c r="O1267" s="34"/>
      <c r="P1267" s="150">
        <f>O1267*H1267</f>
        <v>0</v>
      </c>
      <c r="Q1267" s="150">
        <v>0</v>
      </c>
      <c r="R1267" s="150">
        <f>Q1267*H1267</f>
        <v>0</v>
      </c>
      <c r="S1267" s="150">
        <v>0</v>
      </c>
      <c r="T1267" s="151">
        <f>S1267*H1267</f>
        <v>0</v>
      </c>
      <c r="AR1267" s="291" t="s">
        <v>162</v>
      </c>
      <c r="AT1267" s="291" t="s">
        <v>232</v>
      </c>
      <c r="AU1267" s="291" t="s">
        <v>82</v>
      </c>
      <c r="AY1267" s="291" t="s">
        <v>145</v>
      </c>
      <c r="BE1267" s="303">
        <f>IF(N1267="základní",J1267,0)</f>
        <v>0</v>
      </c>
      <c r="BF1267" s="303">
        <f>IF(N1267="snížená",J1267,0)</f>
        <v>0</v>
      </c>
      <c r="BG1267" s="303">
        <f>IF(N1267="zákl. přenesená",J1267,0)</f>
        <v>0</v>
      </c>
      <c r="BH1267" s="303">
        <f>IF(N1267="sníž. přenesená",J1267,0)</f>
        <v>0</v>
      </c>
      <c r="BI1267" s="303">
        <f>IF(N1267="nulová",J1267,0)</f>
        <v>0</v>
      </c>
      <c r="BJ1267" s="291" t="s">
        <v>80</v>
      </c>
      <c r="BK1267" s="303">
        <f>ROUND(I1267*H1267,2)</f>
        <v>0</v>
      </c>
      <c r="BL1267" s="291" t="s">
        <v>150</v>
      </c>
      <c r="BM1267" s="291" t="s">
        <v>1893</v>
      </c>
    </row>
    <row r="1268" spans="2:65" s="55" customFormat="1" ht="31.5" customHeight="1">
      <c r="B1268" s="33"/>
      <c r="C1268" s="142" t="s">
        <v>1894</v>
      </c>
      <c r="D1268" s="142" t="s">
        <v>146</v>
      </c>
      <c r="E1268" s="143" t="s">
        <v>847</v>
      </c>
      <c r="F1268" s="144" t="s">
        <v>848</v>
      </c>
      <c r="G1268" s="145" t="s">
        <v>189</v>
      </c>
      <c r="H1268" s="146">
        <v>256</v>
      </c>
      <c r="I1268" s="147"/>
      <c r="J1268" s="148">
        <f>ROUND(I1268*H1268,2)</f>
        <v>0</v>
      </c>
      <c r="K1268" s="144" t="s">
        <v>21</v>
      </c>
      <c r="L1268" s="33"/>
      <c r="M1268" s="302" t="s">
        <v>21</v>
      </c>
      <c r="N1268" s="149" t="s">
        <v>43</v>
      </c>
      <c r="O1268" s="34"/>
      <c r="P1268" s="150">
        <f>O1268*H1268</f>
        <v>0</v>
      </c>
      <c r="Q1268" s="150">
        <v>0</v>
      </c>
      <c r="R1268" s="150">
        <f>Q1268*H1268</f>
        <v>0</v>
      </c>
      <c r="S1268" s="150">
        <v>0</v>
      </c>
      <c r="T1268" s="151">
        <f>S1268*H1268</f>
        <v>0</v>
      </c>
      <c r="AR1268" s="291" t="s">
        <v>150</v>
      </c>
      <c r="AT1268" s="291" t="s">
        <v>146</v>
      </c>
      <c r="AU1268" s="291" t="s">
        <v>82</v>
      </c>
      <c r="AY1268" s="291" t="s">
        <v>145</v>
      </c>
      <c r="BE1268" s="303">
        <f>IF(N1268="základní",J1268,0)</f>
        <v>0</v>
      </c>
      <c r="BF1268" s="303">
        <f>IF(N1268="snížená",J1268,0)</f>
        <v>0</v>
      </c>
      <c r="BG1268" s="303">
        <f>IF(N1268="zákl. přenesená",J1268,0)</f>
        <v>0</v>
      </c>
      <c r="BH1268" s="303">
        <f>IF(N1268="sníž. přenesená",J1268,0)</f>
        <v>0</v>
      </c>
      <c r="BI1268" s="303">
        <f>IF(N1268="nulová",J1268,0)</f>
        <v>0</v>
      </c>
      <c r="BJ1268" s="291" t="s">
        <v>80</v>
      </c>
      <c r="BK1268" s="303">
        <f>ROUND(I1268*H1268,2)</f>
        <v>0</v>
      </c>
      <c r="BL1268" s="291" t="s">
        <v>150</v>
      </c>
      <c r="BM1268" s="291" t="s">
        <v>1895</v>
      </c>
    </row>
    <row r="1269" spans="2:65" s="55" customFormat="1" ht="22.5" customHeight="1">
      <c r="B1269" s="33"/>
      <c r="C1269" s="142" t="s">
        <v>1340</v>
      </c>
      <c r="D1269" s="142" t="s">
        <v>146</v>
      </c>
      <c r="E1269" s="143" t="s">
        <v>850</v>
      </c>
      <c r="F1269" s="144" t="s">
        <v>851</v>
      </c>
      <c r="G1269" s="145" t="s">
        <v>189</v>
      </c>
      <c r="H1269" s="146">
        <v>256</v>
      </c>
      <c r="I1269" s="147"/>
      <c r="J1269" s="148">
        <f>ROUND(I1269*H1269,2)</f>
        <v>0</v>
      </c>
      <c r="K1269" s="144" t="s">
        <v>190</v>
      </c>
      <c r="L1269" s="33"/>
      <c r="M1269" s="302" t="s">
        <v>21</v>
      </c>
      <c r="N1269" s="149" t="s">
        <v>43</v>
      </c>
      <c r="O1269" s="34"/>
      <c r="P1269" s="150">
        <f>O1269*H1269</f>
        <v>0</v>
      </c>
      <c r="Q1269" s="150">
        <v>0</v>
      </c>
      <c r="R1269" s="150">
        <f>Q1269*H1269</f>
        <v>0</v>
      </c>
      <c r="S1269" s="150">
        <v>0</v>
      </c>
      <c r="T1269" s="151">
        <f>S1269*H1269</f>
        <v>0</v>
      </c>
      <c r="AR1269" s="291" t="s">
        <v>150</v>
      </c>
      <c r="AT1269" s="291" t="s">
        <v>146</v>
      </c>
      <c r="AU1269" s="291" t="s">
        <v>82</v>
      </c>
      <c r="AY1269" s="291" t="s">
        <v>145</v>
      </c>
      <c r="BE1269" s="303">
        <f>IF(N1269="základní",J1269,0)</f>
        <v>0</v>
      </c>
      <c r="BF1269" s="303">
        <f>IF(N1269="snížená",J1269,0)</f>
        <v>0</v>
      </c>
      <c r="BG1269" s="303">
        <f>IF(N1269="zákl. přenesená",J1269,0)</f>
        <v>0</v>
      </c>
      <c r="BH1269" s="303">
        <f>IF(N1269="sníž. přenesená",J1269,0)</f>
        <v>0</v>
      </c>
      <c r="BI1269" s="303">
        <f>IF(N1269="nulová",J1269,0)</f>
        <v>0</v>
      </c>
      <c r="BJ1269" s="291" t="s">
        <v>80</v>
      </c>
      <c r="BK1269" s="303">
        <f>ROUND(I1269*H1269,2)</f>
        <v>0</v>
      </c>
      <c r="BL1269" s="291" t="s">
        <v>150</v>
      </c>
      <c r="BM1269" s="291" t="s">
        <v>1896</v>
      </c>
    </row>
    <row r="1270" spans="2:65" s="55" customFormat="1" ht="40.5">
      <c r="B1270" s="33"/>
      <c r="D1270" s="170" t="s">
        <v>191</v>
      </c>
      <c r="F1270" s="171" t="s">
        <v>400</v>
      </c>
      <c r="I1270" s="122"/>
      <c r="L1270" s="33"/>
      <c r="M1270" s="154"/>
      <c r="N1270" s="34"/>
      <c r="O1270" s="34"/>
      <c r="P1270" s="34"/>
      <c r="Q1270" s="34"/>
      <c r="R1270" s="34"/>
      <c r="S1270" s="34"/>
      <c r="T1270" s="70"/>
      <c r="AT1270" s="291" t="s">
        <v>191</v>
      </c>
      <c r="AU1270" s="291" t="s">
        <v>82</v>
      </c>
    </row>
    <row r="1271" spans="2:65" s="55" customFormat="1" ht="22.5" customHeight="1">
      <c r="B1271" s="33"/>
      <c r="C1271" s="142" t="s">
        <v>1897</v>
      </c>
      <c r="D1271" s="142" t="s">
        <v>146</v>
      </c>
      <c r="E1271" s="143" t="s">
        <v>401</v>
      </c>
      <c r="F1271" s="144" t="s">
        <v>402</v>
      </c>
      <c r="G1271" s="145" t="s">
        <v>189</v>
      </c>
      <c r="H1271" s="146">
        <v>256</v>
      </c>
      <c r="I1271" s="147"/>
      <c r="J1271" s="148">
        <f>ROUND(I1271*H1271,2)</f>
        <v>0</v>
      </c>
      <c r="K1271" s="144" t="s">
        <v>190</v>
      </c>
      <c r="L1271" s="33"/>
      <c r="M1271" s="302" t="s">
        <v>21</v>
      </c>
      <c r="N1271" s="149" t="s">
        <v>43</v>
      </c>
      <c r="O1271" s="34"/>
      <c r="P1271" s="150">
        <f>O1271*H1271</f>
        <v>0</v>
      </c>
      <c r="Q1271" s="150">
        <v>0</v>
      </c>
      <c r="R1271" s="150">
        <f>Q1271*H1271</f>
        <v>0</v>
      </c>
      <c r="S1271" s="150">
        <v>0</v>
      </c>
      <c r="T1271" s="151">
        <f>S1271*H1271</f>
        <v>0</v>
      </c>
      <c r="AR1271" s="291" t="s">
        <v>150</v>
      </c>
      <c r="AT1271" s="291" t="s">
        <v>146</v>
      </c>
      <c r="AU1271" s="291" t="s">
        <v>82</v>
      </c>
      <c r="AY1271" s="291" t="s">
        <v>145</v>
      </c>
      <c r="BE1271" s="303">
        <f>IF(N1271="základní",J1271,0)</f>
        <v>0</v>
      </c>
      <c r="BF1271" s="303">
        <f>IF(N1271="snížená",J1271,0)</f>
        <v>0</v>
      </c>
      <c r="BG1271" s="303">
        <f>IF(N1271="zákl. přenesená",J1271,0)</f>
        <v>0</v>
      </c>
      <c r="BH1271" s="303">
        <f>IF(N1271="sníž. přenesená",J1271,0)</f>
        <v>0</v>
      </c>
      <c r="BI1271" s="303">
        <f>IF(N1271="nulová",J1271,0)</f>
        <v>0</v>
      </c>
      <c r="BJ1271" s="291" t="s">
        <v>80</v>
      </c>
      <c r="BK1271" s="303">
        <f>ROUND(I1271*H1271,2)</f>
        <v>0</v>
      </c>
      <c r="BL1271" s="291" t="s">
        <v>150</v>
      </c>
      <c r="BM1271" s="291" t="s">
        <v>1898</v>
      </c>
    </row>
    <row r="1272" spans="2:65" s="55" customFormat="1" ht="40.5">
      <c r="B1272" s="33"/>
      <c r="D1272" s="170" t="s">
        <v>191</v>
      </c>
      <c r="F1272" s="171" t="s">
        <v>400</v>
      </c>
      <c r="I1272" s="122"/>
      <c r="L1272" s="33"/>
      <c r="M1272" s="154"/>
      <c r="N1272" s="34"/>
      <c r="O1272" s="34"/>
      <c r="P1272" s="34"/>
      <c r="Q1272" s="34"/>
      <c r="R1272" s="34"/>
      <c r="S1272" s="34"/>
      <c r="T1272" s="70"/>
      <c r="AT1272" s="291" t="s">
        <v>191</v>
      </c>
      <c r="AU1272" s="291" t="s">
        <v>82</v>
      </c>
    </row>
    <row r="1273" spans="2:65" s="55" customFormat="1" ht="22.5" customHeight="1">
      <c r="B1273" s="33"/>
      <c r="C1273" s="142" t="s">
        <v>1341</v>
      </c>
      <c r="D1273" s="142" t="s">
        <v>146</v>
      </c>
      <c r="E1273" s="143" t="s">
        <v>855</v>
      </c>
      <c r="F1273" s="144" t="s">
        <v>856</v>
      </c>
      <c r="G1273" s="145" t="s">
        <v>189</v>
      </c>
      <c r="H1273" s="146">
        <v>256</v>
      </c>
      <c r="I1273" s="147"/>
      <c r="J1273" s="148">
        <f>ROUND(I1273*H1273,2)</f>
        <v>0</v>
      </c>
      <c r="K1273" s="144" t="s">
        <v>190</v>
      </c>
      <c r="L1273" s="33"/>
      <c r="M1273" s="302" t="s">
        <v>21</v>
      </c>
      <c r="N1273" s="149" t="s">
        <v>43</v>
      </c>
      <c r="O1273" s="34"/>
      <c r="P1273" s="150">
        <f>O1273*H1273</f>
        <v>0</v>
      </c>
      <c r="Q1273" s="150">
        <v>0</v>
      </c>
      <c r="R1273" s="150">
        <f>Q1273*H1273</f>
        <v>0</v>
      </c>
      <c r="S1273" s="150">
        <v>0</v>
      </c>
      <c r="T1273" s="151">
        <f>S1273*H1273</f>
        <v>0</v>
      </c>
      <c r="AR1273" s="291" t="s">
        <v>150</v>
      </c>
      <c r="AT1273" s="291" t="s">
        <v>146</v>
      </c>
      <c r="AU1273" s="291" t="s">
        <v>82</v>
      </c>
      <c r="AY1273" s="291" t="s">
        <v>145</v>
      </c>
      <c r="BE1273" s="303">
        <f>IF(N1273="základní",J1273,0)</f>
        <v>0</v>
      </c>
      <c r="BF1273" s="303">
        <f>IF(N1273="snížená",J1273,0)</f>
        <v>0</v>
      </c>
      <c r="BG1273" s="303">
        <f>IF(N1273="zákl. přenesená",J1273,0)</f>
        <v>0</v>
      </c>
      <c r="BH1273" s="303">
        <f>IF(N1273="sníž. přenesená",J1273,0)</f>
        <v>0</v>
      </c>
      <c r="BI1273" s="303">
        <f>IF(N1273="nulová",J1273,0)</f>
        <v>0</v>
      </c>
      <c r="BJ1273" s="291" t="s">
        <v>80</v>
      </c>
      <c r="BK1273" s="303">
        <f>ROUND(I1273*H1273,2)</f>
        <v>0</v>
      </c>
      <c r="BL1273" s="291" t="s">
        <v>150</v>
      </c>
      <c r="BM1273" s="291" t="s">
        <v>1899</v>
      </c>
    </row>
    <row r="1274" spans="2:65" s="55" customFormat="1" ht="40.5">
      <c r="B1274" s="33"/>
      <c r="D1274" s="170" t="s">
        <v>191</v>
      </c>
      <c r="F1274" s="171" t="s">
        <v>400</v>
      </c>
      <c r="I1274" s="122"/>
      <c r="L1274" s="33"/>
      <c r="M1274" s="154"/>
      <c r="N1274" s="34"/>
      <c r="O1274" s="34"/>
      <c r="P1274" s="34"/>
      <c r="Q1274" s="34"/>
      <c r="R1274" s="34"/>
      <c r="S1274" s="34"/>
      <c r="T1274" s="70"/>
      <c r="AT1274" s="291" t="s">
        <v>191</v>
      </c>
      <c r="AU1274" s="291" t="s">
        <v>82</v>
      </c>
    </row>
    <row r="1275" spans="2:65" s="55" customFormat="1" ht="22.5" customHeight="1">
      <c r="B1275" s="33"/>
      <c r="C1275" s="142" t="s">
        <v>1900</v>
      </c>
      <c r="D1275" s="142" t="s">
        <v>146</v>
      </c>
      <c r="E1275" s="143" t="s">
        <v>401</v>
      </c>
      <c r="F1275" s="144" t="s">
        <v>402</v>
      </c>
      <c r="G1275" s="145" t="s">
        <v>189</v>
      </c>
      <c r="H1275" s="146">
        <v>256</v>
      </c>
      <c r="I1275" s="147"/>
      <c r="J1275" s="148">
        <f>ROUND(I1275*H1275,2)</f>
        <v>0</v>
      </c>
      <c r="K1275" s="144" t="s">
        <v>190</v>
      </c>
      <c r="L1275" s="33"/>
      <c r="M1275" s="302" t="s">
        <v>21</v>
      </c>
      <c r="N1275" s="149" t="s">
        <v>43</v>
      </c>
      <c r="O1275" s="34"/>
      <c r="P1275" s="150">
        <f>O1275*H1275</f>
        <v>0</v>
      </c>
      <c r="Q1275" s="150">
        <v>0</v>
      </c>
      <c r="R1275" s="150">
        <f>Q1275*H1275</f>
        <v>0</v>
      </c>
      <c r="S1275" s="150">
        <v>0</v>
      </c>
      <c r="T1275" s="151">
        <f>S1275*H1275</f>
        <v>0</v>
      </c>
      <c r="AR1275" s="291" t="s">
        <v>150</v>
      </c>
      <c r="AT1275" s="291" t="s">
        <v>146</v>
      </c>
      <c r="AU1275" s="291" t="s">
        <v>82</v>
      </c>
      <c r="AY1275" s="291" t="s">
        <v>145</v>
      </c>
      <c r="BE1275" s="303">
        <f>IF(N1275="základní",J1275,0)</f>
        <v>0</v>
      </c>
      <c r="BF1275" s="303">
        <f>IF(N1275="snížená",J1275,0)</f>
        <v>0</v>
      </c>
      <c r="BG1275" s="303">
        <f>IF(N1275="zákl. přenesená",J1275,0)</f>
        <v>0</v>
      </c>
      <c r="BH1275" s="303">
        <f>IF(N1275="sníž. přenesená",J1275,0)</f>
        <v>0</v>
      </c>
      <c r="BI1275" s="303">
        <f>IF(N1275="nulová",J1275,0)</f>
        <v>0</v>
      </c>
      <c r="BJ1275" s="291" t="s">
        <v>80</v>
      </c>
      <c r="BK1275" s="303">
        <f>ROUND(I1275*H1275,2)</f>
        <v>0</v>
      </c>
      <c r="BL1275" s="291" t="s">
        <v>150</v>
      </c>
      <c r="BM1275" s="291" t="s">
        <v>1901</v>
      </c>
    </row>
    <row r="1276" spans="2:65" s="55" customFormat="1" ht="40.5">
      <c r="B1276" s="33"/>
      <c r="D1276" s="170" t="s">
        <v>191</v>
      </c>
      <c r="F1276" s="171" t="s">
        <v>400</v>
      </c>
      <c r="I1276" s="122"/>
      <c r="L1276" s="33"/>
      <c r="M1276" s="154"/>
      <c r="N1276" s="34"/>
      <c r="O1276" s="34"/>
      <c r="P1276" s="34"/>
      <c r="Q1276" s="34"/>
      <c r="R1276" s="34"/>
      <c r="S1276" s="34"/>
      <c r="T1276" s="70"/>
      <c r="AT1276" s="291" t="s">
        <v>191</v>
      </c>
      <c r="AU1276" s="291" t="s">
        <v>82</v>
      </c>
    </row>
    <row r="1277" spans="2:65" s="55" customFormat="1" ht="22.5" customHeight="1">
      <c r="B1277" s="33"/>
      <c r="C1277" s="142" t="s">
        <v>1343</v>
      </c>
      <c r="D1277" s="142" t="s">
        <v>146</v>
      </c>
      <c r="E1277" s="143" t="s">
        <v>860</v>
      </c>
      <c r="F1277" s="144" t="s">
        <v>861</v>
      </c>
      <c r="G1277" s="145" t="s">
        <v>189</v>
      </c>
      <c r="H1277" s="146">
        <v>256</v>
      </c>
      <c r="I1277" s="147"/>
      <c r="J1277" s="148">
        <f>ROUND(I1277*H1277,2)</f>
        <v>0</v>
      </c>
      <c r="K1277" s="144" t="s">
        <v>21</v>
      </c>
      <c r="L1277" s="33"/>
      <c r="M1277" s="302" t="s">
        <v>21</v>
      </c>
      <c r="N1277" s="149" t="s">
        <v>43</v>
      </c>
      <c r="O1277" s="34"/>
      <c r="P1277" s="150">
        <f>O1277*H1277</f>
        <v>0</v>
      </c>
      <c r="Q1277" s="150">
        <v>0</v>
      </c>
      <c r="R1277" s="150">
        <f>Q1277*H1277</f>
        <v>0</v>
      </c>
      <c r="S1277" s="150">
        <v>0</v>
      </c>
      <c r="T1277" s="151">
        <f>S1277*H1277</f>
        <v>0</v>
      </c>
      <c r="AR1277" s="291" t="s">
        <v>150</v>
      </c>
      <c r="AT1277" s="291" t="s">
        <v>146</v>
      </c>
      <c r="AU1277" s="291" t="s">
        <v>82</v>
      </c>
      <c r="AY1277" s="291" t="s">
        <v>145</v>
      </c>
      <c r="BE1277" s="303">
        <f>IF(N1277="základní",J1277,0)</f>
        <v>0</v>
      </c>
      <c r="BF1277" s="303">
        <f>IF(N1277="snížená",J1277,0)</f>
        <v>0</v>
      </c>
      <c r="BG1277" s="303">
        <f>IF(N1277="zákl. přenesená",J1277,0)</f>
        <v>0</v>
      </c>
      <c r="BH1277" s="303">
        <f>IF(N1277="sníž. přenesená",J1277,0)</f>
        <v>0</v>
      </c>
      <c r="BI1277" s="303">
        <f>IF(N1277="nulová",J1277,0)</f>
        <v>0</v>
      </c>
      <c r="BJ1277" s="291" t="s">
        <v>80</v>
      </c>
      <c r="BK1277" s="303">
        <f>ROUND(I1277*H1277,2)</f>
        <v>0</v>
      </c>
      <c r="BL1277" s="291" t="s">
        <v>150</v>
      </c>
      <c r="BM1277" s="291" t="s">
        <v>1902</v>
      </c>
    </row>
    <row r="1278" spans="2:65" s="55" customFormat="1" ht="22.5" customHeight="1">
      <c r="B1278" s="33"/>
      <c r="C1278" s="182" t="s">
        <v>1903</v>
      </c>
      <c r="D1278" s="182" t="s">
        <v>232</v>
      </c>
      <c r="E1278" s="183" t="s">
        <v>864</v>
      </c>
      <c r="F1278" s="184" t="s">
        <v>1249</v>
      </c>
      <c r="G1278" s="185" t="s">
        <v>459</v>
      </c>
      <c r="H1278" s="186">
        <v>1.28</v>
      </c>
      <c r="I1278" s="187"/>
      <c r="J1278" s="188">
        <f>ROUND(I1278*H1278,2)</f>
        <v>0</v>
      </c>
      <c r="K1278" s="184" t="s">
        <v>190</v>
      </c>
      <c r="L1278" s="306"/>
      <c r="M1278" s="307" t="s">
        <v>21</v>
      </c>
      <c r="N1278" s="189" t="s">
        <v>43</v>
      </c>
      <c r="O1278" s="34"/>
      <c r="P1278" s="150">
        <f>O1278*H1278</f>
        <v>0</v>
      </c>
      <c r="Q1278" s="150">
        <v>1E-3</v>
      </c>
      <c r="R1278" s="150">
        <f>Q1278*H1278</f>
        <v>1.2800000000000001E-3</v>
      </c>
      <c r="S1278" s="150">
        <v>0</v>
      </c>
      <c r="T1278" s="151">
        <f>S1278*H1278</f>
        <v>0</v>
      </c>
      <c r="AR1278" s="291" t="s">
        <v>162</v>
      </c>
      <c r="AT1278" s="291" t="s">
        <v>232</v>
      </c>
      <c r="AU1278" s="291" t="s">
        <v>82</v>
      </c>
      <c r="AY1278" s="291" t="s">
        <v>145</v>
      </c>
      <c r="BE1278" s="303">
        <f>IF(N1278="základní",J1278,0)</f>
        <v>0</v>
      </c>
      <c r="BF1278" s="303">
        <f>IF(N1278="snížená",J1278,0)</f>
        <v>0</v>
      </c>
      <c r="BG1278" s="303">
        <f>IF(N1278="zákl. přenesená",J1278,0)</f>
        <v>0</v>
      </c>
      <c r="BH1278" s="303">
        <f>IF(N1278="sníž. přenesená",J1278,0)</f>
        <v>0</v>
      </c>
      <c r="BI1278" s="303">
        <f>IF(N1278="nulová",J1278,0)</f>
        <v>0</v>
      </c>
      <c r="BJ1278" s="291" t="s">
        <v>80</v>
      </c>
      <c r="BK1278" s="303">
        <f>ROUND(I1278*H1278,2)</f>
        <v>0</v>
      </c>
      <c r="BL1278" s="291" t="s">
        <v>150</v>
      </c>
      <c r="BM1278" s="291" t="s">
        <v>1904</v>
      </c>
    </row>
    <row r="1279" spans="2:65" s="55" customFormat="1" ht="22.5" customHeight="1">
      <c r="B1279" s="33"/>
      <c r="C1279" s="142" t="s">
        <v>1344</v>
      </c>
      <c r="D1279" s="142" t="s">
        <v>146</v>
      </c>
      <c r="E1279" s="143" t="s">
        <v>962</v>
      </c>
      <c r="F1279" s="144" t="s">
        <v>963</v>
      </c>
      <c r="G1279" s="145" t="s">
        <v>189</v>
      </c>
      <c r="H1279" s="146">
        <v>256</v>
      </c>
      <c r="I1279" s="147"/>
      <c r="J1279" s="148">
        <f>ROUND(I1279*H1279,2)</f>
        <v>0</v>
      </c>
      <c r="K1279" s="144" t="s">
        <v>190</v>
      </c>
      <c r="L1279" s="33"/>
      <c r="M1279" s="302" t="s">
        <v>21</v>
      </c>
      <c r="N1279" s="149" t="s">
        <v>43</v>
      </c>
      <c r="O1279" s="34"/>
      <c r="P1279" s="150">
        <f>O1279*H1279</f>
        <v>0</v>
      </c>
      <c r="Q1279" s="150">
        <v>0</v>
      </c>
      <c r="R1279" s="150">
        <f>Q1279*H1279</f>
        <v>0</v>
      </c>
      <c r="S1279" s="150">
        <v>0</v>
      </c>
      <c r="T1279" s="151">
        <f>S1279*H1279</f>
        <v>0</v>
      </c>
      <c r="AR1279" s="291" t="s">
        <v>150</v>
      </c>
      <c r="AT1279" s="291" t="s">
        <v>146</v>
      </c>
      <c r="AU1279" s="291" t="s">
        <v>82</v>
      </c>
      <c r="AY1279" s="291" t="s">
        <v>145</v>
      </c>
      <c r="BE1279" s="303">
        <f>IF(N1279="základní",J1279,0)</f>
        <v>0</v>
      </c>
      <c r="BF1279" s="303">
        <f>IF(N1279="snížená",J1279,0)</f>
        <v>0</v>
      </c>
      <c r="BG1279" s="303">
        <f>IF(N1279="zákl. přenesená",J1279,0)</f>
        <v>0</v>
      </c>
      <c r="BH1279" s="303">
        <f>IF(N1279="sníž. přenesená",J1279,0)</f>
        <v>0</v>
      </c>
      <c r="BI1279" s="303">
        <f>IF(N1279="nulová",J1279,0)</f>
        <v>0</v>
      </c>
      <c r="BJ1279" s="291" t="s">
        <v>80</v>
      </c>
      <c r="BK1279" s="303">
        <f>ROUND(I1279*H1279,2)</f>
        <v>0</v>
      </c>
      <c r="BL1279" s="291" t="s">
        <v>150</v>
      </c>
      <c r="BM1279" s="291" t="s">
        <v>1905</v>
      </c>
    </row>
    <row r="1280" spans="2:65" s="55" customFormat="1" ht="40.5">
      <c r="B1280" s="33"/>
      <c r="D1280" s="170" t="s">
        <v>191</v>
      </c>
      <c r="F1280" s="171" t="s">
        <v>400</v>
      </c>
      <c r="I1280" s="122"/>
      <c r="L1280" s="33"/>
      <c r="M1280" s="154"/>
      <c r="N1280" s="34"/>
      <c r="O1280" s="34"/>
      <c r="P1280" s="34"/>
      <c r="Q1280" s="34"/>
      <c r="R1280" s="34"/>
      <c r="S1280" s="34"/>
      <c r="T1280" s="70"/>
      <c r="AT1280" s="291" t="s">
        <v>191</v>
      </c>
      <c r="AU1280" s="291" t="s">
        <v>82</v>
      </c>
    </row>
    <row r="1281" spans="2:65" s="55" customFormat="1" ht="22.5" customHeight="1">
      <c r="B1281" s="33"/>
      <c r="C1281" s="142" t="s">
        <v>1906</v>
      </c>
      <c r="D1281" s="142" t="s">
        <v>146</v>
      </c>
      <c r="E1281" s="143" t="s">
        <v>870</v>
      </c>
      <c r="F1281" s="144" t="s">
        <v>871</v>
      </c>
      <c r="G1281" s="145" t="s">
        <v>189</v>
      </c>
      <c r="H1281" s="146">
        <v>512</v>
      </c>
      <c r="I1281" s="147"/>
      <c r="J1281" s="148">
        <f>ROUND(I1281*H1281,2)</f>
        <v>0</v>
      </c>
      <c r="K1281" s="144" t="s">
        <v>21</v>
      </c>
      <c r="L1281" s="33"/>
      <c r="M1281" s="302" t="s">
        <v>21</v>
      </c>
      <c r="N1281" s="149" t="s">
        <v>43</v>
      </c>
      <c r="O1281" s="34"/>
      <c r="P1281" s="150">
        <f>O1281*H1281</f>
        <v>0</v>
      </c>
      <c r="Q1281" s="150">
        <v>0</v>
      </c>
      <c r="R1281" s="150">
        <f>Q1281*H1281</f>
        <v>0</v>
      </c>
      <c r="S1281" s="150">
        <v>0</v>
      </c>
      <c r="T1281" s="151">
        <f>S1281*H1281</f>
        <v>0</v>
      </c>
      <c r="AR1281" s="291" t="s">
        <v>150</v>
      </c>
      <c r="AT1281" s="291" t="s">
        <v>146</v>
      </c>
      <c r="AU1281" s="291" t="s">
        <v>82</v>
      </c>
      <c r="AY1281" s="291" t="s">
        <v>145</v>
      </c>
      <c r="BE1281" s="303">
        <f>IF(N1281="základní",J1281,0)</f>
        <v>0</v>
      </c>
      <c r="BF1281" s="303">
        <f>IF(N1281="snížená",J1281,0)</f>
        <v>0</v>
      </c>
      <c r="BG1281" s="303">
        <f>IF(N1281="zákl. přenesená",J1281,0)</f>
        <v>0</v>
      </c>
      <c r="BH1281" s="303">
        <f>IF(N1281="sníž. přenesená",J1281,0)</f>
        <v>0</v>
      </c>
      <c r="BI1281" s="303">
        <f>IF(N1281="nulová",J1281,0)</f>
        <v>0</v>
      </c>
      <c r="BJ1281" s="291" t="s">
        <v>80</v>
      </c>
      <c r="BK1281" s="303">
        <f>ROUND(I1281*H1281,2)</f>
        <v>0</v>
      </c>
      <c r="BL1281" s="291" t="s">
        <v>150</v>
      </c>
      <c r="BM1281" s="291" t="s">
        <v>1907</v>
      </c>
    </row>
    <row r="1282" spans="2:65" s="133" customFormat="1" ht="37.35" customHeight="1">
      <c r="B1282" s="132"/>
      <c r="D1282" s="165" t="s">
        <v>71</v>
      </c>
      <c r="E1282" s="166" t="s">
        <v>1908</v>
      </c>
      <c r="F1282" s="166" t="s">
        <v>1909</v>
      </c>
      <c r="I1282" s="136"/>
      <c r="J1282" s="167">
        <f>BK1282</f>
        <v>0</v>
      </c>
      <c r="L1282" s="132"/>
      <c r="M1282" s="138"/>
      <c r="N1282" s="139"/>
      <c r="O1282" s="139"/>
      <c r="P1282" s="140">
        <f>P1283+P1289+P1319</f>
        <v>0</v>
      </c>
      <c r="Q1282" s="139"/>
      <c r="R1282" s="140">
        <f>R1283+R1289+R1319</f>
        <v>3.7148400000000001</v>
      </c>
      <c r="S1282" s="139"/>
      <c r="T1282" s="141">
        <f>T1283+T1289+T1319</f>
        <v>0</v>
      </c>
      <c r="AR1282" s="165" t="s">
        <v>80</v>
      </c>
      <c r="AT1282" s="300" t="s">
        <v>71</v>
      </c>
      <c r="AU1282" s="300" t="s">
        <v>72</v>
      </c>
      <c r="AY1282" s="165" t="s">
        <v>145</v>
      </c>
      <c r="BK1282" s="301">
        <f>BK1283+BK1289+BK1319</f>
        <v>0</v>
      </c>
    </row>
    <row r="1283" spans="2:65" s="133" customFormat="1" ht="19.899999999999999" customHeight="1">
      <c r="B1283" s="132"/>
      <c r="D1283" s="134" t="s">
        <v>71</v>
      </c>
      <c r="E1283" s="168" t="s">
        <v>2439</v>
      </c>
      <c r="F1283" s="168" t="s">
        <v>2440</v>
      </c>
      <c r="I1283" s="136"/>
      <c r="J1283" s="169">
        <f>BK1283</f>
        <v>0</v>
      </c>
      <c r="L1283" s="132"/>
      <c r="M1283" s="138"/>
      <c r="N1283" s="139"/>
      <c r="O1283" s="139"/>
      <c r="P1283" s="140">
        <f>SUM(P1284:P1288)</f>
        <v>0</v>
      </c>
      <c r="Q1283" s="139"/>
      <c r="R1283" s="140">
        <f>SUM(R1284:R1288)</f>
        <v>0</v>
      </c>
      <c r="S1283" s="139"/>
      <c r="T1283" s="141">
        <f>SUM(T1284:T1288)</f>
        <v>0</v>
      </c>
      <c r="AR1283" s="165" t="s">
        <v>80</v>
      </c>
      <c r="AT1283" s="300" t="s">
        <v>71</v>
      </c>
      <c r="AU1283" s="300" t="s">
        <v>80</v>
      </c>
      <c r="AY1283" s="165" t="s">
        <v>145</v>
      </c>
      <c r="BK1283" s="301">
        <f>SUM(BK1284:BK1288)</f>
        <v>0</v>
      </c>
    </row>
    <row r="1284" spans="2:65" s="55" customFormat="1" ht="31.5" customHeight="1">
      <c r="B1284" s="33"/>
      <c r="C1284" s="142" t="s">
        <v>1346</v>
      </c>
      <c r="D1284" s="142" t="s">
        <v>146</v>
      </c>
      <c r="E1284" s="143" t="s">
        <v>698</v>
      </c>
      <c r="F1284" s="144" t="s">
        <v>699</v>
      </c>
      <c r="G1284" s="145" t="s">
        <v>155</v>
      </c>
      <c r="H1284" s="146">
        <v>10</v>
      </c>
      <c r="I1284" s="147"/>
      <c r="J1284" s="148">
        <f>ROUND(I1284*H1284,2)</f>
        <v>0</v>
      </c>
      <c r="K1284" s="144" t="s">
        <v>21</v>
      </c>
      <c r="L1284" s="33"/>
      <c r="M1284" s="302" t="s">
        <v>21</v>
      </c>
      <c r="N1284" s="149" t="s">
        <v>43</v>
      </c>
      <c r="O1284" s="34"/>
      <c r="P1284" s="150">
        <f>O1284*H1284</f>
        <v>0</v>
      </c>
      <c r="Q1284" s="150">
        <v>0</v>
      </c>
      <c r="R1284" s="150">
        <f>Q1284*H1284</f>
        <v>0</v>
      </c>
      <c r="S1284" s="150">
        <v>0</v>
      </c>
      <c r="T1284" s="151">
        <f>S1284*H1284</f>
        <v>0</v>
      </c>
      <c r="AR1284" s="291" t="s">
        <v>150</v>
      </c>
      <c r="AT1284" s="291" t="s">
        <v>146</v>
      </c>
      <c r="AU1284" s="291" t="s">
        <v>82</v>
      </c>
      <c r="AY1284" s="291" t="s">
        <v>145</v>
      </c>
      <c r="BE1284" s="303">
        <f>IF(N1284="základní",J1284,0)</f>
        <v>0</v>
      </c>
      <c r="BF1284" s="303">
        <f>IF(N1284="snížená",J1284,0)</f>
        <v>0</v>
      </c>
      <c r="BG1284" s="303">
        <f>IF(N1284="zákl. přenesená",J1284,0)</f>
        <v>0</v>
      </c>
      <c r="BH1284" s="303">
        <f>IF(N1284="sníž. přenesená",J1284,0)</f>
        <v>0</v>
      </c>
      <c r="BI1284" s="303">
        <f>IF(N1284="nulová",J1284,0)</f>
        <v>0</v>
      </c>
      <c r="BJ1284" s="291" t="s">
        <v>80</v>
      </c>
      <c r="BK1284" s="303">
        <f>ROUND(I1284*H1284,2)</f>
        <v>0</v>
      </c>
      <c r="BL1284" s="291" t="s">
        <v>150</v>
      </c>
      <c r="BM1284" s="291" t="s">
        <v>1910</v>
      </c>
    </row>
    <row r="1285" spans="2:65" s="55" customFormat="1" ht="31.5" customHeight="1">
      <c r="B1285" s="33"/>
      <c r="C1285" s="142" t="s">
        <v>1911</v>
      </c>
      <c r="D1285" s="142" t="s">
        <v>146</v>
      </c>
      <c r="E1285" s="143" t="s">
        <v>877</v>
      </c>
      <c r="F1285" s="144" t="s">
        <v>878</v>
      </c>
      <c r="G1285" s="145" t="s">
        <v>155</v>
      </c>
      <c r="H1285" s="146">
        <v>50</v>
      </c>
      <c r="I1285" s="147"/>
      <c r="J1285" s="148">
        <f>ROUND(I1285*H1285,2)</f>
        <v>0</v>
      </c>
      <c r="K1285" s="144" t="s">
        <v>21</v>
      </c>
      <c r="L1285" s="33"/>
      <c r="M1285" s="302" t="s">
        <v>21</v>
      </c>
      <c r="N1285" s="149" t="s">
        <v>43</v>
      </c>
      <c r="O1285" s="34"/>
      <c r="P1285" s="150">
        <f>O1285*H1285</f>
        <v>0</v>
      </c>
      <c r="Q1285" s="150">
        <v>0</v>
      </c>
      <c r="R1285" s="150">
        <f>Q1285*H1285</f>
        <v>0</v>
      </c>
      <c r="S1285" s="150">
        <v>0</v>
      </c>
      <c r="T1285" s="151">
        <f>S1285*H1285</f>
        <v>0</v>
      </c>
      <c r="AR1285" s="291" t="s">
        <v>150</v>
      </c>
      <c r="AT1285" s="291" t="s">
        <v>146</v>
      </c>
      <c r="AU1285" s="291" t="s">
        <v>82</v>
      </c>
      <c r="AY1285" s="291" t="s">
        <v>145</v>
      </c>
      <c r="BE1285" s="303">
        <f>IF(N1285="základní",J1285,0)</f>
        <v>0</v>
      </c>
      <c r="BF1285" s="303">
        <f>IF(N1285="snížená",J1285,0)</f>
        <v>0</v>
      </c>
      <c r="BG1285" s="303">
        <f>IF(N1285="zákl. přenesená",J1285,0)</f>
        <v>0</v>
      </c>
      <c r="BH1285" s="303">
        <f>IF(N1285="sníž. přenesená",J1285,0)</f>
        <v>0</v>
      </c>
      <c r="BI1285" s="303">
        <f>IF(N1285="nulová",J1285,0)</f>
        <v>0</v>
      </c>
      <c r="BJ1285" s="291" t="s">
        <v>80</v>
      </c>
      <c r="BK1285" s="303">
        <f>ROUND(I1285*H1285,2)</f>
        <v>0</v>
      </c>
      <c r="BL1285" s="291" t="s">
        <v>150</v>
      </c>
      <c r="BM1285" s="291" t="s">
        <v>1912</v>
      </c>
    </row>
    <row r="1286" spans="2:65" s="55" customFormat="1" ht="31.5" customHeight="1">
      <c r="B1286" s="33"/>
      <c r="C1286" s="142" t="s">
        <v>1347</v>
      </c>
      <c r="D1286" s="142" t="s">
        <v>146</v>
      </c>
      <c r="E1286" s="143" t="s">
        <v>701</v>
      </c>
      <c r="F1286" s="144" t="s">
        <v>702</v>
      </c>
      <c r="G1286" s="145" t="s">
        <v>155</v>
      </c>
      <c r="H1286" s="146">
        <v>10</v>
      </c>
      <c r="I1286" s="147"/>
      <c r="J1286" s="148">
        <f>ROUND(I1286*H1286,2)</f>
        <v>0</v>
      </c>
      <c r="K1286" s="144" t="s">
        <v>21</v>
      </c>
      <c r="L1286" s="33"/>
      <c r="M1286" s="302" t="s">
        <v>21</v>
      </c>
      <c r="N1286" s="149" t="s">
        <v>43</v>
      </c>
      <c r="O1286" s="34"/>
      <c r="P1286" s="150">
        <f>O1286*H1286</f>
        <v>0</v>
      </c>
      <c r="Q1286" s="150">
        <v>0</v>
      </c>
      <c r="R1286" s="150">
        <f>Q1286*H1286</f>
        <v>0</v>
      </c>
      <c r="S1286" s="150">
        <v>0</v>
      </c>
      <c r="T1286" s="151">
        <f>S1286*H1286</f>
        <v>0</v>
      </c>
      <c r="AR1286" s="291" t="s">
        <v>150</v>
      </c>
      <c r="AT1286" s="291" t="s">
        <v>146</v>
      </c>
      <c r="AU1286" s="291" t="s">
        <v>82</v>
      </c>
      <c r="AY1286" s="291" t="s">
        <v>145</v>
      </c>
      <c r="BE1286" s="303">
        <f>IF(N1286="základní",J1286,0)</f>
        <v>0</v>
      </c>
      <c r="BF1286" s="303">
        <f>IF(N1286="snížená",J1286,0)</f>
        <v>0</v>
      </c>
      <c r="BG1286" s="303">
        <f>IF(N1286="zákl. přenesená",J1286,0)</f>
        <v>0</v>
      </c>
      <c r="BH1286" s="303">
        <f>IF(N1286="sníž. přenesená",J1286,0)</f>
        <v>0</v>
      </c>
      <c r="BI1286" s="303">
        <f>IF(N1286="nulová",J1286,0)</f>
        <v>0</v>
      </c>
      <c r="BJ1286" s="291" t="s">
        <v>80</v>
      </c>
      <c r="BK1286" s="303">
        <f>ROUND(I1286*H1286,2)</f>
        <v>0</v>
      </c>
      <c r="BL1286" s="291" t="s">
        <v>150</v>
      </c>
      <c r="BM1286" s="291" t="s">
        <v>1913</v>
      </c>
    </row>
    <row r="1287" spans="2:65" s="55" customFormat="1" ht="22.5" customHeight="1">
      <c r="B1287" s="33"/>
      <c r="C1287" s="142" t="s">
        <v>1914</v>
      </c>
      <c r="D1287" s="142" t="s">
        <v>146</v>
      </c>
      <c r="E1287" s="143" t="s">
        <v>887</v>
      </c>
      <c r="F1287" s="144" t="s">
        <v>888</v>
      </c>
      <c r="G1287" s="145" t="s">
        <v>189</v>
      </c>
      <c r="H1287" s="146">
        <v>2684</v>
      </c>
      <c r="I1287" s="147"/>
      <c r="J1287" s="148">
        <f>ROUND(I1287*H1287,2)</f>
        <v>0</v>
      </c>
      <c r="K1287" s="144" t="s">
        <v>21</v>
      </c>
      <c r="L1287" s="33"/>
      <c r="M1287" s="302" t="s">
        <v>21</v>
      </c>
      <c r="N1287" s="149" t="s">
        <v>43</v>
      </c>
      <c r="O1287" s="34"/>
      <c r="P1287" s="150">
        <f>O1287*H1287</f>
        <v>0</v>
      </c>
      <c r="Q1287" s="150">
        <v>0</v>
      </c>
      <c r="R1287" s="150">
        <f>Q1287*H1287</f>
        <v>0</v>
      </c>
      <c r="S1287" s="150">
        <v>0</v>
      </c>
      <c r="T1287" s="151">
        <f>S1287*H1287</f>
        <v>0</v>
      </c>
      <c r="AR1287" s="291" t="s">
        <v>150</v>
      </c>
      <c r="AT1287" s="291" t="s">
        <v>146</v>
      </c>
      <c r="AU1287" s="291" t="s">
        <v>82</v>
      </c>
      <c r="AY1287" s="291" t="s">
        <v>145</v>
      </c>
      <c r="BE1287" s="303">
        <f>IF(N1287="základní",J1287,0)</f>
        <v>0</v>
      </c>
      <c r="BF1287" s="303">
        <f>IF(N1287="snížená",J1287,0)</f>
        <v>0</v>
      </c>
      <c r="BG1287" s="303">
        <f>IF(N1287="zákl. přenesená",J1287,0)</f>
        <v>0</v>
      </c>
      <c r="BH1287" s="303">
        <f>IF(N1287="sníž. přenesená",J1287,0)</f>
        <v>0</v>
      </c>
      <c r="BI1287" s="303">
        <f>IF(N1287="nulová",J1287,0)</f>
        <v>0</v>
      </c>
      <c r="BJ1287" s="291" t="s">
        <v>80</v>
      </c>
      <c r="BK1287" s="303">
        <f>ROUND(I1287*H1287,2)</f>
        <v>0</v>
      </c>
      <c r="BL1287" s="291" t="s">
        <v>150</v>
      </c>
      <c r="BM1287" s="291" t="s">
        <v>1915</v>
      </c>
    </row>
    <row r="1288" spans="2:65" s="55" customFormat="1" ht="22.5" customHeight="1">
      <c r="B1288" s="33"/>
      <c r="C1288" s="142" t="s">
        <v>1349</v>
      </c>
      <c r="D1288" s="142" t="s">
        <v>146</v>
      </c>
      <c r="E1288" s="143" t="s">
        <v>706</v>
      </c>
      <c r="F1288" s="144" t="s">
        <v>707</v>
      </c>
      <c r="G1288" s="145" t="s">
        <v>221</v>
      </c>
      <c r="H1288" s="146">
        <v>25</v>
      </c>
      <c r="I1288" s="147"/>
      <c r="J1288" s="148">
        <f>ROUND(I1288*H1288,2)</f>
        <v>0</v>
      </c>
      <c r="K1288" s="144" t="s">
        <v>21</v>
      </c>
      <c r="L1288" s="33"/>
      <c r="M1288" s="302" t="s">
        <v>21</v>
      </c>
      <c r="N1288" s="149" t="s">
        <v>43</v>
      </c>
      <c r="O1288" s="34"/>
      <c r="P1288" s="150">
        <f>O1288*H1288</f>
        <v>0</v>
      </c>
      <c r="Q1288" s="150">
        <v>0</v>
      </c>
      <c r="R1288" s="150">
        <f>Q1288*H1288</f>
        <v>0</v>
      </c>
      <c r="S1288" s="150">
        <v>0</v>
      </c>
      <c r="T1288" s="151">
        <f>S1288*H1288</f>
        <v>0</v>
      </c>
      <c r="AR1288" s="291" t="s">
        <v>150</v>
      </c>
      <c r="AT1288" s="291" t="s">
        <v>146</v>
      </c>
      <c r="AU1288" s="291" t="s">
        <v>82</v>
      </c>
      <c r="AY1288" s="291" t="s">
        <v>145</v>
      </c>
      <c r="BE1288" s="303">
        <f>IF(N1288="základní",J1288,0)</f>
        <v>0</v>
      </c>
      <c r="BF1288" s="303">
        <f>IF(N1288="snížená",J1288,0)</f>
        <v>0</v>
      </c>
      <c r="BG1288" s="303">
        <f>IF(N1288="zákl. přenesená",J1288,0)</f>
        <v>0</v>
      </c>
      <c r="BH1288" s="303">
        <f>IF(N1288="sníž. přenesená",J1288,0)</f>
        <v>0</v>
      </c>
      <c r="BI1288" s="303">
        <f>IF(N1288="nulová",J1288,0)</f>
        <v>0</v>
      </c>
      <c r="BJ1288" s="291" t="s">
        <v>80</v>
      </c>
      <c r="BK1288" s="303">
        <f>ROUND(I1288*H1288,2)</f>
        <v>0</v>
      </c>
      <c r="BL1288" s="291" t="s">
        <v>150</v>
      </c>
      <c r="BM1288" s="291" t="s">
        <v>1916</v>
      </c>
    </row>
    <row r="1289" spans="2:65" s="133" customFormat="1" ht="29.85" customHeight="1">
      <c r="B1289" s="132"/>
      <c r="D1289" s="134" t="s">
        <v>71</v>
      </c>
      <c r="E1289" s="168" t="s">
        <v>719</v>
      </c>
      <c r="F1289" s="168" t="s">
        <v>720</v>
      </c>
      <c r="I1289" s="136"/>
      <c r="J1289" s="169">
        <f>BK1289</f>
        <v>0</v>
      </c>
      <c r="L1289" s="132"/>
      <c r="M1289" s="138"/>
      <c r="N1289" s="139"/>
      <c r="O1289" s="139"/>
      <c r="P1289" s="140">
        <f>P1290+SUM(P1291:P1310)</f>
        <v>0</v>
      </c>
      <c r="Q1289" s="139"/>
      <c r="R1289" s="140">
        <f>R1290+SUM(R1291:R1310)</f>
        <v>3.7110600000000002</v>
      </c>
      <c r="S1289" s="139"/>
      <c r="T1289" s="141">
        <f>T1290+SUM(T1291:T1310)</f>
        <v>0</v>
      </c>
      <c r="AR1289" s="165" t="s">
        <v>80</v>
      </c>
      <c r="AT1289" s="300" t="s">
        <v>71</v>
      </c>
      <c r="AU1289" s="300" t="s">
        <v>80</v>
      </c>
      <c r="AY1289" s="165" t="s">
        <v>145</v>
      </c>
      <c r="BK1289" s="301">
        <f>BK1290+SUM(BK1291:BK1310)</f>
        <v>0</v>
      </c>
    </row>
    <row r="1290" spans="2:65" s="55" customFormat="1" ht="31.5" customHeight="1">
      <c r="B1290" s="33"/>
      <c r="C1290" s="142" t="s">
        <v>1917</v>
      </c>
      <c r="D1290" s="142" t="s">
        <v>146</v>
      </c>
      <c r="E1290" s="143" t="s">
        <v>721</v>
      </c>
      <c r="F1290" s="144" t="s">
        <v>722</v>
      </c>
      <c r="G1290" s="145" t="s">
        <v>155</v>
      </c>
      <c r="H1290" s="146">
        <v>15</v>
      </c>
      <c r="I1290" s="147"/>
      <c r="J1290" s="148">
        <f>ROUND(I1290*H1290,2)</f>
        <v>0</v>
      </c>
      <c r="K1290" s="144" t="s">
        <v>190</v>
      </c>
      <c r="L1290" s="33"/>
      <c r="M1290" s="302" t="s">
        <v>21</v>
      </c>
      <c r="N1290" s="149" t="s">
        <v>43</v>
      </c>
      <c r="O1290" s="34"/>
      <c r="P1290" s="150">
        <f>O1290*H1290</f>
        <v>0</v>
      </c>
      <c r="Q1290" s="150">
        <v>0</v>
      </c>
      <c r="R1290" s="150">
        <f>Q1290*H1290</f>
        <v>0</v>
      </c>
      <c r="S1290" s="150">
        <v>0</v>
      </c>
      <c r="T1290" s="151">
        <f>S1290*H1290</f>
        <v>0</v>
      </c>
      <c r="AR1290" s="291" t="s">
        <v>150</v>
      </c>
      <c r="AT1290" s="291" t="s">
        <v>146</v>
      </c>
      <c r="AU1290" s="291" t="s">
        <v>82</v>
      </c>
      <c r="AY1290" s="291" t="s">
        <v>145</v>
      </c>
      <c r="BE1290" s="303">
        <f>IF(N1290="základní",J1290,0)</f>
        <v>0</v>
      </c>
      <c r="BF1290" s="303">
        <f>IF(N1290="snížená",J1290,0)</f>
        <v>0</v>
      </c>
      <c r="BG1290" s="303">
        <f>IF(N1290="zákl. přenesená",J1290,0)</f>
        <v>0</v>
      </c>
      <c r="BH1290" s="303">
        <f>IF(N1290="sníž. přenesená",J1290,0)</f>
        <v>0</v>
      </c>
      <c r="BI1290" s="303">
        <f>IF(N1290="nulová",J1290,0)</f>
        <v>0</v>
      </c>
      <c r="BJ1290" s="291" t="s">
        <v>80</v>
      </c>
      <c r="BK1290" s="303">
        <f>ROUND(I1290*H1290,2)</f>
        <v>0</v>
      </c>
      <c r="BL1290" s="291" t="s">
        <v>150</v>
      </c>
      <c r="BM1290" s="291" t="s">
        <v>1918</v>
      </c>
    </row>
    <row r="1291" spans="2:65" s="55" customFormat="1" ht="81">
      <c r="B1291" s="33"/>
      <c r="D1291" s="170" t="s">
        <v>191</v>
      </c>
      <c r="F1291" s="171" t="s">
        <v>408</v>
      </c>
      <c r="I1291" s="122"/>
      <c r="L1291" s="33"/>
      <c r="M1291" s="154"/>
      <c r="N1291" s="34"/>
      <c r="O1291" s="34"/>
      <c r="P1291" s="34"/>
      <c r="Q1291" s="34"/>
      <c r="R1291" s="34"/>
      <c r="S1291" s="34"/>
      <c r="T1291" s="70"/>
      <c r="AT1291" s="291" t="s">
        <v>191</v>
      </c>
      <c r="AU1291" s="291" t="s">
        <v>82</v>
      </c>
    </row>
    <row r="1292" spans="2:65" s="55" customFormat="1" ht="22.5" customHeight="1">
      <c r="B1292" s="33"/>
      <c r="C1292" s="182" t="s">
        <v>1350</v>
      </c>
      <c r="D1292" s="182" t="s">
        <v>232</v>
      </c>
      <c r="E1292" s="183" t="s">
        <v>723</v>
      </c>
      <c r="F1292" s="184" t="s">
        <v>724</v>
      </c>
      <c r="G1292" s="185" t="s">
        <v>221</v>
      </c>
      <c r="H1292" s="186">
        <v>15</v>
      </c>
      <c r="I1292" s="187"/>
      <c r="J1292" s="188">
        <f>ROUND(I1292*H1292,2)</f>
        <v>0</v>
      </c>
      <c r="K1292" s="184" t="s">
        <v>190</v>
      </c>
      <c r="L1292" s="306"/>
      <c r="M1292" s="307" t="s">
        <v>21</v>
      </c>
      <c r="N1292" s="189" t="s">
        <v>43</v>
      </c>
      <c r="O1292" s="34"/>
      <c r="P1292" s="150">
        <f>O1292*H1292</f>
        <v>0</v>
      </c>
      <c r="Q1292" s="150">
        <v>0.21</v>
      </c>
      <c r="R1292" s="150">
        <f>Q1292*H1292</f>
        <v>3.15</v>
      </c>
      <c r="S1292" s="150">
        <v>0</v>
      </c>
      <c r="T1292" s="151">
        <f>S1292*H1292</f>
        <v>0</v>
      </c>
      <c r="AR1292" s="291" t="s">
        <v>162</v>
      </c>
      <c r="AT1292" s="291" t="s">
        <v>232</v>
      </c>
      <c r="AU1292" s="291" t="s">
        <v>82</v>
      </c>
      <c r="AY1292" s="291" t="s">
        <v>145</v>
      </c>
      <c r="BE1292" s="303">
        <f>IF(N1292="základní",J1292,0)</f>
        <v>0</v>
      </c>
      <c r="BF1292" s="303">
        <f>IF(N1292="snížená",J1292,0)</f>
        <v>0</v>
      </c>
      <c r="BG1292" s="303">
        <f>IF(N1292="zákl. přenesená",J1292,0)</f>
        <v>0</v>
      </c>
      <c r="BH1292" s="303">
        <f>IF(N1292="sníž. přenesená",J1292,0)</f>
        <v>0</v>
      </c>
      <c r="BI1292" s="303">
        <f>IF(N1292="nulová",J1292,0)</f>
        <v>0</v>
      </c>
      <c r="BJ1292" s="291" t="s">
        <v>80</v>
      </c>
      <c r="BK1292" s="303">
        <f>ROUND(I1292*H1292,2)</f>
        <v>0</v>
      </c>
      <c r="BL1292" s="291" t="s">
        <v>150</v>
      </c>
      <c r="BM1292" s="291" t="s">
        <v>1919</v>
      </c>
    </row>
    <row r="1293" spans="2:65" s="55" customFormat="1" ht="31.5" customHeight="1">
      <c r="B1293" s="33"/>
      <c r="C1293" s="142" t="s">
        <v>1920</v>
      </c>
      <c r="D1293" s="142" t="s">
        <v>146</v>
      </c>
      <c r="E1293" s="143" t="s">
        <v>725</v>
      </c>
      <c r="F1293" s="144" t="s">
        <v>726</v>
      </c>
      <c r="G1293" s="145" t="s">
        <v>155</v>
      </c>
      <c r="H1293" s="146">
        <v>15</v>
      </c>
      <c r="I1293" s="147"/>
      <c r="J1293" s="148">
        <f>ROUND(I1293*H1293,2)</f>
        <v>0</v>
      </c>
      <c r="K1293" s="144" t="s">
        <v>190</v>
      </c>
      <c r="L1293" s="33"/>
      <c r="M1293" s="302" t="s">
        <v>21</v>
      </c>
      <c r="N1293" s="149" t="s">
        <v>43</v>
      </c>
      <c r="O1293" s="34"/>
      <c r="P1293" s="150">
        <f>O1293*H1293</f>
        <v>0</v>
      </c>
      <c r="Q1293" s="150">
        <v>0</v>
      </c>
      <c r="R1293" s="150">
        <f>Q1293*H1293</f>
        <v>0</v>
      </c>
      <c r="S1293" s="150">
        <v>0</v>
      </c>
      <c r="T1293" s="151">
        <f>S1293*H1293</f>
        <v>0</v>
      </c>
      <c r="AR1293" s="291" t="s">
        <v>150</v>
      </c>
      <c r="AT1293" s="291" t="s">
        <v>146</v>
      </c>
      <c r="AU1293" s="291" t="s">
        <v>82</v>
      </c>
      <c r="AY1293" s="291" t="s">
        <v>145</v>
      </c>
      <c r="BE1293" s="303">
        <f>IF(N1293="základní",J1293,0)</f>
        <v>0</v>
      </c>
      <c r="BF1293" s="303">
        <f>IF(N1293="snížená",J1293,0)</f>
        <v>0</v>
      </c>
      <c r="BG1293" s="303">
        <f>IF(N1293="zákl. přenesená",J1293,0)</f>
        <v>0</v>
      </c>
      <c r="BH1293" s="303">
        <f>IF(N1293="sníž. přenesená",J1293,0)</f>
        <v>0</v>
      </c>
      <c r="BI1293" s="303">
        <f>IF(N1293="nulová",J1293,0)</f>
        <v>0</v>
      </c>
      <c r="BJ1293" s="291" t="s">
        <v>80</v>
      </c>
      <c r="BK1293" s="303">
        <f>ROUND(I1293*H1293,2)</f>
        <v>0</v>
      </c>
      <c r="BL1293" s="291" t="s">
        <v>150</v>
      </c>
      <c r="BM1293" s="291" t="s">
        <v>1921</v>
      </c>
    </row>
    <row r="1294" spans="2:65" s="55" customFormat="1" ht="67.5">
      <c r="B1294" s="33"/>
      <c r="D1294" s="170" t="s">
        <v>191</v>
      </c>
      <c r="F1294" s="171" t="s">
        <v>727</v>
      </c>
      <c r="I1294" s="122"/>
      <c r="L1294" s="33"/>
      <c r="M1294" s="154"/>
      <c r="N1294" s="34"/>
      <c r="O1294" s="34"/>
      <c r="P1294" s="34"/>
      <c r="Q1294" s="34"/>
      <c r="R1294" s="34"/>
      <c r="S1294" s="34"/>
      <c r="T1294" s="70"/>
      <c r="AT1294" s="291" t="s">
        <v>191</v>
      </c>
      <c r="AU1294" s="291" t="s">
        <v>82</v>
      </c>
    </row>
    <row r="1295" spans="2:65" s="55" customFormat="1" ht="22.5" customHeight="1">
      <c r="B1295" s="33"/>
      <c r="C1295" s="182" t="s">
        <v>1355</v>
      </c>
      <c r="D1295" s="182" t="s">
        <v>232</v>
      </c>
      <c r="E1295" s="183" t="s">
        <v>1922</v>
      </c>
      <c r="F1295" s="184" t="s">
        <v>729</v>
      </c>
      <c r="G1295" s="185" t="s">
        <v>149</v>
      </c>
      <c r="H1295" s="186">
        <v>15</v>
      </c>
      <c r="I1295" s="187"/>
      <c r="J1295" s="188">
        <f>ROUND(I1295*H1295,2)</f>
        <v>0</v>
      </c>
      <c r="K1295" s="184" t="s">
        <v>21</v>
      </c>
      <c r="L1295" s="306"/>
      <c r="M1295" s="307" t="s">
        <v>21</v>
      </c>
      <c r="N1295" s="189" t="s">
        <v>43</v>
      </c>
      <c r="O1295" s="34"/>
      <c r="P1295" s="150">
        <f>O1295*H1295</f>
        <v>0</v>
      </c>
      <c r="Q1295" s="150">
        <v>0</v>
      </c>
      <c r="R1295" s="150">
        <f>Q1295*H1295</f>
        <v>0</v>
      </c>
      <c r="S1295" s="150">
        <v>0</v>
      </c>
      <c r="T1295" s="151">
        <f>S1295*H1295</f>
        <v>0</v>
      </c>
      <c r="AR1295" s="291" t="s">
        <v>162</v>
      </c>
      <c r="AT1295" s="291" t="s">
        <v>232</v>
      </c>
      <c r="AU1295" s="291" t="s">
        <v>82</v>
      </c>
      <c r="AY1295" s="291" t="s">
        <v>145</v>
      </c>
      <c r="BE1295" s="303">
        <f>IF(N1295="základní",J1295,0)</f>
        <v>0</v>
      </c>
      <c r="BF1295" s="303">
        <f>IF(N1295="snížená",J1295,0)</f>
        <v>0</v>
      </c>
      <c r="BG1295" s="303">
        <f>IF(N1295="zákl. přenesená",J1295,0)</f>
        <v>0</v>
      </c>
      <c r="BH1295" s="303">
        <f>IF(N1295="sníž. přenesená",J1295,0)</f>
        <v>0</v>
      </c>
      <c r="BI1295" s="303">
        <f>IF(N1295="nulová",J1295,0)</f>
        <v>0</v>
      </c>
      <c r="BJ1295" s="291" t="s">
        <v>80</v>
      </c>
      <c r="BK1295" s="303">
        <f>ROUND(I1295*H1295,2)</f>
        <v>0</v>
      </c>
      <c r="BL1295" s="291" t="s">
        <v>150</v>
      </c>
      <c r="BM1295" s="291" t="s">
        <v>1923</v>
      </c>
    </row>
    <row r="1296" spans="2:65" s="55" customFormat="1" ht="31.5" customHeight="1">
      <c r="B1296" s="33"/>
      <c r="C1296" s="142" t="s">
        <v>1924</v>
      </c>
      <c r="D1296" s="142" t="s">
        <v>146</v>
      </c>
      <c r="E1296" s="143" t="s">
        <v>730</v>
      </c>
      <c r="F1296" s="144" t="s">
        <v>731</v>
      </c>
      <c r="G1296" s="145" t="s">
        <v>199</v>
      </c>
      <c r="H1296" s="146">
        <v>1E-3</v>
      </c>
      <c r="I1296" s="147"/>
      <c r="J1296" s="309">
        <f>ROUND(I1296*H1296,2)</f>
        <v>0</v>
      </c>
      <c r="K1296" s="144" t="s">
        <v>190</v>
      </c>
      <c r="L1296" s="33"/>
      <c r="M1296" s="302" t="s">
        <v>21</v>
      </c>
      <c r="N1296" s="149" t="s">
        <v>43</v>
      </c>
      <c r="O1296" s="34"/>
      <c r="P1296" s="150">
        <f>O1296*H1296</f>
        <v>0</v>
      </c>
      <c r="Q1296" s="150">
        <v>0</v>
      </c>
      <c r="R1296" s="150">
        <f>Q1296*H1296</f>
        <v>0</v>
      </c>
      <c r="S1296" s="150">
        <v>0</v>
      </c>
      <c r="T1296" s="151">
        <f>S1296*H1296</f>
        <v>0</v>
      </c>
      <c r="AR1296" s="291" t="s">
        <v>150</v>
      </c>
      <c r="AT1296" s="291" t="s">
        <v>146</v>
      </c>
      <c r="AU1296" s="291" t="s">
        <v>82</v>
      </c>
      <c r="AY1296" s="291" t="s">
        <v>145</v>
      </c>
      <c r="BE1296" s="303">
        <f>IF(N1296="základní",J1296,0)</f>
        <v>0</v>
      </c>
      <c r="BF1296" s="303">
        <f>IF(N1296="snížená",J1296,0)</f>
        <v>0</v>
      </c>
      <c r="BG1296" s="303">
        <f>IF(N1296="zákl. přenesená",J1296,0)</f>
        <v>0</v>
      </c>
      <c r="BH1296" s="303">
        <f>IF(N1296="sníž. přenesená",J1296,0)</f>
        <v>0</v>
      </c>
      <c r="BI1296" s="303">
        <f>IF(N1296="nulová",J1296,0)</f>
        <v>0</v>
      </c>
      <c r="BJ1296" s="291" t="s">
        <v>80</v>
      </c>
      <c r="BK1296" s="303">
        <f>ROUND(I1296*H1296,2)</f>
        <v>0</v>
      </c>
      <c r="BL1296" s="291" t="s">
        <v>150</v>
      </c>
      <c r="BM1296" s="291" t="s">
        <v>1925</v>
      </c>
    </row>
    <row r="1297" spans="2:65" s="55" customFormat="1" ht="54">
      <c r="B1297" s="33"/>
      <c r="D1297" s="170" t="s">
        <v>191</v>
      </c>
      <c r="F1297" s="171" t="s">
        <v>732</v>
      </c>
      <c r="I1297" s="122"/>
      <c r="L1297" s="33"/>
      <c r="M1297" s="154"/>
      <c r="N1297" s="34"/>
      <c r="O1297" s="34"/>
      <c r="P1297" s="34"/>
      <c r="Q1297" s="34"/>
      <c r="R1297" s="34"/>
      <c r="S1297" s="34"/>
      <c r="T1297" s="70"/>
      <c r="AT1297" s="291" t="s">
        <v>191</v>
      </c>
      <c r="AU1297" s="291" t="s">
        <v>82</v>
      </c>
    </row>
    <row r="1298" spans="2:65" s="55" customFormat="1" ht="22.5" customHeight="1">
      <c r="B1298" s="33"/>
      <c r="C1298" s="182" t="s">
        <v>1357</v>
      </c>
      <c r="D1298" s="182" t="s">
        <v>232</v>
      </c>
      <c r="E1298" s="183" t="s">
        <v>733</v>
      </c>
      <c r="F1298" s="184" t="s">
        <v>734</v>
      </c>
      <c r="G1298" s="185" t="s">
        <v>459</v>
      </c>
      <c r="H1298" s="186">
        <v>0.6</v>
      </c>
      <c r="I1298" s="187"/>
      <c r="J1298" s="188">
        <f t="shared" ref="J1298:J1303" si="210">ROUND(I1298*H1298,2)</f>
        <v>0</v>
      </c>
      <c r="K1298" s="184" t="s">
        <v>21</v>
      </c>
      <c r="L1298" s="306"/>
      <c r="M1298" s="307" t="s">
        <v>21</v>
      </c>
      <c r="N1298" s="189" t="s">
        <v>43</v>
      </c>
      <c r="O1298" s="34"/>
      <c r="P1298" s="150">
        <f t="shared" ref="P1298:P1303" si="211">O1298*H1298</f>
        <v>0</v>
      </c>
      <c r="Q1298" s="150">
        <v>0</v>
      </c>
      <c r="R1298" s="150">
        <f t="shared" ref="R1298:R1303" si="212">Q1298*H1298</f>
        <v>0</v>
      </c>
      <c r="S1298" s="150">
        <v>0</v>
      </c>
      <c r="T1298" s="151">
        <f t="shared" ref="T1298:T1303" si="213">S1298*H1298</f>
        <v>0</v>
      </c>
      <c r="AR1298" s="291" t="s">
        <v>162</v>
      </c>
      <c r="AT1298" s="291" t="s">
        <v>232</v>
      </c>
      <c r="AU1298" s="291" t="s">
        <v>82</v>
      </c>
      <c r="AY1298" s="291" t="s">
        <v>145</v>
      </c>
      <c r="BE1298" s="303">
        <f t="shared" ref="BE1298:BE1303" si="214">IF(N1298="základní",J1298,0)</f>
        <v>0</v>
      </c>
      <c r="BF1298" s="303">
        <f t="shared" ref="BF1298:BF1303" si="215">IF(N1298="snížená",J1298,0)</f>
        <v>0</v>
      </c>
      <c r="BG1298" s="303">
        <f t="shared" ref="BG1298:BG1303" si="216">IF(N1298="zákl. přenesená",J1298,0)</f>
        <v>0</v>
      </c>
      <c r="BH1298" s="303">
        <f t="shared" ref="BH1298:BH1303" si="217">IF(N1298="sníž. přenesená",J1298,0)</f>
        <v>0</v>
      </c>
      <c r="BI1298" s="303">
        <f t="shared" ref="BI1298:BI1303" si="218">IF(N1298="nulová",J1298,0)</f>
        <v>0</v>
      </c>
      <c r="BJ1298" s="291" t="s">
        <v>80</v>
      </c>
      <c r="BK1298" s="303">
        <f t="shared" ref="BK1298:BK1303" si="219">ROUND(I1298*H1298,2)</f>
        <v>0</v>
      </c>
      <c r="BL1298" s="291" t="s">
        <v>150</v>
      </c>
      <c r="BM1298" s="291" t="s">
        <v>1926</v>
      </c>
    </row>
    <row r="1299" spans="2:65" s="55" customFormat="1" ht="22.5" customHeight="1">
      <c r="B1299" s="33"/>
      <c r="C1299" s="142" t="s">
        <v>1927</v>
      </c>
      <c r="D1299" s="142" t="s">
        <v>146</v>
      </c>
      <c r="E1299" s="143" t="s">
        <v>736</v>
      </c>
      <c r="F1299" s="144" t="s">
        <v>737</v>
      </c>
      <c r="G1299" s="145" t="s">
        <v>155</v>
      </c>
      <c r="H1299" s="146">
        <v>15</v>
      </c>
      <c r="I1299" s="147"/>
      <c r="J1299" s="148">
        <f t="shared" si="210"/>
        <v>0</v>
      </c>
      <c r="K1299" s="144" t="s">
        <v>21</v>
      </c>
      <c r="L1299" s="33"/>
      <c r="M1299" s="302" t="s">
        <v>21</v>
      </c>
      <c r="N1299" s="149" t="s">
        <v>43</v>
      </c>
      <c r="O1299" s="34"/>
      <c r="P1299" s="150">
        <f t="shared" si="211"/>
        <v>0</v>
      </c>
      <c r="Q1299" s="150">
        <v>0</v>
      </c>
      <c r="R1299" s="150">
        <f t="shared" si="212"/>
        <v>0</v>
      </c>
      <c r="S1299" s="150">
        <v>0</v>
      </c>
      <c r="T1299" s="151">
        <f t="shared" si="213"/>
        <v>0</v>
      </c>
      <c r="AR1299" s="291" t="s">
        <v>150</v>
      </c>
      <c r="AT1299" s="291" t="s">
        <v>146</v>
      </c>
      <c r="AU1299" s="291" t="s">
        <v>82</v>
      </c>
      <c r="AY1299" s="291" t="s">
        <v>145</v>
      </c>
      <c r="BE1299" s="303">
        <f t="shared" si="214"/>
        <v>0</v>
      </c>
      <c r="BF1299" s="303">
        <f t="shared" si="215"/>
        <v>0</v>
      </c>
      <c r="BG1299" s="303">
        <f t="shared" si="216"/>
        <v>0</v>
      </c>
      <c r="BH1299" s="303">
        <f t="shared" si="217"/>
        <v>0</v>
      </c>
      <c r="BI1299" s="303">
        <f t="shared" si="218"/>
        <v>0</v>
      </c>
      <c r="BJ1299" s="291" t="s">
        <v>80</v>
      </c>
      <c r="BK1299" s="303">
        <f t="shared" si="219"/>
        <v>0</v>
      </c>
      <c r="BL1299" s="291" t="s">
        <v>150</v>
      </c>
      <c r="BM1299" s="291" t="s">
        <v>1928</v>
      </c>
    </row>
    <row r="1300" spans="2:65" s="55" customFormat="1" ht="22.5" customHeight="1">
      <c r="B1300" s="33"/>
      <c r="C1300" s="182" t="s">
        <v>1358</v>
      </c>
      <c r="D1300" s="182" t="s">
        <v>232</v>
      </c>
      <c r="E1300" s="183" t="s">
        <v>739</v>
      </c>
      <c r="F1300" s="184" t="s">
        <v>740</v>
      </c>
      <c r="G1300" s="185" t="s">
        <v>149</v>
      </c>
      <c r="H1300" s="186">
        <v>45</v>
      </c>
      <c r="I1300" s="187"/>
      <c r="J1300" s="188">
        <f t="shared" si="210"/>
        <v>0</v>
      </c>
      <c r="K1300" s="184" t="s">
        <v>21</v>
      </c>
      <c r="L1300" s="306"/>
      <c r="M1300" s="307" t="s">
        <v>21</v>
      </c>
      <c r="N1300" s="189" t="s">
        <v>43</v>
      </c>
      <c r="O1300" s="34"/>
      <c r="P1300" s="150">
        <f t="shared" si="211"/>
        <v>0</v>
      </c>
      <c r="Q1300" s="150">
        <v>0</v>
      </c>
      <c r="R1300" s="150">
        <f t="shared" si="212"/>
        <v>0</v>
      </c>
      <c r="S1300" s="150">
        <v>0</v>
      </c>
      <c r="T1300" s="151">
        <f t="shared" si="213"/>
        <v>0</v>
      </c>
      <c r="AR1300" s="291" t="s">
        <v>162</v>
      </c>
      <c r="AT1300" s="291" t="s">
        <v>232</v>
      </c>
      <c r="AU1300" s="291" t="s">
        <v>82</v>
      </c>
      <c r="AY1300" s="291" t="s">
        <v>145</v>
      </c>
      <c r="BE1300" s="303">
        <f t="shared" si="214"/>
        <v>0</v>
      </c>
      <c r="BF1300" s="303">
        <f t="shared" si="215"/>
        <v>0</v>
      </c>
      <c r="BG1300" s="303">
        <f t="shared" si="216"/>
        <v>0</v>
      </c>
      <c r="BH1300" s="303">
        <f t="shared" si="217"/>
        <v>0</v>
      </c>
      <c r="BI1300" s="303">
        <f t="shared" si="218"/>
        <v>0</v>
      </c>
      <c r="BJ1300" s="291" t="s">
        <v>80</v>
      </c>
      <c r="BK1300" s="303">
        <f t="shared" si="219"/>
        <v>0</v>
      </c>
      <c r="BL1300" s="291" t="s">
        <v>150</v>
      </c>
      <c r="BM1300" s="291" t="s">
        <v>1929</v>
      </c>
    </row>
    <row r="1301" spans="2:65" s="55" customFormat="1" ht="22.5" customHeight="1">
      <c r="B1301" s="33"/>
      <c r="C1301" s="142" t="s">
        <v>1930</v>
      </c>
      <c r="D1301" s="142" t="s">
        <v>146</v>
      </c>
      <c r="E1301" s="143" t="s">
        <v>741</v>
      </c>
      <c r="F1301" s="144" t="s">
        <v>742</v>
      </c>
      <c r="G1301" s="145" t="s">
        <v>189</v>
      </c>
      <c r="H1301" s="146">
        <v>15</v>
      </c>
      <c r="I1301" s="147"/>
      <c r="J1301" s="148">
        <f t="shared" si="210"/>
        <v>0</v>
      </c>
      <c r="K1301" s="144" t="s">
        <v>21</v>
      </c>
      <c r="L1301" s="33"/>
      <c r="M1301" s="302" t="s">
        <v>21</v>
      </c>
      <c r="N1301" s="149" t="s">
        <v>43</v>
      </c>
      <c r="O1301" s="34"/>
      <c r="P1301" s="150">
        <f t="shared" si="211"/>
        <v>0</v>
      </c>
      <c r="Q1301" s="150">
        <v>0</v>
      </c>
      <c r="R1301" s="150">
        <f t="shared" si="212"/>
        <v>0</v>
      </c>
      <c r="S1301" s="150">
        <v>0</v>
      </c>
      <c r="T1301" s="151">
        <f t="shared" si="213"/>
        <v>0</v>
      </c>
      <c r="AR1301" s="291" t="s">
        <v>150</v>
      </c>
      <c r="AT1301" s="291" t="s">
        <v>146</v>
      </c>
      <c r="AU1301" s="291" t="s">
        <v>82</v>
      </c>
      <c r="AY1301" s="291" t="s">
        <v>145</v>
      </c>
      <c r="BE1301" s="303">
        <f t="shared" si="214"/>
        <v>0</v>
      </c>
      <c r="BF1301" s="303">
        <f t="shared" si="215"/>
        <v>0</v>
      </c>
      <c r="BG1301" s="303">
        <f t="shared" si="216"/>
        <v>0</v>
      </c>
      <c r="BH1301" s="303">
        <f t="shared" si="217"/>
        <v>0</v>
      </c>
      <c r="BI1301" s="303">
        <f t="shared" si="218"/>
        <v>0</v>
      </c>
      <c r="BJ1301" s="291" t="s">
        <v>80</v>
      </c>
      <c r="BK1301" s="303">
        <f t="shared" si="219"/>
        <v>0</v>
      </c>
      <c r="BL1301" s="291" t="s">
        <v>150</v>
      </c>
      <c r="BM1301" s="291" t="s">
        <v>1931</v>
      </c>
    </row>
    <row r="1302" spans="2:65" s="55" customFormat="1" ht="22.5" customHeight="1">
      <c r="B1302" s="33"/>
      <c r="C1302" s="182" t="s">
        <v>1360</v>
      </c>
      <c r="D1302" s="182" t="s">
        <v>232</v>
      </c>
      <c r="E1302" s="183" t="s">
        <v>743</v>
      </c>
      <c r="F1302" s="184" t="s">
        <v>744</v>
      </c>
      <c r="G1302" s="185" t="s">
        <v>745</v>
      </c>
      <c r="H1302" s="186">
        <v>18</v>
      </c>
      <c r="I1302" s="187"/>
      <c r="J1302" s="188">
        <f t="shared" si="210"/>
        <v>0</v>
      </c>
      <c r="K1302" s="184" t="s">
        <v>21</v>
      </c>
      <c r="L1302" s="306"/>
      <c r="M1302" s="307" t="s">
        <v>21</v>
      </c>
      <c r="N1302" s="189" t="s">
        <v>43</v>
      </c>
      <c r="O1302" s="34"/>
      <c r="P1302" s="150">
        <f t="shared" si="211"/>
        <v>0</v>
      </c>
      <c r="Q1302" s="150">
        <v>0</v>
      </c>
      <c r="R1302" s="150">
        <f t="shared" si="212"/>
        <v>0</v>
      </c>
      <c r="S1302" s="150">
        <v>0</v>
      </c>
      <c r="T1302" s="151">
        <f t="shared" si="213"/>
        <v>0</v>
      </c>
      <c r="AR1302" s="291" t="s">
        <v>162</v>
      </c>
      <c r="AT1302" s="291" t="s">
        <v>232</v>
      </c>
      <c r="AU1302" s="291" t="s">
        <v>82</v>
      </c>
      <c r="AY1302" s="291" t="s">
        <v>145</v>
      </c>
      <c r="BE1302" s="303">
        <f t="shared" si="214"/>
        <v>0</v>
      </c>
      <c r="BF1302" s="303">
        <f t="shared" si="215"/>
        <v>0</v>
      </c>
      <c r="BG1302" s="303">
        <f t="shared" si="216"/>
        <v>0</v>
      </c>
      <c r="BH1302" s="303">
        <f t="shared" si="217"/>
        <v>0</v>
      </c>
      <c r="BI1302" s="303">
        <f t="shared" si="218"/>
        <v>0</v>
      </c>
      <c r="BJ1302" s="291" t="s">
        <v>80</v>
      </c>
      <c r="BK1302" s="303">
        <f t="shared" si="219"/>
        <v>0</v>
      </c>
      <c r="BL1302" s="291" t="s">
        <v>150</v>
      </c>
      <c r="BM1302" s="291" t="s">
        <v>1932</v>
      </c>
    </row>
    <row r="1303" spans="2:65" s="55" customFormat="1" ht="31.5" customHeight="1">
      <c r="B1303" s="33"/>
      <c r="C1303" s="142" t="s">
        <v>1933</v>
      </c>
      <c r="D1303" s="142" t="s">
        <v>146</v>
      </c>
      <c r="E1303" s="143" t="s">
        <v>716</v>
      </c>
      <c r="F1303" s="144" t="s">
        <v>717</v>
      </c>
      <c r="G1303" s="145" t="s">
        <v>155</v>
      </c>
      <c r="H1303" s="146">
        <v>15</v>
      </c>
      <c r="I1303" s="147"/>
      <c r="J1303" s="148">
        <f t="shared" si="210"/>
        <v>0</v>
      </c>
      <c r="K1303" s="144" t="s">
        <v>190</v>
      </c>
      <c r="L1303" s="33"/>
      <c r="M1303" s="302" t="s">
        <v>21</v>
      </c>
      <c r="N1303" s="149" t="s">
        <v>43</v>
      </c>
      <c r="O1303" s="34"/>
      <c r="P1303" s="150">
        <f t="shared" si="211"/>
        <v>0</v>
      </c>
      <c r="Q1303" s="150">
        <v>2.0799999999999998E-3</v>
      </c>
      <c r="R1303" s="150">
        <f t="shared" si="212"/>
        <v>3.1199999999999999E-2</v>
      </c>
      <c r="S1303" s="150">
        <v>0</v>
      </c>
      <c r="T1303" s="151">
        <f t="shared" si="213"/>
        <v>0</v>
      </c>
      <c r="AR1303" s="291" t="s">
        <v>150</v>
      </c>
      <c r="AT1303" s="291" t="s">
        <v>146</v>
      </c>
      <c r="AU1303" s="291" t="s">
        <v>82</v>
      </c>
      <c r="AY1303" s="291" t="s">
        <v>145</v>
      </c>
      <c r="BE1303" s="303">
        <f t="shared" si="214"/>
        <v>0</v>
      </c>
      <c r="BF1303" s="303">
        <f t="shared" si="215"/>
        <v>0</v>
      </c>
      <c r="BG1303" s="303">
        <f t="shared" si="216"/>
        <v>0</v>
      </c>
      <c r="BH1303" s="303">
        <f t="shared" si="217"/>
        <v>0</v>
      </c>
      <c r="BI1303" s="303">
        <f t="shared" si="218"/>
        <v>0</v>
      </c>
      <c r="BJ1303" s="291" t="s">
        <v>80</v>
      </c>
      <c r="BK1303" s="303">
        <f t="shared" si="219"/>
        <v>0</v>
      </c>
      <c r="BL1303" s="291" t="s">
        <v>150</v>
      </c>
      <c r="BM1303" s="291" t="s">
        <v>1934</v>
      </c>
    </row>
    <row r="1304" spans="2:65" s="55" customFormat="1" ht="121.5">
      <c r="B1304" s="33"/>
      <c r="D1304" s="170" t="s">
        <v>191</v>
      </c>
      <c r="F1304" s="171" t="s">
        <v>718</v>
      </c>
      <c r="I1304" s="122"/>
      <c r="L1304" s="33"/>
      <c r="M1304" s="154"/>
      <c r="N1304" s="34"/>
      <c r="O1304" s="34"/>
      <c r="P1304" s="34"/>
      <c r="Q1304" s="34"/>
      <c r="R1304" s="34"/>
      <c r="S1304" s="34"/>
      <c r="T1304" s="70"/>
      <c r="AT1304" s="291" t="s">
        <v>191</v>
      </c>
      <c r="AU1304" s="291" t="s">
        <v>82</v>
      </c>
    </row>
    <row r="1305" spans="2:65" s="55" customFormat="1" ht="22.5" customHeight="1">
      <c r="B1305" s="33"/>
      <c r="C1305" s="142" t="s">
        <v>1361</v>
      </c>
      <c r="D1305" s="142" t="s">
        <v>146</v>
      </c>
      <c r="E1305" s="143" t="s">
        <v>713</v>
      </c>
      <c r="F1305" s="144" t="s">
        <v>714</v>
      </c>
      <c r="G1305" s="145" t="s">
        <v>155</v>
      </c>
      <c r="H1305" s="146">
        <v>15</v>
      </c>
      <c r="I1305" s="147"/>
      <c r="J1305" s="148">
        <f>ROUND(I1305*H1305,2)</f>
        <v>0</v>
      </c>
      <c r="K1305" s="144" t="s">
        <v>21</v>
      </c>
      <c r="L1305" s="33"/>
      <c r="M1305" s="302" t="s">
        <v>21</v>
      </c>
      <c r="N1305" s="149" t="s">
        <v>43</v>
      </c>
      <c r="O1305" s="34"/>
      <c r="P1305" s="150">
        <f>O1305*H1305</f>
        <v>0</v>
      </c>
      <c r="Q1305" s="150">
        <v>0</v>
      </c>
      <c r="R1305" s="150">
        <f>Q1305*H1305</f>
        <v>0</v>
      </c>
      <c r="S1305" s="150">
        <v>0</v>
      </c>
      <c r="T1305" s="151">
        <f>S1305*H1305</f>
        <v>0</v>
      </c>
      <c r="AR1305" s="291" t="s">
        <v>150</v>
      </c>
      <c r="AT1305" s="291" t="s">
        <v>146</v>
      </c>
      <c r="AU1305" s="291" t="s">
        <v>82</v>
      </c>
      <c r="AY1305" s="291" t="s">
        <v>145</v>
      </c>
      <c r="BE1305" s="303">
        <f>IF(N1305="základní",J1305,0)</f>
        <v>0</v>
      </c>
      <c r="BF1305" s="303">
        <f>IF(N1305="snížená",J1305,0)</f>
        <v>0</v>
      </c>
      <c r="BG1305" s="303">
        <f>IF(N1305="zákl. přenesená",J1305,0)</f>
        <v>0</v>
      </c>
      <c r="BH1305" s="303">
        <f>IF(N1305="sníž. přenesená",J1305,0)</f>
        <v>0</v>
      </c>
      <c r="BI1305" s="303">
        <f>IF(N1305="nulová",J1305,0)</f>
        <v>0</v>
      </c>
      <c r="BJ1305" s="291" t="s">
        <v>80</v>
      </c>
      <c r="BK1305" s="303">
        <f>ROUND(I1305*H1305,2)</f>
        <v>0</v>
      </c>
      <c r="BL1305" s="291" t="s">
        <v>150</v>
      </c>
      <c r="BM1305" s="291" t="s">
        <v>1935</v>
      </c>
    </row>
    <row r="1306" spans="2:65" s="55" customFormat="1" ht="22.5" customHeight="1">
      <c r="B1306" s="33"/>
      <c r="C1306" s="142" t="s">
        <v>1936</v>
      </c>
      <c r="D1306" s="142" t="s">
        <v>146</v>
      </c>
      <c r="E1306" s="143" t="s">
        <v>746</v>
      </c>
      <c r="F1306" s="144" t="s">
        <v>747</v>
      </c>
      <c r="G1306" s="145" t="s">
        <v>221</v>
      </c>
      <c r="H1306" s="146">
        <v>10.5</v>
      </c>
      <c r="I1306" s="147"/>
      <c r="J1306" s="148">
        <f>ROUND(I1306*H1306,2)</f>
        <v>0</v>
      </c>
      <c r="K1306" s="144" t="s">
        <v>190</v>
      </c>
      <c r="L1306" s="33"/>
      <c r="M1306" s="302" t="s">
        <v>21</v>
      </c>
      <c r="N1306" s="149" t="s">
        <v>43</v>
      </c>
      <c r="O1306" s="34"/>
      <c r="P1306" s="150">
        <f>O1306*H1306</f>
        <v>0</v>
      </c>
      <c r="Q1306" s="150">
        <v>0</v>
      </c>
      <c r="R1306" s="150">
        <f>Q1306*H1306</f>
        <v>0</v>
      </c>
      <c r="S1306" s="150">
        <v>0</v>
      </c>
      <c r="T1306" s="151">
        <f>S1306*H1306</f>
        <v>0</v>
      </c>
      <c r="AR1306" s="291" t="s">
        <v>150</v>
      </c>
      <c r="AT1306" s="291" t="s">
        <v>146</v>
      </c>
      <c r="AU1306" s="291" t="s">
        <v>82</v>
      </c>
      <c r="AY1306" s="291" t="s">
        <v>145</v>
      </c>
      <c r="BE1306" s="303">
        <f>IF(N1306="základní",J1306,0)</f>
        <v>0</v>
      </c>
      <c r="BF1306" s="303">
        <f>IF(N1306="snížená",J1306,0)</f>
        <v>0</v>
      </c>
      <c r="BG1306" s="303">
        <f>IF(N1306="zákl. přenesená",J1306,0)</f>
        <v>0</v>
      </c>
      <c r="BH1306" s="303">
        <f>IF(N1306="sníž. přenesená",J1306,0)</f>
        <v>0</v>
      </c>
      <c r="BI1306" s="303">
        <f>IF(N1306="nulová",J1306,0)</f>
        <v>0</v>
      </c>
      <c r="BJ1306" s="291" t="s">
        <v>80</v>
      </c>
      <c r="BK1306" s="303">
        <f>ROUND(I1306*H1306,2)</f>
        <v>0</v>
      </c>
      <c r="BL1306" s="291" t="s">
        <v>150</v>
      </c>
      <c r="BM1306" s="291" t="s">
        <v>1937</v>
      </c>
    </row>
    <row r="1307" spans="2:65" s="55" customFormat="1" ht="22.5" customHeight="1">
      <c r="B1307" s="33"/>
      <c r="C1307" s="182" t="s">
        <v>1363</v>
      </c>
      <c r="D1307" s="182" t="s">
        <v>232</v>
      </c>
      <c r="E1307" s="183" t="s">
        <v>748</v>
      </c>
      <c r="F1307" s="184" t="s">
        <v>749</v>
      </c>
      <c r="G1307" s="185" t="s">
        <v>221</v>
      </c>
      <c r="H1307" s="186">
        <v>10.5</v>
      </c>
      <c r="I1307" s="187"/>
      <c r="J1307" s="188">
        <f>ROUND(I1307*H1307,2)</f>
        <v>0</v>
      </c>
      <c r="K1307" s="184" t="s">
        <v>190</v>
      </c>
      <c r="L1307" s="306"/>
      <c r="M1307" s="307" t="s">
        <v>21</v>
      </c>
      <c r="N1307" s="189" t="s">
        <v>43</v>
      </c>
      <c r="O1307" s="34"/>
      <c r="P1307" s="150">
        <f>O1307*H1307</f>
        <v>0</v>
      </c>
      <c r="Q1307" s="150">
        <v>0</v>
      </c>
      <c r="R1307" s="150">
        <f>Q1307*H1307</f>
        <v>0</v>
      </c>
      <c r="S1307" s="150">
        <v>0</v>
      </c>
      <c r="T1307" s="151">
        <f>S1307*H1307</f>
        <v>0</v>
      </c>
      <c r="AR1307" s="291" t="s">
        <v>162</v>
      </c>
      <c r="AT1307" s="291" t="s">
        <v>232</v>
      </c>
      <c r="AU1307" s="291" t="s">
        <v>82</v>
      </c>
      <c r="AY1307" s="291" t="s">
        <v>145</v>
      </c>
      <c r="BE1307" s="303">
        <f>IF(N1307="základní",J1307,0)</f>
        <v>0</v>
      </c>
      <c r="BF1307" s="303">
        <f>IF(N1307="snížená",J1307,0)</f>
        <v>0</v>
      </c>
      <c r="BG1307" s="303">
        <f>IF(N1307="zákl. přenesená",J1307,0)</f>
        <v>0</v>
      </c>
      <c r="BH1307" s="303">
        <f>IF(N1307="sníž. přenesená",J1307,0)</f>
        <v>0</v>
      </c>
      <c r="BI1307" s="303">
        <f>IF(N1307="nulová",J1307,0)</f>
        <v>0</v>
      </c>
      <c r="BJ1307" s="291" t="s">
        <v>80</v>
      </c>
      <c r="BK1307" s="303">
        <f>ROUND(I1307*H1307,2)</f>
        <v>0</v>
      </c>
      <c r="BL1307" s="291" t="s">
        <v>150</v>
      </c>
      <c r="BM1307" s="291" t="s">
        <v>1938</v>
      </c>
    </row>
    <row r="1308" spans="2:65" s="55" customFormat="1" ht="22.5" customHeight="1">
      <c r="B1308" s="33"/>
      <c r="C1308" s="142" t="s">
        <v>1939</v>
      </c>
      <c r="D1308" s="142" t="s">
        <v>146</v>
      </c>
      <c r="E1308" s="143" t="s">
        <v>750</v>
      </c>
      <c r="F1308" s="144" t="s">
        <v>751</v>
      </c>
      <c r="G1308" s="145" t="s">
        <v>189</v>
      </c>
      <c r="H1308" s="146">
        <v>26.494</v>
      </c>
      <c r="I1308" s="147"/>
      <c r="J1308" s="148">
        <f>ROUND(I1308*H1308,2)</f>
        <v>0</v>
      </c>
      <c r="K1308" s="144" t="s">
        <v>21</v>
      </c>
      <c r="L1308" s="33"/>
      <c r="M1308" s="302" t="s">
        <v>21</v>
      </c>
      <c r="N1308" s="149" t="s">
        <v>43</v>
      </c>
      <c r="O1308" s="34"/>
      <c r="P1308" s="150">
        <f>O1308*H1308</f>
        <v>0</v>
      </c>
      <c r="Q1308" s="150">
        <v>0</v>
      </c>
      <c r="R1308" s="150">
        <f>Q1308*H1308</f>
        <v>0</v>
      </c>
      <c r="S1308" s="150">
        <v>0</v>
      </c>
      <c r="T1308" s="151">
        <f>S1308*H1308</f>
        <v>0</v>
      </c>
      <c r="AR1308" s="291" t="s">
        <v>150</v>
      </c>
      <c r="AT1308" s="291" t="s">
        <v>146</v>
      </c>
      <c r="AU1308" s="291" t="s">
        <v>82</v>
      </c>
      <c r="AY1308" s="291" t="s">
        <v>145</v>
      </c>
      <c r="BE1308" s="303">
        <f>IF(N1308="základní",J1308,0)</f>
        <v>0</v>
      </c>
      <c r="BF1308" s="303">
        <f>IF(N1308="snížená",J1308,0)</f>
        <v>0</v>
      </c>
      <c r="BG1308" s="303">
        <f>IF(N1308="zákl. přenesená",J1308,0)</f>
        <v>0</v>
      </c>
      <c r="BH1308" s="303">
        <f>IF(N1308="sníž. přenesená",J1308,0)</f>
        <v>0</v>
      </c>
      <c r="BI1308" s="303">
        <f>IF(N1308="nulová",J1308,0)</f>
        <v>0</v>
      </c>
      <c r="BJ1308" s="291" t="s">
        <v>80</v>
      </c>
      <c r="BK1308" s="303">
        <f>ROUND(I1308*H1308,2)</f>
        <v>0</v>
      </c>
      <c r="BL1308" s="291" t="s">
        <v>150</v>
      </c>
      <c r="BM1308" s="291" t="s">
        <v>1940</v>
      </c>
    </row>
    <row r="1309" spans="2:65" s="55" customFormat="1" ht="22.5" customHeight="1">
      <c r="B1309" s="33"/>
      <c r="C1309" s="182" t="s">
        <v>1364</v>
      </c>
      <c r="D1309" s="182" t="s">
        <v>232</v>
      </c>
      <c r="E1309" s="183" t="s">
        <v>753</v>
      </c>
      <c r="F1309" s="184" t="s">
        <v>754</v>
      </c>
      <c r="G1309" s="185" t="s">
        <v>221</v>
      </c>
      <c r="H1309" s="186">
        <v>2.649</v>
      </c>
      <c r="I1309" s="187"/>
      <c r="J1309" s="188">
        <f>ROUND(I1309*H1309,2)</f>
        <v>0</v>
      </c>
      <c r="K1309" s="184" t="s">
        <v>190</v>
      </c>
      <c r="L1309" s="306"/>
      <c r="M1309" s="307" t="s">
        <v>21</v>
      </c>
      <c r="N1309" s="189" t="s">
        <v>43</v>
      </c>
      <c r="O1309" s="34"/>
      <c r="P1309" s="150">
        <f>O1309*H1309</f>
        <v>0</v>
      </c>
      <c r="Q1309" s="150">
        <v>0.2</v>
      </c>
      <c r="R1309" s="150">
        <f>Q1309*H1309</f>
        <v>0.52980000000000005</v>
      </c>
      <c r="S1309" s="150">
        <v>0</v>
      </c>
      <c r="T1309" s="151">
        <f>S1309*H1309</f>
        <v>0</v>
      </c>
      <c r="AR1309" s="291" t="s">
        <v>162</v>
      </c>
      <c r="AT1309" s="291" t="s">
        <v>232</v>
      </c>
      <c r="AU1309" s="291" t="s">
        <v>82</v>
      </c>
      <c r="AY1309" s="291" t="s">
        <v>145</v>
      </c>
      <c r="BE1309" s="303">
        <f>IF(N1309="základní",J1309,0)</f>
        <v>0</v>
      </c>
      <c r="BF1309" s="303">
        <f>IF(N1309="snížená",J1309,0)</f>
        <v>0</v>
      </c>
      <c r="BG1309" s="303">
        <f>IF(N1309="zákl. přenesená",J1309,0)</f>
        <v>0</v>
      </c>
      <c r="BH1309" s="303">
        <f>IF(N1309="sníž. přenesená",J1309,0)</f>
        <v>0</v>
      </c>
      <c r="BI1309" s="303">
        <f>IF(N1309="nulová",J1309,0)</f>
        <v>0</v>
      </c>
      <c r="BJ1309" s="291" t="s">
        <v>80</v>
      </c>
      <c r="BK1309" s="303">
        <f>ROUND(I1309*H1309,2)</f>
        <v>0</v>
      </c>
      <c r="BL1309" s="291" t="s">
        <v>150</v>
      </c>
      <c r="BM1309" s="291" t="s">
        <v>1941</v>
      </c>
    </row>
    <row r="1310" spans="2:65" s="133" customFormat="1" ht="22.35" customHeight="1">
      <c r="B1310" s="132"/>
      <c r="D1310" s="134" t="s">
        <v>71</v>
      </c>
      <c r="E1310" s="168" t="s">
        <v>755</v>
      </c>
      <c r="F1310" s="168" t="s">
        <v>756</v>
      </c>
      <c r="I1310" s="136"/>
      <c r="J1310" s="169">
        <f>BK1310</f>
        <v>0</v>
      </c>
      <c r="L1310" s="132"/>
      <c r="M1310" s="138"/>
      <c r="N1310" s="139"/>
      <c r="O1310" s="139"/>
      <c r="P1310" s="140">
        <f>SUM(P1311:P1318)</f>
        <v>0</v>
      </c>
      <c r="Q1310" s="139"/>
      <c r="R1310" s="140">
        <f>SUM(R1311:R1318)</f>
        <v>6.0000000000000008E-5</v>
      </c>
      <c r="S1310" s="139"/>
      <c r="T1310" s="141">
        <f>SUM(T1311:T1318)</f>
        <v>0</v>
      </c>
      <c r="AR1310" s="165" t="s">
        <v>80</v>
      </c>
      <c r="AT1310" s="300" t="s">
        <v>71</v>
      </c>
      <c r="AU1310" s="300" t="s">
        <v>82</v>
      </c>
      <c r="AY1310" s="165" t="s">
        <v>145</v>
      </c>
      <c r="BK1310" s="301">
        <f>SUM(BK1311:BK1318)</f>
        <v>0</v>
      </c>
    </row>
    <row r="1311" spans="2:65" s="55" customFormat="1" ht="22.5" customHeight="1">
      <c r="B1311" s="33"/>
      <c r="C1311" s="142" t="s">
        <v>1942</v>
      </c>
      <c r="D1311" s="142" t="s">
        <v>146</v>
      </c>
      <c r="E1311" s="143" t="s">
        <v>757</v>
      </c>
      <c r="F1311" s="144" t="s">
        <v>758</v>
      </c>
      <c r="G1311" s="145" t="s">
        <v>155</v>
      </c>
      <c r="H1311" s="146">
        <v>15</v>
      </c>
      <c r="I1311" s="147"/>
      <c r="J1311" s="148">
        <f>ROUND(I1311*H1311,2)</f>
        <v>0</v>
      </c>
      <c r="K1311" s="144" t="s">
        <v>190</v>
      </c>
      <c r="L1311" s="33"/>
      <c r="M1311" s="302" t="s">
        <v>21</v>
      </c>
      <c r="N1311" s="149" t="s">
        <v>43</v>
      </c>
      <c r="O1311" s="34"/>
      <c r="P1311" s="150">
        <f>O1311*H1311</f>
        <v>0</v>
      </c>
      <c r="Q1311" s="150">
        <v>0</v>
      </c>
      <c r="R1311" s="150">
        <f>Q1311*H1311</f>
        <v>0</v>
      </c>
      <c r="S1311" s="150">
        <v>0</v>
      </c>
      <c r="T1311" s="151">
        <f>S1311*H1311</f>
        <v>0</v>
      </c>
      <c r="AR1311" s="291" t="s">
        <v>150</v>
      </c>
      <c r="AT1311" s="291" t="s">
        <v>146</v>
      </c>
      <c r="AU1311" s="291" t="s">
        <v>159</v>
      </c>
      <c r="AY1311" s="291" t="s">
        <v>145</v>
      </c>
      <c r="BE1311" s="303">
        <f>IF(N1311="základní",J1311,0)</f>
        <v>0</v>
      </c>
      <c r="BF1311" s="303">
        <f>IF(N1311="snížená",J1311,0)</f>
        <v>0</v>
      </c>
      <c r="BG1311" s="303">
        <f>IF(N1311="zákl. přenesená",J1311,0)</f>
        <v>0</v>
      </c>
      <c r="BH1311" s="303">
        <f>IF(N1311="sníž. přenesená",J1311,0)</f>
        <v>0</v>
      </c>
      <c r="BI1311" s="303">
        <f>IF(N1311="nulová",J1311,0)</f>
        <v>0</v>
      </c>
      <c r="BJ1311" s="291" t="s">
        <v>80</v>
      </c>
      <c r="BK1311" s="303">
        <f>ROUND(I1311*H1311,2)</f>
        <v>0</v>
      </c>
      <c r="BL1311" s="291" t="s">
        <v>150</v>
      </c>
      <c r="BM1311" s="291" t="s">
        <v>1943</v>
      </c>
    </row>
    <row r="1312" spans="2:65" s="55" customFormat="1" ht="148.5">
      <c r="B1312" s="33"/>
      <c r="D1312" s="170" t="s">
        <v>191</v>
      </c>
      <c r="F1312" s="171" t="s">
        <v>759</v>
      </c>
      <c r="I1312" s="122"/>
      <c r="L1312" s="33"/>
      <c r="M1312" s="154"/>
      <c r="N1312" s="34"/>
      <c r="O1312" s="34"/>
      <c r="P1312" s="34"/>
      <c r="Q1312" s="34"/>
      <c r="R1312" s="34"/>
      <c r="S1312" s="34"/>
      <c r="T1312" s="70"/>
      <c r="AT1312" s="291" t="s">
        <v>191</v>
      </c>
      <c r="AU1312" s="291" t="s">
        <v>159</v>
      </c>
    </row>
    <row r="1313" spans="2:65" s="55" customFormat="1" ht="22.5" customHeight="1">
      <c r="B1313" s="33"/>
      <c r="C1313" s="142" t="s">
        <v>1366</v>
      </c>
      <c r="D1313" s="142" t="s">
        <v>146</v>
      </c>
      <c r="E1313" s="143" t="s">
        <v>760</v>
      </c>
      <c r="F1313" s="144" t="s">
        <v>761</v>
      </c>
      <c r="G1313" s="145" t="s">
        <v>149</v>
      </c>
      <c r="H1313" s="146">
        <v>30</v>
      </c>
      <c r="I1313" s="147"/>
      <c r="J1313" s="148">
        <f>ROUND(I1313*H1313,2)</f>
        <v>0</v>
      </c>
      <c r="K1313" s="144" t="s">
        <v>21</v>
      </c>
      <c r="L1313" s="33"/>
      <c r="M1313" s="302" t="s">
        <v>21</v>
      </c>
      <c r="N1313" s="149" t="s">
        <v>43</v>
      </c>
      <c r="O1313" s="34"/>
      <c r="P1313" s="150">
        <f>O1313*H1313</f>
        <v>0</v>
      </c>
      <c r="Q1313" s="150">
        <v>0</v>
      </c>
      <c r="R1313" s="150">
        <f>Q1313*H1313</f>
        <v>0</v>
      </c>
      <c r="S1313" s="150">
        <v>0</v>
      </c>
      <c r="T1313" s="151">
        <f>S1313*H1313</f>
        <v>0</v>
      </c>
      <c r="AR1313" s="291" t="s">
        <v>150</v>
      </c>
      <c r="AT1313" s="291" t="s">
        <v>146</v>
      </c>
      <c r="AU1313" s="291" t="s">
        <v>159</v>
      </c>
      <c r="AY1313" s="291" t="s">
        <v>145</v>
      </c>
      <c r="BE1313" s="303">
        <f>IF(N1313="základní",J1313,0)</f>
        <v>0</v>
      </c>
      <c r="BF1313" s="303">
        <f>IF(N1313="snížená",J1313,0)</f>
        <v>0</v>
      </c>
      <c r="BG1313" s="303">
        <f>IF(N1313="zákl. přenesená",J1313,0)</f>
        <v>0</v>
      </c>
      <c r="BH1313" s="303">
        <f>IF(N1313="sníž. přenesená",J1313,0)</f>
        <v>0</v>
      </c>
      <c r="BI1313" s="303">
        <f>IF(N1313="nulová",J1313,0)</f>
        <v>0</v>
      </c>
      <c r="BJ1313" s="291" t="s">
        <v>80</v>
      </c>
      <c r="BK1313" s="303">
        <f>ROUND(I1313*H1313,2)</f>
        <v>0</v>
      </c>
      <c r="BL1313" s="291" t="s">
        <v>150</v>
      </c>
      <c r="BM1313" s="291" t="s">
        <v>1944</v>
      </c>
    </row>
    <row r="1314" spans="2:65" s="55" customFormat="1" ht="22.5" customHeight="1">
      <c r="B1314" s="33"/>
      <c r="C1314" s="142" t="s">
        <v>1945</v>
      </c>
      <c r="D1314" s="142" t="s">
        <v>146</v>
      </c>
      <c r="E1314" s="143" t="s">
        <v>763</v>
      </c>
      <c r="F1314" s="144" t="s">
        <v>764</v>
      </c>
      <c r="G1314" s="145" t="s">
        <v>155</v>
      </c>
      <c r="H1314" s="146">
        <v>3</v>
      </c>
      <c r="I1314" s="147"/>
      <c r="J1314" s="148">
        <f>ROUND(I1314*H1314,2)</f>
        <v>0</v>
      </c>
      <c r="K1314" s="144" t="s">
        <v>190</v>
      </c>
      <c r="L1314" s="33"/>
      <c r="M1314" s="302" t="s">
        <v>21</v>
      </c>
      <c r="N1314" s="149" t="s">
        <v>43</v>
      </c>
      <c r="O1314" s="34"/>
      <c r="P1314" s="150">
        <f>O1314*H1314</f>
        <v>0</v>
      </c>
      <c r="Q1314" s="150">
        <v>2.0000000000000002E-5</v>
      </c>
      <c r="R1314" s="150">
        <f>Q1314*H1314</f>
        <v>6.0000000000000008E-5</v>
      </c>
      <c r="S1314" s="150">
        <v>0</v>
      </c>
      <c r="T1314" s="151">
        <f>S1314*H1314</f>
        <v>0</v>
      </c>
      <c r="AR1314" s="291" t="s">
        <v>150</v>
      </c>
      <c r="AT1314" s="291" t="s">
        <v>146</v>
      </c>
      <c r="AU1314" s="291" t="s">
        <v>159</v>
      </c>
      <c r="AY1314" s="291" t="s">
        <v>145</v>
      </c>
      <c r="BE1314" s="303">
        <f>IF(N1314="základní",J1314,0)</f>
        <v>0</v>
      </c>
      <c r="BF1314" s="303">
        <f>IF(N1314="snížená",J1314,0)</f>
        <v>0</v>
      </c>
      <c r="BG1314" s="303">
        <f>IF(N1314="zákl. přenesená",J1314,0)</f>
        <v>0</v>
      </c>
      <c r="BH1314" s="303">
        <f>IF(N1314="sníž. přenesená",J1314,0)</f>
        <v>0</v>
      </c>
      <c r="BI1314" s="303">
        <f>IF(N1314="nulová",J1314,0)</f>
        <v>0</v>
      </c>
      <c r="BJ1314" s="291" t="s">
        <v>80</v>
      </c>
      <c r="BK1314" s="303">
        <f>ROUND(I1314*H1314,2)</f>
        <v>0</v>
      </c>
      <c r="BL1314" s="291" t="s">
        <v>150</v>
      </c>
      <c r="BM1314" s="291" t="s">
        <v>1946</v>
      </c>
    </row>
    <row r="1315" spans="2:65" s="55" customFormat="1" ht="27">
      <c r="B1315" s="33"/>
      <c r="D1315" s="170" t="s">
        <v>191</v>
      </c>
      <c r="F1315" s="171" t="s">
        <v>765</v>
      </c>
      <c r="I1315" s="122"/>
      <c r="L1315" s="33"/>
      <c r="M1315" s="154"/>
      <c r="N1315" s="34"/>
      <c r="O1315" s="34"/>
      <c r="P1315" s="34"/>
      <c r="Q1315" s="34"/>
      <c r="R1315" s="34"/>
      <c r="S1315" s="34"/>
      <c r="T1315" s="70"/>
      <c r="AT1315" s="291" t="s">
        <v>191</v>
      </c>
      <c r="AU1315" s="291" t="s">
        <v>159</v>
      </c>
    </row>
    <row r="1316" spans="2:65" s="55" customFormat="1" ht="22.5" customHeight="1">
      <c r="B1316" s="33"/>
      <c r="C1316" s="142" t="s">
        <v>1367</v>
      </c>
      <c r="D1316" s="142" t="s">
        <v>146</v>
      </c>
      <c r="E1316" s="143" t="s">
        <v>766</v>
      </c>
      <c r="F1316" s="144" t="s">
        <v>767</v>
      </c>
      <c r="G1316" s="145" t="s">
        <v>189</v>
      </c>
      <c r="H1316" s="146">
        <v>1</v>
      </c>
      <c r="I1316" s="147"/>
      <c r="J1316" s="148">
        <f>ROUND(I1316*H1316,2)</f>
        <v>0</v>
      </c>
      <c r="K1316" s="144" t="s">
        <v>21</v>
      </c>
      <c r="L1316" s="33"/>
      <c r="M1316" s="302" t="s">
        <v>21</v>
      </c>
      <c r="N1316" s="149" t="s">
        <v>43</v>
      </c>
      <c r="O1316" s="34"/>
      <c r="P1316" s="150">
        <f>O1316*H1316</f>
        <v>0</v>
      </c>
      <c r="Q1316" s="150">
        <v>0</v>
      </c>
      <c r="R1316" s="150">
        <f>Q1316*H1316</f>
        <v>0</v>
      </c>
      <c r="S1316" s="150">
        <v>0</v>
      </c>
      <c r="T1316" s="151">
        <f>S1316*H1316</f>
        <v>0</v>
      </c>
      <c r="AR1316" s="291" t="s">
        <v>150</v>
      </c>
      <c r="AT1316" s="291" t="s">
        <v>146</v>
      </c>
      <c r="AU1316" s="291" t="s">
        <v>159</v>
      </c>
      <c r="AY1316" s="291" t="s">
        <v>145</v>
      </c>
      <c r="BE1316" s="303">
        <f>IF(N1316="základní",J1316,0)</f>
        <v>0</v>
      </c>
      <c r="BF1316" s="303">
        <f>IF(N1316="snížená",J1316,0)</f>
        <v>0</v>
      </c>
      <c r="BG1316" s="303">
        <f>IF(N1316="zákl. přenesená",J1316,0)</f>
        <v>0</v>
      </c>
      <c r="BH1316" s="303">
        <f>IF(N1316="sníž. přenesená",J1316,0)</f>
        <v>0</v>
      </c>
      <c r="BI1316" s="303">
        <f>IF(N1316="nulová",J1316,0)</f>
        <v>0</v>
      </c>
      <c r="BJ1316" s="291" t="s">
        <v>80</v>
      </c>
      <c r="BK1316" s="303">
        <f>ROUND(I1316*H1316,2)</f>
        <v>0</v>
      </c>
      <c r="BL1316" s="291" t="s">
        <v>150</v>
      </c>
      <c r="BM1316" s="291" t="s">
        <v>1947</v>
      </c>
    </row>
    <row r="1317" spans="2:65" s="55" customFormat="1" ht="22.5" customHeight="1">
      <c r="B1317" s="33"/>
      <c r="C1317" s="142" t="s">
        <v>1948</v>
      </c>
      <c r="D1317" s="142" t="s">
        <v>146</v>
      </c>
      <c r="E1317" s="143" t="s">
        <v>741</v>
      </c>
      <c r="F1317" s="144" t="s">
        <v>742</v>
      </c>
      <c r="G1317" s="145" t="s">
        <v>189</v>
      </c>
      <c r="H1317" s="146">
        <v>1</v>
      </c>
      <c r="I1317" s="147"/>
      <c r="J1317" s="148">
        <f>ROUND(I1317*H1317,2)</f>
        <v>0</v>
      </c>
      <c r="K1317" s="144" t="s">
        <v>21</v>
      </c>
      <c r="L1317" s="33"/>
      <c r="M1317" s="302" t="s">
        <v>21</v>
      </c>
      <c r="N1317" s="149" t="s">
        <v>43</v>
      </c>
      <c r="O1317" s="34"/>
      <c r="P1317" s="150">
        <f>O1317*H1317</f>
        <v>0</v>
      </c>
      <c r="Q1317" s="150">
        <v>0</v>
      </c>
      <c r="R1317" s="150">
        <f>Q1317*H1317</f>
        <v>0</v>
      </c>
      <c r="S1317" s="150">
        <v>0</v>
      </c>
      <c r="T1317" s="151">
        <f>S1317*H1317</f>
        <v>0</v>
      </c>
      <c r="AR1317" s="291" t="s">
        <v>150</v>
      </c>
      <c r="AT1317" s="291" t="s">
        <v>146</v>
      </c>
      <c r="AU1317" s="291" t="s">
        <v>159</v>
      </c>
      <c r="AY1317" s="291" t="s">
        <v>145</v>
      </c>
      <c r="BE1317" s="303">
        <f>IF(N1317="základní",J1317,0)</f>
        <v>0</v>
      </c>
      <c r="BF1317" s="303">
        <f>IF(N1317="snížená",J1317,0)</f>
        <v>0</v>
      </c>
      <c r="BG1317" s="303">
        <f>IF(N1317="zákl. přenesená",J1317,0)</f>
        <v>0</v>
      </c>
      <c r="BH1317" s="303">
        <f>IF(N1317="sníž. přenesená",J1317,0)</f>
        <v>0</v>
      </c>
      <c r="BI1317" s="303">
        <f>IF(N1317="nulová",J1317,0)</f>
        <v>0</v>
      </c>
      <c r="BJ1317" s="291" t="s">
        <v>80</v>
      </c>
      <c r="BK1317" s="303">
        <f>ROUND(I1317*H1317,2)</f>
        <v>0</v>
      </c>
      <c r="BL1317" s="291" t="s">
        <v>150</v>
      </c>
      <c r="BM1317" s="291" t="s">
        <v>1949</v>
      </c>
    </row>
    <row r="1318" spans="2:65" s="55" customFormat="1" ht="22.5" customHeight="1">
      <c r="B1318" s="33"/>
      <c r="C1318" s="182" t="s">
        <v>1369</v>
      </c>
      <c r="D1318" s="182" t="s">
        <v>232</v>
      </c>
      <c r="E1318" s="183" t="s">
        <v>743</v>
      </c>
      <c r="F1318" s="184" t="s">
        <v>744</v>
      </c>
      <c r="G1318" s="185" t="s">
        <v>745</v>
      </c>
      <c r="H1318" s="186">
        <v>1.2</v>
      </c>
      <c r="I1318" s="187"/>
      <c r="J1318" s="188">
        <f>ROUND(I1318*H1318,2)</f>
        <v>0</v>
      </c>
      <c r="K1318" s="184" t="s">
        <v>21</v>
      </c>
      <c r="L1318" s="306"/>
      <c r="M1318" s="307" t="s">
        <v>21</v>
      </c>
      <c r="N1318" s="189" t="s">
        <v>43</v>
      </c>
      <c r="O1318" s="34"/>
      <c r="P1318" s="150">
        <f>O1318*H1318</f>
        <v>0</v>
      </c>
      <c r="Q1318" s="150">
        <v>0</v>
      </c>
      <c r="R1318" s="150">
        <f>Q1318*H1318</f>
        <v>0</v>
      </c>
      <c r="S1318" s="150">
        <v>0</v>
      </c>
      <c r="T1318" s="151">
        <f>S1318*H1318</f>
        <v>0</v>
      </c>
      <c r="AR1318" s="291" t="s">
        <v>162</v>
      </c>
      <c r="AT1318" s="291" t="s">
        <v>232</v>
      </c>
      <c r="AU1318" s="291" t="s">
        <v>159</v>
      </c>
      <c r="AY1318" s="291" t="s">
        <v>145</v>
      </c>
      <c r="BE1318" s="303">
        <f>IF(N1318="základní",J1318,0)</f>
        <v>0</v>
      </c>
      <c r="BF1318" s="303">
        <f>IF(N1318="snížená",J1318,0)</f>
        <v>0</v>
      </c>
      <c r="BG1318" s="303">
        <f>IF(N1318="zákl. přenesená",J1318,0)</f>
        <v>0</v>
      </c>
      <c r="BH1318" s="303">
        <f>IF(N1318="sníž. přenesená",J1318,0)</f>
        <v>0</v>
      </c>
      <c r="BI1318" s="303">
        <f>IF(N1318="nulová",J1318,0)</f>
        <v>0</v>
      </c>
      <c r="BJ1318" s="291" t="s">
        <v>80</v>
      </c>
      <c r="BK1318" s="303">
        <f>ROUND(I1318*H1318,2)</f>
        <v>0</v>
      </c>
      <c r="BL1318" s="291" t="s">
        <v>150</v>
      </c>
      <c r="BM1318" s="291" t="s">
        <v>1950</v>
      </c>
    </row>
    <row r="1319" spans="2:65" s="133" customFormat="1" ht="29.85" customHeight="1">
      <c r="B1319" s="132"/>
      <c r="D1319" s="134" t="s">
        <v>71</v>
      </c>
      <c r="E1319" s="168" t="s">
        <v>838</v>
      </c>
      <c r="F1319" s="168" t="s">
        <v>839</v>
      </c>
      <c r="I1319" s="136"/>
      <c r="J1319" s="169">
        <f>BK1319</f>
        <v>0</v>
      </c>
      <c r="L1319" s="132"/>
      <c r="M1319" s="138"/>
      <c r="N1319" s="139"/>
      <c r="O1319" s="139"/>
      <c r="P1319" s="140">
        <f>SUM(P1320:P1336)</f>
        <v>0</v>
      </c>
      <c r="Q1319" s="139"/>
      <c r="R1319" s="140">
        <f>SUM(R1320:R1336)</f>
        <v>3.7799999999999999E-3</v>
      </c>
      <c r="S1319" s="139"/>
      <c r="T1319" s="141">
        <f>SUM(T1320:T1336)</f>
        <v>0</v>
      </c>
      <c r="AR1319" s="165" t="s">
        <v>80</v>
      </c>
      <c r="AT1319" s="300" t="s">
        <v>71</v>
      </c>
      <c r="AU1319" s="300" t="s">
        <v>80</v>
      </c>
      <c r="AY1319" s="165" t="s">
        <v>145</v>
      </c>
      <c r="BK1319" s="301">
        <f>SUM(BK1320:BK1336)</f>
        <v>0</v>
      </c>
    </row>
    <row r="1320" spans="2:65" s="55" customFormat="1" ht="31.5" customHeight="1">
      <c r="B1320" s="33"/>
      <c r="C1320" s="142" t="s">
        <v>1951</v>
      </c>
      <c r="D1320" s="142" t="s">
        <v>146</v>
      </c>
      <c r="E1320" s="143" t="s">
        <v>778</v>
      </c>
      <c r="F1320" s="144" t="s">
        <v>779</v>
      </c>
      <c r="G1320" s="145" t="s">
        <v>189</v>
      </c>
      <c r="H1320" s="146">
        <v>756</v>
      </c>
      <c r="I1320" s="147"/>
      <c r="J1320" s="148">
        <f>ROUND(I1320*H1320,2)</f>
        <v>0</v>
      </c>
      <c r="K1320" s="144" t="s">
        <v>190</v>
      </c>
      <c r="L1320" s="33"/>
      <c r="M1320" s="302" t="s">
        <v>21</v>
      </c>
      <c r="N1320" s="149" t="s">
        <v>43</v>
      </c>
      <c r="O1320" s="34"/>
      <c r="P1320" s="150">
        <f>O1320*H1320</f>
        <v>0</v>
      </c>
      <c r="Q1320" s="150">
        <v>0</v>
      </c>
      <c r="R1320" s="150">
        <f>Q1320*H1320</f>
        <v>0</v>
      </c>
      <c r="S1320" s="150">
        <v>0</v>
      </c>
      <c r="T1320" s="151">
        <f>S1320*H1320</f>
        <v>0</v>
      </c>
      <c r="AR1320" s="291" t="s">
        <v>150</v>
      </c>
      <c r="AT1320" s="291" t="s">
        <v>146</v>
      </c>
      <c r="AU1320" s="291" t="s">
        <v>82</v>
      </c>
      <c r="AY1320" s="291" t="s">
        <v>145</v>
      </c>
      <c r="BE1320" s="303">
        <f>IF(N1320="základní",J1320,0)</f>
        <v>0</v>
      </c>
      <c r="BF1320" s="303">
        <f>IF(N1320="snížená",J1320,0)</f>
        <v>0</v>
      </c>
      <c r="BG1320" s="303">
        <f>IF(N1320="zákl. přenesená",J1320,0)</f>
        <v>0</v>
      </c>
      <c r="BH1320" s="303">
        <f>IF(N1320="sníž. přenesená",J1320,0)</f>
        <v>0</v>
      </c>
      <c r="BI1320" s="303">
        <f>IF(N1320="nulová",J1320,0)</f>
        <v>0</v>
      </c>
      <c r="BJ1320" s="291" t="s">
        <v>80</v>
      </c>
      <c r="BK1320" s="303">
        <f>ROUND(I1320*H1320,2)</f>
        <v>0</v>
      </c>
      <c r="BL1320" s="291" t="s">
        <v>150</v>
      </c>
      <c r="BM1320" s="291" t="s">
        <v>1952</v>
      </c>
    </row>
    <row r="1321" spans="2:65" s="55" customFormat="1" ht="148.5">
      <c r="B1321" s="33"/>
      <c r="D1321" s="170" t="s">
        <v>191</v>
      </c>
      <c r="F1321" s="171" t="s">
        <v>780</v>
      </c>
      <c r="I1321" s="122"/>
      <c r="L1321" s="33"/>
      <c r="M1321" s="154"/>
      <c r="N1321" s="34"/>
      <c r="O1321" s="34"/>
      <c r="P1321" s="34"/>
      <c r="Q1321" s="34"/>
      <c r="R1321" s="34"/>
      <c r="S1321" s="34"/>
      <c r="T1321" s="70"/>
      <c r="AT1321" s="291" t="s">
        <v>191</v>
      </c>
      <c r="AU1321" s="291" t="s">
        <v>82</v>
      </c>
    </row>
    <row r="1322" spans="2:65" s="55" customFormat="1" ht="22.5" customHeight="1">
      <c r="B1322" s="33"/>
      <c r="C1322" s="182" t="s">
        <v>1370</v>
      </c>
      <c r="D1322" s="182" t="s">
        <v>232</v>
      </c>
      <c r="E1322" s="183" t="s">
        <v>1097</v>
      </c>
      <c r="F1322" s="184" t="s">
        <v>843</v>
      </c>
      <c r="G1322" s="185" t="s">
        <v>844</v>
      </c>
      <c r="H1322" s="186">
        <v>0.75600000000000001</v>
      </c>
      <c r="I1322" s="187"/>
      <c r="J1322" s="188">
        <f>ROUND(I1322*H1322,2)</f>
        <v>0</v>
      </c>
      <c r="K1322" s="184" t="s">
        <v>21</v>
      </c>
      <c r="L1322" s="306"/>
      <c r="M1322" s="307" t="s">
        <v>21</v>
      </c>
      <c r="N1322" s="189" t="s">
        <v>43</v>
      </c>
      <c r="O1322" s="34"/>
      <c r="P1322" s="150">
        <f>O1322*H1322</f>
        <v>0</v>
      </c>
      <c r="Q1322" s="150">
        <v>0</v>
      </c>
      <c r="R1322" s="150">
        <f>Q1322*H1322</f>
        <v>0</v>
      </c>
      <c r="S1322" s="150">
        <v>0</v>
      </c>
      <c r="T1322" s="151">
        <f>S1322*H1322</f>
        <v>0</v>
      </c>
      <c r="AR1322" s="291" t="s">
        <v>162</v>
      </c>
      <c r="AT1322" s="291" t="s">
        <v>232</v>
      </c>
      <c r="AU1322" s="291" t="s">
        <v>82</v>
      </c>
      <c r="AY1322" s="291" t="s">
        <v>145</v>
      </c>
      <c r="BE1322" s="303">
        <f>IF(N1322="základní",J1322,0)</f>
        <v>0</v>
      </c>
      <c r="BF1322" s="303">
        <f>IF(N1322="snížená",J1322,0)</f>
        <v>0</v>
      </c>
      <c r="BG1322" s="303">
        <f>IF(N1322="zákl. přenesená",J1322,0)</f>
        <v>0</v>
      </c>
      <c r="BH1322" s="303">
        <f>IF(N1322="sníž. přenesená",J1322,0)</f>
        <v>0</v>
      </c>
      <c r="BI1322" s="303">
        <f>IF(N1322="nulová",J1322,0)</f>
        <v>0</v>
      </c>
      <c r="BJ1322" s="291" t="s">
        <v>80</v>
      </c>
      <c r="BK1322" s="303">
        <f>ROUND(I1322*H1322,2)</f>
        <v>0</v>
      </c>
      <c r="BL1322" s="291" t="s">
        <v>150</v>
      </c>
      <c r="BM1322" s="291" t="s">
        <v>1953</v>
      </c>
    </row>
    <row r="1323" spans="2:65" s="55" customFormat="1" ht="31.5" customHeight="1">
      <c r="B1323" s="33"/>
      <c r="C1323" s="142" t="s">
        <v>1954</v>
      </c>
      <c r="D1323" s="142" t="s">
        <v>146</v>
      </c>
      <c r="E1323" s="143" t="s">
        <v>847</v>
      </c>
      <c r="F1323" s="144" t="s">
        <v>848</v>
      </c>
      <c r="G1323" s="145" t="s">
        <v>189</v>
      </c>
      <c r="H1323" s="146">
        <v>756</v>
      </c>
      <c r="I1323" s="147"/>
      <c r="J1323" s="148">
        <f>ROUND(I1323*H1323,2)</f>
        <v>0</v>
      </c>
      <c r="K1323" s="144" t="s">
        <v>21</v>
      </c>
      <c r="L1323" s="33"/>
      <c r="M1323" s="302" t="s">
        <v>21</v>
      </c>
      <c r="N1323" s="149" t="s">
        <v>43</v>
      </c>
      <c r="O1323" s="34"/>
      <c r="P1323" s="150">
        <f>O1323*H1323</f>
        <v>0</v>
      </c>
      <c r="Q1323" s="150">
        <v>0</v>
      </c>
      <c r="R1323" s="150">
        <f>Q1323*H1323</f>
        <v>0</v>
      </c>
      <c r="S1323" s="150">
        <v>0</v>
      </c>
      <c r="T1323" s="151">
        <f>S1323*H1323</f>
        <v>0</v>
      </c>
      <c r="AR1323" s="291" t="s">
        <v>150</v>
      </c>
      <c r="AT1323" s="291" t="s">
        <v>146</v>
      </c>
      <c r="AU1323" s="291" t="s">
        <v>82</v>
      </c>
      <c r="AY1323" s="291" t="s">
        <v>145</v>
      </c>
      <c r="BE1323" s="303">
        <f>IF(N1323="základní",J1323,0)</f>
        <v>0</v>
      </c>
      <c r="BF1323" s="303">
        <f>IF(N1323="snížená",J1323,0)</f>
        <v>0</v>
      </c>
      <c r="BG1323" s="303">
        <f>IF(N1323="zákl. přenesená",J1323,0)</f>
        <v>0</v>
      </c>
      <c r="BH1323" s="303">
        <f>IF(N1323="sníž. přenesená",J1323,0)</f>
        <v>0</v>
      </c>
      <c r="BI1323" s="303">
        <f>IF(N1323="nulová",J1323,0)</f>
        <v>0</v>
      </c>
      <c r="BJ1323" s="291" t="s">
        <v>80</v>
      </c>
      <c r="BK1323" s="303">
        <f>ROUND(I1323*H1323,2)</f>
        <v>0</v>
      </c>
      <c r="BL1323" s="291" t="s">
        <v>150</v>
      </c>
      <c r="BM1323" s="291" t="s">
        <v>1955</v>
      </c>
    </row>
    <row r="1324" spans="2:65" s="55" customFormat="1" ht="22.5" customHeight="1">
      <c r="B1324" s="33"/>
      <c r="C1324" s="142" t="s">
        <v>1372</v>
      </c>
      <c r="D1324" s="142" t="s">
        <v>146</v>
      </c>
      <c r="E1324" s="143" t="s">
        <v>850</v>
      </c>
      <c r="F1324" s="144" t="s">
        <v>851</v>
      </c>
      <c r="G1324" s="145" t="s">
        <v>189</v>
      </c>
      <c r="H1324" s="146">
        <v>756</v>
      </c>
      <c r="I1324" s="147"/>
      <c r="J1324" s="148">
        <f>ROUND(I1324*H1324,2)</f>
        <v>0</v>
      </c>
      <c r="K1324" s="144" t="s">
        <v>190</v>
      </c>
      <c r="L1324" s="33"/>
      <c r="M1324" s="302" t="s">
        <v>21</v>
      </c>
      <c r="N1324" s="149" t="s">
        <v>43</v>
      </c>
      <c r="O1324" s="34"/>
      <c r="P1324" s="150">
        <f>O1324*H1324</f>
        <v>0</v>
      </c>
      <c r="Q1324" s="150">
        <v>0</v>
      </c>
      <c r="R1324" s="150">
        <f>Q1324*H1324</f>
        <v>0</v>
      </c>
      <c r="S1324" s="150">
        <v>0</v>
      </c>
      <c r="T1324" s="151">
        <f>S1324*H1324</f>
        <v>0</v>
      </c>
      <c r="AR1324" s="291" t="s">
        <v>150</v>
      </c>
      <c r="AT1324" s="291" t="s">
        <v>146</v>
      </c>
      <c r="AU1324" s="291" t="s">
        <v>82</v>
      </c>
      <c r="AY1324" s="291" t="s">
        <v>145</v>
      </c>
      <c r="BE1324" s="303">
        <f>IF(N1324="základní",J1324,0)</f>
        <v>0</v>
      </c>
      <c r="BF1324" s="303">
        <f>IF(N1324="snížená",J1324,0)</f>
        <v>0</v>
      </c>
      <c r="BG1324" s="303">
        <f>IF(N1324="zákl. přenesená",J1324,0)</f>
        <v>0</v>
      </c>
      <c r="BH1324" s="303">
        <f>IF(N1324="sníž. přenesená",J1324,0)</f>
        <v>0</v>
      </c>
      <c r="BI1324" s="303">
        <f>IF(N1324="nulová",J1324,0)</f>
        <v>0</v>
      </c>
      <c r="BJ1324" s="291" t="s">
        <v>80</v>
      </c>
      <c r="BK1324" s="303">
        <f>ROUND(I1324*H1324,2)</f>
        <v>0</v>
      </c>
      <c r="BL1324" s="291" t="s">
        <v>150</v>
      </c>
      <c r="BM1324" s="291" t="s">
        <v>1956</v>
      </c>
    </row>
    <row r="1325" spans="2:65" s="55" customFormat="1" ht="40.5">
      <c r="B1325" s="33"/>
      <c r="D1325" s="170" t="s">
        <v>191</v>
      </c>
      <c r="F1325" s="171" t="s">
        <v>400</v>
      </c>
      <c r="I1325" s="122"/>
      <c r="L1325" s="33"/>
      <c r="M1325" s="154"/>
      <c r="N1325" s="34"/>
      <c r="O1325" s="34"/>
      <c r="P1325" s="34"/>
      <c r="Q1325" s="34"/>
      <c r="R1325" s="34"/>
      <c r="S1325" s="34"/>
      <c r="T1325" s="70"/>
      <c r="AT1325" s="291" t="s">
        <v>191</v>
      </c>
      <c r="AU1325" s="291" t="s">
        <v>82</v>
      </c>
    </row>
    <row r="1326" spans="2:65" s="55" customFormat="1" ht="22.5" customHeight="1">
      <c r="B1326" s="33"/>
      <c r="C1326" s="142" t="s">
        <v>1957</v>
      </c>
      <c r="D1326" s="142" t="s">
        <v>146</v>
      </c>
      <c r="E1326" s="143" t="s">
        <v>401</v>
      </c>
      <c r="F1326" s="144" t="s">
        <v>402</v>
      </c>
      <c r="G1326" s="145" t="s">
        <v>189</v>
      </c>
      <c r="H1326" s="146">
        <v>756</v>
      </c>
      <c r="I1326" s="147"/>
      <c r="J1326" s="148">
        <f>ROUND(I1326*H1326,2)</f>
        <v>0</v>
      </c>
      <c r="K1326" s="144" t="s">
        <v>190</v>
      </c>
      <c r="L1326" s="33"/>
      <c r="M1326" s="302" t="s">
        <v>21</v>
      </c>
      <c r="N1326" s="149" t="s">
        <v>43</v>
      </c>
      <c r="O1326" s="34"/>
      <c r="P1326" s="150">
        <f>O1326*H1326</f>
        <v>0</v>
      </c>
      <c r="Q1326" s="150">
        <v>0</v>
      </c>
      <c r="R1326" s="150">
        <f>Q1326*H1326</f>
        <v>0</v>
      </c>
      <c r="S1326" s="150">
        <v>0</v>
      </c>
      <c r="T1326" s="151">
        <f>S1326*H1326</f>
        <v>0</v>
      </c>
      <c r="AR1326" s="291" t="s">
        <v>150</v>
      </c>
      <c r="AT1326" s="291" t="s">
        <v>146</v>
      </c>
      <c r="AU1326" s="291" t="s">
        <v>82</v>
      </c>
      <c r="AY1326" s="291" t="s">
        <v>145</v>
      </c>
      <c r="BE1326" s="303">
        <f>IF(N1326="základní",J1326,0)</f>
        <v>0</v>
      </c>
      <c r="BF1326" s="303">
        <f>IF(N1326="snížená",J1326,0)</f>
        <v>0</v>
      </c>
      <c r="BG1326" s="303">
        <f>IF(N1326="zákl. přenesená",J1326,0)</f>
        <v>0</v>
      </c>
      <c r="BH1326" s="303">
        <f>IF(N1326="sníž. přenesená",J1326,0)</f>
        <v>0</v>
      </c>
      <c r="BI1326" s="303">
        <f>IF(N1326="nulová",J1326,0)</f>
        <v>0</v>
      </c>
      <c r="BJ1326" s="291" t="s">
        <v>80</v>
      </c>
      <c r="BK1326" s="303">
        <f>ROUND(I1326*H1326,2)</f>
        <v>0</v>
      </c>
      <c r="BL1326" s="291" t="s">
        <v>150</v>
      </c>
      <c r="BM1326" s="291" t="s">
        <v>1958</v>
      </c>
    </row>
    <row r="1327" spans="2:65" s="55" customFormat="1" ht="40.5">
      <c r="B1327" s="33"/>
      <c r="D1327" s="170" t="s">
        <v>191</v>
      </c>
      <c r="F1327" s="171" t="s">
        <v>400</v>
      </c>
      <c r="I1327" s="122"/>
      <c r="L1327" s="33"/>
      <c r="M1327" s="154"/>
      <c r="N1327" s="34"/>
      <c r="O1327" s="34"/>
      <c r="P1327" s="34"/>
      <c r="Q1327" s="34"/>
      <c r="R1327" s="34"/>
      <c r="S1327" s="34"/>
      <c r="T1327" s="70"/>
      <c r="AT1327" s="291" t="s">
        <v>191</v>
      </c>
      <c r="AU1327" s="291" t="s">
        <v>82</v>
      </c>
    </row>
    <row r="1328" spans="2:65" s="55" customFormat="1" ht="22.5" customHeight="1">
      <c r="B1328" s="33"/>
      <c r="C1328" s="142" t="s">
        <v>1373</v>
      </c>
      <c r="D1328" s="142" t="s">
        <v>146</v>
      </c>
      <c r="E1328" s="143" t="s">
        <v>855</v>
      </c>
      <c r="F1328" s="144" t="s">
        <v>856</v>
      </c>
      <c r="G1328" s="145" t="s">
        <v>189</v>
      </c>
      <c r="H1328" s="146">
        <v>756</v>
      </c>
      <c r="I1328" s="147"/>
      <c r="J1328" s="148">
        <f>ROUND(I1328*H1328,2)</f>
        <v>0</v>
      </c>
      <c r="K1328" s="144" t="s">
        <v>190</v>
      </c>
      <c r="L1328" s="33"/>
      <c r="M1328" s="302" t="s">
        <v>21</v>
      </c>
      <c r="N1328" s="149" t="s">
        <v>43</v>
      </c>
      <c r="O1328" s="34"/>
      <c r="P1328" s="150">
        <f>O1328*H1328</f>
        <v>0</v>
      </c>
      <c r="Q1328" s="150">
        <v>0</v>
      </c>
      <c r="R1328" s="150">
        <f>Q1328*H1328</f>
        <v>0</v>
      </c>
      <c r="S1328" s="150">
        <v>0</v>
      </c>
      <c r="T1328" s="151">
        <f>S1328*H1328</f>
        <v>0</v>
      </c>
      <c r="AR1328" s="291" t="s">
        <v>150</v>
      </c>
      <c r="AT1328" s="291" t="s">
        <v>146</v>
      </c>
      <c r="AU1328" s="291" t="s">
        <v>82</v>
      </c>
      <c r="AY1328" s="291" t="s">
        <v>145</v>
      </c>
      <c r="BE1328" s="303">
        <f>IF(N1328="základní",J1328,0)</f>
        <v>0</v>
      </c>
      <c r="BF1328" s="303">
        <f>IF(N1328="snížená",J1328,0)</f>
        <v>0</v>
      </c>
      <c r="BG1328" s="303">
        <f>IF(N1328="zákl. přenesená",J1328,0)</f>
        <v>0</v>
      </c>
      <c r="BH1328" s="303">
        <f>IF(N1328="sníž. přenesená",J1328,0)</f>
        <v>0</v>
      </c>
      <c r="BI1328" s="303">
        <f>IF(N1328="nulová",J1328,0)</f>
        <v>0</v>
      </c>
      <c r="BJ1328" s="291" t="s">
        <v>80</v>
      </c>
      <c r="BK1328" s="303">
        <f>ROUND(I1328*H1328,2)</f>
        <v>0</v>
      </c>
      <c r="BL1328" s="291" t="s">
        <v>150</v>
      </c>
      <c r="BM1328" s="291" t="s">
        <v>1959</v>
      </c>
    </row>
    <row r="1329" spans="2:65" s="55" customFormat="1" ht="40.5">
      <c r="B1329" s="33"/>
      <c r="D1329" s="170" t="s">
        <v>191</v>
      </c>
      <c r="F1329" s="171" t="s">
        <v>400</v>
      </c>
      <c r="I1329" s="122"/>
      <c r="L1329" s="33"/>
      <c r="M1329" s="154"/>
      <c r="N1329" s="34"/>
      <c r="O1329" s="34"/>
      <c r="P1329" s="34"/>
      <c r="Q1329" s="34"/>
      <c r="R1329" s="34"/>
      <c r="S1329" s="34"/>
      <c r="T1329" s="70"/>
      <c r="AT1329" s="291" t="s">
        <v>191</v>
      </c>
      <c r="AU1329" s="291" t="s">
        <v>82</v>
      </c>
    </row>
    <row r="1330" spans="2:65" s="55" customFormat="1" ht="22.5" customHeight="1">
      <c r="B1330" s="33"/>
      <c r="C1330" s="142" t="s">
        <v>1960</v>
      </c>
      <c r="D1330" s="142" t="s">
        <v>146</v>
      </c>
      <c r="E1330" s="143" t="s">
        <v>401</v>
      </c>
      <c r="F1330" s="144" t="s">
        <v>402</v>
      </c>
      <c r="G1330" s="145" t="s">
        <v>189</v>
      </c>
      <c r="H1330" s="146">
        <v>756</v>
      </c>
      <c r="I1330" s="147"/>
      <c r="J1330" s="148">
        <f>ROUND(I1330*H1330,2)</f>
        <v>0</v>
      </c>
      <c r="K1330" s="144" t="s">
        <v>190</v>
      </c>
      <c r="L1330" s="33"/>
      <c r="M1330" s="302" t="s">
        <v>21</v>
      </c>
      <c r="N1330" s="149" t="s">
        <v>43</v>
      </c>
      <c r="O1330" s="34"/>
      <c r="P1330" s="150">
        <f>O1330*H1330</f>
        <v>0</v>
      </c>
      <c r="Q1330" s="150">
        <v>0</v>
      </c>
      <c r="R1330" s="150">
        <f>Q1330*H1330</f>
        <v>0</v>
      </c>
      <c r="S1330" s="150">
        <v>0</v>
      </c>
      <c r="T1330" s="151">
        <f>S1330*H1330</f>
        <v>0</v>
      </c>
      <c r="AR1330" s="291" t="s">
        <v>150</v>
      </c>
      <c r="AT1330" s="291" t="s">
        <v>146</v>
      </c>
      <c r="AU1330" s="291" t="s">
        <v>82</v>
      </c>
      <c r="AY1330" s="291" t="s">
        <v>145</v>
      </c>
      <c r="BE1330" s="303">
        <f>IF(N1330="základní",J1330,0)</f>
        <v>0</v>
      </c>
      <c r="BF1330" s="303">
        <f>IF(N1330="snížená",J1330,0)</f>
        <v>0</v>
      </c>
      <c r="BG1330" s="303">
        <f>IF(N1330="zákl. přenesená",J1330,0)</f>
        <v>0</v>
      </c>
      <c r="BH1330" s="303">
        <f>IF(N1330="sníž. přenesená",J1330,0)</f>
        <v>0</v>
      </c>
      <c r="BI1330" s="303">
        <f>IF(N1330="nulová",J1330,0)</f>
        <v>0</v>
      </c>
      <c r="BJ1330" s="291" t="s">
        <v>80</v>
      </c>
      <c r="BK1330" s="303">
        <f>ROUND(I1330*H1330,2)</f>
        <v>0</v>
      </c>
      <c r="BL1330" s="291" t="s">
        <v>150</v>
      </c>
      <c r="BM1330" s="291" t="s">
        <v>1961</v>
      </c>
    </row>
    <row r="1331" spans="2:65" s="55" customFormat="1" ht="40.5">
      <c r="B1331" s="33"/>
      <c r="D1331" s="170" t="s">
        <v>191</v>
      </c>
      <c r="F1331" s="171" t="s">
        <v>400</v>
      </c>
      <c r="I1331" s="122"/>
      <c r="L1331" s="33"/>
      <c r="M1331" s="154"/>
      <c r="N1331" s="34"/>
      <c r="O1331" s="34"/>
      <c r="P1331" s="34"/>
      <c r="Q1331" s="34"/>
      <c r="R1331" s="34"/>
      <c r="S1331" s="34"/>
      <c r="T1331" s="70"/>
      <c r="AT1331" s="291" t="s">
        <v>191</v>
      </c>
      <c r="AU1331" s="291" t="s">
        <v>82</v>
      </c>
    </row>
    <row r="1332" spans="2:65" s="55" customFormat="1" ht="22.5" customHeight="1">
      <c r="B1332" s="33"/>
      <c r="C1332" s="142" t="s">
        <v>1375</v>
      </c>
      <c r="D1332" s="142" t="s">
        <v>146</v>
      </c>
      <c r="E1332" s="143" t="s">
        <v>860</v>
      </c>
      <c r="F1332" s="144" t="s">
        <v>861</v>
      </c>
      <c r="G1332" s="145" t="s">
        <v>189</v>
      </c>
      <c r="H1332" s="146">
        <v>756</v>
      </c>
      <c r="I1332" s="147"/>
      <c r="J1332" s="148">
        <f>ROUND(I1332*H1332,2)</f>
        <v>0</v>
      </c>
      <c r="K1332" s="144" t="s">
        <v>21</v>
      </c>
      <c r="L1332" s="33"/>
      <c r="M1332" s="302" t="s">
        <v>21</v>
      </c>
      <c r="N1332" s="149" t="s">
        <v>43</v>
      </c>
      <c r="O1332" s="34"/>
      <c r="P1332" s="150">
        <f>O1332*H1332</f>
        <v>0</v>
      </c>
      <c r="Q1332" s="150">
        <v>0</v>
      </c>
      <c r="R1332" s="150">
        <f>Q1332*H1332</f>
        <v>0</v>
      </c>
      <c r="S1332" s="150">
        <v>0</v>
      </c>
      <c r="T1332" s="151">
        <f>S1332*H1332</f>
        <v>0</v>
      </c>
      <c r="AR1332" s="291" t="s">
        <v>150</v>
      </c>
      <c r="AT1332" s="291" t="s">
        <v>146</v>
      </c>
      <c r="AU1332" s="291" t="s">
        <v>82</v>
      </c>
      <c r="AY1332" s="291" t="s">
        <v>145</v>
      </c>
      <c r="BE1332" s="303">
        <f>IF(N1332="základní",J1332,0)</f>
        <v>0</v>
      </c>
      <c r="BF1332" s="303">
        <f>IF(N1332="snížená",J1332,0)</f>
        <v>0</v>
      </c>
      <c r="BG1332" s="303">
        <f>IF(N1332="zákl. přenesená",J1332,0)</f>
        <v>0</v>
      </c>
      <c r="BH1332" s="303">
        <f>IF(N1332="sníž. přenesená",J1332,0)</f>
        <v>0</v>
      </c>
      <c r="BI1332" s="303">
        <f>IF(N1332="nulová",J1332,0)</f>
        <v>0</v>
      </c>
      <c r="BJ1332" s="291" t="s">
        <v>80</v>
      </c>
      <c r="BK1332" s="303">
        <f>ROUND(I1332*H1332,2)</f>
        <v>0</v>
      </c>
      <c r="BL1332" s="291" t="s">
        <v>150</v>
      </c>
      <c r="BM1332" s="291" t="s">
        <v>1962</v>
      </c>
    </row>
    <row r="1333" spans="2:65" s="55" customFormat="1" ht="22.5" customHeight="1">
      <c r="B1333" s="33"/>
      <c r="C1333" s="182" t="s">
        <v>1963</v>
      </c>
      <c r="D1333" s="182" t="s">
        <v>232</v>
      </c>
      <c r="E1333" s="183" t="s">
        <v>864</v>
      </c>
      <c r="F1333" s="184" t="s">
        <v>1249</v>
      </c>
      <c r="G1333" s="185" t="s">
        <v>459</v>
      </c>
      <c r="H1333" s="186">
        <v>3.78</v>
      </c>
      <c r="I1333" s="187"/>
      <c r="J1333" s="188">
        <f>ROUND(I1333*H1333,2)</f>
        <v>0</v>
      </c>
      <c r="K1333" s="184" t="s">
        <v>190</v>
      </c>
      <c r="L1333" s="306"/>
      <c r="M1333" s="307" t="s">
        <v>21</v>
      </c>
      <c r="N1333" s="189" t="s">
        <v>43</v>
      </c>
      <c r="O1333" s="34"/>
      <c r="P1333" s="150">
        <f>O1333*H1333</f>
        <v>0</v>
      </c>
      <c r="Q1333" s="150">
        <v>1E-3</v>
      </c>
      <c r="R1333" s="150">
        <f>Q1333*H1333</f>
        <v>3.7799999999999999E-3</v>
      </c>
      <c r="S1333" s="150">
        <v>0</v>
      </c>
      <c r="T1333" s="151">
        <f>S1333*H1333</f>
        <v>0</v>
      </c>
      <c r="AR1333" s="291" t="s">
        <v>162</v>
      </c>
      <c r="AT1333" s="291" t="s">
        <v>232</v>
      </c>
      <c r="AU1333" s="291" t="s">
        <v>82</v>
      </c>
      <c r="AY1333" s="291" t="s">
        <v>145</v>
      </c>
      <c r="BE1333" s="303">
        <f>IF(N1333="základní",J1333,0)</f>
        <v>0</v>
      </c>
      <c r="BF1333" s="303">
        <f>IF(N1333="snížená",J1333,0)</f>
        <v>0</v>
      </c>
      <c r="BG1333" s="303">
        <f>IF(N1333="zákl. přenesená",J1333,0)</f>
        <v>0</v>
      </c>
      <c r="BH1333" s="303">
        <f>IF(N1333="sníž. přenesená",J1333,0)</f>
        <v>0</v>
      </c>
      <c r="BI1333" s="303">
        <f>IF(N1333="nulová",J1333,0)</f>
        <v>0</v>
      </c>
      <c r="BJ1333" s="291" t="s">
        <v>80</v>
      </c>
      <c r="BK1333" s="303">
        <f>ROUND(I1333*H1333,2)</f>
        <v>0</v>
      </c>
      <c r="BL1333" s="291" t="s">
        <v>150</v>
      </c>
      <c r="BM1333" s="291" t="s">
        <v>1964</v>
      </c>
    </row>
    <row r="1334" spans="2:65" s="55" customFormat="1" ht="22.5" customHeight="1">
      <c r="B1334" s="33"/>
      <c r="C1334" s="142" t="s">
        <v>1376</v>
      </c>
      <c r="D1334" s="142" t="s">
        <v>146</v>
      </c>
      <c r="E1334" s="143" t="s">
        <v>962</v>
      </c>
      <c r="F1334" s="144" t="s">
        <v>963</v>
      </c>
      <c r="G1334" s="145" t="s">
        <v>189</v>
      </c>
      <c r="H1334" s="146">
        <v>756</v>
      </c>
      <c r="I1334" s="147"/>
      <c r="J1334" s="148">
        <f>ROUND(I1334*H1334,2)</f>
        <v>0</v>
      </c>
      <c r="K1334" s="144" t="s">
        <v>190</v>
      </c>
      <c r="L1334" s="33"/>
      <c r="M1334" s="302" t="s">
        <v>21</v>
      </c>
      <c r="N1334" s="149" t="s">
        <v>43</v>
      </c>
      <c r="O1334" s="34"/>
      <c r="P1334" s="150">
        <f>O1334*H1334</f>
        <v>0</v>
      </c>
      <c r="Q1334" s="150">
        <v>0</v>
      </c>
      <c r="R1334" s="150">
        <f>Q1334*H1334</f>
        <v>0</v>
      </c>
      <c r="S1334" s="150">
        <v>0</v>
      </c>
      <c r="T1334" s="151">
        <f>S1334*H1334</f>
        <v>0</v>
      </c>
      <c r="AR1334" s="291" t="s">
        <v>150</v>
      </c>
      <c r="AT1334" s="291" t="s">
        <v>146</v>
      </c>
      <c r="AU1334" s="291" t="s">
        <v>82</v>
      </c>
      <c r="AY1334" s="291" t="s">
        <v>145</v>
      </c>
      <c r="BE1334" s="303">
        <f>IF(N1334="základní",J1334,0)</f>
        <v>0</v>
      </c>
      <c r="BF1334" s="303">
        <f>IF(N1334="snížená",J1334,0)</f>
        <v>0</v>
      </c>
      <c r="BG1334" s="303">
        <f>IF(N1334="zákl. přenesená",J1334,0)</f>
        <v>0</v>
      </c>
      <c r="BH1334" s="303">
        <f>IF(N1334="sníž. přenesená",J1334,0)</f>
        <v>0</v>
      </c>
      <c r="BI1334" s="303">
        <f>IF(N1334="nulová",J1334,0)</f>
        <v>0</v>
      </c>
      <c r="BJ1334" s="291" t="s">
        <v>80</v>
      </c>
      <c r="BK1334" s="303">
        <f>ROUND(I1334*H1334,2)</f>
        <v>0</v>
      </c>
      <c r="BL1334" s="291" t="s">
        <v>150</v>
      </c>
      <c r="BM1334" s="291" t="s">
        <v>1965</v>
      </c>
    </row>
    <row r="1335" spans="2:65" s="55" customFormat="1" ht="40.5">
      <c r="B1335" s="33"/>
      <c r="D1335" s="170" t="s">
        <v>191</v>
      </c>
      <c r="F1335" s="171" t="s">
        <v>400</v>
      </c>
      <c r="I1335" s="122"/>
      <c r="L1335" s="33"/>
      <c r="M1335" s="154"/>
      <c r="N1335" s="34"/>
      <c r="O1335" s="34"/>
      <c r="P1335" s="34"/>
      <c r="Q1335" s="34"/>
      <c r="R1335" s="34"/>
      <c r="S1335" s="34"/>
      <c r="T1335" s="70"/>
      <c r="AT1335" s="291" t="s">
        <v>191</v>
      </c>
      <c r="AU1335" s="291" t="s">
        <v>82</v>
      </c>
    </row>
    <row r="1336" spans="2:65" s="55" customFormat="1" ht="22.5" customHeight="1">
      <c r="B1336" s="33"/>
      <c r="C1336" s="142" t="s">
        <v>1966</v>
      </c>
      <c r="D1336" s="142" t="s">
        <v>146</v>
      </c>
      <c r="E1336" s="143" t="s">
        <v>870</v>
      </c>
      <c r="F1336" s="144" t="s">
        <v>871</v>
      </c>
      <c r="G1336" s="145" t="s">
        <v>189</v>
      </c>
      <c r="H1336" s="146">
        <v>1512</v>
      </c>
      <c r="I1336" s="147"/>
      <c r="J1336" s="148">
        <f>ROUND(I1336*H1336,2)</f>
        <v>0</v>
      </c>
      <c r="K1336" s="144" t="s">
        <v>21</v>
      </c>
      <c r="L1336" s="33"/>
      <c r="M1336" s="302" t="s">
        <v>21</v>
      </c>
      <c r="N1336" s="149" t="s">
        <v>43</v>
      </c>
      <c r="O1336" s="34"/>
      <c r="P1336" s="150">
        <f>O1336*H1336</f>
        <v>0</v>
      </c>
      <c r="Q1336" s="150">
        <v>0</v>
      </c>
      <c r="R1336" s="150">
        <f>Q1336*H1336</f>
        <v>0</v>
      </c>
      <c r="S1336" s="150">
        <v>0</v>
      </c>
      <c r="T1336" s="151">
        <f>S1336*H1336</f>
        <v>0</v>
      </c>
      <c r="AR1336" s="291" t="s">
        <v>150</v>
      </c>
      <c r="AT1336" s="291" t="s">
        <v>146</v>
      </c>
      <c r="AU1336" s="291" t="s">
        <v>82</v>
      </c>
      <c r="AY1336" s="291" t="s">
        <v>145</v>
      </c>
      <c r="BE1336" s="303">
        <f>IF(N1336="základní",J1336,0)</f>
        <v>0</v>
      </c>
      <c r="BF1336" s="303">
        <f>IF(N1336="snížená",J1336,0)</f>
        <v>0</v>
      </c>
      <c r="BG1336" s="303">
        <f>IF(N1336="zákl. přenesená",J1336,0)</f>
        <v>0</v>
      </c>
      <c r="BH1336" s="303">
        <f>IF(N1336="sníž. přenesená",J1336,0)</f>
        <v>0</v>
      </c>
      <c r="BI1336" s="303">
        <f>IF(N1336="nulová",J1336,0)</f>
        <v>0</v>
      </c>
      <c r="BJ1336" s="291" t="s">
        <v>80</v>
      </c>
      <c r="BK1336" s="303">
        <f>ROUND(I1336*H1336,2)</f>
        <v>0</v>
      </c>
      <c r="BL1336" s="291" t="s">
        <v>150</v>
      </c>
      <c r="BM1336" s="291" t="s">
        <v>1967</v>
      </c>
    </row>
    <row r="1337" spans="2:65" s="133" customFormat="1" ht="37.35" customHeight="1">
      <c r="B1337" s="132"/>
      <c r="D1337" s="165" t="s">
        <v>71</v>
      </c>
      <c r="E1337" s="166" t="s">
        <v>1968</v>
      </c>
      <c r="F1337" s="166" t="s">
        <v>1969</v>
      </c>
      <c r="I1337" s="136"/>
      <c r="J1337" s="167">
        <f>BK1337</f>
        <v>0</v>
      </c>
      <c r="L1337" s="132"/>
      <c r="M1337" s="138"/>
      <c r="N1337" s="139"/>
      <c r="O1337" s="139"/>
      <c r="P1337" s="140">
        <f>P1338+P1343</f>
        <v>0</v>
      </c>
      <c r="Q1337" s="139"/>
      <c r="R1337" s="140">
        <f>R1338+R1343</f>
        <v>0.104</v>
      </c>
      <c r="S1337" s="139"/>
      <c r="T1337" s="141">
        <f>T1338+T1343</f>
        <v>0</v>
      </c>
      <c r="AR1337" s="165" t="s">
        <v>80</v>
      </c>
      <c r="AT1337" s="300" t="s">
        <v>71</v>
      </c>
      <c r="AU1337" s="300" t="s">
        <v>72</v>
      </c>
      <c r="AY1337" s="165" t="s">
        <v>145</v>
      </c>
      <c r="BK1337" s="301">
        <f>BK1338+BK1343</f>
        <v>0</v>
      </c>
    </row>
    <row r="1338" spans="2:65" s="133" customFormat="1" ht="19.899999999999999" customHeight="1">
      <c r="B1338" s="132"/>
      <c r="D1338" s="134" t="s">
        <v>71</v>
      </c>
      <c r="E1338" s="168" t="s">
        <v>2439</v>
      </c>
      <c r="F1338" s="168" t="s">
        <v>2440</v>
      </c>
      <c r="I1338" s="136"/>
      <c r="J1338" s="169">
        <f>BK1338</f>
        <v>0</v>
      </c>
      <c r="L1338" s="132"/>
      <c r="M1338" s="138"/>
      <c r="N1338" s="139"/>
      <c r="O1338" s="139"/>
      <c r="P1338" s="140">
        <f>SUM(P1339:P1342)</f>
        <v>0</v>
      </c>
      <c r="Q1338" s="139"/>
      <c r="R1338" s="140">
        <f>SUM(R1339:R1342)</f>
        <v>0</v>
      </c>
      <c r="S1338" s="139"/>
      <c r="T1338" s="141">
        <f>SUM(T1339:T1342)</f>
        <v>0</v>
      </c>
      <c r="AR1338" s="165" t="s">
        <v>80</v>
      </c>
      <c r="AT1338" s="300" t="s">
        <v>71</v>
      </c>
      <c r="AU1338" s="300" t="s">
        <v>80</v>
      </c>
      <c r="AY1338" s="165" t="s">
        <v>145</v>
      </c>
      <c r="BK1338" s="301">
        <f>SUM(BK1339:BK1342)</f>
        <v>0</v>
      </c>
    </row>
    <row r="1339" spans="2:65" s="55" customFormat="1" ht="31.5" customHeight="1">
      <c r="B1339" s="33"/>
      <c r="C1339" s="142" t="s">
        <v>1378</v>
      </c>
      <c r="D1339" s="142" t="s">
        <v>146</v>
      </c>
      <c r="E1339" s="143" t="s">
        <v>698</v>
      </c>
      <c r="F1339" s="144" t="s">
        <v>699</v>
      </c>
      <c r="G1339" s="145" t="s">
        <v>155</v>
      </c>
      <c r="H1339" s="146">
        <v>100</v>
      </c>
      <c r="I1339" s="147"/>
      <c r="J1339" s="148">
        <f>ROUND(I1339*H1339,2)</f>
        <v>0</v>
      </c>
      <c r="K1339" s="144" t="s">
        <v>21</v>
      </c>
      <c r="L1339" s="33"/>
      <c r="M1339" s="302" t="s">
        <v>21</v>
      </c>
      <c r="N1339" s="149" t="s">
        <v>43</v>
      </c>
      <c r="O1339" s="34"/>
      <c r="P1339" s="150">
        <f>O1339*H1339</f>
        <v>0</v>
      </c>
      <c r="Q1339" s="150">
        <v>0</v>
      </c>
      <c r="R1339" s="150">
        <f>Q1339*H1339</f>
        <v>0</v>
      </c>
      <c r="S1339" s="150">
        <v>0</v>
      </c>
      <c r="T1339" s="151">
        <f>S1339*H1339</f>
        <v>0</v>
      </c>
      <c r="AR1339" s="291" t="s">
        <v>150</v>
      </c>
      <c r="AT1339" s="291" t="s">
        <v>146</v>
      </c>
      <c r="AU1339" s="291" t="s">
        <v>82</v>
      </c>
      <c r="AY1339" s="291" t="s">
        <v>145</v>
      </c>
      <c r="BE1339" s="303">
        <f>IF(N1339="základní",J1339,0)</f>
        <v>0</v>
      </c>
      <c r="BF1339" s="303">
        <f>IF(N1339="snížená",J1339,0)</f>
        <v>0</v>
      </c>
      <c r="BG1339" s="303">
        <f>IF(N1339="zákl. přenesená",J1339,0)</f>
        <v>0</v>
      </c>
      <c r="BH1339" s="303">
        <f>IF(N1339="sníž. přenesená",J1339,0)</f>
        <v>0</v>
      </c>
      <c r="BI1339" s="303">
        <f>IF(N1339="nulová",J1339,0)</f>
        <v>0</v>
      </c>
      <c r="BJ1339" s="291" t="s">
        <v>80</v>
      </c>
      <c r="BK1339" s="303">
        <f>ROUND(I1339*H1339,2)</f>
        <v>0</v>
      </c>
      <c r="BL1339" s="291" t="s">
        <v>150</v>
      </c>
      <c r="BM1339" s="291" t="s">
        <v>1970</v>
      </c>
    </row>
    <row r="1340" spans="2:65" s="55" customFormat="1" ht="31.5" customHeight="1">
      <c r="B1340" s="33"/>
      <c r="C1340" s="142" t="s">
        <v>1971</v>
      </c>
      <c r="D1340" s="142" t="s">
        <v>146</v>
      </c>
      <c r="E1340" s="143" t="s">
        <v>877</v>
      </c>
      <c r="F1340" s="144" t="s">
        <v>878</v>
      </c>
      <c r="G1340" s="145" t="s">
        <v>155</v>
      </c>
      <c r="H1340" s="146">
        <v>50</v>
      </c>
      <c r="I1340" s="147"/>
      <c r="J1340" s="148">
        <f>ROUND(I1340*H1340,2)</f>
        <v>0</v>
      </c>
      <c r="K1340" s="144" t="s">
        <v>21</v>
      </c>
      <c r="L1340" s="33"/>
      <c r="M1340" s="302" t="s">
        <v>21</v>
      </c>
      <c r="N1340" s="149" t="s">
        <v>43</v>
      </c>
      <c r="O1340" s="34"/>
      <c r="P1340" s="150">
        <f>O1340*H1340</f>
        <v>0</v>
      </c>
      <c r="Q1340" s="150">
        <v>0</v>
      </c>
      <c r="R1340" s="150">
        <f>Q1340*H1340</f>
        <v>0</v>
      </c>
      <c r="S1340" s="150">
        <v>0</v>
      </c>
      <c r="T1340" s="151">
        <f>S1340*H1340</f>
        <v>0</v>
      </c>
      <c r="AR1340" s="291" t="s">
        <v>150</v>
      </c>
      <c r="AT1340" s="291" t="s">
        <v>146</v>
      </c>
      <c r="AU1340" s="291" t="s">
        <v>82</v>
      </c>
      <c r="AY1340" s="291" t="s">
        <v>145</v>
      </c>
      <c r="BE1340" s="303">
        <f>IF(N1340="základní",J1340,0)</f>
        <v>0</v>
      </c>
      <c r="BF1340" s="303">
        <f>IF(N1340="snížená",J1340,0)</f>
        <v>0</v>
      </c>
      <c r="BG1340" s="303">
        <f>IF(N1340="zákl. přenesená",J1340,0)</f>
        <v>0</v>
      </c>
      <c r="BH1340" s="303">
        <f>IF(N1340="sníž. přenesená",J1340,0)</f>
        <v>0</v>
      </c>
      <c r="BI1340" s="303">
        <f>IF(N1340="nulová",J1340,0)</f>
        <v>0</v>
      </c>
      <c r="BJ1340" s="291" t="s">
        <v>80</v>
      </c>
      <c r="BK1340" s="303">
        <f>ROUND(I1340*H1340,2)</f>
        <v>0</v>
      </c>
      <c r="BL1340" s="291" t="s">
        <v>150</v>
      </c>
      <c r="BM1340" s="291" t="s">
        <v>1972</v>
      </c>
    </row>
    <row r="1341" spans="2:65" s="55" customFormat="1" ht="22.5" customHeight="1">
      <c r="B1341" s="33"/>
      <c r="C1341" s="142" t="s">
        <v>1379</v>
      </c>
      <c r="D1341" s="142" t="s">
        <v>146</v>
      </c>
      <c r="E1341" s="143" t="s">
        <v>887</v>
      </c>
      <c r="F1341" s="144" t="s">
        <v>888</v>
      </c>
      <c r="G1341" s="145" t="s">
        <v>189</v>
      </c>
      <c r="H1341" s="146">
        <v>5884</v>
      </c>
      <c r="I1341" s="147"/>
      <c r="J1341" s="148">
        <f>ROUND(I1341*H1341,2)</f>
        <v>0</v>
      </c>
      <c r="K1341" s="144" t="s">
        <v>21</v>
      </c>
      <c r="L1341" s="33"/>
      <c r="M1341" s="302" t="s">
        <v>21</v>
      </c>
      <c r="N1341" s="149" t="s">
        <v>43</v>
      </c>
      <c r="O1341" s="34"/>
      <c r="P1341" s="150">
        <f>O1341*H1341</f>
        <v>0</v>
      </c>
      <c r="Q1341" s="150">
        <v>0</v>
      </c>
      <c r="R1341" s="150">
        <f>Q1341*H1341</f>
        <v>0</v>
      </c>
      <c r="S1341" s="150">
        <v>0</v>
      </c>
      <c r="T1341" s="151">
        <f>S1341*H1341</f>
        <v>0</v>
      </c>
      <c r="AR1341" s="291" t="s">
        <v>150</v>
      </c>
      <c r="AT1341" s="291" t="s">
        <v>146</v>
      </c>
      <c r="AU1341" s="291" t="s">
        <v>82</v>
      </c>
      <c r="AY1341" s="291" t="s">
        <v>145</v>
      </c>
      <c r="BE1341" s="303">
        <f>IF(N1341="základní",J1341,0)</f>
        <v>0</v>
      </c>
      <c r="BF1341" s="303">
        <f>IF(N1341="snížená",J1341,0)</f>
        <v>0</v>
      </c>
      <c r="BG1341" s="303">
        <f>IF(N1341="zákl. přenesená",J1341,0)</f>
        <v>0</v>
      </c>
      <c r="BH1341" s="303">
        <f>IF(N1341="sníž. přenesená",J1341,0)</f>
        <v>0</v>
      </c>
      <c r="BI1341" s="303">
        <f>IF(N1341="nulová",J1341,0)</f>
        <v>0</v>
      </c>
      <c r="BJ1341" s="291" t="s">
        <v>80</v>
      </c>
      <c r="BK1341" s="303">
        <f>ROUND(I1341*H1341,2)</f>
        <v>0</v>
      </c>
      <c r="BL1341" s="291" t="s">
        <v>150</v>
      </c>
      <c r="BM1341" s="291" t="s">
        <v>1973</v>
      </c>
    </row>
    <row r="1342" spans="2:65" s="55" customFormat="1" ht="22.5" customHeight="1">
      <c r="B1342" s="33"/>
      <c r="C1342" s="142" t="s">
        <v>1974</v>
      </c>
      <c r="D1342" s="142" t="s">
        <v>146</v>
      </c>
      <c r="E1342" s="143" t="s">
        <v>706</v>
      </c>
      <c r="F1342" s="144" t="s">
        <v>707</v>
      </c>
      <c r="G1342" s="145" t="s">
        <v>221</v>
      </c>
      <c r="H1342" s="146">
        <v>37</v>
      </c>
      <c r="I1342" s="147"/>
      <c r="J1342" s="148">
        <f>ROUND(I1342*H1342,2)</f>
        <v>0</v>
      </c>
      <c r="K1342" s="144" t="s">
        <v>21</v>
      </c>
      <c r="L1342" s="33"/>
      <c r="M1342" s="302" t="s">
        <v>21</v>
      </c>
      <c r="N1342" s="149" t="s">
        <v>43</v>
      </c>
      <c r="O1342" s="34"/>
      <c r="P1342" s="150">
        <f>O1342*H1342</f>
        <v>0</v>
      </c>
      <c r="Q1342" s="150">
        <v>0</v>
      </c>
      <c r="R1342" s="150">
        <f>Q1342*H1342</f>
        <v>0</v>
      </c>
      <c r="S1342" s="150">
        <v>0</v>
      </c>
      <c r="T1342" s="151">
        <f>S1342*H1342</f>
        <v>0</v>
      </c>
      <c r="AR1342" s="291" t="s">
        <v>150</v>
      </c>
      <c r="AT1342" s="291" t="s">
        <v>146</v>
      </c>
      <c r="AU1342" s="291" t="s">
        <v>82</v>
      </c>
      <c r="AY1342" s="291" t="s">
        <v>145</v>
      </c>
      <c r="BE1342" s="303">
        <f>IF(N1342="základní",J1342,0)</f>
        <v>0</v>
      </c>
      <c r="BF1342" s="303">
        <f>IF(N1342="snížená",J1342,0)</f>
        <v>0</v>
      </c>
      <c r="BG1342" s="303">
        <f>IF(N1342="zákl. přenesená",J1342,0)</f>
        <v>0</v>
      </c>
      <c r="BH1342" s="303">
        <f>IF(N1342="sníž. přenesená",J1342,0)</f>
        <v>0</v>
      </c>
      <c r="BI1342" s="303">
        <f>IF(N1342="nulová",J1342,0)</f>
        <v>0</v>
      </c>
      <c r="BJ1342" s="291" t="s">
        <v>80</v>
      </c>
      <c r="BK1342" s="303">
        <f>ROUND(I1342*H1342,2)</f>
        <v>0</v>
      </c>
      <c r="BL1342" s="291" t="s">
        <v>150</v>
      </c>
      <c r="BM1342" s="291" t="s">
        <v>1975</v>
      </c>
    </row>
    <row r="1343" spans="2:65" s="133" customFormat="1" ht="29.85" customHeight="1">
      <c r="B1343" s="132"/>
      <c r="D1343" s="134" t="s">
        <v>71</v>
      </c>
      <c r="E1343" s="168" t="s">
        <v>708</v>
      </c>
      <c r="F1343" s="168" t="s">
        <v>709</v>
      </c>
      <c r="I1343" s="136"/>
      <c r="J1343" s="169">
        <f>BK1343</f>
        <v>0</v>
      </c>
      <c r="L1343" s="132"/>
      <c r="M1343" s="138"/>
      <c r="N1343" s="139"/>
      <c r="O1343" s="139"/>
      <c r="P1343" s="140">
        <f>SUM(P1344:P1346)</f>
        <v>0</v>
      </c>
      <c r="Q1343" s="139"/>
      <c r="R1343" s="140">
        <f>SUM(R1344:R1346)</f>
        <v>0.104</v>
      </c>
      <c r="S1343" s="139"/>
      <c r="T1343" s="141">
        <f>SUM(T1344:T1346)</f>
        <v>0</v>
      </c>
      <c r="AR1343" s="165" t="s">
        <v>80</v>
      </c>
      <c r="AT1343" s="300" t="s">
        <v>71</v>
      </c>
      <c r="AU1343" s="300" t="s">
        <v>80</v>
      </c>
      <c r="AY1343" s="165" t="s">
        <v>145</v>
      </c>
      <c r="BK1343" s="301">
        <f>SUM(BK1344:BK1346)</f>
        <v>0</v>
      </c>
    </row>
    <row r="1344" spans="2:65" s="55" customFormat="1" ht="22.5" customHeight="1">
      <c r="B1344" s="33"/>
      <c r="C1344" s="142" t="s">
        <v>1381</v>
      </c>
      <c r="D1344" s="142" t="s">
        <v>146</v>
      </c>
      <c r="E1344" s="143" t="s">
        <v>713</v>
      </c>
      <c r="F1344" s="144" t="s">
        <v>714</v>
      </c>
      <c r="G1344" s="145" t="s">
        <v>155</v>
      </c>
      <c r="H1344" s="146">
        <v>50</v>
      </c>
      <c r="I1344" s="147"/>
      <c r="J1344" s="148">
        <f>ROUND(I1344*H1344,2)</f>
        <v>0</v>
      </c>
      <c r="K1344" s="144" t="s">
        <v>21</v>
      </c>
      <c r="L1344" s="33"/>
      <c r="M1344" s="302" t="s">
        <v>21</v>
      </c>
      <c r="N1344" s="149" t="s">
        <v>43</v>
      </c>
      <c r="O1344" s="34"/>
      <c r="P1344" s="150">
        <f>O1344*H1344</f>
        <v>0</v>
      </c>
      <c r="Q1344" s="150">
        <v>0</v>
      </c>
      <c r="R1344" s="150">
        <f>Q1344*H1344</f>
        <v>0</v>
      </c>
      <c r="S1344" s="150">
        <v>0</v>
      </c>
      <c r="T1344" s="151">
        <f>S1344*H1344</f>
        <v>0</v>
      </c>
      <c r="AR1344" s="291" t="s">
        <v>150</v>
      </c>
      <c r="AT1344" s="291" t="s">
        <v>146</v>
      </c>
      <c r="AU1344" s="291" t="s">
        <v>82</v>
      </c>
      <c r="AY1344" s="291" t="s">
        <v>145</v>
      </c>
      <c r="BE1344" s="303">
        <f>IF(N1344="základní",J1344,0)</f>
        <v>0</v>
      </c>
      <c r="BF1344" s="303">
        <f>IF(N1344="snížená",J1344,0)</f>
        <v>0</v>
      </c>
      <c r="BG1344" s="303">
        <f>IF(N1344="zákl. přenesená",J1344,0)</f>
        <v>0</v>
      </c>
      <c r="BH1344" s="303">
        <f>IF(N1344="sníž. přenesená",J1344,0)</f>
        <v>0</v>
      </c>
      <c r="BI1344" s="303">
        <f>IF(N1344="nulová",J1344,0)</f>
        <v>0</v>
      </c>
      <c r="BJ1344" s="291" t="s">
        <v>80</v>
      </c>
      <c r="BK1344" s="303">
        <f>ROUND(I1344*H1344,2)</f>
        <v>0</v>
      </c>
      <c r="BL1344" s="291" t="s">
        <v>150</v>
      </c>
      <c r="BM1344" s="291" t="s">
        <v>1976</v>
      </c>
    </row>
    <row r="1345" spans="2:65" s="55" customFormat="1" ht="31.5" customHeight="1">
      <c r="B1345" s="33"/>
      <c r="C1345" s="142" t="s">
        <v>1977</v>
      </c>
      <c r="D1345" s="142" t="s">
        <v>146</v>
      </c>
      <c r="E1345" s="143" t="s">
        <v>716</v>
      </c>
      <c r="F1345" s="144" t="s">
        <v>717</v>
      </c>
      <c r="G1345" s="145" t="s">
        <v>155</v>
      </c>
      <c r="H1345" s="146">
        <v>50</v>
      </c>
      <c r="I1345" s="147"/>
      <c r="J1345" s="148">
        <f>ROUND(I1345*H1345,2)</f>
        <v>0</v>
      </c>
      <c r="K1345" s="144" t="s">
        <v>190</v>
      </c>
      <c r="L1345" s="33"/>
      <c r="M1345" s="302" t="s">
        <v>21</v>
      </c>
      <c r="N1345" s="149" t="s">
        <v>43</v>
      </c>
      <c r="O1345" s="34"/>
      <c r="P1345" s="150">
        <f>O1345*H1345</f>
        <v>0</v>
      </c>
      <c r="Q1345" s="150">
        <v>2.0799999999999998E-3</v>
      </c>
      <c r="R1345" s="150">
        <f>Q1345*H1345</f>
        <v>0.104</v>
      </c>
      <c r="S1345" s="150">
        <v>0</v>
      </c>
      <c r="T1345" s="151">
        <f>S1345*H1345</f>
        <v>0</v>
      </c>
      <c r="AR1345" s="291" t="s">
        <v>150</v>
      </c>
      <c r="AT1345" s="291" t="s">
        <v>146</v>
      </c>
      <c r="AU1345" s="291" t="s">
        <v>82</v>
      </c>
      <c r="AY1345" s="291" t="s">
        <v>145</v>
      </c>
      <c r="BE1345" s="303">
        <f>IF(N1345="základní",J1345,0)</f>
        <v>0</v>
      </c>
      <c r="BF1345" s="303">
        <f>IF(N1345="snížená",J1345,0)</f>
        <v>0</v>
      </c>
      <c r="BG1345" s="303">
        <f>IF(N1345="zákl. přenesená",J1345,0)</f>
        <v>0</v>
      </c>
      <c r="BH1345" s="303">
        <f>IF(N1345="sníž. přenesená",J1345,0)</f>
        <v>0</v>
      </c>
      <c r="BI1345" s="303">
        <f>IF(N1345="nulová",J1345,0)</f>
        <v>0</v>
      </c>
      <c r="BJ1345" s="291" t="s">
        <v>80</v>
      </c>
      <c r="BK1345" s="303">
        <f>ROUND(I1345*H1345,2)</f>
        <v>0</v>
      </c>
      <c r="BL1345" s="291" t="s">
        <v>150</v>
      </c>
      <c r="BM1345" s="291" t="s">
        <v>1978</v>
      </c>
    </row>
    <row r="1346" spans="2:65" s="55" customFormat="1" ht="121.5">
      <c r="B1346" s="33"/>
      <c r="D1346" s="152" t="s">
        <v>191</v>
      </c>
      <c r="F1346" s="153" t="s">
        <v>718</v>
      </c>
      <c r="I1346" s="122"/>
      <c r="L1346" s="33"/>
      <c r="M1346" s="154"/>
      <c r="N1346" s="34"/>
      <c r="O1346" s="34"/>
      <c r="P1346" s="34"/>
      <c r="Q1346" s="34"/>
      <c r="R1346" s="34"/>
      <c r="S1346" s="34"/>
      <c r="T1346" s="70"/>
      <c r="AT1346" s="291" t="s">
        <v>191</v>
      </c>
      <c r="AU1346" s="291" t="s">
        <v>82</v>
      </c>
    </row>
    <row r="1347" spans="2:65" s="133" customFormat="1" ht="37.35" customHeight="1">
      <c r="B1347" s="132"/>
      <c r="D1347" s="165" t="s">
        <v>71</v>
      </c>
      <c r="E1347" s="166" t="s">
        <v>1979</v>
      </c>
      <c r="F1347" s="166" t="s">
        <v>1980</v>
      </c>
      <c r="I1347" s="136"/>
      <c r="J1347" s="167">
        <f>BK1347</f>
        <v>0</v>
      </c>
      <c r="L1347" s="132"/>
      <c r="M1347" s="138"/>
      <c r="N1347" s="139"/>
      <c r="O1347" s="139"/>
      <c r="P1347" s="140">
        <f>P1348+P1354+P1358+P1388</f>
        <v>0</v>
      </c>
      <c r="Q1347" s="139"/>
      <c r="R1347" s="140">
        <f>R1348+R1354+R1358+R1388</f>
        <v>3.7337100000000003</v>
      </c>
      <c r="S1347" s="139"/>
      <c r="T1347" s="141">
        <f>T1348+T1354+T1358+T1388</f>
        <v>0</v>
      </c>
      <c r="AR1347" s="165" t="s">
        <v>80</v>
      </c>
      <c r="AT1347" s="300" t="s">
        <v>71</v>
      </c>
      <c r="AU1347" s="300" t="s">
        <v>72</v>
      </c>
      <c r="AY1347" s="165" t="s">
        <v>145</v>
      </c>
      <c r="BK1347" s="301">
        <f>BK1348+BK1354+BK1358+BK1388</f>
        <v>0</v>
      </c>
    </row>
    <row r="1348" spans="2:65" s="133" customFormat="1" ht="19.899999999999999" customHeight="1">
      <c r="B1348" s="132"/>
      <c r="D1348" s="134" t="s">
        <v>71</v>
      </c>
      <c r="E1348" s="168" t="s">
        <v>2439</v>
      </c>
      <c r="F1348" s="168" t="s">
        <v>2440</v>
      </c>
      <c r="I1348" s="136"/>
      <c r="J1348" s="169">
        <f>BK1348</f>
        <v>0</v>
      </c>
      <c r="L1348" s="132"/>
      <c r="M1348" s="138"/>
      <c r="N1348" s="139"/>
      <c r="O1348" s="139"/>
      <c r="P1348" s="140">
        <f>SUM(P1349:P1353)</f>
        <v>0</v>
      </c>
      <c r="Q1348" s="139"/>
      <c r="R1348" s="140">
        <f>SUM(R1349:R1353)</f>
        <v>0</v>
      </c>
      <c r="S1348" s="139"/>
      <c r="T1348" s="141">
        <f>SUM(T1349:T1353)</f>
        <v>0</v>
      </c>
      <c r="AR1348" s="165" t="s">
        <v>80</v>
      </c>
      <c r="AT1348" s="300" t="s">
        <v>71</v>
      </c>
      <c r="AU1348" s="300" t="s">
        <v>80</v>
      </c>
      <c r="AY1348" s="165" t="s">
        <v>145</v>
      </c>
      <c r="BK1348" s="301">
        <f>SUM(BK1349:BK1353)</f>
        <v>0</v>
      </c>
    </row>
    <row r="1349" spans="2:65" s="55" customFormat="1" ht="31.5" customHeight="1">
      <c r="B1349" s="33"/>
      <c r="C1349" s="142" t="s">
        <v>1354</v>
      </c>
      <c r="D1349" s="142" t="s">
        <v>146</v>
      </c>
      <c r="E1349" s="143" t="s">
        <v>698</v>
      </c>
      <c r="F1349" s="144" t="s">
        <v>699</v>
      </c>
      <c r="G1349" s="145" t="s">
        <v>155</v>
      </c>
      <c r="H1349" s="146">
        <v>50</v>
      </c>
      <c r="I1349" s="147"/>
      <c r="J1349" s="148">
        <f>ROUND(I1349*H1349,2)</f>
        <v>0</v>
      </c>
      <c r="K1349" s="144" t="s">
        <v>21</v>
      </c>
      <c r="L1349" s="33"/>
      <c r="M1349" s="302" t="s">
        <v>21</v>
      </c>
      <c r="N1349" s="149" t="s">
        <v>43</v>
      </c>
      <c r="O1349" s="34"/>
      <c r="P1349" s="150">
        <f>O1349*H1349</f>
        <v>0</v>
      </c>
      <c r="Q1349" s="150">
        <v>0</v>
      </c>
      <c r="R1349" s="150">
        <f>Q1349*H1349</f>
        <v>0</v>
      </c>
      <c r="S1349" s="150">
        <v>0</v>
      </c>
      <c r="T1349" s="151">
        <f>S1349*H1349</f>
        <v>0</v>
      </c>
      <c r="AR1349" s="291" t="s">
        <v>150</v>
      </c>
      <c r="AT1349" s="291" t="s">
        <v>146</v>
      </c>
      <c r="AU1349" s="291" t="s">
        <v>82</v>
      </c>
      <c r="AY1349" s="291" t="s">
        <v>145</v>
      </c>
      <c r="BE1349" s="303">
        <f>IF(N1349="základní",J1349,0)</f>
        <v>0</v>
      </c>
      <c r="BF1349" s="303">
        <f>IF(N1349="snížená",J1349,0)</f>
        <v>0</v>
      </c>
      <c r="BG1349" s="303">
        <f>IF(N1349="zákl. přenesená",J1349,0)</f>
        <v>0</v>
      </c>
      <c r="BH1349" s="303">
        <f>IF(N1349="sníž. přenesená",J1349,0)</f>
        <v>0</v>
      </c>
      <c r="BI1349" s="303">
        <f>IF(N1349="nulová",J1349,0)</f>
        <v>0</v>
      </c>
      <c r="BJ1349" s="291" t="s">
        <v>80</v>
      </c>
      <c r="BK1349" s="303">
        <f>ROUND(I1349*H1349,2)</f>
        <v>0</v>
      </c>
      <c r="BL1349" s="291" t="s">
        <v>150</v>
      </c>
      <c r="BM1349" s="291" t="s">
        <v>1981</v>
      </c>
    </row>
    <row r="1350" spans="2:65" s="55" customFormat="1" ht="31.5" customHeight="1">
      <c r="B1350" s="33"/>
      <c r="C1350" s="142" t="s">
        <v>1982</v>
      </c>
      <c r="D1350" s="142" t="s">
        <v>146</v>
      </c>
      <c r="E1350" s="143" t="s">
        <v>877</v>
      </c>
      <c r="F1350" s="144" t="s">
        <v>878</v>
      </c>
      <c r="G1350" s="145" t="s">
        <v>155</v>
      </c>
      <c r="H1350" s="146">
        <v>80</v>
      </c>
      <c r="I1350" s="147"/>
      <c r="J1350" s="148">
        <f>ROUND(I1350*H1350,2)</f>
        <v>0</v>
      </c>
      <c r="K1350" s="144" t="s">
        <v>21</v>
      </c>
      <c r="L1350" s="33"/>
      <c r="M1350" s="302" t="s">
        <v>21</v>
      </c>
      <c r="N1350" s="149" t="s">
        <v>43</v>
      </c>
      <c r="O1350" s="34"/>
      <c r="P1350" s="150">
        <f>O1350*H1350</f>
        <v>0</v>
      </c>
      <c r="Q1350" s="150">
        <v>0</v>
      </c>
      <c r="R1350" s="150">
        <f>Q1350*H1350</f>
        <v>0</v>
      </c>
      <c r="S1350" s="150">
        <v>0</v>
      </c>
      <c r="T1350" s="151">
        <f>S1350*H1350</f>
        <v>0</v>
      </c>
      <c r="AR1350" s="291" t="s">
        <v>150</v>
      </c>
      <c r="AT1350" s="291" t="s">
        <v>146</v>
      </c>
      <c r="AU1350" s="291" t="s">
        <v>82</v>
      </c>
      <c r="AY1350" s="291" t="s">
        <v>145</v>
      </c>
      <c r="BE1350" s="303">
        <f>IF(N1350="základní",J1350,0)</f>
        <v>0</v>
      </c>
      <c r="BF1350" s="303">
        <f>IF(N1350="snížená",J1350,0)</f>
        <v>0</v>
      </c>
      <c r="BG1350" s="303">
        <f>IF(N1350="zákl. přenesená",J1350,0)</f>
        <v>0</v>
      </c>
      <c r="BH1350" s="303">
        <f>IF(N1350="sníž. přenesená",J1350,0)</f>
        <v>0</v>
      </c>
      <c r="BI1350" s="303">
        <f>IF(N1350="nulová",J1350,0)</f>
        <v>0</v>
      </c>
      <c r="BJ1350" s="291" t="s">
        <v>80</v>
      </c>
      <c r="BK1350" s="303">
        <f>ROUND(I1350*H1350,2)</f>
        <v>0</v>
      </c>
      <c r="BL1350" s="291" t="s">
        <v>150</v>
      </c>
      <c r="BM1350" s="291" t="s">
        <v>1983</v>
      </c>
    </row>
    <row r="1351" spans="2:65" s="55" customFormat="1" ht="31.5" customHeight="1">
      <c r="B1351" s="33"/>
      <c r="C1351" s="142" t="s">
        <v>1382</v>
      </c>
      <c r="D1351" s="142" t="s">
        <v>146</v>
      </c>
      <c r="E1351" s="143" t="s">
        <v>701</v>
      </c>
      <c r="F1351" s="144" t="s">
        <v>702</v>
      </c>
      <c r="G1351" s="145" t="s">
        <v>155</v>
      </c>
      <c r="H1351" s="146">
        <v>10</v>
      </c>
      <c r="I1351" s="147"/>
      <c r="J1351" s="148">
        <f>ROUND(I1351*H1351,2)</f>
        <v>0</v>
      </c>
      <c r="K1351" s="144" t="s">
        <v>21</v>
      </c>
      <c r="L1351" s="33"/>
      <c r="M1351" s="302" t="s">
        <v>21</v>
      </c>
      <c r="N1351" s="149" t="s">
        <v>43</v>
      </c>
      <c r="O1351" s="34"/>
      <c r="P1351" s="150">
        <f>O1351*H1351</f>
        <v>0</v>
      </c>
      <c r="Q1351" s="150">
        <v>0</v>
      </c>
      <c r="R1351" s="150">
        <f>Q1351*H1351</f>
        <v>0</v>
      </c>
      <c r="S1351" s="150">
        <v>0</v>
      </c>
      <c r="T1351" s="151">
        <f>S1351*H1351</f>
        <v>0</v>
      </c>
      <c r="AR1351" s="291" t="s">
        <v>150</v>
      </c>
      <c r="AT1351" s="291" t="s">
        <v>146</v>
      </c>
      <c r="AU1351" s="291" t="s">
        <v>82</v>
      </c>
      <c r="AY1351" s="291" t="s">
        <v>145</v>
      </c>
      <c r="BE1351" s="303">
        <f>IF(N1351="základní",J1351,0)</f>
        <v>0</v>
      </c>
      <c r="BF1351" s="303">
        <f>IF(N1351="snížená",J1351,0)</f>
        <v>0</v>
      </c>
      <c r="BG1351" s="303">
        <f>IF(N1351="zákl. přenesená",J1351,0)</f>
        <v>0</v>
      </c>
      <c r="BH1351" s="303">
        <f>IF(N1351="sníž. přenesená",J1351,0)</f>
        <v>0</v>
      </c>
      <c r="BI1351" s="303">
        <f>IF(N1351="nulová",J1351,0)</f>
        <v>0</v>
      </c>
      <c r="BJ1351" s="291" t="s">
        <v>80</v>
      </c>
      <c r="BK1351" s="303">
        <f>ROUND(I1351*H1351,2)</f>
        <v>0</v>
      </c>
      <c r="BL1351" s="291" t="s">
        <v>150</v>
      </c>
      <c r="BM1351" s="291" t="s">
        <v>1984</v>
      </c>
    </row>
    <row r="1352" spans="2:65" s="55" customFormat="1" ht="22.5" customHeight="1">
      <c r="B1352" s="33"/>
      <c r="C1352" s="142" t="s">
        <v>1985</v>
      </c>
      <c r="D1352" s="142" t="s">
        <v>146</v>
      </c>
      <c r="E1352" s="143" t="s">
        <v>887</v>
      </c>
      <c r="F1352" s="144" t="s">
        <v>888</v>
      </c>
      <c r="G1352" s="145" t="s">
        <v>189</v>
      </c>
      <c r="H1352" s="146">
        <v>1667</v>
      </c>
      <c r="I1352" s="147"/>
      <c r="J1352" s="148">
        <f>ROUND(I1352*H1352,2)</f>
        <v>0</v>
      </c>
      <c r="K1352" s="144" t="s">
        <v>21</v>
      </c>
      <c r="L1352" s="33"/>
      <c r="M1352" s="302" t="s">
        <v>21</v>
      </c>
      <c r="N1352" s="149" t="s">
        <v>43</v>
      </c>
      <c r="O1352" s="34"/>
      <c r="P1352" s="150">
        <f>O1352*H1352</f>
        <v>0</v>
      </c>
      <c r="Q1352" s="150">
        <v>0</v>
      </c>
      <c r="R1352" s="150">
        <f>Q1352*H1352</f>
        <v>0</v>
      </c>
      <c r="S1352" s="150">
        <v>0</v>
      </c>
      <c r="T1352" s="151">
        <f>S1352*H1352</f>
        <v>0</v>
      </c>
      <c r="AR1352" s="291" t="s">
        <v>150</v>
      </c>
      <c r="AT1352" s="291" t="s">
        <v>146</v>
      </c>
      <c r="AU1352" s="291" t="s">
        <v>82</v>
      </c>
      <c r="AY1352" s="291" t="s">
        <v>145</v>
      </c>
      <c r="BE1352" s="303">
        <f>IF(N1352="základní",J1352,0)</f>
        <v>0</v>
      </c>
      <c r="BF1352" s="303">
        <f>IF(N1352="snížená",J1352,0)</f>
        <v>0</v>
      </c>
      <c r="BG1352" s="303">
        <f>IF(N1352="zákl. přenesená",J1352,0)</f>
        <v>0</v>
      </c>
      <c r="BH1352" s="303">
        <f>IF(N1352="sníž. přenesená",J1352,0)</f>
        <v>0</v>
      </c>
      <c r="BI1352" s="303">
        <f>IF(N1352="nulová",J1352,0)</f>
        <v>0</v>
      </c>
      <c r="BJ1352" s="291" t="s">
        <v>80</v>
      </c>
      <c r="BK1352" s="303">
        <f>ROUND(I1352*H1352,2)</f>
        <v>0</v>
      </c>
      <c r="BL1352" s="291" t="s">
        <v>150</v>
      </c>
      <c r="BM1352" s="291" t="s">
        <v>1986</v>
      </c>
    </row>
    <row r="1353" spans="2:65" s="55" customFormat="1" ht="22.5" customHeight="1">
      <c r="B1353" s="33"/>
      <c r="C1353" s="142" t="s">
        <v>1384</v>
      </c>
      <c r="D1353" s="142" t="s">
        <v>146</v>
      </c>
      <c r="E1353" s="143" t="s">
        <v>706</v>
      </c>
      <c r="F1353" s="144" t="s">
        <v>707</v>
      </c>
      <c r="G1353" s="145" t="s">
        <v>221</v>
      </c>
      <c r="H1353" s="146">
        <v>43</v>
      </c>
      <c r="I1353" s="147"/>
      <c r="J1353" s="148">
        <f>ROUND(I1353*H1353,2)</f>
        <v>0</v>
      </c>
      <c r="K1353" s="144" t="s">
        <v>21</v>
      </c>
      <c r="L1353" s="33"/>
      <c r="M1353" s="302" t="s">
        <v>21</v>
      </c>
      <c r="N1353" s="149" t="s">
        <v>43</v>
      </c>
      <c r="O1353" s="34"/>
      <c r="P1353" s="150">
        <f>O1353*H1353</f>
        <v>0</v>
      </c>
      <c r="Q1353" s="150">
        <v>0</v>
      </c>
      <c r="R1353" s="150">
        <f>Q1353*H1353</f>
        <v>0</v>
      </c>
      <c r="S1353" s="150">
        <v>0</v>
      </c>
      <c r="T1353" s="151">
        <f>S1353*H1353</f>
        <v>0</v>
      </c>
      <c r="AR1353" s="291" t="s">
        <v>150</v>
      </c>
      <c r="AT1353" s="291" t="s">
        <v>146</v>
      </c>
      <c r="AU1353" s="291" t="s">
        <v>82</v>
      </c>
      <c r="AY1353" s="291" t="s">
        <v>145</v>
      </c>
      <c r="BE1353" s="303">
        <f>IF(N1353="základní",J1353,0)</f>
        <v>0</v>
      </c>
      <c r="BF1353" s="303">
        <f>IF(N1353="snížená",J1353,0)</f>
        <v>0</v>
      </c>
      <c r="BG1353" s="303">
        <f>IF(N1353="zákl. přenesená",J1353,0)</f>
        <v>0</v>
      </c>
      <c r="BH1353" s="303">
        <f>IF(N1353="sníž. přenesená",J1353,0)</f>
        <v>0</v>
      </c>
      <c r="BI1353" s="303">
        <f>IF(N1353="nulová",J1353,0)</f>
        <v>0</v>
      </c>
      <c r="BJ1353" s="291" t="s">
        <v>80</v>
      </c>
      <c r="BK1353" s="303">
        <f>ROUND(I1353*H1353,2)</f>
        <v>0</v>
      </c>
      <c r="BL1353" s="291" t="s">
        <v>150</v>
      </c>
      <c r="BM1353" s="291" t="s">
        <v>1987</v>
      </c>
    </row>
    <row r="1354" spans="2:65" s="133" customFormat="1" ht="29.85" customHeight="1">
      <c r="B1354" s="132"/>
      <c r="D1354" s="134" t="s">
        <v>71</v>
      </c>
      <c r="E1354" s="168" t="s">
        <v>708</v>
      </c>
      <c r="F1354" s="168" t="s">
        <v>709</v>
      </c>
      <c r="I1354" s="136"/>
      <c r="J1354" s="169">
        <f>BK1354</f>
        <v>0</v>
      </c>
      <c r="L1354" s="132"/>
      <c r="M1354" s="138"/>
      <c r="N1354" s="139"/>
      <c r="O1354" s="139"/>
      <c r="P1354" s="140">
        <f>SUM(P1355:P1357)</f>
        <v>0</v>
      </c>
      <c r="Q1354" s="139"/>
      <c r="R1354" s="140">
        <f>SUM(R1355:R1357)</f>
        <v>2.0799999999999999E-2</v>
      </c>
      <c r="S1354" s="139"/>
      <c r="T1354" s="141">
        <f>SUM(T1355:T1357)</f>
        <v>0</v>
      </c>
      <c r="AR1354" s="165" t="s">
        <v>80</v>
      </c>
      <c r="AT1354" s="300" t="s">
        <v>71</v>
      </c>
      <c r="AU1354" s="300" t="s">
        <v>80</v>
      </c>
      <c r="AY1354" s="165" t="s">
        <v>145</v>
      </c>
      <c r="BK1354" s="301">
        <f>SUM(BK1355:BK1357)</f>
        <v>0</v>
      </c>
    </row>
    <row r="1355" spans="2:65" s="55" customFormat="1" ht="22.5" customHeight="1">
      <c r="B1355" s="33"/>
      <c r="C1355" s="142" t="s">
        <v>1988</v>
      </c>
      <c r="D1355" s="142" t="s">
        <v>146</v>
      </c>
      <c r="E1355" s="143" t="s">
        <v>713</v>
      </c>
      <c r="F1355" s="144" t="s">
        <v>714</v>
      </c>
      <c r="G1355" s="145" t="s">
        <v>155</v>
      </c>
      <c r="H1355" s="146">
        <v>10</v>
      </c>
      <c r="I1355" s="147"/>
      <c r="J1355" s="148">
        <f>ROUND(I1355*H1355,2)</f>
        <v>0</v>
      </c>
      <c r="K1355" s="144" t="s">
        <v>21</v>
      </c>
      <c r="L1355" s="33"/>
      <c r="M1355" s="302" t="s">
        <v>21</v>
      </c>
      <c r="N1355" s="149" t="s">
        <v>43</v>
      </c>
      <c r="O1355" s="34"/>
      <c r="P1355" s="150">
        <f>O1355*H1355</f>
        <v>0</v>
      </c>
      <c r="Q1355" s="150">
        <v>0</v>
      </c>
      <c r="R1355" s="150">
        <f>Q1355*H1355</f>
        <v>0</v>
      </c>
      <c r="S1355" s="150">
        <v>0</v>
      </c>
      <c r="T1355" s="151">
        <f>S1355*H1355</f>
        <v>0</v>
      </c>
      <c r="AR1355" s="291" t="s">
        <v>150</v>
      </c>
      <c r="AT1355" s="291" t="s">
        <v>146</v>
      </c>
      <c r="AU1355" s="291" t="s">
        <v>82</v>
      </c>
      <c r="AY1355" s="291" t="s">
        <v>145</v>
      </c>
      <c r="BE1355" s="303">
        <f>IF(N1355="základní",J1355,0)</f>
        <v>0</v>
      </c>
      <c r="BF1355" s="303">
        <f>IF(N1355="snížená",J1355,0)</f>
        <v>0</v>
      </c>
      <c r="BG1355" s="303">
        <f>IF(N1355="zákl. přenesená",J1355,0)</f>
        <v>0</v>
      </c>
      <c r="BH1355" s="303">
        <f>IF(N1355="sníž. přenesená",J1355,0)</f>
        <v>0</v>
      </c>
      <c r="BI1355" s="303">
        <f>IF(N1355="nulová",J1355,0)</f>
        <v>0</v>
      </c>
      <c r="BJ1355" s="291" t="s">
        <v>80</v>
      </c>
      <c r="BK1355" s="303">
        <f>ROUND(I1355*H1355,2)</f>
        <v>0</v>
      </c>
      <c r="BL1355" s="291" t="s">
        <v>150</v>
      </c>
      <c r="BM1355" s="291" t="s">
        <v>1989</v>
      </c>
    </row>
    <row r="1356" spans="2:65" s="55" customFormat="1" ht="31.5" customHeight="1">
      <c r="B1356" s="33"/>
      <c r="C1356" s="142" t="s">
        <v>1385</v>
      </c>
      <c r="D1356" s="142" t="s">
        <v>146</v>
      </c>
      <c r="E1356" s="143" t="s">
        <v>716</v>
      </c>
      <c r="F1356" s="144" t="s">
        <v>717</v>
      </c>
      <c r="G1356" s="145" t="s">
        <v>155</v>
      </c>
      <c r="H1356" s="146">
        <v>10</v>
      </c>
      <c r="I1356" s="147"/>
      <c r="J1356" s="148">
        <f>ROUND(I1356*H1356,2)</f>
        <v>0</v>
      </c>
      <c r="K1356" s="144" t="s">
        <v>190</v>
      </c>
      <c r="L1356" s="33"/>
      <c r="M1356" s="302" t="s">
        <v>21</v>
      </c>
      <c r="N1356" s="149" t="s">
        <v>43</v>
      </c>
      <c r="O1356" s="34"/>
      <c r="P1356" s="150">
        <f>O1356*H1356</f>
        <v>0</v>
      </c>
      <c r="Q1356" s="150">
        <v>2.0799999999999998E-3</v>
      </c>
      <c r="R1356" s="150">
        <f>Q1356*H1356</f>
        <v>2.0799999999999999E-2</v>
      </c>
      <c r="S1356" s="150">
        <v>0</v>
      </c>
      <c r="T1356" s="151">
        <f>S1356*H1356</f>
        <v>0</v>
      </c>
      <c r="AR1356" s="291" t="s">
        <v>150</v>
      </c>
      <c r="AT1356" s="291" t="s">
        <v>146</v>
      </c>
      <c r="AU1356" s="291" t="s">
        <v>82</v>
      </c>
      <c r="AY1356" s="291" t="s">
        <v>145</v>
      </c>
      <c r="BE1356" s="303">
        <f>IF(N1356="základní",J1356,0)</f>
        <v>0</v>
      </c>
      <c r="BF1356" s="303">
        <f>IF(N1356="snížená",J1356,0)</f>
        <v>0</v>
      </c>
      <c r="BG1356" s="303">
        <f>IF(N1356="zákl. přenesená",J1356,0)</f>
        <v>0</v>
      </c>
      <c r="BH1356" s="303">
        <f>IF(N1356="sníž. přenesená",J1356,0)</f>
        <v>0</v>
      </c>
      <c r="BI1356" s="303">
        <f>IF(N1356="nulová",J1356,0)</f>
        <v>0</v>
      </c>
      <c r="BJ1356" s="291" t="s">
        <v>80</v>
      </c>
      <c r="BK1356" s="303">
        <f>ROUND(I1356*H1356,2)</f>
        <v>0</v>
      </c>
      <c r="BL1356" s="291" t="s">
        <v>150</v>
      </c>
      <c r="BM1356" s="291" t="s">
        <v>1990</v>
      </c>
    </row>
    <row r="1357" spans="2:65" s="55" customFormat="1" ht="121.5">
      <c r="B1357" s="33"/>
      <c r="D1357" s="152" t="s">
        <v>191</v>
      </c>
      <c r="F1357" s="153" t="s">
        <v>718</v>
      </c>
      <c r="I1357" s="122"/>
      <c r="L1357" s="33"/>
      <c r="M1357" s="154"/>
      <c r="N1357" s="34"/>
      <c r="O1357" s="34"/>
      <c r="P1357" s="34"/>
      <c r="Q1357" s="34"/>
      <c r="R1357" s="34"/>
      <c r="S1357" s="34"/>
      <c r="T1357" s="70"/>
      <c r="AT1357" s="291" t="s">
        <v>191</v>
      </c>
      <c r="AU1357" s="291" t="s">
        <v>82</v>
      </c>
    </row>
    <row r="1358" spans="2:65" s="133" customFormat="1" ht="29.85" customHeight="1">
      <c r="B1358" s="132"/>
      <c r="D1358" s="134" t="s">
        <v>71</v>
      </c>
      <c r="E1358" s="168" t="s">
        <v>719</v>
      </c>
      <c r="F1358" s="168" t="s">
        <v>720</v>
      </c>
      <c r="I1358" s="136"/>
      <c r="J1358" s="169">
        <f>BK1358</f>
        <v>0</v>
      </c>
      <c r="L1358" s="132"/>
      <c r="M1358" s="138"/>
      <c r="N1358" s="139"/>
      <c r="O1358" s="139"/>
      <c r="P1358" s="140">
        <f>P1359+SUM(P1360:P1379)</f>
        <v>0</v>
      </c>
      <c r="Q1358" s="139"/>
      <c r="R1358" s="140">
        <f>R1359+SUM(R1360:R1379)</f>
        <v>3.7110600000000002</v>
      </c>
      <c r="S1358" s="139"/>
      <c r="T1358" s="141">
        <f>T1359+SUM(T1360:T1379)</f>
        <v>0</v>
      </c>
      <c r="AR1358" s="165" t="s">
        <v>80</v>
      </c>
      <c r="AT1358" s="300" t="s">
        <v>71</v>
      </c>
      <c r="AU1358" s="300" t="s">
        <v>80</v>
      </c>
      <c r="AY1358" s="165" t="s">
        <v>145</v>
      </c>
      <c r="BK1358" s="301">
        <f>BK1359+SUM(BK1360:BK1379)</f>
        <v>0</v>
      </c>
    </row>
    <row r="1359" spans="2:65" s="55" customFormat="1" ht="31.5" customHeight="1">
      <c r="B1359" s="33"/>
      <c r="C1359" s="142" t="s">
        <v>1991</v>
      </c>
      <c r="D1359" s="142" t="s">
        <v>146</v>
      </c>
      <c r="E1359" s="143" t="s">
        <v>721</v>
      </c>
      <c r="F1359" s="144" t="s">
        <v>722</v>
      </c>
      <c r="G1359" s="145" t="s">
        <v>155</v>
      </c>
      <c r="H1359" s="146">
        <v>15</v>
      </c>
      <c r="I1359" s="147"/>
      <c r="J1359" s="148">
        <f>ROUND(I1359*H1359,2)</f>
        <v>0</v>
      </c>
      <c r="K1359" s="144" t="s">
        <v>190</v>
      </c>
      <c r="L1359" s="33"/>
      <c r="M1359" s="302" t="s">
        <v>21</v>
      </c>
      <c r="N1359" s="149" t="s">
        <v>43</v>
      </c>
      <c r="O1359" s="34"/>
      <c r="P1359" s="150">
        <f>O1359*H1359</f>
        <v>0</v>
      </c>
      <c r="Q1359" s="150">
        <v>0</v>
      </c>
      <c r="R1359" s="150">
        <f>Q1359*H1359</f>
        <v>0</v>
      </c>
      <c r="S1359" s="150">
        <v>0</v>
      </c>
      <c r="T1359" s="151">
        <f>S1359*H1359</f>
        <v>0</v>
      </c>
      <c r="AR1359" s="291" t="s">
        <v>150</v>
      </c>
      <c r="AT1359" s="291" t="s">
        <v>146</v>
      </c>
      <c r="AU1359" s="291" t="s">
        <v>82</v>
      </c>
      <c r="AY1359" s="291" t="s">
        <v>145</v>
      </c>
      <c r="BE1359" s="303">
        <f>IF(N1359="základní",J1359,0)</f>
        <v>0</v>
      </c>
      <c r="BF1359" s="303">
        <f>IF(N1359="snížená",J1359,0)</f>
        <v>0</v>
      </c>
      <c r="BG1359" s="303">
        <f>IF(N1359="zákl. přenesená",J1359,0)</f>
        <v>0</v>
      </c>
      <c r="BH1359" s="303">
        <f>IF(N1359="sníž. přenesená",J1359,0)</f>
        <v>0</v>
      </c>
      <c r="BI1359" s="303">
        <f>IF(N1359="nulová",J1359,0)</f>
        <v>0</v>
      </c>
      <c r="BJ1359" s="291" t="s">
        <v>80</v>
      </c>
      <c r="BK1359" s="303">
        <f>ROUND(I1359*H1359,2)</f>
        <v>0</v>
      </c>
      <c r="BL1359" s="291" t="s">
        <v>150</v>
      </c>
      <c r="BM1359" s="291" t="s">
        <v>1992</v>
      </c>
    </row>
    <row r="1360" spans="2:65" s="55" customFormat="1" ht="81">
      <c r="B1360" s="33"/>
      <c r="D1360" s="170" t="s">
        <v>191</v>
      </c>
      <c r="F1360" s="171" t="s">
        <v>408</v>
      </c>
      <c r="I1360" s="122"/>
      <c r="L1360" s="33"/>
      <c r="M1360" s="154"/>
      <c r="N1360" s="34"/>
      <c r="O1360" s="34"/>
      <c r="P1360" s="34"/>
      <c r="Q1360" s="34"/>
      <c r="R1360" s="34"/>
      <c r="S1360" s="34"/>
      <c r="T1360" s="70"/>
      <c r="AT1360" s="291" t="s">
        <v>191</v>
      </c>
      <c r="AU1360" s="291" t="s">
        <v>82</v>
      </c>
    </row>
    <row r="1361" spans="2:65" s="55" customFormat="1" ht="22.5" customHeight="1">
      <c r="B1361" s="33"/>
      <c r="C1361" s="182" t="s">
        <v>1387</v>
      </c>
      <c r="D1361" s="182" t="s">
        <v>232</v>
      </c>
      <c r="E1361" s="183" t="s">
        <v>723</v>
      </c>
      <c r="F1361" s="184" t="s">
        <v>724</v>
      </c>
      <c r="G1361" s="185" t="s">
        <v>221</v>
      </c>
      <c r="H1361" s="186">
        <v>15</v>
      </c>
      <c r="I1361" s="187"/>
      <c r="J1361" s="188">
        <f>ROUND(I1361*H1361,2)</f>
        <v>0</v>
      </c>
      <c r="K1361" s="184" t="s">
        <v>190</v>
      </c>
      <c r="L1361" s="306"/>
      <c r="M1361" s="307" t="s">
        <v>21</v>
      </c>
      <c r="N1361" s="189" t="s">
        <v>43</v>
      </c>
      <c r="O1361" s="34"/>
      <c r="P1361" s="150">
        <f>O1361*H1361</f>
        <v>0</v>
      </c>
      <c r="Q1361" s="150">
        <v>0.21</v>
      </c>
      <c r="R1361" s="150">
        <f>Q1361*H1361</f>
        <v>3.15</v>
      </c>
      <c r="S1361" s="150">
        <v>0</v>
      </c>
      <c r="T1361" s="151">
        <f>S1361*H1361</f>
        <v>0</v>
      </c>
      <c r="AR1361" s="291" t="s">
        <v>162</v>
      </c>
      <c r="AT1361" s="291" t="s">
        <v>232</v>
      </c>
      <c r="AU1361" s="291" t="s">
        <v>82</v>
      </c>
      <c r="AY1361" s="291" t="s">
        <v>145</v>
      </c>
      <c r="BE1361" s="303">
        <f>IF(N1361="základní",J1361,0)</f>
        <v>0</v>
      </c>
      <c r="BF1361" s="303">
        <f>IF(N1361="snížená",J1361,0)</f>
        <v>0</v>
      </c>
      <c r="BG1361" s="303">
        <f>IF(N1361="zákl. přenesená",J1361,0)</f>
        <v>0</v>
      </c>
      <c r="BH1361" s="303">
        <f>IF(N1361="sníž. přenesená",J1361,0)</f>
        <v>0</v>
      </c>
      <c r="BI1361" s="303">
        <f>IF(N1361="nulová",J1361,0)</f>
        <v>0</v>
      </c>
      <c r="BJ1361" s="291" t="s">
        <v>80</v>
      </c>
      <c r="BK1361" s="303">
        <f>ROUND(I1361*H1361,2)</f>
        <v>0</v>
      </c>
      <c r="BL1361" s="291" t="s">
        <v>150</v>
      </c>
      <c r="BM1361" s="291" t="s">
        <v>1993</v>
      </c>
    </row>
    <row r="1362" spans="2:65" s="55" customFormat="1" ht="31.5" customHeight="1">
      <c r="B1362" s="33"/>
      <c r="C1362" s="142" t="s">
        <v>1994</v>
      </c>
      <c r="D1362" s="142" t="s">
        <v>146</v>
      </c>
      <c r="E1362" s="143" t="s">
        <v>725</v>
      </c>
      <c r="F1362" s="144" t="s">
        <v>726</v>
      </c>
      <c r="G1362" s="145" t="s">
        <v>155</v>
      </c>
      <c r="H1362" s="146">
        <v>15</v>
      </c>
      <c r="I1362" s="147"/>
      <c r="J1362" s="148">
        <f>ROUND(I1362*H1362,2)</f>
        <v>0</v>
      </c>
      <c r="K1362" s="144" t="s">
        <v>190</v>
      </c>
      <c r="L1362" s="33"/>
      <c r="M1362" s="302" t="s">
        <v>21</v>
      </c>
      <c r="N1362" s="149" t="s">
        <v>43</v>
      </c>
      <c r="O1362" s="34"/>
      <c r="P1362" s="150">
        <f>O1362*H1362</f>
        <v>0</v>
      </c>
      <c r="Q1362" s="150">
        <v>0</v>
      </c>
      <c r="R1362" s="150">
        <f>Q1362*H1362</f>
        <v>0</v>
      </c>
      <c r="S1362" s="150">
        <v>0</v>
      </c>
      <c r="T1362" s="151">
        <f>S1362*H1362</f>
        <v>0</v>
      </c>
      <c r="AR1362" s="291" t="s">
        <v>150</v>
      </c>
      <c r="AT1362" s="291" t="s">
        <v>146</v>
      </c>
      <c r="AU1362" s="291" t="s">
        <v>82</v>
      </c>
      <c r="AY1362" s="291" t="s">
        <v>145</v>
      </c>
      <c r="BE1362" s="303">
        <f>IF(N1362="základní",J1362,0)</f>
        <v>0</v>
      </c>
      <c r="BF1362" s="303">
        <f>IF(N1362="snížená",J1362,0)</f>
        <v>0</v>
      </c>
      <c r="BG1362" s="303">
        <f>IF(N1362="zákl. přenesená",J1362,0)</f>
        <v>0</v>
      </c>
      <c r="BH1362" s="303">
        <f>IF(N1362="sníž. přenesená",J1362,0)</f>
        <v>0</v>
      </c>
      <c r="BI1362" s="303">
        <f>IF(N1362="nulová",J1362,0)</f>
        <v>0</v>
      </c>
      <c r="BJ1362" s="291" t="s">
        <v>80</v>
      </c>
      <c r="BK1362" s="303">
        <f>ROUND(I1362*H1362,2)</f>
        <v>0</v>
      </c>
      <c r="BL1362" s="291" t="s">
        <v>150</v>
      </c>
      <c r="BM1362" s="291" t="s">
        <v>1995</v>
      </c>
    </row>
    <row r="1363" spans="2:65" s="55" customFormat="1" ht="67.5">
      <c r="B1363" s="33"/>
      <c r="D1363" s="170" t="s">
        <v>191</v>
      </c>
      <c r="F1363" s="171" t="s">
        <v>727</v>
      </c>
      <c r="I1363" s="122"/>
      <c r="L1363" s="33"/>
      <c r="M1363" s="154"/>
      <c r="N1363" s="34"/>
      <c r="O1363" s="34"/>
      <c r="P1363" s="34"/>
      <c r="Q1363" s="34"/>
      <c r="R1363" s="34"/>
      <c r="S1363" s="34"/>
      <c r="T1363" s="70"/>
      <c r="AT1363" s="291" t="s">
        <v>191</v>
      </c>
      <c r="AU1363" s="291" t="s">
        <v>82</v>
      </c>
    </row>
    <row r="1364" spans="2:65" s="55" customFormat="1" ht="22.5" customHeight="1">
      <c r="B1364" s="33"/>
      <c r="C1364" s="182" t="s">
        <v>1388</v>
      </c>
      <c r="D1364" s="182" t="s">
        <v>232</v>
      </c>
      <c r="E1364" s="183" t="s">
        <v>1922</v>
      </c>
      <c r="F1364" s="184" t="s">
        <v>729</v>
      </c>
      <c r="G1364" s="185" t="s">
        <v>149</v>
      </c>
      <c r="H1364" s="186">
        <v>15</v>
      </c>
      <c r="I1364" s="187"/>
      <c r="J1364" s="188">
        <f>ROUND(I1364*H1364,2)</f>
        <v>0</v>
      </c>
      <c r="K1364" s="184" t="s">
        <v>21</v>
      </c>
      <c r="L1364" s="306"/>
      <c r="M1364" s="307" t="s">
        <v>21</v>
      </c>
      <c r="N1364" s="189" t="s">
        <v>43</v>
      </c>
      <c r="O1364" s="34"/>
      <c r="P1364" s="150">
        <f>O1364*H1364</f>
        <v>0</v>
      </c>
      <c r="Q1364" s="150">
        <v>0</v>
      </c>
      <c r="R1364" s="150">
        <f>Q1364*H1364</f>
        <v>0</v>
      </c>
      <c r="S1364" s="150">
        <v>0</v>
      </c>
      <c r="T1364" s="151">
        <f>S1364*H1364</f>
        <v>0</v>
      </c>
      <c r="AR1364" s="291" t="s">
        <v>162</v>
      </c>
      <c r="AT1364" s="291" t="s">
        <v>232</v>
      </c>
      <c r="AU1364" s="291" t="s">
        <v>82</v>
      </c>
      <c r="AY1364" s="291" t="s">
        <v>145</v>
      </c>
      <c r="BE1364" s="303">
        <f>IF(N1364="základní",J1364,0)</f>
        <v>0</v>
      </c>
      <c r="BF1364" s="303">
        <f>IF(N1364="snížená",J1364,0)</f>
        <v>0</v>
      </c>
      <c r="BG1364" s="303">
        <f>IF(N1364="zákl. přenesená",J1364,0)</f>
        <v>0</v>
      </c>
      <c r="BH1364" s="303">
        <f>IF(N1364="sníž. přenesená",J1364,0)</f>
        <v>0</v>
      </c>
      <c r="BI1364" s="303">
        <f>IF(N1364="nulová",J1364,0)</f>
        <v>0</v>
      </c>
      <c r="BJ1364" s="291" t="s">
        <v>80</v>
      </c>
      <c r="BK1364" s="303">
        <f>ROUND(I1364*H1364,2)</f>
        <v>0</v>
      </c>
      <c r="BL1364" s="291" t="s">
        <v>150</v>
      </c>
      <c r="BM1364" s="291" t="s">
        <v>1996</v>
      </c>
    </row>
    <row r="1365" spans="2:65" s="55" customFormat="1" ht="31.5" customHeight="1">
      <c r="B1365" s="33"/>
      <c r="C1365" s="142" t="s">
        <v>1997</v>
      </c>
      <c r="D1365" s="142" t="s">
        <v>146</v>
      </c>
      <c r="E1365" s="143" t="s">
        <v>730</v>
      </c>
      <c r="F1365" s="144" t="s">
        <v>731</v>
      </c>
      <c r="G1365" s="145" t="s">
        <v>199</v>
      </c>
      <c r="H1365" s="146">
        <v>1E-3</v>
      </c>
      <c r="I1365" s="147"/>
      <c r="J1365" s="148">
        <f>ROUND(I1365*H1365,2)</f>
        <v>0</v>
      </c>
      <c r="K1365" s="144" t="s">
        <v>190</v>
      </c>
      <c r="L1365" s="33"/>
      <c r="M1365" s="302" t="s">
        <v>21</v>
      </c>
      <c r="N1365" s="149" t="s">
        <v>43</v>
      </c>
      <c r="O1365" s="34"/>
      <c r="P1365" s="150">
        <f>O1365*H1365</f>
        <v>0</v>
      </c>
      <c r="Q1365" s="150">
        <v>0</v>
      </c>
      <c r="R1365" s="150">
        <f>Q1365*H1365</f>
        <v>0</v>
      </c>
      <c r="S1365" s="150">
        <v>0</v>
      </c>
      <c r="T1365" s="151">
        <f>S1365*H1365</f>
        <v>0</v>
      </c>
      <c r="AR1365" s="291" t="s">
        <v>150</v>
      </c>
      <c r="AT1365" s="291" t="s">
        <v>146</v>
      </c>
      <c r="AU1365" s="291" t="s">
        <v>82</v>
      </c>
      <c r="AY1365" s="291" t="s">
        <v>145</v>
      </c>
      <c r="BE1365" s="303">
        <f>IF(N1365="základní",J1365,0)</f>
        <v>0</v>
      </c>
      <c r="BF1365" s="303">
        <f>IF(N1365="snížená",J1365,0)</f>
        <v>0</v>
      </c>
      <c r="BG1365" s="303">
        <f>IF(N1365="zákl. přenesená",J1365,0)</f>
        <v>0</v>
      </c>
      <c r="BH1365" s="303">
        <f>IF(N1365="sníž. přenesená",J1365,0)</f>
        <v>0</v>
      </c>
      <c r="BI1365" s="303">
        <f>IF(N1365="nulová",J1365,0)</f>
        <v>0</v>
      </c>
      <c r="BJ1365" s="291" t="s">
        <v>80</v>
      </c>
      <c r="BK1365" s="303">
        <f>ROUND(I1365*H1365,2)</f>
        <v>0</v>
      </c>
      <c r="BL1365" s="291" t="s">
        <v>150</v>
      </c>
      <c r="BM1365" s="291" t="s">
        <v>1998</v>
      </c>
    </row>
    <row r="1366" spans="2:65" s="55" customFormat="1" ht="54">
      <c r="B1366" s="33"/>
      <c r="D1366" s="170" t="s">
        <v>191</v>
      </c>
      <c r="F1366" s="171" t="s">
        <v>732</v>
      </c>
      <c r="I1366" s="122"/>
      <c r="L1366" s="33"/>
      <c r="M1366" s="154"/>
      <c r="N1366" s="34"/>
      <c r="O1366" s="34"/>
      <c r="P1366" s="34"/>
      <c r="Q1366" s="34"/>
      <c r="R1366" s="34"/>
      <c r="S1366" s="34"/>
      <c r="T1366" s="70"/>
      <c r="AT1366" s="291" t="s">
        <v>191</v>
      </c>
      <c r="AU1366" s="291" t="s">
        <v>82</v>
      </c>
    </row>
    <row r="1367" spans="2:65" s="55" customFormat="1" ht="22.5" customHeight="1">
      <c r="B1367" s="33"/>
      <c r="C1367" s="182" t="s">
        <v>1390</v>
      </c>
      <c r="D1367" s="182" t="s">
        <v>232</v>
      </c>
      <c r="E1367" s="183" t="s">
        <v>733</v>
      </c>
      <c r="F1367" s="184" t="s">
        <v>734</v>
      </c>
      <c r="G1367" s="185" t="s">
        <v>459</v>
      </c>
      <c r="H1367" s="186">
        <v>0.6</v>
      </c>
      <c r="I1367" s="187"/>
      <c r="J1367" s="188">
        <f t="shared" ref="J1367:J1372" si="220">ROUND(I1367*H1367,2)</f>
        <v>0</v>
      </c>
      <c r="K1367" s="184" t="s">
        <v>21</v>
      </c>
      <c r="L1367" s="306"/>
      <c r="M1367" s="307" t="s">
        <v>21</v>
      </c>
      <c r="N1367" s="189" t="s">
        <v>43</v>
      </c>
      <c r="O1367" s="34"/>
      <c r="P1367" s="150">
        <f t="shared" ref="P1367:P1372" si="221">O1367*H1367</f>
        <v>0</v>
      </c>
      <c r="Q1367" s="150">
        <v>0</v>
      </c>
      <c r="R1367" s="150">
        <f t="shared" ref="R1367:R1372" si="222">Q1367*H1367</f>
        <v>0</v>
      </c>
      <c r="S1367" s="150">
        <v>0</v>
      </c>
      <c r="T1367" s="151">
        <f t="shared" ref="T1367:T1372" si="223">S1367*H1367</f>
        <v>0</v>
      </c>
      <c r="AR1367" s="291" t="s">
        <v>162</v>
      </c>
      <c r="AT1367" s="291" t="s">
        <v>232</v>
      </c>
      <c r="AU1367" s="291" t="s">
        <v>82</v>
      </c>
      <c r="AY1367" s="291" t="s">
        <v>145</v>
      </c>
      <c r="BE1367" s="303">
        <f t="shared" ref="BE1367:BE1372" si="224">IF(N1367="základní",J1367,0)</f>
        <v>0</v>
      </c>
      <c r="BF1367" s="303">
        <f t="shared" ref="BF1367:BF1372" si="225">IF(N1367="snížená",J1367,0)</f>
        <v>0</v>
      </c>
      <c r="BG1367" s="303">
        <f t="shared" ref="BG1367:BG1372" si="226">IF(N1367="zákl. přenesená",J1367,0)</f>
        <v>0</v>
      </c>
      <c r="BH1367" s="303">
        <f t="shared" ref="BH1367:BH1372" si="227">IF(N1367="sníž. přenesená",J1367,0)</f>
        <v>0</v>
      </c>
      <c r="BI1367" s="303">
        <f t="shared" ref="BI1367:BI1372" si="228">IF(N1367="nulová",J1367,0)</f>
        <v>0</v>
      </c>
      <c r="BJ1367" s="291" t="s">
        <v>80</v>
      </c>
      <c r="BK1367" s="303">
        <f t="shared" ref="BK1367:BK1372" si="229">ROUND(I1367*H1367,2)</f>
        <v>0</v>
      </c>
      <c r="BL1367" s="291" t="s">
        <v>150</v>
      </c>
      <c r="BM1367" s="291" t="s">
        <v>1999</v>
      </c>
    </row>
    <row r="1368" spans="2:65" s="55" customFormat="1" ht="22.5" customHeight="1">
      <c r="B1368" s="33"/>
      <c r="C1368" s="142" t="s">
        <v>2000</v>
      </c>
      <c r="D1368" s="142" t="s">
        <v>146</v>
      </c>
      <c r="E1368" s="143" t="s">
        <v>736</v>
      </c>
      <c r="F1368" s="144" t="s">
        <v>737</v>
      </c>
      <c r="G1368" s="145" t="s">
        <v>155</v>
      </c>
      <c r="H1368" s="146">
        <v>15</v>
      </c>
      <c r="I1368" s="147"/>
      <c r="J1368" s="148">
        <f t="shared" si="220"/>
        <v>0</v>
      </c>
      <c r="K1368" s="144" t="s">
        <v>21</v>
      </c>
      <c r="L1368" s="33"/>
      <c r="M1368" s="302" t="s">
        <v>21</v>
      </c>
      <c r="N1368" s="149" t="s">
        <v>43</v>
      </c>
      <c r="O1368" s="34"/>
      <c r="P1368" s="150">
        <f t="shared" si="221"/>
        <v>0</v>
      </c>
      <c r="Q1368" s="150">
        <v>0</v>
      </c>
      <c r="R1368" s="150">
        <f t="shared" si="222"/>
        <v>0</v>
      </c>
      <c r="S1368" s="150">
        <v>0</v>
      </c>
      <c r="T1368" s="151">
        <f t="shared" si="223"/>
        <v>0</v>
      </c>
      <c r="AR1368" s="291" t="s">
        <v>150</v>
      </c>
      <c r="AT1368" s="291" t="s">
        <v>146</v>
      </c>
      <c r="AU1368" s="291" t="s">
        <v>82</v>
      </c>
      <c r="AY1368" s="291" t="s">
        <v>145</v>
      </c>
      <c r="BE1368" s="303">
        <f t="shared" si="224"/>
        <v>0</v>
      </c>
      <c r="BF1368" s="303">
        <f t="shared" si="225"/>
        <v>0</v>
      </c>
      <c r="BG1368" s="303">
        <f t="shared" si="226"/>
        <v>0</v>
      </c>
      <c r="BH1368" s="303">
        <f t="shared" si="227"/>
        <v>0</v>
      </c>
      <c r="BI1368" s="303">
        <f t="shared" si="228"/>
        <v>0</v>
      </c>
      <c r="BJ1368" s="291" t="s">
        <v>80</v>
      </c>
      <c r="BK1368" s="303">
        <f t="shared" si="229"/>
        <v>0</v>
      </c>
      <c r="BL1368" s="291" t="s">
        <v>150</v>
      </c>
      <c r="BM1368" s="291" t="s">
        <v>2001</v>
      </c>
    </row>
    <row r="1369" spans="2:65" s="55" customFormat="1" ht="22.5" customHeight="1">
      <c r="B1369" s="33"/>
      <c r="C1369" s="182" t="s">
        <v>1391</v>
      </c>
      <c r="D1369" s="182" t="s">
        <v>232</v>
      </c>
      <c r="E1369" s="183" t="s">
        <v>739</v>
      </c>
      <c r="F1369" s="184" t="s">
        <v>740</v>
      </c>
      <c r="G1369" s="185" t="s">
        <v>149</v>
      </c>
      <c r="H1369" s="186">
        <v>45</v>
      </c>
      <c r="I1369" s="187"/>
      <c r="J1369" s="188">
        <f t="shared" si="220"/>
        <v>0</v>
      </c>
      <c r="K1369" s="184" t="s">
        <v>21</v>
      </c>
      <c r="L1369" s="306"/>
      <c r="M1369" s="307" t="s">
        <v>21</v>
      </c>
      <c r="N1369" s="189" t="s">
        <v>43</v>
      </c>
      <c r="O1369" s="34"/>
      <c r="P1369" s="150">
        <f t="shared" si="221"/>
        <v>0</v>
      </c>
      <c r="Q1369" s="150">
        <v>0</v>
      </c>
      <c r="R1369" s="150">
        <f t="shared" si="222"/>
        <v>0</v>
      </c>
      <c r="S1369" s="150">
        <v>0</v>
      </c>
      <c r="T1369" s="151">
        <f t="shared" si="223"/>
        <v>0</v>
      </c>
      <c r="AR1369" s="291" t="s">
        <v>162</v>
      </c>
      <c r="AT1369" s="291" t="s">
        <v>232</v>
      </c>
      <c r="AU1369" s="291" t="s">
        <v>82</v>
      </c>
      <c r="AY1369" s="291" t="s">
        <v>145</v>
      </c>
      <c r="BE1369" s="303">
        <f t="shared" si="224"/>
        <v>0</v>
      </c>
      <c r="BF1369" s="303">
        <f t="shared" si="225"/>
        <v>0</v>
      </c>
      <c r="BG1369" s="303">
        <f t="shared" si="226"/>
        <v>0</v>
      </c>
      <c r="BH1369" s="303">
        <f t="shared" si="227"/>
        <v>0</v>
      </c>
      <c r="BI1369" s="303">
        <f t="shared" si="228"/>
        <v>0</v>
      </c>
      <c r="BJ1369" s="291" t="s">
        <v>80</v>
      </c>
      <c r="BK1369" s="303">
        <f t="shared" si="229"/>
        <v>0</v>
      </c>
      <c r="BL1369" s="291" t="s">
        <v>150</v>
      </c>
      <c r="BM1369" s="291" t="s">
        <v>2002</v>
      </c>
    </row>
    <row r="1370" spans="2:65" s="55" customFormat="1" ht="22.5" customHeight="1">
      <c r="B1370" s="33"/>
      <c r="C1370" s="142" t="s">
        <v>2003</v>
      </c>
      <c r="D1370" s="142" t="s">
        <v>146</v>
      </c>
      <c r="E1370" s="143" t="s">
        <v>741</v>
      </c>
      <c r="F1370" s="144" t="s">
        <v>742</v>
      </c>
      <c r="G1370" s="145" t="s">
        <v>189</v>
      </c>
      <c r="H1370" s="146">
        <v>15</v>
      </c>
      <c r="I1370" s="147"/>
      <c r="J1370" s="148">
        <f t="shared" si="220"/>
        <v>0</v>
      </c>
      <c r="K1370" s="144" t="s">
        <v>21</v>
      </c>
      <c r="L1370" s="33"/>
      <c r="M1370" s="302" t="s">
        <v>21</v>
      </c>
      <c r="N1370" s="149" t="s">
        <v>43</v>
      </c>
      <c r="O1370" s="34"/>
      <c r="P1370" s="150">
        <f t="shared" si="221"/>
        <v>0</v>
      </c>
      <c r="Q1370" s="150">
        <v>0</v>
      </c>
      <c r="R1370" s="150">
        <f t="shared" si="222"/>
        <v>0</v>
      </c>
      <c r="S1370" s="150">
        <v>0</v>
      </c>
      <c r="T1370" s="151">
        <f t="shared" si="223"/>
        <v>0</v>
      </c>
      <c r="AR1370" s="291" t="s">
        <v>150</v>
      </c>
      <c r="AT1370" s="291" t="s">
        <v>146</v>
      </c>
      <c r="AU1370" s="291" t="s">
        <v>82</v>
      </c>
      <c r="AY1370" s="291" t="s">
        <v>145</v>
      </c>
      <c r="BE1370" s="303">
        <f t="shared" si="224"/>
        <v>0</v>
      </c>
      <c r="BF1370" s="303">
        <f t="shared" si="225"/>
        <v>0</v>
      </c>
      <c r="BG1370" s="303">
        <f t="shared" si="226"/>
        <v>0</v>
      </c>
      <c r="BH1370" s="303">
        <f t="shared" si="227"/>
        <v>0</v>
      </c>
      <c r="BI1370" s="303">
        <f t="shared" si="228"/>
        <v>0</v>
      </c>
      <c r="BJ1370" s="291" t="s">
        <v>80</v>
      </c>
      <c r="BK1370" s="303">
        <f t="shared" si="229"/>
        <v>0</v>
      </c>
      <c r="BL1370" s="291" t="s">
        <v>150</v>
      </c>
      <c r="BM1370" s="291" t="s">
        <v>2004</v>
      </c>
    </row>
    <row r="1371" spans="2:65" s="55" customFormat="1" ht="22.5" customHeight="1">
      <c r="B1371" s="33"/>
      <c r="C1371" s="182" t="s">
        <v>1393</v>
      </c>
      <c r="D1371" s="182" t="s">
        <v>232</v>
      </c>
      <c r="E1371" s="183" t="s">
        <v>743</v>
      </c>
      <c r="F1371" s="184" t="s">
        <v>744</v>
      </c>
      <c r="G1371" s="185" t="s">
        <v>745</v>
      </c>
      <c r="H1371" s="186">
        <v>18</v>
      </c>
      <c r="I1371" s="187"/>
      <c r="J1371" s="188">
        <f t="shared" si="220"/>
        <v>0</v>
      </c>
      <c r="K1371" s="184" t="s">
        <v>21</v>
      </c>
      <c r="L1371" s="306"/>
      <c r="M1371" s="307" t="s">
        <v>21</v>
      </c>
      <c r="N1371" s="189" t="s">
        <v>43</v>
      </c>
      <c r="O1371" s="34"/>
      <c r="P1371" s="150">
        <f t="shared" si="221"/>
        <v>0</v>
      </c>
      <c r="Q1371" s="150">
        <v>0</v>
      </c>
      <c r="R1371" s="150">
        <f t="shared" si="222"/>
        <v>0</v>
      </c>
      <c r="S1371" s="150">
        <v>0</v>
      </c>
      <c r="T1371" s="151">
        <f t="shared" si="223"/>
        <v>0</v>
      </c>
      <c r="AR1371" s="291" t="s">
        <v>162</v>
      </c>
      <c r="AT1371" s="291" t="s">
        <v>232</v>
      </c>
      <c r="AU1371" s="291" t="s">
        <v>82</v>
      </c>
      <c r="AY1371" s="291" t="s">
        <v>145</v>
      </c>
      <c r="BE1371" s="303">
        <f t="shared" si="224"/>
        <v>0</v>
      </c>
      <c r="BF1371" s="303">
        <f t="shared" si="225"/>
        <v>0</v>
      </c>
      <c r="BG1371" s="303">
        <f t="shared" si="226"/>
        <v>0</v>
      </c>
      <c r="BH1371" s="303">
        <f t="shared" si="227"/>
        <v>0</v>
      </c>
      <c r="BI1371" s="303">
        <f t="shared" si="228"/>
        <v>0</v>
      </c>
      <c r="BJ1371" s="291" t="s">
        <v>80</v>
      </c>
      <c r="BK1371" s="303">
        <f t="shared" si="229"/>
        <v>0</v>
      </c>
      <c r="BL1371" s="291" t="s">
        <v>150</v>
      </c>
      <c r="BM1371" s="291" t="s">
        <v>2005</v>
      </c>
    </row>
    <row r="1372" spans="2:65" s="55" customFormat="1" ht="31.5" customHeight="1">
      <c r="B1372" s="33"/>
      <c r="C1372" s="142" t="s">
        <v>2006</v>
      </c>
      <c r="D1372" s="142" t="s">
        <v>146</v>
      </c>
      <c r="E1372" s="143" t="s">
        <v>716</v>
      </c>
      <c r="F1372" s="144" t="s">
        <v>717</v>
      </c>
      <c r="G1372" s="145" t="s">
        <v>155</v>
      </c>
      <c r="H1372" s="146">
        <v>15</v>
      </c>
      <c r="I1372" s="147"/>
      <c r="J1372" s="148">
        <f t="shared" si="220"/>
        <v>0</v>
      </c>
      <c r="K1372" s="144" t="s">
        <v>190</v>
      </c>
      <c r="L1372" s="33"/>
      <c r="M1372" s="302" t="s">
        <v>21</v>
      </c>
      <c r="N1372" s="149" t="s">
        <v>43</v>
      </c>
      <c r="O1372" s="34"/>
      <c r="P1372" s="150">
        <f t="shared" si="221"/>
        <v>0</v>
      </c>
      <c r="Q1372" s="150">
        <v>2.0799999999999998E-3</v>
      </c>
      <c r="R1372" s="150">
        <f t="shared" si="222"/>
        <v>3.1199999999999999E-2</v>
      </c>
      <c r="S1372" s="150">
        <v>0</v>
      </c>
      <c r="T1372" s="151">
        <f t="shared" si="223"/>
        <v>0</v>
      </c>
      <c r="AR1372" s="291" t="s">
        <v>150</v>
      </c>
      <c r="AT1372" s="291" t="s">
        <v>146</v>
      </c>
      <c r="AU1372" s="291" t="s">
        <v>82</v>
      </c>
      <c r="AY1372" s="291" t="s">
        <v>145</v>
      </c>
      <c r="BE1372" s="303">
        <f t="shared" si="224"/>
        <v>0</v>
      </c>
      <c r="BF1372" s="303">
        <f t="shared" si="225"/>
        <v>0</v>
      </c>
      <c r="BG1372" s="303">
        <f t="shared" si="226"/>
        <v>0</v>
      </c>
      <c r="BH1372" s="303">
        <f t="shared" si="227"/>
        <v>0</v>
      </c>
      <c r="BI1372" s="303">
        <f t="shared" si="228"/>
        <v>0</v>
      </c>
      <c r="BJ1372" s="291" t="s">
        <v>80</v>
      </c>
      <c r="BK1372" s="303">
        <f t="shared" si="229"/>
        <v>0</v>
      </c>
      <c r="BL1372" s="291" t="s">
        <v>150</v>
      </c>
      <c r="BM1372" s="291" t="s">
        <v>2007</v>
      </c>
    </row>
    <row r="1373" spans="2:65" s="55" customFormat="1" ht="121.5">
      <c r="B1373" s="33"/>
      <c r="D1373" s="170" t="s">
        <v>191</v>
      </c>
      <c r="F1373" s="171" t="s">
        <v>718</v>
      </c>
      <c r="I1373" s="122"/>
      <c r="L1373" s="33"/>
      <c r="M1373" s="154"/>
      <c r="N1373" s="34"/>
      <c r="O1373" s="34"/>
      <c r="P1373" s="34"/>
      <c r="Q1373" s="34"/>
      <c r="R1373" s="34"/>
      <c r="S1373" s="34"/>
      <c r="T1373" s="70"/>
      <c r="AT1373" s="291" t="s">
        <v>191</v>
      </c>
      <c r="AU1373" s="291" t="s">
        <v>82</v>
      </c>
    </row>
    <row r="1374" spans="2:65" s="55" customFormat="1" ht="22.5" customHeight="1">
      <c r="B1374" s="33"/>
      <c r="C1374" s="142" t="s">
        <v>1394</v>
      </c>
      <c r="D1374" s="142" t="s">
        <v>146</v>
      </c>
      <c r="E1374" s="143" t="s">
        <v>713</v>
      </c>
      <c r="F1374" s="144" t="s">
        <v>714</v>
      </c>
      <c r="G1374" s="145" t="s">
        <v>155</v>
      </c>
      <c r="H1374" s="146">
        <v>15</v>
      </c>
      <c r="I1374" s="147"/>
      <c r="J1374" s="148">
        <f>ROUND(I1374*H1374,2)</f>
        <v>0</v>
      </c>
      <c r="K1374" s="144" t="s">
        <v>21</v>
      </c>
      <c r="L1374" s="33"/>
      <c r="M1374" s="302" t="s">
        <v>21</v>
      </c>
      <c r="N1374" s="149" t="s">
        <v>43</v>
      </c>
      <c r="O1374" s="34"/>
      <c r="P1374" s="150">
        <f>O1374*H1374</f>
        <v>0</v>
      </c>
      <c r="Q1374" s="150">
        <v>0</v>
      </c>
      <c r="R1374" s="150">
        <f>Q1374*H1374</f>
        <v>0</v>
      </c>
      <c r="S1374" s="150">
        <v>0</v>
      </c>
      <c r="T1374" s="151">
        <f>S1374*H1374</f>
        <v>0</v>
      </c>
      <c r="AR1374" s="291" t="s">
        <v>150</v>
      </c>
      <c r="AT1374" s="291" t="s">
        <v>146</v>
      </c>
      <c r="AU1374" s="291" t="s">
        <v>82</v>
      </c>
      <c r="AY1374" s="291" t="s">
        <v>145</v>
      </c>
      <c r="BE1374" s="303">
        <f>IF(N1374="základní",J1374,0)</f>
        <v>0</v>
      </c>
      <c r="BF1374" s="303">
        <f>IF(N1374="snížená",J1374,0)</f>
        <v>0</v>
      </c>
      <c r="BG1374" s="303">
        <f>IF(N1374="zákl. přenesená",J1374,0)</f>
        <v>0</v>
      </c>
      <c r="BH1374" s="303">
        <f>IF(N1374="sníž. přenesená",J1374,0)</f>
        <v>0</v>
      </c>
      <c r="BI1374" s="303">
        <f>IF(N1374="nulová",J1374,0)</f>
        <v>0</v>
      </c>
      <c r="BJ1374" s="291" t="s">
        <v>80</v>
      </c>
      <c r="BK1374" s="303">
        <f>ROUND(I1374*H1374,2)</f>
        <v>0</v>
      </c>
      <c r="BL1374" s="291" t="s">
        <v>150</v>
      </c>
      <c r="BM1374" s="291" t="s">
        <v>2008</v>
      </c>
    </row>
    <row r="1375" spans="2:65" s="55" customFormat="1" ht="22.5" customHeight="1">
      <c r="B1375" s="33"/>
      <c r="C1375" s="142" t="s">
        <v>2009</v>
      </c>
      <c r="D1375" s="142" t="s">
        <v>146</v>
      </c>
      <c r="E1375" s="143" t="s">
        <v>746</v>
      </c>
      <c r="F1375" s="144" t="s">
        <v>747</v>
      </c>
      <c r="G1375" s="145" t="s">
        <v>221</v>
      </c>
      <c r="H1375" s="146">
        <v>10.5</v>
      </c>
      <c r="I1375" s="147"/>
      <c r="J1375" s="148">
        <f>ROUND(I1375*H1375,2)</f>
        <v>0</v>
      </c>
      <c r="K1375" s="144" t="s">
        <v>190</v>
      </c>
      <c r="L1375" s="33"/>
      <c r="M1375" s="302" t="s">
        <v>21</v>
      </c>
      <c r="N1375" s="149" t="s">
        <v>43</v>
      </c>
      <c r="O1375" s="34"/>
      <c r="P1375" s="150">
        <f>O1375*H1375</f>
        <v>0</v>
      </c>
      <c r="Q1375" s="150">
        <v>0</v>
      </c>
      <c r="R1375" s="150">
        <f>Q1375*H1375</f>
        <v>0</v>
      </c>
      <c r="S1375" s="150">
        <v>0</v>
      </c>
      <c r="T1375" s="151">
        <f>S1375*H1375</f>
        <v>0</v>
      </c>
      <c r="AR1375" s="291" t="s">
        <v>150</v>
      </c>
      <c r="AT1375" s="291" t="s">
        <v>146</v>
      </c>
      <c r="AU1375" s="291" t="s">
        <v>82</v>
      </c>
      <c r="AY1375" s="291" t="s">
        <v>145</v>
      </c>
      <c r="BE1375" s="303">
        <f>IF(N1375="základní",J1375,0)</f>
        <v>0</v>
      </c>
      <c r="BF1375" s="303">
        <f>IF(N1375="snížená",J1375,0)</f>
        <v>0</v>
      </c>
      <c r="BG1375" s="303">
        <f>IF(N1375="zákl. přenesená",J1375,0)</f>
        <v>0</v>
      </c>
      <c r="BH1375" s="303">
        <f>IF(N1375="sníž. přenesená",J1375,0)</f>
        <v>0</v>
      </c>
      <c r="BI1375" s="303">
        <f>IF(N1375="nulová",J1375,0)</f>
        <v>0</v>
      </c>
      <c r="BJ1375" s="291" t="s">
        <v>80</v>
      </c>
      <c r="BK1375" s="303">
        <f>ROUND(I1375*H1375,2)</f>
        <v>0</v>
      </c>
      <c r="BL1375" s="291" t="s">
        <v>150</v>
      </c>
      <c r="BM1375" s="291" t="s">
        <v>2010</v>
      </c>
    </row>
    <row r="1376" spans="2:65" s="55" customFormat="1" ht="22.5" customHeight="1">
      <c r="B1376" s="33"/>
      <c r="C1376" s="182" t="s">
        <v>1396</v>
      </c>
      <c r="D1376" s="182" t="s">
        <v>232</v>
      </c>
      <c r="E1376" s="183" t="s">
        <v>748</v>
      </c>
      <c r="F1376" s="184" t="s">
        <v>749</v>
      </c>
      <c r="G1376" s="185" t="s">
        <v>221</v>
      </c>
      <c r="H1376" s="186">
        <v>10.5</v>
      </c>
      <c r="I1376" s="187"/>
      <c r="J1376" s="188">
        <f>ROUND(I1376*H1376,2)</f>
        <v>0</v>
      </c>
      <c r="K1376" s="184" t="s">
        <v>190</v>
      </c>
      <c r="L1376" s="306"/>
      <c r="M1376" s="307" t="s">
        <v>21</v>
      </c>
      <c r="N1376" s="189" t="s">
        <v>43</v>
      </c>
      <c r="O1376" s="34"/>
      <c r="P1376" s="150">
        <f>O1376*H1376</f>
        <v>0</v>
      </c>
      <c r="Q1376" s="150">
        <v>0</v>
      </c>
      <c r="R1376" s="150">
        <f>Q1376*H1376</f>
        <v>0</v>
      </c>
      <c r="S1376" s="150">
        <v>0</v>
      </c>
      <c r="T1376" s="151">
        <f>S1376*H1376</f>
        <v>0</v>
      </c>
      <c r="AR1376" s="291" t="s">
        <v>162</v>
      </c>
      <c r="AT1376" s="291" t="s">
        <v>232</v>
      </c>
      <c r="AU1376" s="291" t="s">
        <v>82</v>
      </c>
      <c r="AY1376" s="291" t="s">
        <v>145</v>
      </c>
      <c r="BE1376" s="303">
        <f>IF(N1376="základní",J1376,0)</f>
        <v>0</v>
      </c>
      <c r="BF1376" s="303">
        <f>IF(N1376="snížená",J1376,0)</f>
        <v>0</v>
      </c>
      <c r="BG1376" s="303">
        <f>IF(N1376="zákl. přenesená",J1376,0)</f>
        <v>0</v>
      </c>
      <c r="BH1376" s="303">
        <f>IF(N1376="sníž. přenesená",J1376,0)</f>
        <v>0</v>
      </c>
      <c r="BI1376" s="303">
        <f>IF(N1376="nulová",J1376,0)</f>
        <v>0</v>
      </c>
      <c r="BJ1376" s="291" t="s">
        <v>80</v>
      </c>
      <c r="BK1376" s="303">
        <f>ROUND(I1376*H1376,2)</f>
        <v>0</v>
      </c>
      <c r="BL1376" s="291" t="s">
        <v>150</v>
      </c>
      <c r="BM1376" s="291" t="s">
        <v>2011</v>
      </c>
    </row>
    <row r="1377" spans="2:65" s="55" customFormat="1" ht="22.5" customHeight="1">
      <c r="B1377" s="33"/>
      <c r="C1377" s="142" t="s">
        <v>2012</v>
      </c>
      <c r="D1377" s="142" t="s">
        <v>146</v>
      </c>
      <c r="E1377" s="143" t="s">
        <v>750</v>
      </c>
      <c r="F1377" s="144" t="s">
        <v>751</v>
      </c>
      <c r="G1377" s="145" t="s">
        <v>189</v>
      </c>
      <c r="H1377" s="146">
        <v>26.494</v>
      </c>
      <c r="I1377" s="147"/>
      <c r="J1377" s="148">
        <f>ROUND(I1377*H1377,2)</f>
        <v>0</v>
      </c>
      <c r="K1377" s="144" t="s">
        <v>21</v>
      </c>
      <c r="L1377" s="33"/>
      <c r="M1377" s="302" t="s">
        <v>21</v>
      </c>
      <c r="N1377" s="149" t="s">
        <v>43</v>
      </c>
      <c r="O1377" s="34"/>
      <c r="P1377" s="150">
        <f>O1377*H1377</f>
        <v>0</v>
      </c>
      <c r="Q1377" s="150">
        <v>0</v>
      </c>
      <c r="R1377" s="150">
        <f>Q1377*H1377</f>
        <v>0</v>
      </c>
      <c r="S1377" s="150">
        <v>0</v>
      </c>
      <c r="T1377" s="151">
        <f>S1377*H1377</f>
        <v>0</v>
      </c>
      <c r="AR1377" s="291" t="s">
        <v>150</v>
      </c>
      <c r="AT1377" s="291" t="s">
        <v>146</v>
      </c>
      <c r="AU1377" s="291" t="s">
        <v>82</v>
      </c>
      <c r="AY1377" s="291" t="s">
        <v>145</v>
      </c>
      <c r="BE1377" s="303">
        <f>IF(N1377="základní",J1377,0)</f>
        <v>0</v>
      </c>
      <c r="BF1377" s="303">
        <f>IF(N1377="snížená",J1377,0)</f>
        <v>0</v>
      </c>
      <c r="BG1377" s="303">
        <f>IF(N1377="zákl. přenesená",J1377,0)</f>
        <v>0</v>
      </c>
      <c r="BH1377" s="303">
        <f>IF(N1377="sníž. přenesená",J1377,0)</f>
        <v>0</v>
      </c>
      <c r="BI1377" s="303">
        <f>IF(N1377="nulová",J1377,0)</f>
        <v>0</v>
      </c>
      <c r="BJ1377" s="291" t="s">
        <v>80</v>
      </c>
      <c r="BK1377" s="303">
        <f>ROUND(I1377*H1377,2)</f>
        <v>0</v>
      </c>
      <c r="BL1377" s="291" t="s">
        <v>150</v>
      </c>
      <c r="BM1377" s="291" t="s">
        <v>2013</v>
      </c>
    </row>
    <row r="1378" spans="2:65" s="55" customFormat="1" ht="22.5" customHeight="1">
      <c r="B1378" s="33"/>
      <c r="C1378" s="182" t="s">
        <v>1397</v>
      </c>
      <c r="D1378" s="182" t="s">
        <v>232</v>
      </c>
      <c r="E1378" s="183" t="s">
        <v>753</v>
      </c>
      <c r="F1378" s="184" t="s">
        <v>754</v>
      </c>
      <c r="G1378" s="185" t="s">
        <v>221</v>
      </c>
      <c r="H1378" s="186">
        <v>2.649</v>
      </c>
      <c r="I1378" s="187"/>
      <c r="J1378" s="188">
        <f>ROUND(I1378*H1378,2)</f>
        <v>0</v>
      </c>
      <c r="K1378" s="184" t="s">
        <v>190</v>
      </c>
      <c r="L1378" s="306"/>
      <c r="M1378" s="307" t="s">
        <v>21</v>
      </c>
      <c r="N1378" s="189" t="s">
        <v>43</v>
      </c>
      <c r="O1378" s="34"/>
      <c r="P1378" s="150">
        <f>O1378*H1378</f>
        <v>0</v>
      </c>
      <c r="Q1378" s="150">
        <v>0.2</v>
      </c>
      <c r="R1378" s="150">
        <f>Q1378*H1378</f>
        <v>0.52980000000000005</v>
      </c>
      <c r="S1378" s="150">
        <v>0</v>
      </c>
      <c r="T1378" s="151">
        <f>S1378*H1378</f>
        <v>0</v>
      </c>
      <c r="AR1378" s="291" t="s">
        <v>162</v>
      </c>
      <c r="AT1378" s="291" t="s">
        <v>232</v>
      </c>
      <c r="AU1378" s="291" t="s">
        <v>82</v>
      </c>
      <c r="AY1378" s="291" t="s">
        <v>145</v>
      </c>
      <c r="BE1378" s="303">
        <f>IF(N1378="základní",J1378,0)</f>
        <v>0</v>
      </c>
      <c r="BF1378" s="303">
        <f>IF(N1378="snížená",J1378,0)</f>
        <v>0</v>
      </c>
      <c r="BG1378" s="303">
        <f>IF(N1378="zákl. přenesená",J1378,0)</f>
        <v>0</v>
      </c>
      <c r="BH1378" s="303">
        <f>IF(N1378="sníž. přenesená",J1378,0)</f>
        <v>0</v>
      </c>
      <c r="BI1378" s="303">
        <f>IF(N1378="nulová",J1378,0)</f>
        <v>0</v>
      </c>
      <c r="BJ1378" s="291" t="s">
        <v>80</v>
      </c>
      <c r="BK1378" s="303">
        <f>ROUND(I1378*H1378,2)</f>
        <v>0</v>
      </c>
      <c r="BL1378" s="291" t="s">
        <v>150</v>
      </c>
      <c r="BM1378" s="291" t="s">
        <v>2014</v>
      </c>
    </row>
    <row r="1379" spans="2:65" s="133" customFormat="1" ht="22.35" customHeight="1">
      <c r="B1379" s="132"/>
      <c r="D1379" s="134" t="s">
        <v>71</v>
      </c>
      <c r="E1379" s="168" t="s">
        <v>755</v>
      </c>
      <c r="F1379" s="168" t="s">
        <v>756</v>
      </c>
      <c r="I1379" s="136"/>
      <c r="J1379" s="169">
        <f>BK1379</f>
        <v>0</v>
      </c>
      <c r="L1379" s="132"/>
      <c r="M1379" s="138"/>
      <c r="N1379" s="139"/>
      <c r="O1379" s="139"/>
      <c r="P1379" s="140">
        <f>SUM(P1380:P1387)</f>
        <v>0</v>
      </c>
      <c r="Q1379" s="139"/>
      <c r="R1379" s="140">
        <f>SUM(R1380:R1387)</f>
        <v>6.0000000000000008E-5</v>
      </c>
      <c r="S1379" s="139"/>
      <c r="T1379" s="141">
        <f>SUM(T1380:T1387)</f>
        <v>0</v>
      </c>
      <c r="AR1379" s="165" t="s">
        <v>80</v>
      </c>
      <c r="AT1379" s="300" t="s">
        <v>71</v>
      </c>
      <c r="AU1379" s="300" t="s">
        <v>82</v>
      </c>
      <c r="AY1379" s="165" t="s">
        <v>145</v>
      </c>
      <c r="BK1379" s="301">
        <f>SUM(BK1380:BK1387)</f>
        <v>0</v>
      </c>
    </row>
    <row r="1380" spans="2:65" s="55" customFormat="1" ht="22.5" customHeight="1">
      <c r="B1380" s="33"/>
      <c r="C1380" s="142" t="s">
        <v>2015</v>
      </c>
      <c r="D1380" s="142" t="s">
        <v>146</v>
      </c>
      <c r="E1380" s="143" t="s">
        <v>757</v>
      </c>
      <c r="F1380" s="144" t="s">
        <v>758</v>
      </c>
      <c r="G1380" s="145" t="s">
        <v>155</v>
      </c>
      <c r="H1380" s="146">
        <v>15</v>
      </c>
      <c r="I1380" s="147"/>
      <c r="J1380" s="148">
        <f>ROUND(I1380*H1380,2)</f>
        <v>0</v>
      </c>
      <c r="K1380" s="144" t="s">
        <v>190</v>
      </c>
      <c r="L1380" s="33"/>
      <c r="M1380" s="302" t="s">
        <v>21</v>
      </c>
      <c r="N1380" s="149" t="s">
        <v>43</v>
      </c>
      <c r="O1380" s="34"/>
      <c r="P1380" s="150">
        <f>O1380*H1380</f>
        <v>0</v>
      </c>
      <c r="Q1380" s="150">
        <v>0</v>
      </c>
      <c r="R1380" s="150">
        <f>Q1380*H1380</f>
        <v>0</v>
      </c>
      <c r="S1380" s="150">
        <v>0</v>
      </c>
      <c r="T1380" s="151">
        <f>S1380*H1380</f>
        <v>0</v>
      </c>
      <c r="AR1380" s="291" t="s">
        <v>150</v>
      </c>
      <c r="AT1380" s="291" t="s">
        <v>146</v>
      </c>
      <c r="AU1380" s="291" t="s">
        <v>159</v>
      </c>
      <c r="AY1380" s="291" t="s">
        <v>145</v>
      </c>
      <c r="BE1380" s="303">
        <f>IF(N1380="základní",J1380,0)</f>
        <v>0</v>
      </c>
      <c r="BF1380" s="303">
        <f>IF(N1380="snížená",J1380,0)</f>
        <v>0</v>
      </c>
      <c r="BG1380" s="303">
        <f>IF(N1380="zákl. přenesená",J1380,0)</f>
        <v>0</v>
      </c>
      <c r="BH1380" s="303">
        <f>IF(N1380="sníž. přenesená",J1380,0)</f>
        <v>0</v>
      </c>
      <c r="BI1380" s="303">
        <f>IF(N1380="nulová",J1380,0)</f>
        <v>0</v>
      </c>
      <c r="BJ1380" s="291" t="s">
        <v>80</v>
      </c>
      <c r="BK1380" s="303">
        <f>ROUND(I1380*H1380,2)</f>
        <v>0</v>
      </c>
      <c r="BL1380" s="291" t="s">
        <v>150</v>
      </c>
      <c r="BM1380" s="291" t="s">
        <v>2016</v>
      </c>
    </row>
    <row r="1381" spans="2:65" s="55" customFormat="1" ht="148.5">
      <c r="B1381" s="33"/>
      <c r="D1381" s="170" t="s">
        <v>191</v>
      </c>
      <c r="F1381" s="171" t="s">
        <v>759</v>
      </c>
      <c r="I1381" s="122"/>
      <c r="L1381" s="33"/>
      <c r="M1381" s="154"/>
      <c r="N1381" s="34"/>
      <c r="O1381" s="34"/>
      <c r="P1381" s="34"/>
      <c r="Q1381" s="34"/>
      <c r="R1381" s="34"/>
      <c r="S1381" s="34"/>
      <c r="T1381" s="70"/>
      <c r="AT1381" s="291" t="s">
        <v>191</v>
      </c>
      <c r="AU1381" s="291" t="s">
        <v>159</v>
      </c>
    </row>
    <row r="1382" spans="2:65" s="55" customFormat="1" ht="22.5" customHeight="1">
      <c r="B1382" s="33"/>
      <c r="C1382" s="142" t="s">
        <v>1401</v>
      </c>
      <c r="D1382" s="142" t="s">
        <v>146</v>
      </c>
      <c r="E1382" s="143" t="s">
        <v>760</v>
      </c>
      <c r="F1382" s="144" t="s">
        <v>761</v>
      </c>
      <c r="G1382" s="145" t="s">
        <v>149</v>
      </c>
      <c r="H1382" s="146">
        <v>30</v>
      </c>
      <c r="I1382" s="147"/>
      <c r="J1382" s="148">
        <f>ROUND(I1382*H1382,2)</f>
        <v>0</v>
      </c>
      <c r="K1382" s="144" t="s">
        <v>21</v>
      </c>
      <c r="L1382" s="33"/>
      <c r="M1382" s="302" t="s">
        <v>21</v>
      </c>
      <c r="N1382" s="149" t="s">
        <v>43</v>
      </c>
      <c r="O1382" s="34"/>
      <c r="P1382" s="150">
        <f>O1382*H1382</f>
        <v>0</v>
      </c>
      <c r="Q1382" s="150">
        <v>0</v>
      </c>
      <c r="R1382" s="150">
        <f>Q1382*H1382</f>
        <v>0</v>
      </c>
      <c r="S1382" s="150">
        <v>0</v>
      </c>
      <c r="T1382" s="151">
        <f>S1382*H1382</f>
        <v>0</v>
      </c>
      <c r="AR1382" s="291" t="s">
        <v>150</v>
      </c>
      <c r="AT1382" s="291" t="s">
        <v>146</v>
      </c>
      <c r="AU1382" s="291" t="s">
        <v>159</v>
      </c>
      <c r="AY1382" s="291" t="s">
        <v>145</v>
      </c>
      <c r="BE1382" s="303">
        <f>IF(N1382="základní",J1382,0)</f>
        <v>0</v>
      </c>
      <c r="BF1382" s="303">
        <f>IF(N1382="snížená",J1382,0)</f>
        <v>0</v>
      </c>
      <c r="BG1382" s="303">
        <f>IF(N1382="zákl. přenesená",J1382,0)</f>
        <v>0</v>
      </c>
      <c r="BH1382" s="303">
        <f>IF(N1382="sníž. přenesená",J1382,0)</f>
        <v>0</v>
      </c>
      <c r="BI1382" s="303">
        <f>IF(N1382="nulová",J1382,0)</f>
        <v>0</v>
      </c>
      <c r="BJ1382" s="291" t="s">
        <v>80</v>
      </c>
      <c r="BK1382" s="303">
        <f>ROUND(I1382*H1382,2)</f>
        <v>0</v>
      </c>
      <c r="BL1382" s="291" t="s">
        <v>150</v>
      </c>
      <c r="BM1382" s="291" t="s">
        <v>2017</v>
      </c>
    </row>
    <row r="1383" spans="2:65" s="55" customFormat="1" ht="22.5" customHeight="1">
      <c r="B1383" s="33"/>
      <c r="C1383" s="142" t="s">
        <v>2018</v>
      </c>
      <c r="D1383" s="142" t="s">
        <v>146</v>
      </c>
      <c r="E1383" s="143" t="s">
        <v>763</v>
      </c>
      <c r="F1383" s="144" t="s">
        <v>764</v>
      </c>
      <c r="G1383" s="145" t="s">
        <v>155</v>
      </c>
      <c r="H1383" s="146">
        <v>3</v>
      </c>
      <c r="I1383" s="147"/>
      <c r="J1383" s="148">
        <f>ROUND(I1383*H1383,2)</f>
        <v>0</v>
      </c>
      <c r="K1383" s="144" t="s">
        <v>190</v>
      </c>
      <c r="L1383" s="33"/>
      <c r="M1383" s="302" t="s">
        <v>21</v>
      </c>
      <c r="N1383" s="149" t="s">
        <v>43</v>
      </c>
      <c r="O1383" s="34"/>
      <c r="P1383" s="150">
        <f>O1383*H1383</f>
        <v>0</v>
      </c>
      <c r="Q1383" s="150">
        <v>2.0000000000000002E-5</v>
      </c>
      <c r="R1383" s="150">
        <f>Q1383*H1383</f>
        <v>6.0000000000000008E-5</v>
      </c>
      <c r="S1383" s="150">
        <v>0</v>
      </c>
      <c r="T1383" s="151">
        <f>S1383*H1383</f>
        <v>0</v>
      </c>
      <c r="AR1383" s="291" t="s">
        <v>150</v>
      </c>
      <c r="AT1383" s="291" t="s">
        <v>146</v>
      </c>
      <c r="AU1383" s="291" t="s">
        <v>159</v>
      </c>
      <c r="AY1383" s="291" t="s">
        <v>145</v>
      </c>
      <c r="BE1383" s="303">
        <f>IF(N1383="základní",J1383,0)</f>
        <v>0</v>
      </c>
      <c r="BF1383" s="303">
        <f>IF(N1383="snížená",J1383,0)</f>
        <v>0</v>
      </c>
      <c r="BG1383" s="303">
        <f>IF(N1383="zákl. přenesená",J1383,0)</f>
        <v>0</v>
      </c>
      <c r="BH1383" s="303">
        <f>IF(N1383="sníž. přenesená",J1383,0)</f>
        <v>0</v>
      </c>
      <c r="BI1383" s="303">
        <f>IF(N1383="nulová",J1383,0)</f>
        <v>0</v>
      </c>
      <c r="BJ1383" s="291" t="s">
        <v>80</v>
      </c>
      <c r="BK1383" s="303">
        <f>ROUND(I1383*H1383,2)</f>
        <v>0</v>
      </c>
      <c r="BL1383" s="291" t="s">
        <v>150</v>
      </c>
      <c r="BM1383" s="291" t="s">
        <v>2019</v>
      </c>
    </row>
    <row r="1384" spans="2:65" s="55" customFormat="1" ht="27">
      <c r="B1384" s="33"/>
      <c r="D1384" s="170" t="s">
        <v>191</v>
      </c>
      <c r="F1384" s="171" t="s">
        <v>765</v>
      </c>
      <c r="I1384" s="122"/>
      <c r="L1384" s="33"/>
      <c r="M1384" s="154"/>
      <c r="N1384" s="34"/>
      <c r="O1384" s="34"/>
      <c r="P1384" s="34"/>
      <c r="Q1384" s="34"/>
      <c r="R1384" s="34"/>
      <c r="S1384" s="34"/>
      <c r="T1384" s="70"/>
      <c r="AT1384" s="291" t="s">
        <v>191</v>
      </c>
      <c r="AU1384" s="291" t="s">
        <v>159</v>
      </c>
    </row>
    <row r="1385" spans="2:65" s="55" customFormat="1" ht="22.5" customHeight="1">
      <c r="B1385" s="33"/>
      <c r="C1385" s="142" t="s">
        <v>1402</v>
      </c>
      <c r="D1385" s="142" t="s">
        <v>146</v>
      </c>
      <c r="E1385" s="143" t="s">
        <v>766</v>
      </c>
      <c r="F1385" s="144" t="s">
        <v>767</v>
      </c>
      <c r="G1385" s="145" t="s">
        <v>189</v>
      </c>
      <c r="H1385" s="146">
        <v>1</v>
      </c>
      <c r="I1385" s="147"/>
      <c r="J1385" s="148">
        <f>ROUND(I1385*H1385,2)</f>
        <v>0</v>
      </c>
      <c r="K1385" s="144" t="s">
        <v>21</v>
      </c>
      <c r="L1385" s="33"/>
      <c r="M1385" s="302" t="s">
        <v>21</v>
      </c>
      <c r="N1385" s="149" t="s">
        <v>43</v>
      </c>
      <c r="O1385" s="34"/>
      <c r="P1385" s="150">
        <f>O1385*H1385</f>
        <v>0</v>
      </c>
      <c r="Q1385" s="150">
        <v>0</v>
      </c>
      <c r="R1385" s="150">
        <f>Q1385*H1385</f>
        <v>0</v>
      </c>
      <c r="S1385" s="150">
        <v>0</v>
      </c>
      <c r="T1385" s="151">
        <f>S1385*H1385</f>
        <v>0</v>
      </c>
      <c r="AR1385" s="291" t="s">
        <v>150</v>
      </c>
      <c r="AT1385" s="291" t="s">
        <v>146</v>
      </c>
      <c r="AU1385" s="291" t="s">
        <v>159</v>
      </c>
      <c r="AY1385" s="291" t="s">
        <v>145</v>
      </c>
      <c r="BE1385" s="303">
        <f>IF(N1385="základní",J1385,0)</f>
        <v>0</v>
      </c>
      <c r="BF1385" s="303">
        <f>IF(N1385="snížená",J1385,0)</f>
        <v>0</v>
      </c>
      <c r="BG1385" s="303">
        <f>IF(N1385="zákl. přenesená",J1385,0)</f>
        <v>0</v>
      </c>
      <c r="BH1385" s="303">
        <f>IF(N1385="sníž. přenesená",J1385,0)</f>
        <v>0</v>
      </c>
      <c r="BI1385" s="303">
        <f>IF(N1385="nulová",J1385,0)</f>
        <v>0</v>
      </c>
      <c r="BJ1385" s="291" t="s">
        <v>80</v>
      </c>
      <c r="BK1385" s="303">
        <f>ROUND(I1385*H1385,2)</f>
        <v>0</v>
      </c>
      <c r="BL1385" s="291" t="s">
        <v>150</v>
      </c>
      <c r="BM1385" s="291" t="s">
        <v>2020</v>
      </c>
    </row>
    <row r="1386" spans="2:65" s="55" customFormat="1" ht="22.5" customHeight="1">
      <c r="B1386" s="33"/>
      <c r="C1386" s="142" t="s">
        <v>2021</v>
      </c>
      <c r="D1386" s="142" t="s">
        <v>146</v>
      </c>
      <c r="E1386" s="143" t="s">
        <v>741</v>
      </c>
      <c r="F1386" s="144" t="s">
        <v>742</v>
      </c>
      <c r="G1386" s="145" t="s">
        <v>189</v>
      </c>
      <c r="H1386" s="146">
        <v>1</v>
      </c>
      <c r="I1386" s="147"/>
      <c r="J1386" s="148">
        <f>ROUND(I1386*H1386,2)</f>
        <v>0</v>
      </c>
      <c r="K1386" s="144" t="s">
        <v>21</v>
      </c>
      <c r="L1386" s="33"/>
      <c r="M1386" s="302" t="s">
        <v>21</v>
      </c>
      <c r="N1386" s="149" t="s">
        <v>43</v>
      </c>
      <c r="O1386" s="34"/>
      <c r="P1386" s="150">
        <f>O1386*H1386</f>
        <v>0</v>
      </c>
      <c r="Q1386" s="150">
        <v>0</v>
      </c>
      <c r="R1386" s="150">
        <f>Q1386*H1386</f>
        <v>0</v>
      </c>
      <c r="S1386" s="150">
        <v>0</v>
      </c>
      <c r="T1386" s="151">
        <f>S1386*H1386</f>
        <v>0</v>
      </c>
      <c r="AR1386" s="291" t="s">
        <v>150</v>
      </c>
      <c r="AT1386" s="291" t="s">
        <v>146</v>
      </c>
      <c r="AU1386" s="291" t="s">
        <v>159</v>
      </c>
      <c r="AY1386" s="291" t="s">
        <v>145</v>
      </c>
      <c r="BE1386" s="303">
        <f>IF(N1386="základní",J1386,0)</f>
        <v>0</v>
      </c>
      <c r="BF1386" s="303">
        <f>IF(N1386="snížená",J1386,0)</f>
        <v>0</v>
      </c>
      <c r="BG1386" s="303">
        <f>IF(N1386="zákl. přenesená",J1386,0)</f>
        <v>0</v>
      </c>
      <c r="BH1386" s="303">
        <f>IF(N1386="sníž. přenesená",J1386,0)</f>
        <v>0</v>
      </c>
      <c r="BI1386" s="303">
        <f>IF(N1386="nulová",J1386,0)</f>
        <v>0</v>
      </c>
      <c r="BJ1386" s="291" t="s">
        <v>80</v>
      </c>
      <c r="BK1386" s="303">
        <f>ROUND(I1386*H1386,2)</f>
        <v>0</v>
      </c>
      <c r="BL1386" s="291" t="s">
        <v>150</v>
      </c>
      <c r="BM1386" s="291" t="s">
        <v>2022</v>
      </c>
    </row>
    <row r="1387" spans="2:65" s="55" customFormat="1" ht="22.5" customHeight="1">
      <c r="B1387" s="33"/>
      <c r="C1387" s="182" t="s">
        <v>1404</v>
      </c>
      <c r="D1387" s="182" t="s">
        <v>232</v>
      </c>
      <c r="E1387" s="183" t="s">
        <v>743</v>
      </c>
      <c r="F1387" s="184" t="s">
        <v>744</v>
      </c>
      <c r="G1387" s="185" t="s">
        <v>745</v>
      </c>
      <c r="H1387" s="186">
        <v>1.2</v>
      </c>
      <c r="I1387" s="187"/>
      <c r="J1387" s="188">
        <f>ROUND(I1387*H1387,2)</f>
        <v>0</v>
      </c>
      <c r="K1387" s="184" t="s">
        <v>21</v>
      </c>
      <c r="L1387" s="306"/>
      <c r="M1387" s="307" t="s">
        <v>21</v>
      </c>
      <c r="N1387" s="189" t="s">
        <v>43</v>
      </c>
      <c r="O1387" s="34"/>
      <c r="P1387" s="150">
        <f>O1387*H1387</f>
        <v>0</v>
      </c>
      <c r="Q1387" s="150">
        <v>0</v>
      </c>
      <c r="R1387" s="150">
        <f>Q1387*H1387</f>
        <v>0</v>
      </c>
      <c r="S1387" s="150">
        <v>0</v>
      </c>
      <c r="T1387" s="151">
        <f>S1387*H1387</f>
        <v>0</v>
      </c>
      <c r="AR1387" s="291" t="s">
        <v>162</v>
      </c>
      <c r="AT1387" s="291" t="s">
        <v>232</v>
      </c>
      <c r="AU1387" s="291" t="s">
        <v>159</v>
      </c>
      <c r="AY1387" s="291" t="s">
        <v>145</v>
      </c>
      <c r="BE1387" s="303">
        <f>IF(N1387="základní",J1387,0)</f>
        <v>0</v>
      </c>
      <c r="BF1387" s="303">
        <f>IF(N1387="snížená",J1387,0)</f>
        <v>0</v>
      </c>
      <c r="BG1387" s="303">
        <f>IF(N1387="zákl. přenesená",J1387,0)</f>
        <v>0</v>
      </c>
      <c r="BH1387" s="303">
        <f>IF(N1387="sníž. přenesená",J1387,0)</f>
        <v>0</v>
      </c>
      <c r="BI1387" s="303">
        <f>IF(N1387="nulová",J1387,0)</f>
        <v>0</v>
      </c>
      <c r="BJ1387" s="291" t="s">
        <v>80</v>
      </c>
      <c r="BK1387" s="303">
        <f>ROUND(I1387*H1387,2)</f>
        <v>0</v>
      </c>
      <c r="BL1387" s="291" t="s">
        <v>150</v>
      </c>
      <c r="BM1387" s="291" t="s">
        <v>2023</v>
      </c>
    </row>
    <row r="1388" spans="2:65" s="133" customFormat="1" ht="29.85" customHeight="1">
      <c r="B1388" s="132"/>
      <c r="D1388" s="134" t="s">
        <v>71</v>
      </c>
      <c r="E1388" s="168" t="s">
        <v>838</v>
      </c>
      <c r="F1388" s="168" t="s">
        <v>839</v>
      </c>
      <c r="I1388" s="136"/>
      <c r="J1388" s="169">
        <f>BK1388</f>
        <v>0</v>
      </c>
      <c r="L1388" s="132"/>
      <c r="M1388" s="138"/>
      <c r="N1388" s="139"/>
      <c r="O1388" s="139"/>
      <c r="P1388" s="140">
        <f>SUM(P1389:P1405)</f>
        <v>0</v>
      </c>
      <c r="Q1388" s="139"/>
      <c r="R1388" s="140">
        <f>SUM(R1389:R1405)</f>
        <v>1.8500000000000001E-3</v>
      </c>
      <c r="S1388" s="139"/>
      <c r="T1388" s="141">
        <f>SUM(T1389:T1405)</f>
        <v>0</v>
      </c>
      <c r="AR1388" s="165" t="s">
        <v>80</v>
      </c>
      <c r="AT1388" s="300" t="s">
        <v>71</v>
      </c>
      <c r="AU1388" s="300" t="s">
        <v>80</v>
      </c>
      <c r="AY1388" s="165" t="s">
        <v>145</v>
      </c>
      <c r="BK1388" s="301">
        <f>SUM(BK1389:BK1405)</f>
        <v>0</v>
      </c>
    </row>
    <row r="1389" spans="2:65" s="55" customFormat="1" ht="31.5" customHeight="1">
      <c r="B1389" s="33"/>
      <c r="C1389" s="142" t="s">
        <v>2024</v>
      </c>
      <c r="D1389" s="142" t="s">
        <v>146</v>
      </c>
      <c r="E1389" s="143" t="s">
        <v>778</v>
      </c>
      <c r="F1389" s="144" t="s">
        <v>779</v>
      </c>
      <c r="G1389" s="145" t="s">
        <v>189</v>
      </c>
      <c r="H1389" s="146">
        <v>370</v>
      </c>
      <c r="I1389" s="147"/>
      <c r="J1389" s="148">
        <f>ROUND(I1389*H1389,2)</f>
        <v>0</v>
      </c>
      <c r="K1389" s="144" t="s">
        <v>190</v>
      </c>
      <c r="L1389" s="33"/>
      <c r="M1389" s="302" t="s">
        <v>21</v>
      </c>
      <c r="N1389" s="149" t="s">
        <v>43</v>
      </c>
      <c r="O1389" s="34"/>
      <c r="P1389" s="150">
        <f>O1389*H1389</f>
        <v>0</v>
      </c>
      <c r="Q1389" s="150">
        <v>0</v>
      </c>
      <c r="R1389" s="150">
        <f>Q1389*H1389</f>
        <v>0</v>
      </c>
      <c r="S1389" s="150">
        <v>0</v>
      </c>
      <c r="T1389" s="151">
        <f>S1389*H1389</f>
        <v>0</v>
      </c>
      <c r="AR1389" s="291" t="s">
        <v>150</v>
      </c>
      <c r="AT1389" s="291" t="s">
        <v>146</v>
      </c>
      <c r="AU1389" s="291" t="s">
        <v>82</v>
      </c>
      <c r="AY1389" s="291" t="s">
        <v>145</v>
      </c>
      <c r="BE1389" s="303">
        <f>IF(N1389="základní",J1389,0)</f>
        <v>0</v>
      </c>
      <c r="BF1389" s="303">
        <f>IF(N1389="snížená",J1389,0)</f>
        <v>0</v>
      </c>
      <c r="BG1389" s="303">
        <f>IF(N1389="zákl. přenesená",J1389,0)</f>
        <v>0</v>
      </c>
      <c r="BH1389" s="303">
        <f>IF(N1389="sníž. přenesená",J1389,0)</f>
        <v>0</v>
      </c>
      <c r="BI1389" s="303">
        <f>IF(N1389="nulová",J1389,0)</f>
        <v>0</v>
      </c>
      <c r="BJ1389" s="291" t="s">
        <v>80</v>
      </c>
      <c r="BK1389" s="303">
        <f>ROUND(I1389*H1389,2)</f>
        <v>0</v>
      </c>
      <c r="BL1389" s="291" t="s">
        <v>150</v>
      </c>
      <c r="BM1389" s="291" t="s">
        <v>2025</v>
      </c>
    </row>
    <row r="1390" spans="2:65" s="55" customFormat="1" ht="148.5">
      <c r="B1390" s="33"/>
      <c r="D1390" s="170" t="s">
        <v>191</v>
      </c>
      <c r="F1390" s="171" t="s">
        <v>780</v>
      </c>
      <c r="I1390" s="122"/>
      <c r="L1390" s="33"/>
      <c r="M1390" s="154"/>
      <c r="N1390" s="34"/>
      <c r="O1390" s="34"/>
      <c r="P1390" s="34"/>
      <c r="Q1390" s="34"/>
      <c r="R1390" s="34"/>
      <c r="S1390" s="34"/>
      <c r="T1390" s="70"/>
      <c r="AT1390" s="291" t="s">
        <v>191</v>
      </c>
      <c r="AU1390" s="291" t="s">
        <v>82</v>
      </c>
    </row>
    <row r="1391" spans="2:65" s="55" customFormat="1" ht="22.5" customHeight="1">
      <c r="B1391" s="33"/>
      <c r="C1391" s="182" t="s">
        <v>1405</v>
      </c>
      <c r="D1391" s="182" t="s">
        <v>232</v>
      </c>
      <c r="E1391" s="183" t="s">
        <v>781</v>
      </c>
      <c r="F1391" s="184" t="s">
        <v>782</v>
      </c>
      <c r="G1391" s="185" t="s">
        <v>783</v>
      </c>
      <c r="H1391" s="186">
        <v>0.37</v>
      </c>
      <c r="I1391" s="187"/>
      <c r="J1391" s="188">
        <f>ROUND(I1391*H1391,2)</f>
        <v>0</v>
      </c>
      <c r="K1391" s="184" t="s">
        <v>21</v>
      </c>
      <c r="L1391" s="306"/>
      <c r="M1391" s="307" t="s">
        <v>21</v>
      </c>
      <c r="N1391" s="189" t="s">
        <v>43</v>
      </c>
      <c r="O1391" s="34"/>
      <c r="P1391" s="150">
        <f>O1391*H1391</f>
        <v>0</v>
      </c>
      <c r="Q1391" s="150">
        <v>0</v>
      </c>
      <c r="R1391" s="150">
        <f>Q1391*H1391</f>
        <v>0</v>
      </c>
      <c r="S1391" s="150">
        <v>0</v>
      </c>
      <c r="T1391" s="151">
        <f>S1391*H1391</f>
        <v>0</v>
      </c>
      <c r="AR1391" s="291" t="s">
        <v>162</v>
      </c>
      <c r="AT1391" s="291" t="s">
        <v>232</v>
      </c>
      <c r="AU1391" s="291" t="s">
        <v>82</v>
      </c>
      <c r="AY1391" s="291" t="s">
        <v>145</v>
      </c>
      <c r="BE1391" s="303">
        <f>IF(N1391="základní",J1391,0)</f>
        <v>0</v>
      </c>
      <c r="BF1391" s="303">
        <f>IF(N1391="snížená",J1391,0)</f>
        <v>0</v>
      </c>
      <c r="BG1391" s="303">
        <f>IF(N1391="zákl. přenesená",J1391,0)</f>
        <v>0</v>
      </c>
      <c r="BH1391" s="303">
        <f>IF(N1391="sníž. přenesená",J1391,0)</f>
        <v>0</v>
      </c>
      <c r="BI1391" s="303">
        <f>IF(N1391="nulová",J1391,0)</f>
        <v>0</v>
      </c>
      <c r="BJ1391" s="291" t="s">
        <v>80</v>
      </c>
      <c r="BK1391" s="303">
        <f>ROUND(I1391*H1391,2)</f>
        <v>0</v>
      </c>
      <c r="BL1391" s="291" t="s">
        <v>150</v>
      </c>
      <c r="BM1391" s="291" t="s">
        <v>2026</v>
      </c>
    </row>
    <row r="1392" spans="2:65" s="55" customFormat="1" ht="31.5" customHeight="1">
      <c r="B1392" s="33"/>
      <c r="C1392" s="142" t="s">
        <v>2027</v>
      </c>
      <c r="D1392" s="142" t="s">
        <v>146</v>
      </c>
      <c r="E1392" s="143" t="s">
        <v>847</v>
      </c>
      <c r="F1392" s="144" t="s">
        <v>848</v>
      </c>
      <c r="G1392" s="145" t="s">
        <v>189</v>
      </c>
      <c r="H1392" s="146">
        <v>370</v>
      </c>
      <c r="I1392" s="147"/>
      <c r="J1392" s="148">
        <f>ROUND(I1392*H1392,2)</f>
        <v>0</v>
      </c>
      <c r="K1392" s="144" t="s">
        <v>21</v>
      </c>
      <c r="L1392" s="33"/>
      <c r="M1392" s="302" t="s">
        <v>21</v>
      </c>
      <c r="N1392" s="149" t="s">
        <v>43</v>
      </c>
      <c r="O1392" s="34"/>
      <c r="P1392" s="150">
        <f>O1392*H1392</f>
        <v>0</v>
      </c>
      <c r="Q1392" s="150">
        <v>0</v>
      </c>
      <c r="R1392" s="150">
        <f>Q1392*H1392</f>
        <v>0</v>
      </c>
      <c r="S1392" s="150">
        <v>0</v>
      </c>
      <c r="T1392" s="151">
        <f>S1392*H1392</f>
        <v>0</v>
      </c>
      <c r="AR1392" s="291" t="s">
        <v>150</v>
      </c>
      <c r="AT1392" s="291" t="s">
        <v>146</v>
      </c>
      <c r="AU1392" s="291" t="s">
        <v>82</v>
      </c>
      <c r="AY1392" s="291" t="s">
        <v>145</v>
      </c>
      <c r="BE1392" s="303">
        <f>IF(N1392="základní",J1392,0)</f>
        <v>0</v>
      </c>
      <c r="BF1392" s="303">
        <f>IF(N1392="snížená",J1392,0)</f>
        <v>0</v>
      </c>
      <c r="BG1392" s="303">
        <f>IF(N1392="zákl. přenesená",J1392,0)</f>
        <v>0</v>
      </c>
      <c r="BH1392" s="303">
        <f>IF(N1392="sníž. přenesená",J1392,0)</f>
        <v>0</v>
      </c>
      <c r="BI1392" s="303">
        <f>IF(N1392="nulová",J1392,0)</f>
        <v>0</v>
      </c>
      <c r="BJ1392" s="291" t="s">
        <v>80</v>
      </c>
      <c r="BK1392" s="303">
        <f>ROUND(I1392*H1392,2)</f>
        <v>0</v>
      </c>
      <c r="BL1392" s="291" t="s">
        <v>150</v>
      </c>
      <c r="BM1392" s="291" t="s">
        <v>2028</v>
      </c>
    </row>
    <row r="1393" spans="2:65" s="55" customFormat="1" ht="22.5" customHeight="1">
      <c r="B1393" s="33"/>
      <c r="C1393" s="142" t="s">
        <v>1407</v>
      </c>
      <c r="D1393" s="142" t="s">
        <v>146</v>
      </c>
      <c r="E1393" s="143" t="s">
        <v>850</v>
      </c>
      <c r="F1393" s="144" t="s">
        <v>851</v>
      </c>
      <c r="G1393" s="145" t="s">
        <v>189</v>
      </c>
      <c r="H1393" s="146">
        <v>370</v>
      </c>
      <c r="I1393" s="147"/>
      <c r="J1393" s="148">
        <f>ROUND(I1393*H1393,2)</f>
        <v>0</v>
      </c>
      <c r="K1393" s="144" t="s">
        <v>190</v>
      </c>
      <c r="L1393" s="33"/>
      <c r="M1393" s="302" t="s">
        <v>21</v>
      </c>
      <c r="N1393" s="149" t="s">
        <v>43</v>
      </c>
      <c r="O1393" s="34"/>
      <c r="P1393" s="150">
        <f>O1393*H1393</f>
        <v>0</v>
      </c>
      <c r="Q1393" s="150">
        <v>0</v>
      </c>
      <c r="R1393" s="150">
        <f>Q1393*H1393</f>
        <v>0</v>
      </c>
      <c r="S1393" s="150">
        <v>0</v>
      </c>
      <c r="T1393" s="151">
        <f>S1393*H1393</f>
        <v>0</v>
      </c>
      <c r="AR1393" s="291" t="s">
        <v>150</v>
      </c>
      <c r="AT1393" s="291" t="s">
        <v>146</v>
      </c>
      <c r="AU1393" s="291" t="s">
        <v>82</v>
      </c>
      <c r="AY1393" s="291" t="s">
        <v>145</v>
      </c>
      <c r="BE1393" s="303">
        <f>IF(N1393="základní",J1393,0)</f>
        <v>0</v>
      </c>
      <c r="BF1393" s="303">
        <f>IF(N1393="snížená",J1393,0)</f>
        <v>0</v>
      </c>
      <c r="BG1393" s="303">
        <f>IF(N1393="zákl. přenesená",J1393,0)</f>
        <v>0</v>
      </c>
      <c r="BH1393" s="303">
        <f>IF(N1393="sníž. přenesená",J1393,0)</f>
        <v>0</v>
      </c>
      <c r="BI1393" s="303">
        <f>IF(N1393="nulová",J1393,0)</f>
        <v>0</v>
      </c>
      <c r="BJ1393" s="291" t="s">
        <v>80</v>
      </c>
      <c r="BK1393" s="303">
        <f>ROUND(I1393*H1393,2)</f>
        <v>0</v>
      </c>
      <c r="BL1393" s="291" t="s">
        <v>150</v>
      </c>
      <c r="BM1393" s="291" t="s">
        <v>2029</v>
      </c>
    </row>
    <row r="1394" spans="2:65" s="55" customFormat="1" ht="40.5">
      <c r="B1394" s="33"/>
      <c r="D1394" s="170" t="s">
        <v>191</v>
      </c>
      <c r="F1394" s="171" t="s">
        <v>400</v>
      </c>
      <c r="I1394" s="122"/>
      <c r="L1394" s="33"/>
      <c r="M1394" s="154"/>
      <c r="N1394" s="34"/>
      <c r="O1394" s="34"/>
      <c r="P1394" s="34"/>
      <c r="Q1394" s="34"/>
      <c r="R1394" s="34"/>
      <c r="S1394" s="34"/>
      <c r="T1394" s="70"/>
      <c r="AT1394" s="291" t="s">
        <v>191</v>
      </c>
      <c r="AU1394" s="291" t="s">
        <v>82</v>
      </c>
    </row>
    <row r="1395" spans="2:65" s="55" customFormat="1" ht="22.5" customHeight="1">
      <c r="B1395" s="33"/>
      <c r="C1395" s="142" t="s">
        <v>2030</v>
      </c>
      <c r="D1395" s="142" t="s">
        <v>146</v>
      </c>
      <c r="E1395" s="143" t="s">
        <v>401</v>
      </c>
      <c r="F1395" s="144" t="s">
        <v>402</v>
      </c>
      <c r="G1395" s="145" t="s">
        <v>189</v>
      </c>
      <c r="H1395" s="146">
        <v>370</v>
      </c>
      <c r="I1395" s="147"/>
      <c r="J1395" s="148">
        <f>ROUND(I1395*H1395,2)</f>
        <v>0</v>
      </c>
      <c r="K1395" s="144" t="s">
        <v>190</v>
      </c>
      <c r="L1395" s="33"/>
      <c r="M1395" s="302" t="s">
        <v>21</v>
      </c>
      <c r="N1395" s="149" t="s">
        <v>43</v>
      </c>
      <c r="O1395" s="34"/>
      <c r="P1395" s="150">
        <f>O1395*H1395</f>
        <v>0</v>
      </c>
      <c r="Q1395" s="150">
        <v>0</v>
      </c>
      <c r="R1395" s="150">
        <f>Q1395*H1395</f>
        <v>0</v>
      </c>
      <c r="S1395" s="150">
        <v>0</v>
      </c>
      <c r="T1395" s="151">
        <f>S1395*H1395</f>
        <v>0</v>
      </c>
      <c r="AR1395" s="291" t="s">
        <v>150</v>
      </c>
      <c r="AT1395" s="291" t="s">
        <v>146</v>
      </c>
      <c r="AU1395" s="291" t="s">
        <v>82</v>
      </c>
      <c r="AY1395" s="291" t="s">
        <v>145</v>
      </c>
      <c r="BE1395" s="303">
        <f>IF(N1395="základní",J1395,0)</f>
        <v>0</v>
      </c>
      <c r="BF1395" s="303">
        <f>IF(N1395="snížená",J1395,0)</f>
        <v>0</v>
      </c>
      <c r="BG1395" s="303">
        <f>IF(N1395="zákl. přenesená",J1395,0)</f>
        <v>0</v>
      </c>
      <c r="BH1395" s="303">
        <f>IF(N1395="sníž. přenesená",J1395,0)</f>
        <v>0</v>
      </c>
      <c r="BI1395" s="303">
        <f>IF(N1395="nulová",J1395,0)</f>
        <v>0</v>
      </c>
      <c r="BJ1395" s="291" t="s">
        <v>80</v>
      </c>
      <c r="BK1395" s="303">
        <f>ROUND(I1395*H1395,2)</f>
        <v>0</v>
      </c>
      <c r="BL1395" s="291" t="s">
        <v>150</v>
      </c>
      <c r="BM1395" s="291" t="s">
        <v>2031</v>
      </c>
    </row>
    <row r="1396" spans="2:65" s="55" customFormat="1" ht="40.5">
      <c r="B1396" s="33"/>
      <c r="D1396" s="170" t="s">
        <v>191</v>
      </c>
      <c r="F1396" s="171" t="s">
        <v>400</v>
      </c>
      <c r="I1396" s="122"/>
      <c r="L1396" s="33"/>
      <c r="M1396" s="154"/>
      <c r="N1396" s="34"/>
      <c r="O1396" s="34"/>
      <c r="P1396" s="34"/>
      <c r="Q1396" s="34"/>
      <c r="R1396" s="34"/>
      <c r="S1396" s="34"/>
      <c r="T1396" s="70"/>
      <c r="AT1396" s="291" t="s">
        <v>191</v>
      </c>
      <c r="AU1396" s="291" t="s">
        <v>82</v>
      </c>
    </row>
    <row r="1397" spans="2:65" s="55" customFormat="1" ht="22.5" customHeight="1">
      <c r="B1397" s="33"/>
      <c r="C1397" s="142" t="s">
        <v>1408</v>
      </c>
      <c r="D1397" s="142" t="s">
        <v>146</v>
      </c>
      <c r="E1397" s="143" t="s">
        <v>855</v>
      </c>
      <c r="F1397" s="144" t="s">
        <v>856</v>
      </c>
      <c r="G1397" s="145" t="s">
        <v>189</v>
      </c>
      <c r="H1397" s="146">
        <v>370</v>
      </c>
      <c r="I1397" s="147"/>
      <c r="J1397" s="148">
        <f>ROUND(I1397*H1397,2)</f>
        <v>0</v>
      </c>
      <c r="K1397" s="144" t="s">
        <v>190</v>
      </c>
      <c r="L1397" s="33"/>
      <c r="M1397" s="302" t="s">
        <v>21</v>
      </c>
      <c r="N1397" s="149" t="s">
        <v>43</v>
      </c>
      <c r="O1397" s="34"/>
      <c r="P1397" s="150">
        <f>O1397*H1397</f>
        <v>0</v>
      </c>
      <c r="Q1397" s="150">
        <v>0</v>
      </c>
      <c r="R1397" s="150">
        <f>Q1397*H1397</f>
        <v>0</v>
      </c>
      <c r="S1397" s="150">
        <v>0</v>
      </c>
      <c r="T1397" s="151">
        <f>S1397*H1397</f>
        <v>0</v>
      </c>
      <c r="AR1397" s="291" t="s">
        <v>150</v>
      </c>
      <c r="AT1397" s="291" t="s">
        <v>146</v>
      </c>
      <c r="AU1397" s="291" t="s">
        <v>82</v>
      </c>
      <c r="AY1397" s="291" t="s">
        <v>145</v>
      </c>
      <c r="BE1397" s="303">
        <f>IF(N1397="základní",J1397,0)</f>
        <v>0</v>
      </c>
      <c r="BF1397" s="303">
        <f>IF(N1397="snížená",J1397,0)</f>
        <v>0</v>
      </c>
      <c r="BG1397" s="303">
        <f>IF(N1397="zákl. přenesená",J1397,0)</f>
        <v>0</v>
      </c>
      <c r="BH1397" s="303">
        <f>IF(N1397="sníž. přenesená",J1397,0)</f>
        <v>0</v>
      </c>
      <c r="BI1397" s="303">
        <f>IF(N1397="nulová",J1397,0)</f>
        <v>0</v>
      </c>
      <c r="BJ1397" s="291" t="s">
        <v>80</v>
      </c>
      <c r="BK1397" s="303">
        <f>ROUND(I1397*H1397,2)</f>
        <v>0</v>
      </c>
      <c r="BL1397" s="291" t="s">
        <v>150</v>
      </c>
      <c r="BM1397" s="291" t="s">
        <v>2032</v>
      </c>
    </row>
    <row r="1398" spans="2:65" s="55" customFormat="1" ht="40.5">
      <c r="B1398" s="33"/>
      <c r="D1398" s="170" t="s">
        <v>191</v>
      </c>
      <c r="F1398" s="171" t="s">
        <v>400</v>
      </c>
      <c r="I1398" s="122"/>
      <c r="L1398" s="33"/>
      <c r="M1398" s="154"/>
      <c r="N1398" s="34"/>
      <c r="O1398" s="34"/>
      <c r="P1398" s="34"/>
      <c r="Q1398" s="34"/>
      <c r="R1398" s="34"/>
      <c r="S1398" s="34"/>
      <c r="T1398" s="70"/>
      <c r="AT1398" s="291" t="s">
        <v>191</v>
      </c>
      <c r="AU1398" s="291" t="s">
        <v>82</v>
      </c>
    </row>
    <row r="1399" spans="2:65" s="55" customFormat="1" ht="22.5" customHeight="1">
      <c r="B1399" s="33"/>
      <c r="C1399" s="142" t="s">
        <v>2033</v>
      </c>
      <c r="D1399" s="142" t="s">
        <v>146</v>
      </c>
      <c r="E1399" s="143" t="s">
        <v>401</v>
      </c>
      <c r="F1399" s="144" t="s">
        <v>402</v>
      </c>
      <c r="G1399" s="145" t="s">
        <v>189</v>
      </c>
      <c r="H1399" s="146">
        <v>370</v>
      </c>
      <c r="I1399" s="147"/>
      <c r="J1399" s="148">
        <f>ROUND(I1399*H1399,2)</f>
        <v>0</v>
      </c>
      <c r="K1399" s="144" t="s">
        <v>190</v>
      </c>
      <c r="L1399" s="33"/>
      <c r="M1399" s="302" t="s">
        <v>21</v>
      </c>
      <c r="N1399" s="149" t="s">
        <v>43</v>
      </c>
      <c r="O1399" s="34"/>
      <c r="P1399" s="150">
        <f>O1399*H1399</f>
        <v>0</v>
      </c>
      <c r="Q1399" s="150">
        <v>0</v>
      </c>
      <c r="R1399" s="150">
        <f>Q1399*H1399</f>
        <v>0</v>
      </c>
      <c r="S1399" s="150">
        <v>0</v>
      </c>
      <c r="T1399" s="151">
        <f>S1399*H1399</f>
        <v>0</v>
      </c>
      <c r="AR1399" s="291" t="s">
        <v>150</v>
      </c>
      <c r="AT1399" s="291" t="s">
        <v>146</v>
      </c>
      <c r="AU1399" s="291" t="s">
        <v>82</v>
      </c>
      <c r="AY1399" s="291" t="s">
        <v>145</v>
      </c>
      <c r="BE1399" s="303">
        <f>IF(N1399="základní",J1399,0)</f>
        <v>0</v>
      </c>
      <c r="BF1399" s="303">
        <f>IF(N1399="snížená",J1399,0)</f>
        <v>0</v>
      </c>
      <c r="BG1399" s="303">
        <f>IF(N1399="zákl. přenesená",J1399,0)</f>
        <v>0</v>
      </c>
      <c r="BH1399" s="303">
        <f>IF(N1399="sníž. přenesená",J1399,0)</f>
        <v>0</v>
      </c>
      <c r="BI1399" s="303">
        <f>IF(N1399="nulová",J1399,0)</f>
        <v>0</v>
      </c>
      <c r="BJ1399" s="291" t="s">
        <v>80</v>
      </c>
      <c r="BK1399" s="303">
        <f>ROUND(I1399*H1399,2)</f>
        <v>0</v>
      </c>
      <c r="BL1399" s="291" t="s">
        <v>150</v>
      </c>
      <c r="BM1399" s="291" t="s">
        <v>2034</v>
      </c>
    </row>
    <row r="1400" spans="2:65" s="55" customFormat="1" ht="40.5">
      <c r="B1400" s="33"/>
      <c r="D1400" s="170" t="s">
        <v>191</v>
      </c>
      <c r="F1400" s="171" t="s">
        <v>400</v>
      </c>
      <c r="I1400" s="122"/>
      <c r="L1400" s="33"/>
      <c r="M1400" s="154"/>
      <c r="N1400" s="34"/>
      <c r="O1400" s="34"/>
      <c r="P1400" s="34"/>
      <c r="Q1400" s="34"/>
      <c r="R1400" s="34"/>
      <c r="S1400" s="34"/>
      <c r="T1400" s="70"/>
      <c r="AT1400" s="291" t="s">
        <v>191</v>
      </c>
      <c r="AU1400" s="291" t="s">
        <v>82</v>
      </c>
    </row>
    <row r="1401" spans="2:65" s="55" customFormat="1" ht="22.5" customHeight="1">
      <c r="B1401" s="33"/>
      <c r="C1401" s="142" t="s">
        <v>1410</v>
      </c>
      <c r="D1401" s="142" t="s">
        <v>146</v>
      </c>
      <c r="E1401" s="143" t="s">
        <v>860</v>
      </c>
      <c r="F1401" s="144" t="s">
        <v>861</v>
      </c>
      <c r="G1401" s="145" t="s">
        <v>189</v>
      </c>
      <c r="H1401" s="146">
        <v>370</v>
      </c>
      <c r="I1401" s="147"/>
      <c r="J1401" s="148">
        <f>ROUND(I1401*H1401,2)</f>
        <v>0</v>
      </c>
      <c r="K1401" s="144" t="s">
        <v>21</v>
      </c>
      <c r="L1401" s="33"/>
      <c r="M1401" s="302" t="s">
        <v>21</v>
      </c>
      <c r="N1401" s="149" t="s">
        <v>43</v>
      </c>
      <c r="O1401" s="34"/>
      <c r="P1401" s="150">
        <f>O1401*H1401</f>
        <v>0</v>
      </c>
      <c r="Q1401" s="150">
        <v>0</v>
      </c>
      <c r="R1401" s="150">
        <f>Q1401*H1401</f>
        <v>0</v>
      </c>
      <c r="S1401" s="150">
        <v>0</v>
      </c>
      <c r="T1401" s="151">
        <f>S1401*H1401</f>
        <v>0</v>
      </c>
      <c r="AR1401" s="291" t="s">
        <v>150</v>
      </c>
      <c r="AT1401" s="291" t="s">
        <v>146</v>
      </c>
      <c r="AU1401" s="291" t="s">
        <v>82</v>
      </c>
      <c r="AY1401" s="291" t="s">
        <v>145</v>
      </c>
      <c r="BE1401" s="303">
        <f>IF(N1401="základní",J1401,0)</f>
        <v>0</v>
      </c>
      <c r="BF1401" s="303">
        <f>IF(N1401="snížená",J1401,0)</f>
        <v>0</v>
      </c>
      <c r="BG1401" s="303">
        <f>IF(N1401="zákl. přenesená",J1401,0)</f>
        <v>0</v>
      </c>
      <c r="BH1401" s="303">
        <f>IF(N1401="sníž. přenesená",J1401,0)</f>
        <v>0</v>
      </c>
      <c r="BI1401" s="303">
        <f>IF(N1401="nulová",J1401,0)</f>
        <v>0</v>
      </c>
      <c r="BJ1401" s="291" t="s">
        <v>80</v>
      </c>
      <c r="BK1401" s="303">
        <f>ROUND(I1401*H1401,2)</f>
        <v>0</v>
      </c>
      <c r="BL1401" s="291" t="s">
        <v>150</v>
      </c>
      <c r="BM1401" s="291" t="s">
        <v>2035</v>
      </c>
    </row>
    <row r="1402" spans="2:65" s="55" customFormat="1" ht="22.5" customHeight="1">
      <c r="B1402" s="33"/>
      <c r="C1402" s="182" t="s">
        <v>2036</v>
      </c>
      <c r="D1402" s="182" t="s">
        <v>232</v>
      </c>
      <c r="E1402" s="183" t="s">
        <v>864</v>
      </c>
      <c r="F1402" s="184" t="s">
        <v>1249</v>
      </c>
      <c r="G1402" s="185" t="s">
        <v>459</v>
      </c>
      <c r="H1402" s="186">
        <v>1.85</v>
      </c>
      <c r="I1402" s="187"/>
      <c r="J1402" s="188">
        <f>ROUND(I1402*H1402,2)</f>
        <v>0</v>
      </c>
      <c r="K1402" s="184" t="s">
        <v>190</v>
      </c>
      <c r="L1402" s="306"/>
      <c r="M1402" s="307" t="s">
        <v>21</v>
      </c>
      <c r="N1402" s="189" t="s">
        <v>43</v>
      </c>
      <c r="O1402" s="34"/>
      <c r="P1402" s="150">
        <f>O1402*H1402</f>
        <v>0</v>
      </c>
      <c r="Q1402" s="150">
        <v>1E-3</v>
      </c>
      <c r="R1402" s="150">
        <f>Q1402*H1402</f>
        <v>1.8500000000000001E-3</v>
      </c>
      <c r="S1402" s="150">
        <v>0</v>
      </c>
      <c r="T1402" s="151">
        <f>S1402*H1402</f>
        <v>0</v>
      </c>
      <c r="AR1402" s="291" t="s">
        <v>162</v>
      </c>
      <c r="AT1402" s="291" t="s">
        <v>232</v>
      </c>
      <c r="AU1402" s="291" t="s">
        <v>82</v>
      </c>
      <c r="AY1402" s="291" t="s">
        <v>145</v>
      </c>
      <c r="BE1402" s="303">
        <f>IF(N1402="základní",J1402,0)</f>
        <v>0</v>
      </c>
      <c r="BF1402" s="303">
        <f>IF(N1402="snížená",J1402,0)</f>
        <v>0</v>
      </c>
      <c r="BG1402" s="303">
        <f>IF(N1402="zákl. přenesená",J1402,0)</f>
        <v>0</v>
      </c>
      <c r="BH1402" s="303">
        <f>IF(N1402="sníž. přenesená",J1402,0)</f>
        <v>0</v>
      </c>
      <c r="BI1402" s="303">
        <f>IF(N1402="nulová",J1402,0)</f>
        <v>0</v>
      </c>
      <c r="BJ1402" s="291" t="s">
        <v>80</v>
      </c>
      <c r="BK1402" s="303">
        <f>ROUND(I1402*H1402,2)</f>
        <v>0</v>
      </c>
      <c r="BL1402" s="291" t="s">
        <v>150</v>
      </c>
      <c r="BM1402" s="291" t="s">
        <v>2037</v>
      </c>
    </row>
    <row r="1403" spans="2:65" s="55" customFormat="1" ht="22.5" customHeight="1">
      <c r="B1403" s="33"/>
      <c r="C1403" s="142" t="s">
        <v>1411</v>
      </c>
      <c r="D1403" s="142" t="s">
        <v>146</v>
      </c>
      <c r="E1403" s="143" t="s">
        <v>962</v>
      </c>
      <c r="F1403" s="144" t="s">
        <v>963</v>
      </c>
      <c r="G1403" s="145" t="s">
        <v>189</v>
      </c>
      <c r="H1403" s="146">
        <v>370</v>
      </c>
      <c r="I1403" s="147"/>
      <c r="J1403" s="148">
        <f>ROUND(I1403*H1403,2)</f>
        <v>0</v>
      </c>
      <c r="K1403" s="144" t="s">
        <v>190</v>
      </c>
      <c r="L1403" s="33"/>
      <c r="M1403" s="302" t="s">
        <v>21</v>
      </c>
      <c r="N1403" s="149" t="s">
        <v>43</v>
      </c>
      <c r="O1403" s="34"/>
      <c r="P1403" s="150">
        <f>O1403*H1403</f>
        <v>0</v>
      </c>
      <c r="Q1403" s="150">
        <v>0</v>
      </c>
      <c r="R1403" s="150">
        <f>Q1403*H1403</f>
        <v>0</v>
      </c>
      <c r="S1403" s="150">
        <v>0</v>
      </c>
      <c r="T1403" s="151">
        <f>S1403*H1403</f>
        <v>0</v>
      </c>
      <c r="AR1403" s="291" t="s">
        <v>150</v>
      </c>
      <c r="AT1403" s="291" t="s">
        <v>146</v>
      </c>
      <c r="AU1403" s="291" t="s">
        <v>82</v>
      </c>
      <c r="AY1403" s="291" t="s">
        <v>145</v>
      </c>
      <c r="BE1403" s="303">
        <f>IF(N1403="základní",J1403,0)</f>
        <v>0</v>
      </c>
      <c r="BF1403" s="303">
        <f>IF(N1403="snížená",J1403,0)</f>
        <v>0</v>
      </c>
      <c r="BG1403" s="303">
        <f>IF(N1403="zákl. přenesená",J1403,0)</f>
        <v>0</v>
      </c>
      <c r="BH1403" s="303">
        <f>IF(N1403="sníž. přenesená",J1403,0)</f>
        <v>0</v>
      </c>
      <c r="BI1403" s="303">
        <f>IF(N1403="nulová",J1403,0)</f>
        <v>0</v>
      </c>
      <c r="BJ1403" s="291" t="s">
        <v>80</v>
      </c>
      <c r="BK1403" s="303">
        <f>ROUND(I1403*H1403,2)</f>
        <v>0</v>
      </c>
      <c r="BL1403" s="291" t="s">
        <v>150</v>
      </c>
      <c r="BM1403" s="291" t="s">
        <v>2038</v>
      </c>
    </row>
    <row r="1404" spans="2:65" s="55" customFormat="1" ht="40.5">
      <c r="B1404" s="33"/>
      <c r="D1404" s="170" t="s">
        <v>191</v>
      </c>
      <c r="F1404" s="171" t="s">
        <v>400</v>
      </c>
      <c r="I1404" s="122"/>
      <c r="L1404" s="33"/>
      <c r="M1404" s="154"/>
      <c r="N1404" s="34"/>
      <c r="O1404" s="34"/>
      <c r="P1404" s="34"/>
      <c r="Q1404" s="34"/>
      <c r="R1404" s="34"/>
      <c r="S1404" s="34"/>
      <c r="T1404" s="70"/>
      <c r="AT1404" s="291" t="s">
        <v>191</v>
      </c>
      <c r="AU1404" s="291" t="s">
        <v>82</v>
      </c>
    </row>
    <row r="1405" spans="2:65" s="55" customFormat="1" ht="22.5" customHeight="1">
      <c r="B1405" s="33"/>
      <c r="C1405" s="142" t="s">
        <v>2039</v>
      </c>
      <c r="D1405" s="142" t="s">
        <v>146</v>
      </c>
      <c r="E1405" s="143" t="s">
        <v>870</v>
      </c>
      <c r="F1405" s="144" t="s">
        <v>871</v>
      </c>
      <c r="G1405" s="145" t="s">
        <v>189</v>
      </c>
      <c r="H1405" s="146">
        <v>740</v>
      </c>
      <c r="I1405" s="147"/>
      <c r="J1405" s="148">
        <f>ROUND(I1405*H1405,2)</f>
        <v>0</v>
      </c>
      <c r="K1405" s="144" t="s">
        <v>21</v>
      </c>
      <c r="L1405" s="33"/>
      <c r="M1405" s="302" t="s">
        <v>21</v>
      </c>
      <c r="N1405" s="149" t="s">
        <v>43</v>
      </c>
      <c r="O1405" s="34"/>
      <c r="P1405" s="150">
        <f>O1405*H1405</f>
        <v>0</v>
      </c>
      <c r="Q1405" s="150">
        <v>0</v>
      </c>
      <c r="R1405" s="150">
        <f>Q1405*H1405</f>
        <v>0</v>
      </c>
      <c r="S1405" s="150">
        <v>0</v>
      </c>
      <c r="T1405" s="151">
        <f>S1405*H1405</f>
        <v>0</v>
      </c>
      <c r="AR1405" s="291" t="s">
        <v>150</v>
      </c>
      <c r="AT1405" s="291" t="s">
        <v>146</v>
      </c>
      <c r="AU1405" s="291" t="s">
        <v>82</v>
      </c>
      <c r="AY1405" s="291" t="s">
        <v>145</v>
      </c>
      <c r="BE1405" s="303">
        <f>IF(N1405="základní",J1405,0)</f>
        <v>0</v>
      </c>
      <c r="BF1405" s="303">
        <f>IF(N1405="snížená",J1405,0)</f>
        <v>0</v>
      </c>
      <c r="BG1405" s="303">
        <f>IF(N1405="zákl. přenesená",J1405,0)</f>
        <v>0</v>
      </c>
      <c r="BH1405" s="303">
        <f>IF(N1405="sníž. přenesená",J1405,0)</f>
        <v>0</v>
      </c>
      <c r="BI1405" s="303">
        <f>IF(N1405="nulová",J1405,0)</f>
        <v>0</v>
      </c>
      <c r="BJ1405" s="291" t="s">
        <v>80</v>
      </c>
      <c r="BK1405" s="303">
        <f>ROUND(I1405*H1405,2)</f>
        <v>0</v>
      </c>
      <c r="BL1405" s="291" t="s">
        <v>150</v>
      </c>
      <c r="BM1405" s="291" t="s">
        <v>2040</v>
      </c>
    </row>
    <row r="1406" spans="2:65" s="133" customFormat="1" ht="37.35" customHeight="1">
      <c r="B1406" s="132"/>
      <c r="D1406" s="165" t="s">
        <v>71</v>
      </c>
      <c r="E1406" s="166" t="s">
        <v>2041</v>
      </c>
      <c r="F1406" s="166" t="s">
        <v>2042</v>
      </c>
      <c r="I1406" s="136"/>
      <c r="J1406" s="167">
        <f>BK1406</f>
        <v>0</v>
      </c>
      <c r="L1406" s="132"/>
      <c r="M1406" s="138"/>
      <c r="N1406" s="139"/>
      <c r="O1406" s="139"/>
      <c r="P1406" s="140">
        <f>P1407+P1413+P1447</f>
        <v>0</v>
      </c>
      <c r="Q1406" s="139"/>
      <c r="R1406" s="140">
        <f>R1407+R1413+R1447</f>
        <v>20.852270000000004</v>
      </c>
      <c r="S1406" s="139"/>
      <c r="T1406" s="141">
        <f>T1407+T1413+T1447</f>
        <v>0</v>
      </c>
      <c r="AR1406" s="165" t="s">
        <v>80</v>
      </c>
      <c r="AT1406" s="300" t="s">
        <v>71</v>
      </c>
      <c r="AU1406" s="300" t="s">
        <v>72</v>
      </c>
      <c r="AY1406" s="165" t="s">
        <v>145</v>
      </c>
      <c r="BK1406" s="301">
        <f>BK1407+BK1413+BK1447</f>
        <v>0</v>
      </c>
    </row>
    <row r="1407" spans="2:65" s="133" customFormat="1" ht="19.899999999999999" customHeight="1">
      <c r="B1407" s="132"/>
      <c r="D1407" s="134" t="s">
        <v>71</v>
      </c>
      <c r="E1407" s="168" t="s">
        <v>2439</v>
      </c>
      <c r="F1407" s="168" t="s">
        <v>2440</v>
      </c>
      <c r="I1407" s="136"/>
      <c r="J1407" s="169">
        <f>BK1407</f>
        <v>0</v>
      </c>
      <c r="L1407" s="132"/>
      <c r="M1407" s="138"/>
      <c r="N1407" s="139"/>
      <c r="O1407" s="139"/>
      <c r="P1407" s="140">
        <f>SUM(P1408:P1412)</f>
        <v>0</v>
      </c>
      <c r="Q1407" s="139"/>
      <c r="R1407" s="140">
        <f>SUM(R1408:R1412)</f>
        <v>0</v>
      </c>
      <c r="S1407" s="139"/>
      <c r="T1407" s="141">
        <f>SUM(T1408:T1412)</f>
        <v>0</v>
      </c>
      <c r="AR1407" s="165" t="s">
        <v>80</v>
      </c>
      <c r="AT1407" s="300" t="s">
        <v>71</v>
      </c>
      <c r="AU1407" s="300" t="s">
        <v>80</v>
      </c>
      <c r="AY1407" s="165" t="s">
        <v>145</v>
      </c>
      <c r="BK1407" s="301">
        <f>SUM(BK1408:BK1412)</f>
        <v>0</v>
      </c>
    </row>
    <row r="1408" spans="2:65" s="55" customFormat="1" ht="31.5" customHeight="1">
      <c r="B1408" s="33"/>
      <c r="C1408" s="142" t="s">
        <v>1413</v>
      </c>
      <c r="D1408" s="142" t="s">
        <v>146</v>
      </c>
      <c r="E1408" s="143" t="s">
        <v>698</v>
      </c>
      <c r="F1408" s="144" t="s">
        <v>699</v>
      </c>
      <c r="G1408" s="145" t="s">
        <v>155</v>
      </c>
      <c r="H1408" s="146">
        <v>50</v>
      </c>
      <c r="I1408" s="147"/>
      <c r="J1408" s="148">
        <f>ROUND(I1408*H1408,2)</f>
        <v>0</v>
      </c>
      <c r="K1408" s="144" t="s">
        <v>21</v>
      </c>
      <c r="L1408" s="33"/>
      <c r="M1408" s="302" t="s">
        <v>21</v>
      </c>
      <c r="N1408" s="149" t="s">
        <v>43</v>
      </c>
      <c r="O1408" s="34"/>
      <c r="P1408" s="150">
        <f>O1408*H1408</f>
        <v>0</v>
      </c>
      <c r="Q1408" s="150">
        <v>0</v>
      </c>
      <c r="R1408" s="150">
        <f>Q1408*H1408</f>
        <v>0</v>
      </c>
      <c r="S1408" s="150">
        <v>0</v>
      </c>
      <c r="T1408" s="151">
        <f>S1408*H1408</f>
        <v>0</v>
      </c>
      <c r="AR1408" s="291" t="s">
        <v>150</v>
      </c>
      <c r="AT1408" s="291" t="s">
        <v>146</v>
      </c>
      <c r="AU1408" s="291" t="s">
        <v>82</v>
      </c>
      <c r="AY1408" s="291" t="s">
        <v>145</v>
      </c>
      <c r="BE1408" s="303">
        <f>IF(N1408="základní",J1408,0)</f>
        <v>0</v>
      </c>
      <c r="BF1408" s="303">
        <f>IF(N1408="snížená",J1408,0)</f>
        <v>0</v>
      </c>
      <c r="BG1408" s="303">
        <f>IF(N1408="zákl. přenesená",J1408,0)</f>
        <v>0</v>
      </c>
      <c r="BH1408" s="303">
        <f>IF(N1408="sníž. přenesená",J1408,0)</f>
        <v>0</v>
      </c>
      <c r="BI1408" s="303">
        <f>IF(N1408="nulová",J1408,0)</f>
        <v>0</v>
      </c>
      <c r="BJ1408" s="291" t="s">
        <v>80</v>
      </c>
      <c r="BK1408" s="303">
        <f>ROUND(I1408*H1408,2)</f>
        <v>0</v>
      </c>
      <c r="BL1408" s="291" t="s">
        <v>150</v>
      </c>
      <c r="BM1408" s="291" t="s">
        <v>2043</v>
      </c>
    </row>
    <row r="1409" spans="2:65" s="55" customFormat="1" ht="31.5" customHeight="1">
      <c r="B1409" s="33"/>
      <c r="C1409" s="142" t="s">
        <v>2044</v>
      </c>
      <c r="D1409" s="142" t="s">
        <v>146</v>
      </c>
      <c r="E1409" s="143" t="s">
        <v>877</v>
      </c>
      <c r="F1409" s="144" t="s">
        <v>878</v>
      </c>
      <c r="G1409" s="145" t="s">
        <v>155</v>
      </c>
      <c r="H1409" s="146">
        <v>50</v>
      </c>
      <c r="I1409" s="147"/>
      <c r="J1409" s="148">
        <f>ROUND(I1409*H1409,2)</f>
        <v>0</v>
      </c>
      <c r="K1409" s="144" t="s">
        <v>21</v>
      </c>
      <c r="L1409" s="33"/>
      <c r="M1409" s="302" t="s">
        <v>21</v>
      </c>
      <c r="N1409" s="149" t="s">
        <v>43</v>
      </c>
      <c r="O1409" s="34"/>
      <c r="P1409" s="150">
        <f>O1409*H1409</f>
        <v>0</v>
      </c>
      <c r="Q1409" s="150">
        <v>0</v>
      </c>
      <c r="R1409" s="150">
        <f>Q1409*H1409</f>
        <v>0</v>
      </c>
      <c r="S1409" s="150">
        <v>0</v>
      </c>
      <c r="T1409" s="151">
        <f>S1409*H1409</f>
        <v>0</v>
      </c>
      <c r="AR1409" s="291" t="s">
        <v>150</v>
      </c>
      <c r="AT1409" s="291" t="s">
        <v>146</v>
      </c>
      <c r="AU1409" s="291" t="s">
        <v>82</v>
      </c>
      <c r="AY1409" s="291" t="s">
        <v>145</v>
      </c>
      <c r="BE1409" s="303">
        <f>IF(N1409="základní",J1409,0)</f>
        <v>0</v>
      </c>
      <c r="BF1409" s="303">
        <f>IF(N1409="snížená",J1409,0)</f>
        <v>0</v>
      </c>
      <c r="BG1409" s="303">
        <f>IF(N1409="zákl. přenesená",J1409,0)</f>
        <v>0</v>
      </c>
      <c r="BH1409" s="303">
        <f>IF(N1409="sníž. přenesená",J1409,0)</f>
        <v>0</v>
      </c>
      <c r="BI1409" s="303">
        <f>IF(N1409="nulová",J1409,0)</f>
        <v>0</v>
      </c>
      <c r="BJ1409" s="291" t="s">
        <v>80</v>
      </c>
      <c r="BK1409" s="303">
        <f>ROUND(I1409*H1409,2)</f>
        <v>0</v>
      </c>
      <c r="BL1409" s="291" t="s">
        <v>150</v>
      </c>
      <c r="BM1409" s="291" t="s">
        <v>2045</v>
      </c>
    </row>
    <row r="1410" spans="2:65" s="55" customFormat="1" ht="31.5" customHeight="1">
      <c r="B1410" s="33"/>
      <c r="C1410" s="142" t="s">
        <v>1414</v>
      </c>
      <c r="D1410" s="142" t="s">
        <v>146</v>
      </c>
      <c r="E1410" s="143" t="s">
        <v>701</v>
      </c>
      <c r="F1410" s="144" t="s">
        <v>702</v>
      </c>
      <c r="G1410" s="145" t="s">
        <v>155</v>
      </c>
      <c r="H1410" s="146">
        <v>20</v>
      </c>
      <c r="I1410" s="147"/>
      <c r="J1410" s="148">
        <f>ROUND(I1410*H1410,2)</f>
        <v>0</v>
      </c>
      <c r="K1410" s="144" t="s">
        <v>21</v>
      </c>
      <c r="L1410" s="33"/>
      <c r="M1410" s="302" t="s">
        <v>21</v>
      </c>
      <c r="N1410" s="149" t="s">
        <v>43</v>
      </c>
      <c r="O1410" s="34"/>
      <c r="P1410" s="150">
        <f>O1410*H1410</f>
        <v>0</v>
      </c>
      <c r="Q1410" s="150">
        <v>0</v>
      </c>
      <c r="R1410" s="150">
        <f>Q1410*H1410</f>
        <v>0</v>
      </c>
      <c r="S1410" s="150">
        <v>0</v>
      </c>
      <c r="T1410" s="151">
        <f>S1410*H1410</f>
        <v>0</v>
      </c>
      <c r="AR1410" s="291" t="s">
        <v>150</v>
      </c>
      <c r="AT1410" s="291" t="s">
        <v>146</v>
      </c>
      <c r="AU1410" s="291" t="s">
        <v>82</v>
      </c>
      <c r="AY1410" s="291" t="s">
        <v>145</v>
      </c>
      <c r="BE1410" s="303">
        <f>IF(N1410="základní",J1410,0)</f>
        <v>0</v>
      </c>
      <c r="BF1410" s="303">
        <f>IF(N1410="snížená",J1410,0)</f>
        <v>0</v>
      </c>
      <c r="BG1410" s="303">
        <f>IF(N1410="zákl. přenesená",J1410,0)</f>
        <v>0</v>
      </c>
      <c r="BH1410" s="303">
        <f>IF(N1410="sníž. přenesená",J1410,0)</f>
        <v>0</v>
      </c>
      <c r="BI1410" s="303">
        <f>IF(N1410="nulová",J1410,0)</f>
        <v>0</v>
      </c>
      <c r="BJ1410" s="291" t="s">
        <v>80</v>
      </c>
      <c r="BK1410" s="303">
        <f>ROUND(I1410*H1410,2)</f>
        <v>0</v>
      </c>
      <c r="BL1410" s="291" t="s">
        <v>150</v>
      </c>
      <c r="BM1410" s="291" t="s">
        <v>2046</v>
      </c>
    </row>
    <row r="1411" spans="2:65" s="55" customFormat="1" ht="22.5" customHeight="1">
      <c r="B1411" s="33"/>
      <c r="C1411" s="142" t="s">
        <v>2047</v>
      </c>
      <c r="D1411" s="142" t="s">
        <v>146</v>
      </c>
      <c r="E1411" s="143" t="s">
        <v>887</v>
      </c>
      <c r="F1411" s="144" t="s">
        <v>888</v>
      </c>
      <c r="G1411" s="145" t="s">
        <v>189</v>
      </c>
      <c r="H1411" s="146">
        <v>735</v>
      </c>
      <c r="I1411" s="147"/>
      <c r="J1411" s="148">
        <f>ROUND(I1411*H1411,2)</f>
        <v>0</v>
      </c>
      <c r="K1411" s="144" t="s">
        <v>21</v>
      </c>
      <c r="L1411" s="33"/>
      <c r="M1411" s="302" t="s">
        <v>21</v>
      </c>
      <c r="N1411" s="149" t="s">
        <v>43</v>
      </c>
      <c r="O1411" s="34"/>
      <c r="P1411" s="150">
        <f>O1411*H1411</f>
        <v>0</v>
      </c>
      <c r="Q1411" s="150">
        <v>0</v>
      </c>
      <c r="R1411" s="150">
        <f>Q1411*H1411</f>
        <v>0</v>
      </c>
      <c r="S1411" s="150">
        <v>0</v>
      </c>
      <c r="T1411" s="151">
        <f>S1411*H1411</f>
        <v>0</v>
      </c>
      <c r="AR1411" s="291" t="s">
        <v>150</v>
      </c>
      <c r="AT1411" s="291" t="s">
        <v>146</v>
      </c>
      <c r="AU1411" s="291" t="s">
        <v>82</v>
      </c>
      <c r="AY1411" s="291" t="s">
        <v>145</v>
      </c>
      <c r="BE1411" s="303">
        <f>IF(N1411="základní",J1411,0)</f>
        <v>0</v>
      </c>
      <c r="BF1411" s="303">
        <f>IF(N1411="snížená",J1411,0)</f>
        <v>0</v>
      </c>
      <c r="BG1411" s="303">
        <f>IF(N1411="zákl. přenesená",J1411,0)</f>
        <v>0</v>
      </c>
      <c r="BH1411" s="303">
        <f>IF(N1411="sníž. přenesená",J1411,0)</f>
        <v>0</v>
      </c>
      <c r="BI1411" s="303">
        <f>IF(N1411="nulová",J1411,0)</f>
        <v>0</v>
      </c>
      <c r="BJ1411" s="291" t="s">
        <v>80</v>
      </c>
      <c r="BK1411" s="303">
        <f>ROUND(I1411*H1411,2)</f>
        <v>0</v>
      </c>
      <c r="BL1411" s="291" t="s">
        <v>150</v>
      </c>
      <c r="BM1411" s="291" t="s">
        <v>2048</v>
      </c>
    </row>
    <row r="1412" spans="2:65" s="55" customFormat="1" ht="22.5" customHeight="1">
      <c r="B1412" s="33"/>
      <c r="C1412" s="142" t="s">
        <v>1416</v>
      </c>
      <c r="D1412" s="142" t="s">
        <v>146</v>
      </c>
      <c r="E1412" s="143" t="s">
        <v>706</v>
      </c>
      <c r="F1412" s="144" t="s">
        <v>707</v>
      </c>
      <c r="G1412" s="145" t="s">
        <v>221</v>
      </c>
      <c r="H1412" s="146">
        <v>43</v>
      </c>
      <c r="I1412" s="147"/>
      <c r="J1412" s="148">
        <f>ROUND(I1412*H1412,2)</f>
        <v>0</v>
      </c>
      <c r="K1412" s="144" t="s">
        <v>21</v>
      </c>
      <c r="L1412" s="33"/>
      <c r="M1412" s="302" t="s">
        <v>21</v>
      </c>
      <c r="N1412" s="149" t="s">
        <v>43</v>
      </c>
      <c r="O1412" s="34"/>
      <c r="P1412" s="150">
        <f>O1412*H1412</f>
        <v>0</v>
      </c>
      <c r="Q1412" s="150">
        <v>0</v>
      </c>
      <c r="R1412" s="150">
        <f>Q1412*H1412</f>
        <v>0</v>
      </c>
      <c r="S1412" s="150">
        <v>0</v>
      </c>
      <c r="T1412" s="151">
        <f>S1412*H1412</f>
        <v>0</v>
      </c>
      <c r="AR1412" s="291" t="s">
        <v>150</v>
      </c>
      <c r="AT1412" s="291" t="s">
        <v>146</v>
      </c>
      <c r="AU1412" s="291" t="s">
        <v>82</v>
      </c>
      <c r="AY1412" s="291" t="s">
        <v>145</v>
      </c>
      <c r="BE1412" s="303">
        <f>IF(N1412="základní",J1412,0)</f>
        <v>0</v>
      </c>
      <c r="BF1412" s="303">
        <f>IF(N1412="snížená",J1412,0)</f>
        <v>0</v>
      </c>
      <c r="BG1412" s="303">
        <f>IF(N1412="zákl. přenesená",J1412,0)</f>
        <v>0</v>
      </c>
      <c r="BH1412" s="303">
        <f>IF(N1412="sníž. přenesená",J1412,0)</f>
        <v>0</v>
      </c>
      <c r="BI1412" s="303">
        <f>IF(N1412="nulová",J1412,0)</f>
        <v>0</v>
      </c>
      <c r="BJ1412" s="291" t="s">
        <v>80</v>
      </c>
      <c r="BK1412" s="303">
        <f>ROUND(I1412*H1412,2)</f>
        <v>0</v>
      </c>
      <c r="BL1412" s="291" t="s">
        <v>150</v>
      </c>
      <c r="BM1412" s="291" t="s">
        <v>2049</v>
      </c>
    </row>
    <row r="1413" spans="2:65" s="133" customFormat="1" ht="29.85" customHeight="1">
      <c r="B1413" s="132"/>
      <c r="D1413" s="134" t="s">
        <v>71</v>
      </c>
      <c r="E1413" s="168" t="s">
        <v>719</v>
      </c>
      <c r="F1413" s="168" t="s">
        <v>720</v>
      </c>
      <c r="I1413" s="136"/>
      <c r="J1413" s="169">
        <f>BK1413</f>
        <v>0</v>
      </c>
      <c r="L1413" s="132"/>
      <c r="M1413" s="138"/>
      <c r="N1413" s="139"/>
      <c r="O1413" s="139"/>
      <c r="P1413" s="140">
        <f>P1414+SUM(P1415:P1438)</f>
        <v>0</v>
      </c>
      <c r="Q1413" s="139"/>
      <c r="R1413" s="140">
        <f>R1414+SUM(R1415:R1438)</f>
        <v>20.843020000000003</v>
      </c>
      <c r="S1413" s="139"/>
      <c r="T1413" s="141">
        <f>T1414+SUM(T1415:T1438)</f>
        <v>0</v>
      </c>
      <c r="AR1413" s="165" t="s">
        <v>80</v>
      </c>
      <c r="AT1413" s="300" t="s">
        <v>71</v>
      </c>
      <c r="AU1413" s="300" t="s">
        <v>80</v>
      </c>
      <c r="AY1413" s="165" t="s">
        <v>145</v>
      </c>
      <c r="BK1413" s="301">
        <f>BK1414+SUM(BK1415:BK1438)</f>
        <v>0</v>
      </c>
    </row>
    <row r="1414" spans="2:65" s="55" customFormat="1" ht="31.5" customHeight="1">
      <c r="B1414" s="33"/>
      <c r="C1414" s="142" t="s">
        <v>2050</v>
      </c>
      <c r="D1414" s="142" t="s">
        <v>146</v>
      </c>
      <c r="E1414" s="143" t="s">
        <v>721</v>
      </c>
      <c r="F1414" s="144" t="s">
        <v>722</v>
      </c>
      <c r="G1414" s="145" t="s">
        <v>155</v>
      </c>
      <c r="H1414" s="146">
        <v>22</v>
      </c>
      <c r="I1414" s="147"/>
      <c r="J1414" s="148">
        <f>ROUND(I1414*H1414,2)</f>
        <v>0</v>
      </c>
      <c r="K1414" s="144" t="s">
        <v>190</v>
      </c>
      <c r="L1414" s="33"/>
      <c r="M1414" s="302" t="s">
        <v>21</v>
      </c>
      <c r="N1414" s="149" t="s">
        <v>43</v>
      </c>
      <c r="O1414" s="34"/>
      <c r="P1414" s="150">
        <f>O1414*H1414</f>
        <v>0</v>
      </c>
      <c r="Q1414" s="150">
        <v>0</v>
      </c>
      <c r="R1414" s="150">
        <f>Q1414*H1414</f>
        <v>0</v>
      </c>
      <c r="S1414" s="150">
        <v>0</v>
      </c>
      <c r="T1414" s="151">
        <f>S1414*H1414</f>
        <v>0</v>
      </c>
      <c r="AR1414" s="291" t="s">
        <v>150</v>
      </c>
      <c r="AT1414" s="291" t="s">
        <v>146</v>
      </c>
      <c r="AU1414" s="291" t="s">
        <v>82</v>
      </c>
      <c r="AY1414" s="291" t="s">
        <v>145</v>
      </c>
      <c r="BE1414" s="303">
        <f>IF(N1414="základní",J1414,0)</f>
        <v>0</v>
      </c>
      <c r="BF1414" s="303">
        <f>IF(N1414="snížená",J1414,0)</f>
        <v>0</v>
      </c>
      <c r="BG1414" s="303">
        <f>IF(N1414="zákl. přenesená",J1414,0)</f>
        <v>0</v>
      </c>
      <c r="BH1414" s="303">
        <f>IF(N1414="sníž. přenesená",J1414,0)</f>
        <v>0</v>
      </c>
      <c r="BI1414" s="303">
        <f>IF(N1414="nulová",J1414,0)</f>
        <v>0</v>
      </c>
      <c r="BJ1414" s="291" t="s">
        <v>80</v>
      </c>
      <c r="BK1414" s="303">
        <f>ROUND(I1414*H1414,2)</f>
        <v>0</v>
      </c>
      <c r="BL1414" s="291" t="s">
        <v>150</v>
      </c>
      <c r="BM1414" s="291" t="s">
        <v>2051</v>
      </c>
    </row>
    <row r="1415" spans="2:65" s="55" customFormat="1" ht="81">
      <c r="B1415" s="33"/>
      <c r="D1415" s="170" t="s">
        <v>191</v>
      </c>
      <c r="F1415" s="171" t="s">
        <v>408</v>
      </c>
      <c r="I1415" s="122"/>
      <c r="L1415" s="33"/>
      <c r="M1415" s="154"/>
      <c r="N1415" s="34"/>
      <c r="O1415" s="34"/>
      <c r="P1415" s="34"/>
      <c r="Q1415" s="34"/>
      <c r="R1415" s="34"/>
      <c r="S1415" s="34"/>
      <c r="T1415" s="70"/>
      <c r="AT1415" s="291" t="s">
        <v>191</v>
      </c>
      <c r="AU1415" s="291" t="s">
        <v>82</v>
      </c>
    </row>
    <row r="1416" spans="2:65" s="55" customFormat="1" ht="22.5" customHeight="1">
      <c r="B1416" s="33"/>
      <c r="C1416" s="182" t="s">
        <v>1417</v>
      </c>
      <c r="D1416" s="182" t="s">
        <v>232</v>
      </c>
      <c r="E1416" s="183" t="s">
        <v>723</v>
      </c>
      <c r="F1416" s="184" t="s">
        <v>724</v>
      </c>
      <c r="G1416" s="185" t="s">
        <v>221</v>
      </c>
      <c r="H1416" s="186">
        <v>22</v>
      </c>
      <c r="I1416" s="187"/>
      <c r="J1416" s="188">
        <f>ROUND(I1416*H1416,2)</f>
        <v>0</v>
      </c>
      <c r="K1416" s="184" t="s">
        <v>190</v>
      </c>
      <c r="L1416" s="306"/>
      <c r="M1416" s="307" t="s">
        <v>21</v>
      </c>
      <c r="N1416" s="189" t="s">
        <v>43</v>
      </c>
      <c r="O1416" s="34"/>
      <c r="P1416" s="150">
        <f>O1416*H1416</f>
        <v>0</v>
      </c>
      <c r="Q1416" s="150">
        <v>0.21</v>
      </c>
      <c r="R1416" s="150">
        <f>Q1416*H1416</f>
        <v>4.62</v>
      </c>
      <c r="S1416" s="150">
        <v>0</v>
      </c>
      <c r="T1416" s="151">
        <f>S1416*H1416</f>
        <v>0</v>
      </c>
      <c r="AR1416" s="291" t="s">
        <v>162</v>
      </c>
      <c r="AT1416" s="291" t="s">
        <v>232</v>
      </c>
      <c r="AU1416" s="291" t="s">
        <v>82</v>
      </c>
      <c r="AY1416" s="291" t="s">
        <v>145</v>
      </c>
      <c r="BE1416" s="303">
        <f>IF(N1416="základní",J1416,0)</f>
        <v>0</v>
      </c>
      <c r="BF1416" s="303">
        <f>IF(N1416="snížená",J1416,0)</f>
        <v>0</v>
      </c>
      <c r="BG1416" s="303">
        <f>IF(N1416="zákl. přenesená",J1416,0)</f>
        <v>0</v>
      </c>
      <c r="BH1416" s="303">
        <f>IF(N1416="sníž. přenesená",J1416,0)</f>
        <v>0</v>
      </c>
      <c r="BI1416" s="303">
        <f>IF(N1416="nulová",J1416,0)</f>
        <v>0</v>
      </c>
      <c r="BJ1416" s="291" t="s">
        <v>80</v>
      </c>
      <c r="BK1416" s="303">
        <f>ROUND(I1416*H1416,2)</f>
        <v>0</v>
      </c>
      <c r="BL1416" s="291" t="s">
        <v>150</v>
      </c>
      <c r="BM1416" s="291" t="s">
        <v>2052</v>
      </c>
    </row>
    <row r="1417" spans="2:65" s="55" customFormat="1" ht="31.5" customHeight="1">
      <c r="B1417" s="33"/>
      <c r="C1417" s="142" t="s">
        <v>2053</v>
      </c>
      <c r="D1417" s="142" t="s">
        <v>146</v>
      </c>
      <c r="E1417" s="143" t="s">
        <v>725</v>
      </c>
      <c r="F1417" s="144" t="s">
        <v>726</v>
      </c>
      <c r="G1417" s="145" t="s">
        <v>155</v>
      </c>
      <c r="H1417" s="146">
        <v>22</v>
      </c>
      <c r="I1417" s="147"/>
      <c r="J1417" s="148">
        <f>ROUND(I1417*H1417,2)</f>
        <v>0</v>
      </c>
      <c r="K1417" s="144" t="s">
        <v>190</v>
      </c>
      <c r="L1417" s="33"/>
      <c r="M1417" s="302" t="s">
        <v>21</v>
      </c>
      <c r="N1417" s="149" t="s">
        <v>43</v>
      </c>
      <c r="O1417" s="34"/>
      <c r="P1417" s="150">
        <f>O1417*H1417</f>
        <v>0</v>
      </c>
      <c r="Q1417" s="150">
        <v>0</v>
      </c>
      <c r="R1417" s="150">
        <f>Q1417*H1417</f>
        <v>0</v>
      </c>
      <c r="S1417" s="150">
        <v>0</v>
      </c>
      <c r="T1417" s="151">
        <f>S1417*H1417</f>
        <v>0</v>
      </c>
      <c r="AR1417" s="291" t="s">
        <v>150</v>
      </c>
      <c r="AT1417" s="291" t="s">
        <v>146</v>
      </c>
      <c r="AU1417" s="291" t="s">
        <v>82</v>
      </c>
      <c r="AY1417" s="291" t="s">
        <v>145</v>
      </c>
      <c r="BE1417" s="303">
        <f>IF(N1417="základní",J1417,0)</f>
        <v>0</v>
      </c>
      <c r="BF1417" s="303">
        <f>IF(N1417="snížená",J1417,0)</f>
        <v>0</v>
      </c>
      <c r="BG1417" s="303">
        <f>IF(N1417="zákl. přenesená",J1417,0)</f>
        <v>0</v>
      </c>
      <c r="BH1417" s="303">
        <f>IF(N1417="sníž. přenesená",J1417,0)</f>
        <v>0</v>
      </c>
      <c r="BI1417" s="303">
        <f>IF(N1417="nulová",J1417,0)</f>
        <v>0</v>
      </c>
      <c r="BJ1417" s="291" t="s">
        <v>80</v>
      </c>
      <c r="BK1417" s="303">
        <f>ROUND(I1417*H1417,2)</f>
        <v>0</v>
      </c>
      <c r="BL1417" s="291" t="s">
        <v>150</v>
      </c>
      <c r="BM1417" s="291" t="s">
        <v>2054</v>
      </c>
    </row>
    <row r="1418" spans="2:65" s="55" customFormat="1" ht="67.5">
      <c r="B1418" s="33"/>
      <c r="D1418" s="170" t="s">
        <v>191</v>
      </c>
      <c r="F1418" s="171" t="s">
        <v>727</v>
      </c>
      <c r="I1418" s="122"/>
      <c r="L1418" s="33"/>
      <c r="M1418" s="154"/>
      <c r="N1418" s="34"/>
      <c r="O1418" s="34"/>
      <c r="P1418" s="34"/>
      <c r="Q1418" s="34"/>
      <c r="R1418" s="34"/>
      <c r="S1418" s="34"/>
      <c r="T1418" s="70"/>
      <c r="AT1418" s="291" t="s">
        <v>191</v>
      </c>
      <c r="AU1418" s="291" t="s">
        <v>82</v>
      </c>
    </row>
    <row r="1419" spans="2:65" s="55" customFormat="1" ht="22.5" customHeight="1">
      <c r="B1419" s="33"/>
      <c r="C1419" s="182" t="s">
        <v>1419</v>
      </c>
      <c r="D1419" s="182" t="s">
        <v>232</v>
      </c>
      <c r="E1419" s="183" t="s">
        <v>1922</v>
      </c>
      <c r="F1419" s="184" t="s">
        <v>729</v>
      </c>
      <c r="G1419" s="185" t="s">
        <v>149</v>
      </c>
      <c r="H1419" s="186">
        <v>2</v>
      </c>
      <c r="I1419" s="187"/>
      <c r="J1419" s="188">
        <f>ROUND(I1419*H1419,2)</f>
        <v>0</v>
      </c>
      <c r="K1419" s="184" t="s">
        <v>21</v>
      </c>
      <c r="L1419" s="306"/>
      <c r="M1419" s="307" t="s">
        <v>21</v>
      </c>
      <c r="N1419" s="189" t="s">
        <v>43</v>
      </c>
      <c r="O1419" s="34"/>
      <c r="P1419" s="150">
        <f>O1419*H1419</f>
        <v>0</v>
      </c>
      <c r="Q1419" s="150">
        <v>0</v>
      </c>
      <c r="R1419" s="150">
        <f>Q1419*H1419</f>
        <v>0</v>
      </c>
      <c r="S1419" s="150">
        <v>0</v>
      </c>
      <c r="T1419" s="151">
        <f>S1419*H1419</f>
        <v>0</v>
      </c>
      <c r="AR1419" s="291" t="s">
        <v>162</v>
      </c>
      <c r="AT1419" s="291" t="s">
        <v>232</v>
      </c>
      <c r="AU1419" s="291" t="s">
        <v>82</v>
      </c>
      <c r="AY1419" s="291" t="s">
        <v>145</v>
      </c>
      <c r="BE1419" s="303">
        <f>IF(N1419="základní",J1419,0)</f>
        <v>0</v>
      </c>
      <c r="BF1419" s="303">
        <f>IF(N1419="snížená",J1419,0)</f>
        <v>0</v>
      </c>
      <c r="BG1419" s="303">
        <f>IF(N1419="zákl. přenesená",J1419,0)</f>
        <v>0</v>
      </c>
      <c r="BH1419" s="303">
        <f>IF(N1419="sníž. přenesená",J1419,0)</f>
        <v>0</v>
      </c>
      <c r="BI1419" s="303">
        <f>IF(N1419="nulová",J1419,0)</f>
        <v>0</v>
      </c>
      <c r="BJ1419" s="291" t="s">
        <v>80</v>
      </c>
      <c r="BK1419" s="303">
        <f>ROUND(I1419*H1419,2)</f>
        <v>0</v>
      </c>
      <c r="BL1419" s="291" t="s">
        <v>150</v>
      </c>
      <c r="BM1419" s="291" t="s">
        <v>2055</v>
      </c>
    </row>
    <row r="1420" spans="2:65" s="55" customFormat="1" ht="22.5" customHeight="1">
      <c r="B1420" s="33"/>
      <c r="C1420" s="182" t="s">
        <v>2056</v>
      </c>
      <c r="D1420" s="182" t="s">
        <v>232</v>
      </c>
      <c r="E1420" s="183" t="s">
        <v>2057</v>
      </c>
      <c r="F1420" s="184" t="s">
        <v>980</v>
      </c>
      <c r="G1420" s="185" t="s">
        <v>149</v>
      </c>
      <c r="H1420" s="186">
        <v>6</v>
      </c>
      <c r="I1420" s="187"/>
      <c r="J1420" s="188">
        <f>ROUND(I1420*H1420,2)</f>
        <v>0</v>
      </c>
      <c r="K1420" s="184" t="s">
        <v>21</v>
      </c>
      <c r="L1420" s="306"/>
      <c r="M1420" s="307" t="s">
        <v>21</v>
      </c>
      <c r="N1420" s="189" t="s">
        <v>43</v>
      </c>
      <c r="O1420" s="34"/>
      <c r="P1420" s="150">
        <f>O1420*H1420</f>
        <v>0</v>
      </c>
      <c r="Q1420" s="150">
        <v>0</v>
      </c>
      <c r="R1420" s="150">
        <f>Q1420*H1420</f>
        <v>0</v>
      </c>
      <c r="S1420" s="150">
        <v>0</v>
      </c>
      <c r="T1420" s="151">
        <f>S1420*H1420</f>
        <v>0</v>
      </c>
      <c r="AR1420" s="291" t="s">
        <v>162</v>
      </c>
      <c r="AT1420" s="291" t="s">
        <v>232</v>
      </c>
      <c r="AU1420" s="291" t="s">
        <v>82</v>
      </c>
      <c r="AY1420" s="291" t="s">
        <v>145</v>
      </c>
      <c r="BE1420" s="303">
        <f>IF(N1420="základní",J1420,0)</f>
        <v>0</v>
      </c>
      <c r="BF1420" s="303">
        <f>IF(N1420="snížená",J1420,0)</f>
        <v>0</v>
      </c>
      <c r="BG1420" s="303">
        <f>IF(N1420="zákl. přenesená",J1420,0)</f>
        <v>0</v>
      </c>
      <c r="BH1420" s="303">
        <f>IF(N1420="sníž. přenesená",J1420,0)</f>
        <v>0</v>
      </c>
      <c r="BI1420" s="303">
        <f>IF(N1420="nulová",J1420,0)</f>
        <v>0</v>
      </c>
      <c r="BJ1420" s="291" t="s">
        <v>80</v>
      </c>
      <c r="BK1420" s="303">
        <f>ROUND(I1420*H1420,2)</f>
        <v>0</v>
      </c>
      <c r="BL1420" s="291" t="s">
        <v>150</v>
      </c>
      <c r="BM1420" s="291" t="s">
        <v>2058</v>
      </c>
    </row>
    <row r="1421" spans="2:65" s="55" customFormat="1" ht="22.5" customHeight="1">
      <c r="B1421" s="33"/>
      <c r="C1421" s="182" t="s">
        <v>1420</v>
      </c>
      <c r="D1421" s="182" t="s">
        <v>232</v>
      </c>
      <c r="E1421" s="183" t="s">
        <v>982</v>
      </c>
      <c r="F1421" s="184" t="s">
        <v>983</v>
      </c>
      <c r="G1421" s="185" t="s">
        <v>149</v>
      </c>
      <c r="H1421" s="186">
        <v>10</v>
      </c>
      <c r="I1421" s="187"/>
      <c r="J1421" s="188">
        <f>ROUND(I1421*H1421,2)</f>
        <v>0</v>
      </c>
      <c r="K1421" s="184" t="s">
        <v>21</v>
      </c>
      <c r="L1421" s="306"/>
      <c r="M1421" s="307" t="s">
        <v>21</v>
      </c>
      <c r="N1421" s="189" t="s">
        <v>43</v>
      </c>
      <c r="O1421" s="34"/>
      <c r="P1421" s="150">
        <f>O1421*H1421</f>
        <v>0</v>
      </c>
      <c r="Q1421" s="150">
        <v>0</v>
      </c>
      <c r="R1421" s="150">
        <f>Q1421*H1421</f>
        <v>0</v>
      </c>
      <c r="S1421" s="150">
        <v>0</v>
      </c>
      <c r="T1421" s="151">
        <f>S1421*H1421</f>
        <v>0</v>
      </c>
      <c r="AR1421" s="291" t="s">
        <v>162</v>
      </c>
      <c r="AT1421" s="291" t="s">
        <v>232</v>
      </c>
      <c r="AU1421" s="291" t="s">
        <v>82</v>
      </c>
      <c r="AY1421" s="291" t="s">
        <v>145</v>
      </c>
      <c r="BE1421" s="303">
        <f>IF(N1421="základní",J1421,0)</f>
        <v>0</v>
      </c>
      <c r="BF1421" s="303">
        <f>IF(N1421="snížená",J1421,0)</f>
        <v>0</v>
      </c>
      <c r="BG1421" s="303">
        <f>IF(N1421="zákl. přenesená",J1421,0)</f>
        <v>0</v>
      </c>
      <c r="BH1421" s="303">
        <f>IF(N1421="sníž. přenesená",J1421,0)</f>
        <v>0</v>
      </c>
      <c r="BI1421" s="303">
        <f>IF(N1421="nulová",J1421,0)</f>
        <v>0</v>
      </c>
      <c r="BJ1421" s="291" t="s">
        <v>80</v>
      </c>
      <c r="BK1421" s="303">
        <f>ROUND(I1421*H1421,2)</f>
        <v>0</v>
      </c>
      <c r="BL1421" s="291" t="s">
        <v>150</v>
      </c>
      <c r="BM1421" s="291" t="s">
        <v>2059</v>
      </c>
    </row>
    <row r="1422" spans="2:65" s="55" customFormat="1" ht="22.5" customHeight="1">
      <c r="B1422" s="33"/>
      <c r="C1422" s="182" t="s">
        <v>2060</v>
      </c>
      <c r="D1422" s="182" t="s">
        <v>232</v>
      </c>
      <c r="E1422" s="183" t="s">
        <v>2061</v>
      </c>
      <c r="F1422" s="184" t="s">
        <v>2062</v>
      </c>
      <c r="G1422" s="185" t="s">
        <v>149</v>
      </c>
      <c r="H1422" s="186">
        <v>4</v>
      </c>
      <c r="I1422" s="187"/>
      <c r="J1422" s="188">
        <f>ROUND(I1422*H1422,2)</f>
        <v>0</v>
      </c>
      <c r="K1422" s="184" t="s">
        <v>21</v>
      </c>
      <c r="L1422" s="306"/>
      <c r="M1422" s="307" t="s">
        <v>21</v>
      </c>
      <c r="N1422" s="189" t="s">
        <v>43</v>
      </c>
      <c r="O1422" s="34"/>
      <c r="P1422" s="150">
        <f>O1422*H1422</f>
        <v>0</v>
      </c>
      <c r="Q1422" s="150">
        <v>0</v>
      </c>
      <c r="R1422" s="150">
        <f>Q1422*H1422</f>
        <v>0</v>
      </c>
      <c r="S1422" s="150">
        <v>0</v>
      </c>
      <c r="T1422" s="151">
        <f>S1422*H1422</f>
        <v>0</v>
      </c>
      <c r="AR1422" s="291" t="s">
        <v>162</v>
      </c>
      <c r="AT1422" s="291" t="s">
        <v>232</v>
      </c>
      <c r="AU1422" s="291" t="s">
        <v>82</v>
      </c>
      <c r="AY1422" s="291" t="s">
        <v>145</v>
      </c>
      <c r="BE1422" s="303">
        <f>IF(N1422="základní",J1422,0)</f>
        <v>0</v>
      </c>
      <c r="BF1422" s="303">
        <f>IF(N1422="snížená",J1422,0)</f>
        <v>0</v>
      </c>
      <c r="BG1422" s="303">
        <f>IF(N1422="zákl. přenesená",J1422,0)</f>
        <v>0</v>
      </c>
      <c r="BH1422" s="303">
        <f>IF(N1422="sníž. přenesená",J1422,0)</f>
        <v>0</v>
      </c>
      <c r="BI1422" s="303">
        <f>IF(N1422="nulová",J1422,0)</f>
        <v>0</v>
      </c>
      <c r="BJ1422" s="291" t="s">
        <v>80</v>
      </c>
      <c r="BK1422" s="303">
        <f>ROUND(I1422*H1422,2)</f>
        <v>0</v>
      </c>
      <c r="BL1422" s="291" t="s">
        <v>150</v>
      </c>
      <c r="BM1422" s="291" t="s">
        <v>2063</v>
      </c>
    </row>
    <row r="1423" spans="2:65" s="55" customFormat="1" ht="31.5" customHeight="1">
      <c r="B1423" s="33"/>
      <c r="C1423" s="142" t="s">
        <v>1422</v>
      </c>
      <c r="D1423" s="142" t="s">
        <v>146</v>
      </c>
      <c r="E1423" s="143" t="s">
        <v>730</v>
      </c>
      <c r="F1423" s="144" t="s">
        <v>731</v>
      </c>
      <c r="G1423" s="145" t="s">
        <v>199</v>
      </c>
      <c r="H1423" s="146">
        <v>1E-3</v>
      </c>
      <c r="I1423" s="147"/>
      <c r="J1423" s="148">
        <f>ROUND(I1423*H1423,2)</f>
        <v>0</v>
      </c>
      <c r="K1423" s="144" t="s">
        <v>190</v>
      </c>
      <c r="L1423" s="33"/>
      <c r="M1423" s="302" t="s">
        <v>21</v>
      </c>
      <c r="N1423" s="149" t="s">
        <v>43</v>
      </c>
      <c r="O1423" s="34"/>
      <c r="P1423" s="150">
        <f>O1423*H1423</f>
        <v>0</v>
      </c>
      <c r="Q1423" s="150">
        <v>0</v>
      </c>
      <c r="R1423" s="150">
        <f>Q1423*H1423</f>
        <v>0</v>
      </c>
      <c r="S1423" s="150">
        <v>0</v>
      </c>
      <c r="T1423" s="151">
        <f>S1423*H1423</f>
        <v>0</v>
      </c>
      <c r="AR1423" s="291" t="s">
        <v>150</v>
      </c>
      <c r="AT1423" s="291" t="s">
        <v>146</v>
      </c>
      <c r="AU1423" s="291" t="s">
        <v>82</v>
      </c>
      <c r="AY1423" s="291" t="s">
        <v>145</v>
      </c>
      <c r="BE1423" s="303">
        <f>IF(N1423="základní",J1423,0)</f>
        <v>0</v>
      </c>
      <c r="BF1423" s="303">
        <f>IF(N1423="snížená",J1423,0)</f>
        <v>0</v>
      </c>
      <c r="BG1423" s="303">
        <f>IF(N1423="zákl. přenesená",J1423,0)</f>
        <v>0</v>
      </c>
      <c r="BH1423" s="303">
        <f>IF(N1423="sníž. přenesená",J1423,0)</f>
        <v>0</v>
      </c>
      <c r="BI1423" s="303">
        <f>IF(N1423="nulová",J1423,0)</f>
        <v>0</v>
      </c>
      <c r="BJ1423" s="291" t="s">
        <v>80</v>
      </c>
      <c r="BK1423" s="303">
        <f>ROUND(I1423*H1423,2)</f>
        <v>0</v>
      </c>
      <c r="BL1423" s="291" t="s">
        <v>150</v>
      </c>
      <c r="BM1423" s="291" t="s">
        <v>2064</v>
      </c>
    </row>
    <row r="1424" spans="2:65" s="55" customFormat="1" ht="54">
      <c r="B1424" s="33"/>
      <c r="D1424" s="170" t="s">
        <v>191</v>
      </c>
      <c r="F1424" s="171" t="s">
        <v>732</v>
      </c>
      <c r="I1424" s="122"/>
      <c r="L1424" s="33"/>
      <c r="M1424" s="154"/>
      <c r="N1424" s="34"/>
      <c r="O1424" s="34"/>
      <c r="P1424" s="34"/>
      <c r="Q1424" s="34"/>
      <c r="R1424" s="34"/>
      <c r="S1424" s="34"/>
      <c r="T1424" s="70"/>
      <c r="AT1424" s="291" t="s">
        <v>191</v>
      </c>
      <c r="AU1424" s="291" t="s">
        <v>82</v>
      </c>
    </row>
    <row r="1425" spans="2:65" s="55" customFormat="1" ht="22.5" customHeight="1">
      <c r="B1425" s="33"/>
      <c r="C1425" s="182" t="s">
        <v>2065</v>
      </c>
      <c r="D1425" s="182" t="s">
        <v>232</v>
      </c>
      <c r="E1425" s="183" t="s">
        <v>733</v>
      </c>
      <c r="F1425" s="184" t="s">
        <v>734</v>
      </c>
      <c r="G1425" s="185" t="s">
        <v>459</v>
      </c>
      <c r="H1425" s="186">
        <v>0.88</v>
      </c>
      <c r="I1425" s="187"/>
      <c r="J1425" s="188">
        <f t="shared" ref="J1425:J1430" si="230">ROUND(I1425*H1425,2)</f>
        <v>0</v>
      </c>
      <c r="K1425" s="184" t="s">
        <v>21</v>
      </c>
      <c r="L1425" s="306"/>
      <c r="M1425" s="307" t="s">
        <v>21</v>
      </c>
      <c r="N1425" s="189" t="s">
        <v>43</v>
      </c>
      <c r="O1425" s="34"/>
      <c r="P1425" s="150">
        <f t="shared" ref="P1425:P1430" si="231">O1425*H1425</f>
        <v>0</v>
      </c>
      <c r="Q1425" s="150">
        <v>0</v>
      </c>
      <c r="R1425" s="150">
        <f t="shared" ref="R1425:R1430" si="232">Q1425*H1425</f>
        <v>0</v>
      </c>
      <c r="S1425" s="150">
        <v>0</v>
      </c>
      <c r="T1425" s="151">
        <f t="shared" ref="T1425:T1430" si="233">S1425*H1425</f>
        <v>0</v>
      </c>
      <c r="AR1425" s="291" t="s">
        <v>162</v>
      </c>
      <c r="AT1425" s="291" t="s">
        <v>232</v>
      </c>
      <c r="AU1425" s="291" t="s">
        <v>82</v>
      </c>
      <c r="AY1425" s="291" t="s">
        <v>145</v>
      </c>
      <c r="BE1425" s="303">
        <f t="shared" ref="BE1425:BE1430" si="234">IF(N1425="základní",J1425,0)</f>
        <v>0</v>
      </c>
      <c r="BF1425" s="303">
        <f t="shared" ref="BF1425:BF1430" si="235">IF(N1425="snížená",J1425,0)</f>
        <v>0</v>
      </c>
      <c r="BG1425" s="303">
        <f t="shared" ref="BG1425:BG1430" si="236">IF(N1425="zákl. přenesená",J1425,0)</f>
        <v>0</v>
      </c>
      <c r="BH1425" s="303">
        <f t="shared" ref="BH1425:BH1430" si="237">IF(N1425="sníž. přenesená",J1425,0)</f>
        <v>0</v>
      </c>
      <c r="BI1425" s="303">
        <f t="shared" ref="BI1425:BI1430" si="238">IF(N1425="nulová",J1425,0)</f>
        <v>0</v>
      </c>
      <c r="BJ1425" s="291" t="s">
        <v>80</v>
      </c>
      <c r="BK1425" s="303">
        <f t="shared" ref="BK1425:BK1430" si="239">ROUND(I1425*H1425,2)</f>
        <v>0</v>
      </c>
      <c r="BL1425" s="291" t="s">
        <v>150</v>
      </c>
      <c r="BM1425" s="291" t="s">
        <v>2066</v>
      </c>
    </row>
    <row r="1426" spans="2:65" s="55" customFormat="1" ht="22.5" customHeight="1">
      <c r="B1426" s="33"/>
      <c r="C1426" s="142" t="s">
        <v>1423</v>
      </c>
      <c r="D1426" s="142" t="s">
        <v>146</v>
      </c>
      <c r="E1426" s="143" t="s">
        <v>736</v>
      </c>
      <c r="F1426" s="144" t="s">
        <v>737</v>
      </c>
      <c r="G1426" s="145" t="s">
        <v>155</v>
      </c>
      <c r="H1426" s="146">
        <v>22</v>
      </c>
      <c r="I1426" s="147"/>
      <c r="J1426" s="148">
        <f t="shared" si="230"/>
        <v>0</v>
      </c>
      <c r="K1426" s="144" t="s">
        <v>21</v>
      </c>
      <c r="L1426" s="33"/>
      <c r="M1426" s="302" t="s">
        <v>21</v>
      </c>
      <c r="N1426" s="149" t="s">
        <v>43</v>
      </c>
      <c r="O1426" s="34"/>
      <c r="P1426" s="150">
        <f t="shared" si="231"/>
        <v>0</v>
      </c>
      <c r="Q1426" s="150">
        <v>0</v>
      </c>
      <c r="R1426" s="150">
        <f t="shared" si="232"/>
        <v>0</v>
      </c>
      <c r="S1426" s="150">
        <v>0</v>
      </c>
      <c r="T1426" s="151">
        <f t="shared" si="233"/>
        <v>0</v>
      </c>
      <c r="AR1426" s="291" t="s">
        <v>150</v>
      </c>
      <c r="AT1426" s="291" t="s">
        <v>146</v>
      </c>
      <c r="AU1426" s="291" t="s">
        <v>82</v>
      </c>
      <c r="AY1426" s="291" t="s">
        <v>145</v>
      </c>
      <c r="BE1426" s="303">
        <f t="shared" si="234"/>
        <v>0</v>
      </c>
      <c r="BF1426" s="303">
        <f t="shared" si="235"/>
        <v>0</v>
      </c>
      <c r="BG1426" s="303">
        <f t="shared" si="236"/>
        <v>0</v>
      </c>
      <c r="BH1426" s="303">
        <f t="shared" si="237"/>
        <v>0</v>
      </c>
      <c r="BI1426" s="303">
        <f t="shared" si="238"/>
        <v>0</v>
      </c>
      <c r="BJ1426" s="291" t="s">
        <v>80</v>
      </c>
      <c r="BK1426" s="303">
        <f t="shared" si="239"/>
        <v>0</v>
      </c>
      <c r="BL1426" s="291" t="s">
        <v>150</v>
      </c>
      <c r="BM1426" s="291" t="s">
        <v>2067</v>
      </c>
    </row>
    <row r="1427" spans="2:65" s="55" customFormat="1" ht="22.5" customHeight="1">
      <c r="B1427" s="33"/>
      <c r="C1427" s="182" t="s">
        <v>2068</v>
      </c>
      <c r="D1427" s="182" t="s">
        <v>232</v>
      </c>
      <c r="E1427" s="183" t="s">
        <v>739</v>
      </c>
      <c r="F1427" s="184" t="s">
        <v>740</v>
      </c>
      <c r="G1427" s="185" t="s">
        <v>149</v>
      </c>
      <c r="H1427" s="186">
        <v>66</v>
      </c>
      <c r="I1427" s="187"/>
      <c r="J1427" s="188">
        <f t="shared" si="230"/>
        <v>0</v>
      </c>
      <c r="K1427" s="184" t="s">
        <v>21</v>
      </c>
      <c r="L1427" s="306"/>
      <c r="M1427" s="307" t="s">
        <v>21</v>
      </c>
      <c r="N1427" s="189" t="s">
        <v>43</v>
      </c>
      <c r="O1427" s="34"/>
      <c r="P1427" s="150">
        <f t="shared" si="231"/>
        <v>0</v>
      </c>
      <c r="Q1427" s="150">
        <v>0</v>
      </c>
      <c r="R1427" s="150">
        <f t="shared" si="232"/>
        <v>0</v>
      </c>
      <c r="S1427" s="150">
        <v>0</v>
      </c>
      <c r="T1427" s="151">
        <f t="shared" si="233"/>
        <v>0</v>
      </c>
      <c r="AR1427" s="291" t="s">
        <v>162</v>
      </c>
      <c r="AT1427" s="291" t="s">
        <v>232</v>
      </c>
      <c r="AU1427" s="291" t="s">
        <v>82</v>
      </c>
      <c r="AY1427" s="291" t="s">
        <v>145</v>
      </c>
      <c r="BE1427" s="303">
        <f t="shared" si="234"/>
        <v>0</v>
      </c>
      <c r="BF1427" s="303">
        <f t="shared" si="235"/>
        <v>0</v>
      </c>
      <c r="BG1427" s="303">
        <f t="shared" si="236"/>
        <v>0</v>
      </c>
      <c r="BH1427" s="303">
        <f t="shared" si="237"/>
        <v>0</v>
      </c>
      <c r="BI1427" s="303">
        <f t="shared" si="238"/>
        <v>0</v>
      </c>
      <c r="BJ1427" s="291" t="s">
        <v>80</v>
      </c>
      <c r="BK1427" s="303">
        <f t="shared" si="239"/>
        <v>0</v>
      </c>
      <c r="BL1427" s="291" t="s">
        <v>150</v>
      </c>
      <c r="BM1427" s="291" t="s">
        <v>2069</v>
      </c>
    </row>
    <row r="1428" spans="2:65" s="55" customFormat="1" ht="22.5" customHeight="1">
      <c r="B1428" s="33"/>
      <c r="C1428" s="142" t="s">
        <v>1427</v>
      </c>
      <c r="D1428" s="142" t="s">
        <v>146</v>
      </c>
      <c r="E1428" s="143" t="s">
        <v>741</v>
      </c>
      <c r="F1428" s="144" t="s">
        <v>742</v>
      </c>
      <c r="G1428" s="145" t="s">
        <v>189</v>
      </c>
      <c r="H1428" s="146">
        <v>22</v>
      </c>
      <c r="I1428" s="147"/>
      <c r="J1428" s="148">
        <f t="shared" si="230"/>
        <v>0</v>
      </c>
      <c r="K1428" s="144" t="s">
        <v>21</v>
      </c>
      <c r="L1428" s="33"/>
      <c r="M1428" s="302" t="s">
        <v>21</v>
      </c>
      <c r="N1428" s="149" t="s">
        <v>43</v>
      </c>
      <c r="O1428" s="34"/>
      <c r="P1428" s="150">
        <f t="shared" si="231"/>
        <v>0</v>
      </c>
      <c r="Q1428" s="150">
        <v>0</v>
      </c>
      <c r="R1428" s="150">
        <f t="shared" si="232"/>
        <v>0</v>
      </c>
      <c r="S1428" s="150">
        <v>0</v>
      </c>
      <c r="T1428" s="151">
        <f t="shared" si="233"/>
        <v>0</v>
      </c>
      <c r="AR1428" s="291" t="s">
        <v>150</v>
      </c>
      <c r="AT1428" s="291" t="s">
        <v>146</v>
      </c>
      <c r="AU1428" s="291" t="s">
        <v>82</v>
      </c>
      <c r="AY1428" s="291" t="s">
        <v>145</v>
      </c>
      <c r="BE1428" s="303">
        <f t="shared" si="234"/>
        <v>0</v>
      </c>
      <c r="BF1428" s="303">
        <f t="shared" si="235"/>
        <v>0</v>
      </c>
      <c r="BG1428" s="303">
        <f t="shared" si="236"/>
        <v>0</v>
      </c>
      <c r="BH1428" s="303">
        <f t="shared" si="237"/>
        <v>0</v>
      </c>
      <c r="BI1428" s="303">
        <f t="shared" si="238"/>
        <v>0</v>
      </c>
      <c r="BJ1428" s="291" t="s">
        <v>80</v>
      </c>
      <c r="BK1428" s="303">
        <f t="shared" si="239"/>
        <v>0</v>
      </c>
      <c r="BL1428" s="291" t="s">
        <v>150</v>
      </c>
      <c r="BM1428" s="291" t="s">
        <v>2070</v>
      </c>
    </row>
    <row r="1429" spans="2:65" s="55" customFormat="1" ht="22.5" customHeight="1">
      <c r="B1429" s="33"/>
      <c r="C1429" s="182" t="s">
        <v>2071</v>
      </c>
      <c r="D1429" s="182" t="s">
        <v>232</v>
      </c>
      <c r="E1429" s="183" t="s">
        <v>743</v>
      </c>
      <c r="F1429" s="184" t="s">
        <v>744</v>
      </c>
      <c r="G1429" s="185" t="s">
        <v>745</v>
      </c>
      <c r="H1429" s="186">
        <v>26.4</v>
      </c>
      <c r="I1429" s="187"/>
      <c r="J1429" s="188">
        <f t="shared" si="230"/>
        <v>0</v>
      </c>
      <c r="K1429" s="184" t="s">
        <v>21</v>
      </c>
      <c r="L1429" s="306"/>
      <c r="M1429" s="307" t="s">
        <v>21</v>
      </c>
      <c r="N1429" s="189" t="s">
        <v>43</v>
      </c>
      <c r="O1429" s="34"/>
      <c r="P1429" s="150">
        <f t="shared" si="231"/>
        <v>0</v>
      </c>
      <c r="Q1429" s="150">
        <v>0</v>
      </c>
      <c r="R1429" s="150">
        <f t="shared" si="232"/>
        <v>0</v>
      </c>
      <c r="S1429" s="150">
        <v>0</v>
      </c>
      <c r="T1429" s="151">
        <f t="shared" si="233"/>
        <v>0</v>
      </c>
      <c r="AR1429" s="291" t="s">
        <v>162</v>
      </c>
      <c r="AT1429" s="291" t="s">
        <v>232</v>
      </c>
      <c r="AU1429" s="291" t="s">
        <v>82</v>
      </c>
      <c r="AY1429" s="291" t="s">
        <v>145</v>
      </c>
      <c r="BE1429" s="303">
        <f t="shared" si="234"/>
        <v>0</v>
      </c>
      <c r="BF1429" s="303">
        <f t="shared" si="235"/>
        <v>0</v>
      </c>
      <c r="BG1429" s="303">
        <f t="shared" si="236"/>
        <v>0</v>
      </c>
      <c r="BH1429" s="303">
        <f t="shared" si="237"/>
        <v>0</v>
      </c>
      <c r="BI1429" s="303">
        <f t="shared" si="238"/>
        <v>0</v>
      </c>
      <c r="BJ1429" s="291" t="s">
        <v>80</v>
      </c>
      <c r="BK1429" s="303">
        <f t="shared" si="239"/>
        <v>0</v>
      </c>
      <c r="BL1429" s="291" t="s">
        <v>150</v>
      </c>
      <c r="BM1429" s="291" t="s">
        <v>2072</v>
      </c>
    </row>
    <row r="1430" spans="2:65" s="55" customFormat="1" ht="31.5" customHeight="1">
      <c r="B1430" s="33"/>
      <c r="C1430" s="142" t="s">
        <v>1428</v>
      </c>
      <c r="D1430" s="142" t="s">
        <v>146</v>
      </c>
      <c r="E1430" s="143" t="s">
        <v>716</v>
      </c>
      <c r="F1430" s="144" t="s">
        <v>717</v>
      </c>
      <c r="G1430" s="145" t="s">
        <v>155</v>
      </c>
      <c r="H1430" s="146">
        <v>22</v>
      </c>
      <c r="I1430" s="147"/>
      <c r="J1430" s="148">
        <f t="shared" si="230"/>
        <v>0</v>
      </c>
      <c r="K1430" s="144" t="s">
        <v>190</v>
      </c>
      <c r="L1430" s="33"/>
      <c r="M1430" s="302" t="s">
        <v>21</v>
      </c>
      <c r="N1430" s="149" t="s">
        <v>43</v>
      </c>
      <c r="O1430" s="34"/>
      <c r="P1430" s="150">
        <f t="shared" si="231"/>
        <v>0</v>
      </c>
      <c r="Q1430" s="150">
        <v>2.0799999999999998E-3</v>
      </c>
      <c r="R1430" s="150">
        <f t="shared" si="232"/>
        <v>4.5759999999999995E-2</v>
      </c>
      <c r="S1430" s="150">
        <v>0</v>
      </c>
      <c r="T1430" s="151">
        <f t="shared" si="233"/>
        <v>0</v>
      </c>
      <c r="AR1430" s="291" t="s">
        <v>150</v>
      </c>
      <c r="AT1430" s="291" t="s">
        <v>146</v>
      </c>
      <c r="AU1430" s="291" t="s">
        <v>82</v>
      </c>
      <c r="AY1430" s="291" t="s">
        <v>145</v>
      </c>
      <c r="BE1430" s="303">
        <f t="shared" si="234"/>
        <v>0</v>
      </c>
      <c r="BF1430" s="303">
        <f t="shared" si="235"/>
        <v>0</v>
      </c>
      <c r="BG1430" s="303">
        <f t="shared" si="236"/>
        <v>0</v>
      </c>
      <c r="BH1430" s="303">
        <f t="shared" si="237"/>
        <v>0</v>
      </c>
      <c r="BI1430" s="303">
        <f t="shared" si="238"/>
        <v>0</v>
      </c>
      <c r="BJ1430" s="291" t="s">
        <v>80</v>
      </c>
      <c r="BK1430" s="303">
        <f t="shared" si="239"/>
        <v>0</v>
      </c>
      <c r="BL1430" s="291" t="s">
        <v>150</v>
      </c>
      <c r="BM1430" s="291" t="s">
        <v>2073</v>
      </c>
    </row>
    <row r="1431" spans="2:65" s="55" customFormat="1" ht="121.5">
      <c r="B1431" s="33"/>
      <c r="D1431" s="170" t="s">
        <v>191</v>
      </c>
      <c r="F1431" s="171" t="s">
        <v>718</v>
      </c>
      <c r="I1431" s="122"/>
      <c r="L1431" s="33"/>
      <c r="M1431" s="154"/>
      <c r="N1431" s="34"/>
      <c r="O1431" s="34"/>
      <c r="P1431" s="34"/>
      <c r="Q1431" s="34"/>
      <c r="R1431" s="34"/>
      <c r="S1431" s="34"/>
      <c r="T1431" s="70"/>
      <c r="AT1431" s="291" t="s">
        <v>191</v>
      </c>
      <c r="AU1431" s="291" t="s">
        <v>82</v>
      </c>
    </row>
    <row r="1432" spans="2:65" s="55" customFormat="1" ht="22.5" customHeight="1">
      <c r="B1432" s="33"/>
      <c r="C1432" s="142" t="s">
        <v>2074</v>
      </c>
      <c r="D1432" s="142" t="s">
        <v>146</v>
      </c>
      <c r="E1432" s="143" t="s">
        <v>713</v>
      </c>
      <c r="F1432" s="144" t="s">
        <v>714</v>
      </c>
      <c r="G1432" s="145" t="s">
        <v>155</v>
      </c>
      <c r="H1432" s="146">
        <v>22</v>
      </c>
      <c r="I1432" s="147"/>
      <c r="J1432" s="148">
        <f>ROUND(I1432*H1432,2)</f>
        <v>0</v>
      </c>
      <c r="K1432" s="144" t="s">
        <v>21</v>
      </c>
      <c r="L1432" s="33"/>
      <c r="M1432" s="302" t="s">
        <v>21</v>
      </c>
      <c r="N1432" s="149" t="s">
        <v>43</v>
      </c>
      <c r="O1432" s="34"/>
      <c r="P1432" s="150">
        <f>O1432*H1432</f>
        <v>0</v>
      </c>
      <c r="Q1432" s="150">
        <v>0</v>
      </c>
      <c r="R1432" s="150">
        <f>Q1432*H1432</f>
        <v>0</v>
      </c>
      <c r="S1432" s="150">
        <v>0</v>
      </c>
      <c r="T1432" s="151">
        <f>S1432*H1432</f>
        <v>0</v>
      </c>
      <c r="AR1432" s="291" t="s">
        <v>150</v>
      </c>
      <c r="AT1432" s="291" t="s">
        <v>146</v>
      </c>
      <c r="AU1432" s="291" t="s">
        <v>82</v>
      </c>
      <c r="AY1432" s="291" t="s">
        <v>145</v>
      </c>
      <c r="BE1432" s="303">
        <f>IF(N1432="základní",J1432,0)</f>
        <v>0</v>
      </c>
      <c r="BF1432" s="303">
        <f>IF(N1432="snížená",J1432,0)</f>
        <v>0</v>
      </c>
      <c r="BG1432" s="303">
        <f>IF(N1432="zákl. přenesená",J1432,0)</f>
        <v>0</v>
      </c>
      <c r="BH1432" s="303">
        <f>IF(N1432="sníž. přenesená",J1432,0)</f>
        <v>0</v>
      </c>
      <c r="BI1432" s="303">
        <f>IF(N1432="nulová",J1432,0)</f>
        <v>0</v>
      </c>
      <c r="BJ1432" s="291" t="s">
        <v>80</v>
      </c>
      <c r="BK1432" s="303">
        <f>ROUND(I1432*H1432,2)</f>
        <v>0</v>
      </c>
      <c r="BL1432" s="291" t="s">
        <v>150</v>
      </c>
      <c r="BM1432" s="291" t="s">
        <v>2075</v>
      </c>
    </row>
    <row r="1433" spans="2:65" s="55" customFormat="1" ht="22.5" customHeight="1">
      <c r="B1433" s="33"/>
      <c r="C1433" s="142" t="s">
        <v>1430</v>
      </c>
      <c r="D1433" s="142" t="s">
        <v>146</v>
      </c>
      <c r="E1433" s="143" t="s">
        <v>746</v>
      </c>
      <c r="F1433" s="144" t="s">
        <v>747</v>
      </c>
      <c r="G1433" s="145" t="s">
        <v>221</v>
      </c>
      <c r="H1433" s="146">
        <v>15.4</v>
      </c>
      <c r="I1433" s="147"/>
      <c r="J1433" s="148">
        <f>ROUND(I1433*H1433,2)</f>
        <v>0</v>
      </c>
      <c r="K1433" s="144" t="s">
        <v>190</v>
      </c>
      <c r="L1433" s="33"/>
      <c r="M1433" s="302" t="s">
        <v>21</v>
      </c>
      <c r="N1433" s="149" t="s">
        <v>43</v>
      </c>
      <c r="O1433" s="34"/>
      <c r="P1433" s="150">
        <f>O1433*H1433</f>
        <v>0</v>
      </c>
      <c r="Q1433" s="150">
        <v>0</v>
      </c>
      <c r="R1433" s="150">
        <f>Q1433*H1433</f>
        <v>0</v>
      </c>
      <c r="S1433" s="150">
        <v>0</v>
      </c>
      <c r="T1433" s="151">
        <f>S1433*H1433</f>
        <v>0</v>
      </c>
      <c r="AR1433" s="291" t="s">
        <v>150</v>
      </c>
      <c r="AT1433" s="291" t="s">
        <v>146</v>
      </c>
      <c r="AU1433" s="291" t="s">
        <v>82</v>
      </c>
      <c r="AY1433" s="291" t="s">
        <v>145</v>
      </c>
      <c r="BE1433" s="303">
        <f>IF(N1433="základní",J1433,0)</f>
        <v>0</v>
      </c>
      <c r="BF1433" s="303">
        <f>IF(N1433="snížená",J1433,0)</f>
        <v>0</v>
      </c>
      <c r="BG1433" s="303">
        <f>IF(N1433="zákl. přenesená",J1433,0)</f>
        <v>0</v>
      </c>
      <c r="BH1433" s="303">
        <f>IF(N1433="sníž. přenesená",J1433,0)</f>
        <v>0</v>
      </c>
      <c r="BI1433" s="303">
        <f>IF(N1433="nulová",J1433,0)</f>
        <v>0</v>
      </c>
      <c r="BJ1433" s="291" t="s">
        <v>80</v>
      </c>
      <c r="BK1433" s="303">
        <f>ROUND(I1433*H1433,2)</f>
        <v>0</v>
      </c>
      <c r="BL1433" s="291" t="s">
        <v>150</v>
      </c>
      <c r="BM1433" s="291" t="s">
        <v>2076</v>
      </c>
    </row>
    <row r="1434" spans="2:65" s="55" customFormat="1" ht="22.5" customHeight="1">
      <c r="B1434" s="33"/>
      <c r="C1434" s="182" t="s">
        <v>2077</v>
      </c>
      <c r="D1434" s="182" t="s">
        <v>232</v>
      </c>
      <c r="E1434" s="183" t="s">
        <v>999</v>
      </c>
      <c r="F1434" s="184" t="s">
        <v>1000</v>
      </c>
      <c r="G1434" s="185" t="s">
        <v>221</v>
      </c>
      <c r="H1434" s="186">
        <v>15.4</v>
      </c>
      <c r="I1434" s="187"/>
      <c r="J1434" s="188">
        <f>ROUND(I1434*H1434,2)</f>
        <v>0</v>
      </c>
      <c r="K1434" s="184" t="s">
        <v>190</v>
      </c>
      <c r="L1434" s="306"/>
      <c r="M1434" s="307" t="s">
        <v>21</v>
      </c>
      <c r="N1434" s="189" t="s">
        <v>43</v>
      </c>
      <c r="O1434" s="34"/>
      <c r="P1434" s="150">
        <f>O1434*H1434</f>
        <v>0</v>
      </c>
      <c r="Q1434" s="150">
        <v>1</v>
      </c>
      <c r="R1434" s="150">
        <f>Q1434*H1434</f>
        <v>15.4</v>
      </c>
      <c r="S1434" s="150">
        <v>0</v>
      </c>
      <c r="T1434" s="151">
        <f>S1434*H1434</f>
        <v>0</v>
      </c>
      <c r="AR1434" s="291" t="s">
        <v>162</v>
      </c>
      <c r="AT1434" s="291" t="s">
        <v>232</v>
      </c>
      <c r="AU1434" s="291" t="s">
        <v>82</v>
      </c>
      <c r="AY1434" s="291" t="s">
        <v>145</v>
      </c>
      <c r="BE1434" s="303">
        <f>IF(N1434="základní",J1434,0)</f>
        <v>0</v>
      </c>
      <c r="BF1434" s="303">
        <f>IF(N1434="snížená",J1434,0)</f>
        <v>0</v>
      </c>
      <c r="BG1434" s="303">
        <f>IF(N1434="zákl. přenesená",J1434,0)</f>
        <v>0</v>
      </c>
      <c r="BH1434" s="303">
        <f>IF(N1434="sníž. přenesená",J1434,0)</f>
        <v>0</v>
      </c>
      <c r="BI1434" s="303">
        <f>IF(N1434="nulová",J1434,0)</f>
        <v>0</v>
      </c>
      <c r="BJ1434" s="291" t="s">
        <v>80</v>
      </c>
      <c r="BK1434" s="303">
        <f>ROUND(I1434*H1434,2)</f>
        <v>0</v>
      </c>
      <c r="BL1434" s="291" t="s">
        <v>150</v>
      </c>
      <c r="BM1434" s="291" t="s">
        <v>2078</v>
      </c>
    </row>
    <row r="1435" spans="2:65" s="55" customFormat="1" ht="27">
      <c r="B1435" s="33"/>
      <c r="D1435" s="170" t="s">
        <v>163</v>
      </c>
      <c r="F1435" s="171" t="s">
        <v>1002</v>
      </c>
      <c r="I1435" s="122"/>
      <c r="L1435" s="33"/>
      <c r="M1435" s="154"/>
      <c r="N1435" s="34"/>
      <c r="O1435" s="34"/>
      <c r="P1435" s="34"/>
      <c r="Q1435" s="34"/>
      <c r="R1435" s="34"/>
      <c r="S1435" s="34"/>
      <c r="T1435" s="70"/>
      <c r="AT1435" s="291" t="s">
        <v>163</v>
      </c>
      <c r="AU1435" s="291" t="s">
        <v>82</v>
      </c>
    </row>
    <row r="1436" spans="2:65" s="55" customFormat="1" ht="22.5" customHeight="1">
      <c r="B1436" s="33"/>
      <c r="C1436" s="142" t="s">
        <v>1431</v>
      </c>
      <c r="D1436" s="142" t="s">
        <v>146</v>
      </c>
      <c r="E1436" s="143" t="s">
        <v>750</v>
      </c>
      <c r="F1436" s="144" t="s">
        <v>751</v>
      </c>
      <c r="G1436" s="145" t="s">
        <v>189</v>
      </c>
      <c r="H1436" s="146">
        <v>38.857999999999997</v>
      </c>
      <c r="I1436" s="147"/>
      <c r="J1436" s="148">
        <f>ROUND(I1436*H1436,2)</f>
        <v>0</v>
      </c>
      <c r="K1436" s="144" t="s">
        <v>21</v>
      </c>
      <c r="L1436" s="33"/>
      <c r="M1436" s="302" t="s">
        <v>21</v>
      </c>
      <c r="N1436" s="149" t="s">
        <v>43</v>
      </c>
      <c r="O1436" s="34"/>
      <c r="P1436" s="150">
        <f>O1436*H1436</f>
        <v>0</v>
      </c>
      <c r="Q1436" s="150">
        <v>0</v>
      </c>
      <c r="R1436" s="150">
        <f>Q1436*H1436</f>
        <v>0</v>
      </c>
      <c r="S1436" s="150">
        <v>0</v>
      </c>
      <c r="T1436" s="151">
        <f>S1436*H1436</f>
        <v>0</v>
      </c>
      <c r="AR1436" s="291" t="s">
        <v>150</v>
      </c>
      <c r="AT1436" s="291" t="s">
        <v>146</v>
      </c>
      <c r="AU1436" s="291" t="s">
        <v>82</v>
      </c>
      <c r="AY1436" s="291" t="s">
        <v>145</v>
      </c>
      <c r="BE1436" s="303">
        <f>IF(N1436="základní",J1436,0)</f>
        <v>0</v>
      </c>
      <c r="BF1436" s="303">
        <f>IF(N1436="snížená",J1436,0)</f>
        <v>0</v>
      </c>
      <c r="BG1436" s="303">
        <f>IF(N1436="zákl. přenesená",J1436,0)</f>
        <v>0</v>
      </c>
      <c r="BH1436" s="303">
        <f>IF(N1436="sníž. přenesená",J1436,0)</f>
        <v>0</v>
      </c>
      <c r="BI1436" s="303">
        <f>IF(N1436="nulová",J1436,0)</f>
        <v>0</v>
      </c>
      <c r="BJ1436" s="291" t="s">
        <v>80</v>
      </c>
      <c r="BK1436" s="303">
        <f>ROUND(I1436*H1436,2)</f>
        <v>0</v>
      </c>
      <c r="BL1436" s="291" t="s">
        <v>150</v>
      </c>
      <c r="BM1436" s="291" t="s">
        <v>2079</v>
      </c>
    </row>
    <row r="1437" spans="2:65" s="55" customFormat="1" ht="22.5" customHeight="1">
      <c r="B1437" s="33"/>
      <c r="C1437" s="182" t="s">
        <v>2080</v>
      </c>
      <c r="D1437" s="182" t="s">
        <v>232</v>
      </c>
      <c r="E1437" s="183" t="s">
        <v>753</v>
      </c>
      <c r="F1437" s="184" t="s">
        <v>754</v>
      </c>
      <c r="G1437" s="185" t="s">
        <v>221</v>
      </c>
      <c r="H1437" s="186">
        <v>3.8860000000000001</v>
      </c>
      <c r="I1437" s="187"/>
      <c r="J1437" s="188">
        <f>ROUND(I1437*H1437,2)</f>
        <v>0</v>
      </c>
      <c r="K1437" s="184" t="s">
        <v>190</v>
      </c>
      <c r="L1437" s="306"/>
      <c r="M1437" s="307" t="s">
        <v>21</v>
      </c>
      <c r="N1437" s="189" t="s">
        <v>43</v>
      </c>
      <c r="O1437" s="34"/>
      <c r="P1437" s="150">
        <f>O1437*H1437</f>
        <v>0</v>
      </c>
      <c r="Q1437" s="150">
        <v>0.2</v>
      </c>
      <c r="R1437" s="150">
        <f>Q1437*H1437</f>
        <v>0.77720000000000011</v>
      </c>
      <c r="S1437" s="150">
        <v>0</v>
      </c>
      <c r="T1437" s="151">
        <f>S1437*H1437</f>
        <v>0</v>
      </c>
      <c r="AR1437" s="291" t="s">
        <v>162</v>
      </c>
      <c r="AT1437" s="291" t="s">
        <v>232</v>
      </c>
      <c r="AU1437" s="291" t="s">
        <v>82</v>
      </c>
      <c r="AY1437" s="291" t="s">
        <v>145</v>
      </c>
      <c r="BE1437" s="303">
        <f>IF(N1437="základní",J1437,0)</f>
        <v>0</v>
      </c>
      <c r="BF1437" s="303">
        <f>IF(N1437="snížená",J1437,0)</f>
        <v>0</v>
      </c>
      <c r="BG1437" s="303">
        <f>IF(N1437="zákl. přenesená",J1437,0)</f>
        <v>0</v>
      </c>
      <c r="BH1437" s="303">
        <f>IF(N1437="sníž. přenesená",J1437,0)</f>
        <v>0</v>
      </c>
      <c r="BI1437" s="303">
        <f>IF(N1437="nulová",J1437,0)</f>
        <v>0</v>
      </c>
      <c r="BJ1437" s="291" t="s">
        <v>80</v>
      </c>
      <c r="BK1437" s="303">
        <f>ROUND(I1437*H1437,2)</f>
        <v>0</v>
      </c>
      <c r="BL1437" s="291" t="s">
        <v>150</v>
      </c>
      <c r="BM1437" s="291" t="s">
        <v>2081</v>
      </c>
    </row>
    <row r="1438" spans="2:65" s="133" customFormat="1" ht="22.35" customHeight="1">
      <c r="B1438" s="132"/>
      <c r="D1438" s="134" t="s">
        <v>71</v>
      </c>
      <c r="E1438" s="168" t="s">
        <v>755</v>
      </c>
      <c r="F1438" s="168" t="s">
        <v>756</v>
      </c>
      <c r="I1438" s="136"/>
      <c r="J1438" s="169">
        <f>BK1438</f>
        <v>0</v>
      </c>
      <c r="L1438" s="132"/>
      <c r="M1438" s="138"/>
      <c r="N1438" s="139"/>
      <c r="O1438" s="139"/>
      <c r="P1438" s="140">
        <f>SUM(P1439:P1446)</f>
        <v>0</v>
      </c>
      <c r="Q1438" s="139"/>
      <c r="R1438" s="140">
        <f>SUM(R1439:R1446)</f>
        <v>6.0000000000000008E-5</v>
      </c>
      <c r="S1438" s="139"/>
      <c r="T1438" s="141">
        <f>SUM(T1439:T1446)</f>
        <v>0</v>
      </c>
      <c r="AR1438" s="165" t="s">
        <v>80</v>
      </c>
      <c r="AT1438" s="300" t="s">
        <v>71</v>
      </c>
      <c r="AU1438" s="300" t="s">
        <v>82</v>
      </c>
      <c r="AY1438" s="165" t="s">
        <v>145</v>
      </c>
      <c r="BK1438" s="301">
        <f>SUM(BK1439:BK1446)</f>
        <v>0</v>
      </c>
    </row>
    <row r="1439" spans="2:65" s="55" customFormat="1" ht="22.5" customHeight="1">
      <c r="B1439" s="33"/>
      <c r="C1439" s="142" t="s">
        <v>1433</v>
      </c>
      <c r="D1439" s="142" t="s">
        <v>146</v>
      </c>
      <c r="E1439" s="143" t="s">
        <v>757</v>
      </c>
      <c r="F1439" s="144" t="s">
        <v>758</v>
      </c>
      <c r="G1439" s="145" t="s">
        <v>155</v>
      </c>
      <c r="H1439" s="146">
        <v>22</v>
      </c>
      <c r="I1439" s="147"/>
      <c r="J1439" s="148">
        <f>ROUND(I1439*H1439,2)</f>
        <v>0</v>
      </c>
      <c r="K1439" s="144" t="s">
        <v>190</v>
      </c>
      <c r="L1439" s="33"/>
      <c r="M1439" s="302" t="s">
        <v>21</v>
      </c>
      <c r="N1439" s="149" t="s">
        <v>43</v>
      </c>
      <c r="O1439" s="34"/>
      <c r="P1439" s="150">
        <f>O1439*H1439</f>
        <v>0</v>
      </c>
      <c r="Q1439" s="150">
        <v>0</v>
      </c>
      <c r="R1439" s="150">
        <f>Q1439*H1439</f>
        <v>0</v>
      </c>
      <c r="S1439" s="150">
        <v>0</v>
      </c>
      <c r="T1439" s="151">
        <f>S1439*H1439</f>
        <v>0</v>
      </c>
      <c r="AR1439" s="291" t="s">
        <v>150</v>
      </c>
      <c r="AT1439" s="291" t="s">
        <v>146</v>
      </c>
      <c r="AU1439" s="291" t="s">
        <v>159</v>
      </c>
      <c r="AY1439" s="291" t="s">
        <v>145</v>
      </c>
      <c r="BE1439" s="303">
        <f>IF(N1439="základní",J1439,0)</f>
        <v>0</v>
      </c>
      <c r="BF1439" s="303">
        <f>IF(N1439="snížená",J1439,0)</f>
        <v>0</v>
      </c>
      <c r="BG1439" s="303">
        <f>IF(N1439="zákl. přenesená",J1439,0)</f>
        <v>0</v>
      </c>
      <c r="BH1439" s="303">
        <f>IF(N1439="sníž. přenesená",J1439,0)</f>
        <v>0</v>
      </c>
      <c r="BI1439" s="303">
        <f>IF(N1439="nulová",J1439,0)</f>
        <v>0</v>
      </c>
      <c r="BJ1439" s="291" t="s">
        <v>80</v>
      </c>
      <c r="BK1439" s="303">
        <f>ROUND(I1439*H1439,2)</f>
        <v>0</v>
      </c>
      <c r="BL1439" s="291" t="s">
        <v>150</v>
      </c>
      <c r="BM1439" s="291" t="s">
        <v>2082</v>
      </c>
    </row>
    <row r="1440" spans="2:65" s="55" customFormat="1" ht="148.5">
      <c r="B1440" s="33"/>
      <c r="D1440" s="170" t="s">
        <v>191</v>
      </c>
      <c r="F1440" s="171" t="s">
        <v>759</v>
      </c>
      <c r="I1440" s="122"/>
      <c r="L1440" s="33"/>
      <c r="M1440" s="154"/>
      <c r="N1440" s="34"/>
      <c r="O1440" s="34"/>
      <c r="P1440" s="34"/>
      <c r="Q1440" s="34"/>
      <c r="R1440" s="34"/>
      <c r="S1440" s="34"/>
      <c r="T1440" s="70"/>
      <c r="AT1440" s="291" t="s">
        <v>191</v>
      </c>
      <c r="AU1440" s="291" t="s">
        <v>159</v>
      </c>
    </row>
    <row r="1441" spans="2:65" s="55" customFormat="1" ht="22.5" customHeight="1">
      <c r="B1441" s="33"/>
      <c r="C1441" s="142" t="s">
        <v>2083</v>
      </c>
      <c r="D1441" s="142" t="s">
        <v>146</v>
      </c>
      <c r="E1441" s="143" t="s">
        <v>760</v>
      </c>
      <c r="F1441" s="144" t="s">
        <v>761</v>
      </c>
      <c r="G1441" s="145" t="s">
        <v>149</v>
      </c>
      <c r="H1441" s="146">
        <v>44</v>
      </c>
      <c r="I1441" s="147"/>
      <c r="J1441" s="148">
        <f>ROUND(I1441*H1441,2)</f>
        <v>0</v>
      </c>
      <c r="K1441" s="144" t="s">
        <v>21</v>
      </c>
      <c r="L1441" s="33"/>
      <c r="M1441" s="302" t="s">
        <v>21</v>
      </c>
      <c r="N1441" s="149" t="s">
        <v>43</v>
      </c>
      <c r="O1441" s="34"/>
      <c r="P1441" s="150">
        <f>O1441*H1441</f>
        <v>0</v>
      </c>
      <c r="Q1441" s="150">
        <v>0</v>
      </c>
      <c r="R1441" s="150">
        <f>Q1441*H1441</f>
        <v>0</v>
      </c>
      <c r="S1441" s="150">
        <v>0</v>
      </c>
      <c r="T1441" s="151">
        <f>S1441*H1441</f>
        <v>0</v>
      </c>
      <c r="AR1441" s="291" t="s">
        <v>150</v>
      </c>
      <c r="AT1441" s="291" t="s">
        <v>146</v>
      </c>
      <c r="AU1441" s="291" t="s">
        <v>159</v>
      </c>
      <c r="AY1441" s="291" t="s">
        <v>145</v>
      </c>
      <c r="BE1441" s="303">
        <f>IF(N1441="základní",J1441,0)</f>
        <v>0</v>
      </c>
      <c r="BF1441" s="303">
        <f>IF(N1441="snížená",J1441,0)</f>
        <v>0</v>
      </c>
      <c r="BG1441" s="303">
        <f>IF(N1441="zákl. přenesená",J1441,0)</f>
        <v>0</v>
      </c>
      <c r="BH1441" s="303">
        <f>IF(N1441="sníž. přenesená",J1441,0)</f>
        <v>0</v>
      </c>
      <c r="BI1441" s="303">
        <f>IF(N1441="nulová",J1441,0)</f>
        <v>0</v>
      </c>
      <c r="BJ1441" s="291" t="s">
        <v>80</v>
      </c>
      <c r="BK1441" s="303">
        <f>ROUND(I1441*H1441,2)</f>
        <v>0</v>
      </c>
      <c r="BL1441" s="291" t="s">
        <v>150</v>
      </c>
      <c r="BM1441" s="291" t="s">
        <v>2084</v>
      </c>
    </row>
    <row r="1442" spans="2:65" s="55" customFormat="1" ht="22.5" customHeight="1">
      <c r="B1442" s="33"/>
      <c r="C1442" s="142" t="s">
        <v>1434</v>
      </c>
      <c r="D1442" s="142" t="s">
        <v>146</v>
      </c>
      <c r="E1442" s="143" t="s">
        <v>763</v>
      </c>
      <c r="F1442" s="144" t="s">
        <v>764</v>
      </c>
      <c r="G1442" s="145" t="s">
        <v>155</v>
      </c>
      <c r="H1442" s="146">
        <v>3</v>
      </c>
      <c r="I1442" s="147"/>
      <c r="J1442" s="148">
        <f>ROUND(I1442*H1442,2)</f>
        <v>0</v>
      </c>
      <c r="K1442" s="144" t="s">
        <v>190</v>
      </c>
      <c r="L1442" s="33"/>
      <c r="M1442" s="302" t="s">
        <v>21</v>
      </c>
      <c r="N1442" s="149" t="s">
        <v>43</v>
      </c>
      <c r="O1442" s="34"/>
      <c r="P1442" s="150">
        <f>O1442*H1442</f>
        <v>0</v>
      </c>
      <c r="Q1442" s="150">
        <v>2.0000000000000002E-5</v>
      </c>
      <c r="R1442" s="150">
        <f>Q1442*H1442</f>
        <v>6.0000000000000008E-5</v>
      </c>
      <c r="S1442" s="150">
        <v>0</v>
      </c>
      <c r="T1442" s="151">
        <f>S1442*H1442</f>
        <v>0</v>
      </c>
      <c r="AR1442" s="291" t="s">
        <v>150</v>
      </c>
      <c r="AT1442" s="291" t="s">
        <v>146</v>
      </c>
      <c r="AU1442" s="291" t="s">
        <v>159</v>
      </c>
      <c r="AY1442" s="291" t="s">
        <v>145</v>
      </c>
      <c r="BE1442" s="303">
        <f>IF(N1442="základní",J1442,0)</f>
        <v>0</v>
      </c>
      <c r="BF1442" s="303">
        <f>IF(N1442="snížená",J1442,0)</f>
        <v>0</v>
      </c>
      <c r="BG1442" s="303">
        <f>IF(N1442="zákl. přenesená",J1442,0)</f>
        <v>0</v>
      </c>
      <c r="BH1442" s="303">
        <f>IF(N1442="sníž. přenesená",J1442,0)</f>
        <v>0</v>
      </c>
      <c r="BI1442" s="303">
        <f>IF(N1442="nulová",J1442,0)</f>
        <v>0</v>
      </c>
      <c r="BJ1442" s="291" t="s">
        <v>80</v>
      </c>
      <c r="BK1442" s="303">
        <f>ROUND(I1442*H1442,2)</f>
        <v>0</v>
      </c>
      <c r="BL1442" s="291" t="s">
        <v>150</v>
      </c>
      <c r="BM1442" s="291" t="s">
        <v>2085</v>
      </c>
    </row>
    <row r="1443" spans="2:65" s="55" customFormat="1" ht="27">
      <c r="B1443" s="33"/>
      <c r="D1443" s="170" t="s">
        <v>191</v>
      </c>
      <c r="F1443" s="171" t="s">
        <v>765</v>
      </c>
      <c r="I1443" s="122"/>
      <c r="L1443" s="33"/>
      <c r="M1443" s="154"/>
      <c r="N1443" s="34"/>
      <c r="O1443" s="34"/>
      <c r="P1443" s="34"/>
      <c r="Q1443" s="34"/>
      <c r="R1443" s="34"/>
      <c r="S1443" s="34"/>
      <c r="T1443" s="70"/>
      <c r="AT1443" s="291" t="s">
        <v>191</v>
      </c>
      <c r="AU1443" s="291" t="s">
        <v>159</v>
      </c>
    </row>
    <row r="1444" spans="2:65" s="55" customFormat="1" ht="22.5" customHeight="1">
      <c r="B1444" s="33"/>
      <c r="C1444" s="142" t="s">
        <v>2086</v>
      </c>
      <c r="D1444" s="142" t="s">
        <v>146</v>
      </c>
      <c r="E1444" s="143" t="s">
        <v>766</v>
      </c>
      <c r="F1444" s="144" t="s">
        <v>767</v>
      </c>
      <c r="G1444" s="145" t="s">
        <v>189</v>
      </c>
      <c r="H1444" s="146">
        <v>1</v>
      </c>
      <c r="I1444" s="147"/>
      <c r="J1444" s="148">
        <f>ROUND(I1444*H1444,2)</f>
        <v>0</v>
      </c>
      <c r="K1444" s="144" t="s">
        <v>21</v>
      </c>
      <c r="L1444" s="33"/>
      <c r="M1444" s="302" t="s">
        <v>21</v>
      </c>
      <c r="N1444" s="149" t="s">
        <v>43</v>
      </c>
      <c r="O1444" s="34"/>
      <c r="P1444" s="150">
        <f>O1444*H1444</f>
        <v>0</v>
      </c>
      <c r="Q1444" s="150">
        <v>0</v>
      </c>
      <c r="R1444" s="150">
        <f>Q1444*H1444</f>
        <v>0</v>
      </c>
      <c r="S1444" s="150">
        <v>0</v>
      </c>
      <c r="T1444" s="151">
        <f>S1444*H1444</f>
        <v>0</v>
      </c>
      <c r="AR1444" s="291" t="s">
        <v>150</v>
      </c>
      <c r="AT1444" s="291" t="s">
        <v>146</v>
      </c>
      <c r="AU1444" s="291" t="s">
        <v>159</v>
      </c>
      <c r="AY1444" s="291" t="s">
        <v>145</v>
      </c>
      <c r="BE1444" s="303">
        <f>IF(N1444="základní",J1444,0)</f>
        <v>0</v>
      </c>
      <c r="BF1444" s="303">
        <f>IF(N1444="snížená",J1444,0)</f>
        <v>0</v>
      </c>
      <c r="BG1444" s="303">
        <f>IF(N1444="zákl. přenesená",J1444,0)</f>
        <v>0</v>
      </c>
      <c r="BH1444" s="303">
        <f>IF(N1444="sníž. přenesená",J1444,0)</f>
        <v>0</v>
      </c>
      <c r="BI1444" s="303">
        <f>IF(N1444="nulová",J1444,0)</f>
        <v>0</v>
      </c>
      <c r="BJ1444" s="291" t="s">
        <v>80</v>
      </c>
      <c r="BK1444" s="303">
        <f>ROUND(I1444*H1444,2)</f>
        <v>0</v>
      </c>
      <c r="BL1444" s="291" t="s">
        <v>150</v>
      </c>
      <c r="BM1444" s="291" t="s">
        <v>2087</v>
      </c>
    </row>
    <row r="1445" spans="2:65" s="55" customFormat="1" ht="22.5" customHeight="1">
      <c r="B1445" s="33"/>
      <c r="C1445" s="142" t="s">
        <v>1436</v>
      </c>
      <c r="D1445" s="142" t="s">
        <v>146</v>
      </c>
      <c r="E1445" s="143" t="s">
        <v>741</v>
      </c>
      <c r="F1445" s="144" t="s">
        <v>742</v>
      </c>
      <c r="G1445" s="145" t="s">
        <v>189</v>
      </c>
      <c r="H1445" s="146">
        <v>1</v>
      </c>
      <c r="I1445" s="147"/>
      <c r="J1445" s="148">
        <f>ROUND(I1445*H1445,2)</f>
        <v>0</v>
      </c>
      <c r="K1445" s="144" t="s">
        <v>21</v>
      </c>
      <c r="L1445" s="33"/>
      <c r="M1445" s="302" t="s">
        <v>21</v>
      </c>
      <c r="N1445" s="149" t="s">
        <v>43</v>
      </c>
      <c r="O1445" s="34"/>
      <c r="P1445" s="150">
        <f>O1445*H1445</f>
        <v>0</v>
      </c>
      <c r="Q1445" s="150">
        <v>0</v>
      </c>
      <c r="R1445" s="150">
        <f>Q1445*H1445</f>
        <v>0</v>
      </c>
      <c r="S1445" s="150">
        <v>0</v>
      </c>
      <c r="T1445" s="151">
        <f>S1445*H1445</f>
        <v>0</v>
      </c>
      <c r="AR1445" s="291" t="s">
        <v>150</v>
      </c>
      <c r="AT1445" s="291" t="s">
        <v>146</v>
      </c>
      <c r="AU1445" s="291" t="s">
        <v>159</v>
      </c>
      <c r="AY1445" s="291" t="s">
        <v>145</v>
      </c>
      <c r="BE1445" s="303">
        <f>IF(N1445="základní",J1445,0)</f>
        <v>0</v>
      </c>
      <c r="BF1445" s="303">
        <f>IF(N1445="snížená",J1445,0)</f>
        <v>0</v>
      </c>
      <c r="BG1445" s="303">
        <f>IF(N1445="zákl. přenesená",J1445,0)</f>
        <v>0</v>
      </c>
      <c r="BH1445" s="303">
        <f>IF(N1445="sníž. přenesená",J1445,0)</f>
        <v>0</v>
      </c>
      <c r="BI1445" s="303">
        <f>IF(N1445="nulová",J1445,0)</f>
        <v>0</v>
      </c>
      <c r="BJ1445" s="291" t="s">
        <v>80</v>
      </c>
      <c r="BK1445" s="303">
        <f>ROUND(I1445*H1445,2)</f>
        <v>0</v>
      </c>
      <c r="BL1445" s="291" t="s">
        <v>150</v>
      </c>
      <c r="BM1445" s="291" t="s">
        <v>2088</v>
      </c>
    </row>
    <row r="1446" spans="2:65" s="55" customFormat="1" ht="22.5" customHeight="1">
      <c r="B1446" s="33"/>
      <c r="C1446" s="182" t="s">
        <v>2089</v>
      </c>
      <c r="D1446" s="182" t="s">
        <v>232</v>
      </c>
      <c r="E1446" s="183" t="s">
        <v>743</v>
      </c>
      <c r="F1446" s="184" t="s">
        <v>744</v>
      </c>
      <c r="G1446" s="185" t="s">
        <v>745</v>
      </c>
      <c r="H1446" s="186">
        <v>1.2</v>
      </c>
      <c r="I1446" s="187"/>
      <c r="J1446" s="188">
        <f>ROUND(I1446*H1446,2)</f>
        <v>0</v>
      </c>
      <c r="K1446" s="184" t="s">
        <v>21</v>
      </c>
      <c r="L1446" s="306"/>
      <c r="M1446" s="307" t="s">
        <v>21</v>
      </c>
      <c r="N1446" s="189" t="s">
        <v>43</v>
      </c>
      <c r="O1446" s="34"/>
      <c r="P1446" s="150">
        <f>O1446*H1446</f>
        <v>0</v>
      </c>
      <c r="Q1446" s="150">
        <v>0</v>
      </c>
      <c r="R1446" s="150">
        <f>Q1446*H1446</f>
        <v>0</v>
      </c>
      <c r="S1446" s="150">
        <v>0</v>
      </c>
      <c r="T1446" s="151">
        <f>S1446*H1446</f>
        <v>0</v>
      </c>
      <c r="AR1446" s="291" t="s">
        <v>162</v>
      </c>
      <c r="AT1446" s="291" t="s">
        <v>232</v>
      </c>
      <c r="AU1446" s="291" t="s">
        <v>159</v>
      </c>
      <c r="AY1446" s="291" t="s">
        <v>145</v>
      </c>
      <c r="BE1446" s="303">
        <f>IF(N1446="základní",J1446,0)</f>
        <v>0</v>
      </c>
      <c r="BF1446" s="303">
        <f>IF(N1446="snížená",J1446,0)</f>
        <v>0</v>
      </c>
      <c r="BG1446" s="303">
        <f>IF(N1446="zákl. přenesená",J1446,0)</f>
        <v>0</v>
      </c>
      <c r="BH1446" s="303">
        <f>IF(N1446="sníž. přenesená",J1446,0)</f>
        <v>0</v>
      </c>
      <c r="BI1446" s="303">
        <f>IF(N1446="nulová",J1446,0)</f>
        <v>0</v>
      </c>
      <c r="BJ1446" s="291" t="s">
        <v>80</v>
      </c>
      <c r="BK1446" s="303">
        <f>ROUND(I1446*H1446,2)</f>
        <v>0</v>
      </c>
      <c r="BL1446" s="291" t="s">
        <v>150</v>
      </c>
      <c r="BM1446" s="291" t="s">
        <v>2090</v>
      </c>
    </row>
    <row r="1447" spans="2:65" s="133" customFormat="1" ht="29.85" customHeight="1">
      <c r="B1447" s="132"/>
      <c r="D1447" s="134" t="s">
        <v>71</v>
      </c>
      <c r="E1447" s="168" t="s">
        <v>838</v>
      </c>
      <c r="F1447" s="168" t="s">
        <v>839</v>
      </c>
      <c r="I1447" s="136"/>
      <c r="J1447" s="169">
        <f>BK1447</f>
        <v>0</v>
      </c>
      <c r="L1447" s="132"/>
      <c r="M1447" s="138"/>
      <c r="N1447" s="139"/>
      <c r="O1447" s="139"/>
      <c r="P1447" s="140">
        <f>SUM(P1448:P1464)</f>
        <v>0</v>
      </c>
      <c r="Q1447" s="139"/>
      <c r="R1447" s="140">
        <f>SUM(R1448:R1464)</f>
        <v>9.2499999999999995E-3</v>
      </c>
      <c r="S1447" s="139"/>
      <c r="T1447" s="141">
        <f>SUM(T1448:T1464)</f>
        <v>0</v>
      </c>
      <c r="AR1447" s="165" t="s">
        <v>80</v>
      </c>
      <c r="AT1447" s="300" t="s">
        <v>71</v>
      </c>
      <c r="AU1447" s="300" t="s">
        <v>80</v>
      </c>
      <c r="AY1447" s="165" t="s">
        <v>145</v>
      </c>
      <c r="BK1447" s="301">
        <f>SUM(BK1448:BK1464)</f>
        <v>0</v>
      </c>
    </row>
    <row r="1448" spans="2:65" s="55" customFormat="1" ht="31.5" customHeight="1">
      <c r="B1448" s="33"/>
      <c r="C1448" s="142" t="s">
        <v>1437</v>
      </c>
      <c r="D1448" s="142" t="s">
        <v>146</v>
      </c>
      <c r="E1448" s="143" t="s">
        <v>778</v>
      </c>
      <c r="F1448" s="144" t="s">
        <v>779</v>
      </c>
      <c r="G1448" s="145" t="s">
        <v>189</v>
      </c>
      <c r="H1448" s="146">
        <v>1850</v>
      </c>
      <c r="I1448" s="147"/>
      <c r="J1448" s="148">
        <f>ROUND(I1448*H1448,2)</f>
        <v>0</v>
      </c>
      <c r="K1448" s="144" t="s">
        <v>190</v>
      </c>
      <c r="L1448" s="33"/>
      <c r="M1448" s="302" t="s">
        <v>21</v>
      </c>
      <c r="N1448" s="149" t="s">
        <v>43</v>
      </c>
      <c r="O1448" s="34"/>
      <c r="P1448" s="150">
        <f>O1448*H1448</f>
        <v>0</v>
      </c>
      <c r="Q1448" s="150">
        <v>0</v>
      </c>
      <c r="R1448" s="150">
        <f>Q1448*H1448</f>
        <v>0</v>
      </c>
      <c r="S1448" s="150">
        <v>0</v>
      </c>
      <c r="T1448" s="151">
        <f>S1448*H1448</f>
        <v>0</v>
      </c>
      <c r="AR1448" s="291" t="s">
        <v>150</v>
      </c>
      <c r="AT1448" s="291" t="s">
        <v>146</v>
      </c>
      <c r="AU1448" s="291" t="s">
        <v>82</v>
      </c>
      <c r="AY1448" s="291" t="s">
        <v>145</v>
      </c>
      <c r="BE1448" s="303">
        <f>IF(N1448="základní",J1448,0)</f>
        <v>0</v>
      </c>
      <c r="BF1448" s="303">
        <f>IF(N1448="snížená",J1448,0)</f>
        <v>0</v>
      </c>
      <c r="BG1448" s="303">
        <f>IF(N1448="zákl. přenesená",J1448,0)</f>
        <v>0</v>
      </c>
      <c r="BH1448" s="303">
        <f>IF(N1448="sníž. přenesená",J1448,0)</f>
        <v>0</v>
      </c>
      <c r="BI1448" s="303">
        <f>IF(N1448="nulová",J1448,0)</f>
        <v>0</v>
      </c>
      <c r="BJ1448" s="291" t="s">
        <v>80</v>
      </c>
      <c r="BK1448" s="303">
        <f>ROUND(I1448*H1448,2)</f>
        <v>0</v>
      </c>
      <c r="BL1448" s="291" t="s">
        <v>150</v>
      </c>
      <c r="BM1448" s="291" t="s">
        <v>2091</v>
      </c>
    </row>
    <row r="1449" spans="2:65" s="55" customFormat="1" ht="148.5">
      <c r="B1449" s="33"/>
      <c r="D1449" s="170" t="s">
        <v>191</v>
      </c>
      <c r="F1449" s="171" t="s">
        <v>780</v>
      </c>
      <c r="I1449" s="122"/>
      <c r="L1449" s="33"/>
      <c r="M1449" s="154"/>
      <c r="N1449" s="34"/>
      <c r="O1449" s="34"/>
      <c r="P1449" s="34"/>
      <c r="Q1449" s="34"/>
      <c r="R1449" s="34"/>
      <c r="S1449" s="34"/>
      <c r="T1449" s="70"/>
      <c r="AT1449" s="291" t="s">
        <v>191</v>
      </c>
      <c r="AU1449" s="291" t="s">
        <v>82</v>
      </c>
    </row>
    <row r="1450" spans="2:65" s="55" customFormat="1" ht="22.5" customHeight="1">
      <c r="B1450" s="33"/>
      <c r="C1450" s="182" t="s">
        <v>2092</v>
      </c>
      <c r="D1450" s="182" t="s">
        <v>232</v>
      </c>
      <c r="E1450" s="183" t="s">
        <v>781</v>
      </c>
      <c r="F1450" s="184" t="s">
        <v>782</v>
      </c>
      <c r="G1450" s="185" t="s">
        <v>783</v>
      </c>
      <c r="H1450" s="186">
        <v>1.85</v>
      </c>
      <c r="I1450" s="187"/>
      <c r="J1450" s="188">
        <f>ROUND(I1450*H1450,2)</f>
        <v>0</v>
      </c>
      <c r="K1450" s="184" t="s">
        <v>21</v>
      </c>
      <c r="L1450" s="306"/>
      <c r="M1450" s="307" t="s">
        <v>21</v>
      </c>
      <c r="N1450" s="189" t="s">
        <v>43</v>
      </c>
      <c r="O1450" s="34"/>
      <c r="P1450" s="150">
        <f>O1450*H1450</f>
        <v>0</v>
      </c>
      <c r="Q1450" s="150">
        <v>0</v>
      </c>
      <c r="R1450" s="150">
        <f>Q1450*H1450</f>
        <v>0</v>
      </c>
      <c r="S1450" s="150">
        <v>0</v>
      </c>
      <c r="T1450" s="151">
        <f>S1450*H1450</f>
        <v>0</v>
      </c>
      <c r="AR1450" s="291" t="s">
        <v>162</v>
      </c>
      <c r="AT1450" s="291" t="s">
        <v>232</v>
      </c>
      <c r="AU1450" s="291" t="s">
        <v>82</v>
      </c>
      <c r="AY1450" s="291" t="s">
        <v>145</v>
      </c>
      <c r="BE1450" s="303">
        <f>IF(N1450="základní",J1450,0)</f>
        <v>0</v>
      </c>
      <c r="BF1450" s="303">
        <f>IF(N1450="snížená",J1450,0)</f>
        <v>0</v>
      </c>
      <c r="BG1450" s="303">
        <f>IF(N1450="zákl. přenesená",J1450,0)</f>
        <v>0</v>
      </c>
      <c r="BH1450" s="303">
        <f>IF(N1450="sníž. přenesená",J1450,0)</f>
        <v>0</v>
      </c>
      <c r="BI1450" s="303">
        <f>IF(N1450="nulová",J1450,0)</f>
        <v>0</v>
      </c>
      <c r="BJ1450" s="291" t="s">
        <v>80</v>
      </c>
      <c r="BK1450" s="303">
        <f>ROUND(I1450*H1450,2)</f>
        <v>0</v>
      </c>
      <c r="BL1450" s="291" t="s">
        <v>150</v>
      </c>
      <c r="BM1450" s="291" t="s">
        <v>2093</v>
      </c>
    </row>
    <row r="1451" spans="2:65" s="55" customFormat="1" ht="31.5" customHeight="1">
      <c r="B1451" s="33"/>
      <c r="C1451" s="142" t="s">
        <v>1439</v>
      </c>
      <c r="D1451" s="142" t="s">
        <v>146</v>
      </c>
      <c r="E1451" s="143" t="s">
        <v>847</v>
      </c>
      <c r="F1451" s="144" t="s">
        <v>848</v>
      </c>
      <c r="G1451" s="145" t="s">
        <v>189</v>
      </c>
      <c r="H1451" s="146">
        <v>1850</v>
      </c>
      <c r="I1451" s="147"/>
      <c r="J1451" s="148">
        <f>ROUND(I1451*H1451,2)</f>
        <v>0</v>
      </c>
      <c r="K1451" s="144" t="s">
        <v>21</v>
      </c>
      <c r="L1451" s="33"/>
      <c r="M1451" s="302" t="s">
        <v>21</v>
      </c>
      <c r="N1451" s="149" t="s">
        <v>43</v>
      </c>
      <c r="O1451" s="34"/>
      <c r="P1451" s="150">
        <f>O1451*H1451</f>
        <v>0</v>
      </c>
      <c r="Q1451" s="150">
        <v>0</v>
      </c>
      <c r="R1451" s="150">
        <f>Q1451*H1451</f>
        <v>0</v>
      </c>
      <c r="S1451" s="150">
        <v>0</v>
      </c>
      <c r="T1451" s="151">
        <f>S1451*H1451</f>
        <v>0</v>
      </c>
      <c r="AR1451" s="291" t="s">
        <v>150</v>
      </c>
      <c r="AT1451" s="291" t="s">
        <v>146</v>
      </c>
      <c r="AU1451" s="291" t="s">
        <v>82</v>
      </c>
      <c r="AY1451" s="291" t="s">
        <v>145</v>
      </c>
      <c r="BE1451" s="303">
        <f>IF(N1451="základní",J1451,0)</f>
        <v>0</v>
      </c>
      <c r="BF1451" s="303">
        <f>IF(N1451="snížená",J1451,0)</f>
        <v>0</v>
      </c>
      <c r="BG1451" s="303">
        <f>IF(N1451="zákl. přenesená",J1451,0)</f>
        <v>0</v>
      </c>
      <c r="BH1451" s="303">
        <f>IF(N1451="sníž. přenesená",J1451,0)</f>
        <v>0</v>
      </c>
      <c r="BI1451" s="303">
        <f>IF(N1451="nulová",J1451,0)</f>
        <v>0</v>
      </c>
      <c r="BJ1451" s="291" t="s">
        <v>80</v>
      </c>
      <c r="BK1451" s="303">
        <f>ROUND(I1451*H1451,2)</f>
        <v>0</v>
      </c>
      <c r="BL1451" s="291" t="s">
        <v>150</v>
      </c>
      <c r="BM1451" s="291" t="s">
        <v>2094</v>
      </c>
    </row>
    <row r="1452" spans="2:65" s="55" customFormat="1" ht="22.5" customHeight="1">
      <c r="B1452" s="33"/>
      <c r="C1452" s="142" t="s">
        <v>2095</v>
      </c>
      <c r="D1452" s="142" t="s">
        <v>146</v>
      </c>
      <c r="E1452" s="143" t="s">
        <v>850</v>
      </c>
      <c r="F1452" s="144" t="s">
        <v>851</v>
      </c>
      <c r="G1452" s="145" t="s">
        <v>189</v>
      </c>
      <c r="H1452" s="146">
        <v>1850</v>
      </c>
      <c r="I1452" s="147"/>
      <c r="J1452" s="148">
        <f>ROUND(I1452*H1452,2)</f>
        <v>0</v>
      </c>
      <c r="K1452" s="144" t="s">
        <v>190</v>
      </c>
      <c r="L1452" s="33"/>
      <c r="M1452" s="302" t="s">
        <v>21</v>
      </c>
      <c r="N1452" s="149" t="s">
        <v>43</v>
      </c>
      <c r="O1452" s="34"/>
      <c r="P1452" s="150">
        <f>O1452*H1452</f>
        <v>0</v>
      </c>
      <c r="Q1452" s="150">
        <v>0</v>
      </c>
      <c r="R1452" s="150">
        <f>Q1452*H1452</f>
        <v>0</v>
      </c>
      <c r="S1452" s="150">
        <v>0</v>
      </c>
      <c r="T1452" s="151">
        <f>S1452*H1452</f>
        <v>0</v>
      </c>
      <c r="AR1452" s="291" t="s">
        <v>150</v>
      </c>
      <c r="AT1452" s="291" t="s">
        <v>146</v>
      </c>
      <c r="AU1452" s="291" t="s">
        <v>82</v>
      </c>
      <c r="AY1452" s="291" t="s">
        <v>145</v>
      </c>
      <c r="BE1452" s="303">
        <f>IF(N1452="základní",J1452,0)</f>
        <v>0</v>
      </c>
      <c r="BF1452" s="303">
        <f>IF(N1452="snížená",J1452,0)</f>
        <v>0</v>
      </c>
      <c r="BG1452" s="303">
        <f>IF(N1452="zákl. přenesená",J1452,0)</f>
        <v>0</v>
      </c>
      <c r="BH1452" s="303">
        <f>IF(N1452="sníž. přenesená",J1452,0)</f>
        <v>0</v>
      </c>
      <c r="BI1452" s="303">
        <f>IF(N1452="nulová",J1452,0)</f>
        <v>0</v>
      </c>
      <c r="BJ1452" s="291" t="s">
        <v>80</v>
      </c>
      <c r="BK1452" s="303">
        <f>ROUND(I1452*H1452,2)</f>
        <v>0</v>
      </c>
      <c r="BL1452" s="291" t="s">
        <v>150</v>
      </c>
      <c r="BM1452" s="291" t="s">
        <v>2096</v>
      </c>
    </row>
    <row r="1453" spans="2:65" s="55" customFormat="1" ht="40.5">
      <c r="B1453" s="33"/>
      <c r="D1453" s="170" t="s">
        <v>191</v>
      </c>
      <c r="F1453" s="171" t="s">
        <v>400</v>
      </c>
      <c r="I1453" s="122"/>
      <c r="L1453" s="33"/>
      <c r="M1453" s="154"/>
      <c r="N1453" s="34"/>
      <c r="O1453" s="34"/>
      <c r="P1453" s="34"/>
      <c r="Q1453" s="34"/>
      <c r="R1453" s="34"/>
      <c r="S1453" s="34"/>
      <c r="T1453" s="70"/>
      <c r="AT1453" s="291" t="s">
        <v>191</v>
      </c>
      <c r="AU1453" s="291" t="s">
        <v>82</v>
      </c>
    </row>
    <row r="1454" spans="2:65" s="55" customFormat="1" ht="22.5" customHeight="1">
      <c r="B1454" s="33"/>
      <c r="C1454" s="142" t="s">
        <v>1440</v>
      </c>
      <c r="D1454" s="142" t="s">
        <v>146</v>
      </c>
      <c r="E1454" s="143" t="s">
        <v>401</v>
      </c>
      <c r="F1454" s="144" t="s">
        <v>402</v>
      </c>
      <c r="G1454" s="145" t="s">
        <v>189</v>
      </c>
      <c r="H1454" s="146">
        <v>1850</v>
      </c>
      <c r="I1454" s="147"/>
      <c r="J1454" s="148">
        <f>ROUND(I1454*H1454,2)</f>
        <v>0</v>
      </c>
      <c r="K1454" s="144" t="s">
        <v>190</v>
      </c>
      <c r="L1454" s="33"/>
      <c r="M1454" s="302" t="s">
        <v>21</v>
      </c>
      <c r="N1454" s="149" t="s">
        <v>43</v>
      </c>
      <c r="O1454" s="34"/>
      <c r="P1454" s="150">
        <f>O1454*H1454</f>
        <v>0</v>
      </c>
      <c r="Q1454" s="150">
        <v>0</v>
      </c>
      <c r="R1454" s="150">
        <f>Q1454*H1454</f>
        <v>0</v>
      </c>
      <c r="S1454" s="150">
        <v>0</v>
      </c>
      <c r="T1454" s="151">
        <f>S1454*H1454</f>
        <v>0</v>
      </c>
      <c r="AR1454" s="291" t="s">
        <v>150</v>
      </c>
      <c r="AT1454" s="291" t="s">
        <v>146</v>
      </c>
      <c r="AU1454" s="291" t="s">
        <v>82</v>
      </c>
      <c r="AY1454" s="291" t="s">
        <v>145</v>
      </c>
      <c r="BE1454" s="303">
        <f>IF(N1454="základní",J1454,0)</f>
        <v>0</v>
      </c>
      <c r="BF1454" s="303">
        <f>IF(N1454="snížená",J1454,0)</f>
        <v>0</v>
      </c>
      <c r="BG1454" s="303">
        <f>IF(N1454="zákl. přenesená",J1454,0)</f>
        <v>0</v>
      </c>
      <c r="BH1454" s="303">
        <f>IF(N1454="sníž. přenesená",J1454,0)</f>
        <v>0</v>
      </c>
      <c r="BI1454" s="303">
        <f>IF(N1454="nulová",J1454,0)</f>
        <v>0</v>
      </c>
      <c r="BJ1454" s="291" t="s">
        <v>80</v>
      </c>
      <c r="BK1454" s="303">
        <f>ROUND(I1454*H1454,2)</f>
        <v>0</v>
      </c>
      <c r="BL1454" s="291" t="s">
        <v>150</v>
      </c>
      <c r="BM1454" s="291" t="s">
        <v>2097</v>
      </c>
    </row>
    <row r="1455" spans="2:65" s="55" customFormat="1" ht="40.5">
      <c r="B1455" s="33"/>
      <c r="D1455" s="170" t="s">
        <v>191</v>
      </c>
      <c r="F1455" s="171" t="s">
        <v>400</v>
      </c>
      <c r="I1455" s="122"/>
      <c r="L1455" s="33"/>
      <c r="M1455" s="154"/>
      <c r="N1455" s="34"/>
      <c r="O1455" s="34"/>
      <c r="P1455" s="34"/>
      <c r="Q1455" s="34"/>
      <c r="R1455" s="34"/>
      <c r="S1455" s="34"/>
      <c r="T1455" s="70"/>
      <c r="AT1455" s="291" t="s">
        <v>191</v>
      </c>
      <c r="AU1455" s="291" t="s">
        <v>82</v>
      </c>
    </row>
    <row r="1456" spans="2:65" s="55" customFormat="1" ht="22.5" customHeight="1">
      <c r="B1456" s="33"/>
      <c r="C1456" s="142" t="s">
        <v>2098</v>
      </c>
      <c r="D1456" s="142" t="s">
        <v>146</v>
      </c>
      <c r="E1456" s="143" t="s">
        <v>855</v>
      </c>
      <c r="F1456" s="144" t="s">
        <v>856</v>
      </c>
      <c r="G1456" s="145" t="s">
        <v>189</v>
      </c>
      <c r="H1456" s="146">
        <v>1850</v>
      </c>
      <c r="I1456" s="147"/>
      <c r="J1456" s="148">
        <f>ROUND(I1456*H1456,2)</f>
        <v>0</v>
      </c>
      <c r="K1456" s="144" t="s">
        <v>190</v>
      </c>
      <c r="L1456" s="33"/>
      <c r="M1456" s="302" t="s">
        <v>21</v>
      </c>
      <c r="N1456" s="149" t="s">
        <v>43</v>
      </c>
      <c r="O1456" s="34"/>
      <c r="P1456" s="150">
        <f>O1456*H1456</f>
        <v>0</v>
      </c>
      <c r="Q1456" s="150">
        <v>0</v>
      </c>
      <c r="R1456" s="150">
        <f>Q1456*H1456</f>
        <v>0</v>
      </c>
      <c r="S1456" s="150">
        <v>0</v>
      </c>
      <c r="T1456" s="151">
        <f>S1456*H1456</f>
        <v>0</v>
      </c>
      <c r="AR1456" s="291" t="s">
        <v>150</v>
      </c>
      <c r="AT1456" s="291" t="s">
        <v>146</v>
      </c>
      <c r="AU1456" s="291" t="s">
        <v>82</v>
      </c>
      <c r="AY1456" s="291" t="s">
        <v>145</v>
      </c>
      <c r="BE1456" s="303">
        <f>IF(N1456="základní",J1456,0)</f>
        <v>0</v>
      </c>
      <c r="BF1456" s="303">
        <f>IF(N1456="snížená",J1456,0)</f>
        <v>0</v>
      </c>
      <c r="BG1456" s="303">
        <f>IF(N1456="zákl. přenesená",J1456,0)</f>
        <v>0</v>
      </c>
      <c r="BH1456" s="303">
        <f>IF(N1456="sníž. přenesená",J1456,0)</f>
        <v>0</v>
      </c>
      <c r="BI1456" s="303">
        <f>IF(N1456="nulová",J1456,0)</f>
        <v>0</v>
      </c>
      <c r="BJ1456" s="291" t="s">
        <v>80</v>
      </c>
      <c r="BK1456" s="303">
        <f>ROUND(I1456*H1456,2)</f>
        <v>0</v>
      </c>
      <c r="BL1456" s="291" t="s">
        <v>150</v>
      </c>
      <c r="BM1456" s="291" t="s">
        <v>2099</v>
      </c>
    </row>
    <row r="1457" spans="2:65" s="55" customFormat="1" ht="40.5">
      <c r="B1457" s="33"/>
      <c r="D1457" s="170" t="s">
        <v>191</v>
      </c>
      <c r="F1457" s="171" t="s">
        <v>400</v>
      </c>
      <c r="I1457" s="122"/>
      <c r="L1457" s="33"/>
      <c r="M1457" s="154"/>
      <c r="N1457" s="34"/>
      <c r="O1457" s="34"/>
      <c r="P1457" s="34"/>
      <c r="Q1457" s="34"/>
      <c r="R1457" s="34"/>
      <c r="S1457" s="34"/>
      <c r="T1457" s="70"/>
      <c r="AT1457" s="291" t="s">
        <v>191</v>
      </c>
      <c r="AU1457" s="291" t="s">
        <v>82</v>
      </c>
    </row>
    <row r="1458" spans="2:65" s="55" customFormat="1" ht="22.5" customHeight="1">
      <c r="B1458" s="33"/>
      <c r="C1458" s="142" t="s">
        <v>1442</v>
      </c>
      <c r="D1458" s="142" t="s">
        <v>146</v>
      </c>
      <c r="E1458" s="143" t="s">
        <v>401</v>
      </c>
      <c r="F1458" s="144" t="s">
        <v>402</v>
      </c>
      <c r="G1458" s="145" t="s">
        <v>189</v>
      </c>
      <c r="H1458" s="146">
        <v>1850</v>
      </c>
      <c r="I1458" s="147"/>
      <c r="J1458" s="148">
        <f>ROUND(I1458*H1458,2)</f>
        <v>0</v>
      </c>
      <c r="K1458" s="144" t="s">
        <v>190</v>
      </c>
      <c r="L1458" s="33"/>
      <c r="M1458" s="302" t="s">
        <v>21</v>
      </c>
      <c r="N1458" s="149" t="s">
        <v>43</v>
      </c>
      <c r="O1458" s="34"/>
      <c r="P1458" s="150">
        <f>O1458*H1458</f>
        <v>0</v>
      </c>
      <c r="Q1458" s="150">
        <v>0</v>
      </c>
      <c r="R1458" s="150">
        <f>Q1458*H1458</f>
        <v>0</v>
      </c>
      <c r="S1458" s="150">
        <v>0</v>
      </c>
      <c r="T1458" s="151">
        <f>S1458*H1458</f>
        <v>0</v>
      </c>
      <c r="AR1458" s="291" t="s">
        <v>150</v>
      </c>
      <c r="AT1458" s="291" t="s">
        <v>146</v>
      </c>
      <c r="AU1458" s="291" t="s">
        <v>82</v>
      </c>
      <c r="AY1458" s="291" t="s">
        <v>145</v>
      </c>
      <c r="BE1458" s="303">
        <f>IF(N1458="základní",J1458,0)</f>
        <v>0</v>
      </c>
      <c r="BF1458" s="303">
        <f>IF(N1458="snížená",J1458,0)</f>
        <v>0</v>
      </c>
      <c r="BG1458" s="303">
        <f>IF(N1458="zákl. přenesená",J1458,0)</f>
        <v>0</v>
      </c>
      <c r="BH1458" s="303">
        <f>IF(N1458="sníž. přenesená",J1458,0)</f>
        <v>0</v>
      </c>
      <c r="BI1458" s="303">
        <f>IF(N1458="nulová",J1458,0)</f>
        <v>0</v>
      </c>
      <c r="BJ1458" s="291" t="s">
        <v>80</v>
      </c>
      <c r="BK1458" s="303">
        <f>ROUND(I1458*H1458,2)</f>
        <v>0</v>
      </c>
      <c r="BL1458" s="291" t="s">
        <v>150</v>
      </c>
      <c r="BM1458" s="291" t="s">
        <v>2100</v>
      </c>
    </row>
    <row r="1459" spans="2:65" s="55" customFormat="1" ht="40.5">
      <c r="B1459" s="33"/>
      <c r="D1459" s="170" t="s">
        <v>191</v>
      </c>
      <c r="F1459" s="171" t="s">
        <v>400</v>
      </c>
      <c r="I1459" s="122"/>
      <c r="L1459" s="33"/>
      <c r="M1459" s="154"/>
      <c r="N1459" s="34"/>
      <c r="O1459" s="34"/>
      <c r="P1459" s="34"/>
      <c r="Q1459" s="34"/>
      <c r="R1459" s="34"/>
      <c r="S1459" s="34"/>
      <c r="T1459" s="70"/>
      <c r="AT1459" s="291" t="s">
        <v>191</v>
      </c>
      <c r="AU1459" s="291" t="s">
        <v>82</v>
      </c>
    </row>
    <row r="1460" spans="2:65" s="55" customFormat="1" ht="22.5" customHeight="1">
      <c r="B1460" s="33"/>
      <c r="C1460" s="142" t="s">
        <v>2101</v>
      </c>
      <c r="D1460" s="142" t="s">
        <v>146</v>
      </c>
      <c r="E1460" s="143" t="s">
        <v>860</v>
      </c>
      <c r="F1460" s="144" t="s">
        <v>861</v>
      </c>
      <c r="G1460" s="145" t="s">
        <v>189</v>
      </c>
      <c r="H1460" s="146">
        <v>1850</v>
      </c>
      <c r="I1460" s="147"/>
      <c r="J1460" s="148">
        <f>ROUND(I1460*H1460,2)</f>
        <v>0</v>
      </c>
      <c r="K1460" s="144" t="s">
        <v>21</v>
      </c>
      <c r="L1460" s="33"/>
      <c r="M1460" s="302" t="s">
        <v>21</v>
      </c>
      <c r="N1460" s="149" t="s">
        <v>43</v>
      </c>
      <c r="O1460" s="34"/>
      <c r="P1460" s="150">
        <f>O1460*H1460</f>
        <v>0</v>
      </c>
      <c r="Q1460" s="150">
        <v>0</v>
      </c>
      <c r="R1460" s="150">
        <f>Q1460*H1460</f>
        <v>0</v>
      </c>
      <c r="S1460" s="150">
        <v>0</v>
      </c>
      <c r="T1460" s="151">
        <f>S1460*H1460</f>
        <v>0</v>
      </c>
      <c r="AR1460" s="291" t="s">
        <v>150</v>
      </c>
      <c r="AT1460" s="291" t="s">
        <v>146</v>
      </c>
      <c r="AU1460" s="291" t="s">
        <v>82</v>
      </c>
      <c r="AY1460" s="291" t="s">
        <v>145</v>
      </c>
      <c r="BE1460" s="303">
        <f>IF(N1460="základní",J1460,0)</f>
        <v>0</v>
      </c>
      <c r="BF1460" s="303">
        <f>IF(N1460="snížená",J1460,0)</f>
        <v>0</v>
      </c>
      <c r="BG1460" s="303">
        <f>IF(N1460="zákl. přenesená",J1460,0)</f>
        <v>0</v>
      </c>
      <c r="BH1460" s="303">
        <f>IF(N1460="sníž. přenesená",J1460,0)</f>
        <v>0</v>
      </c>
      <c r="BI1460" s="303">
        <f>IF(N1460="nulová",J1460,0)</f>
        <v>0</v>
      </c>
      <c r="BJ1460" s="291" t="s">
        <v>80</v>
      </c>
      <c r="BK1460" s="303">
        <f>ROUND(I1460*H1460,2)</f>
        <v>0</v>
      </c>
      <c r="BL1460" s="291" t="s">
        <v>150</v>
      </c>
      <c r="BM1460" s="291" t="s">
        <v>2102</v>
      </c>
    </row>
    <row r="1461" spans="2:65" s="55" customFormat="1" ht="22.5" customHeight="1">
      <c r="B1461" s="33"/>
      <c r="C1461" s="182" t="s">
        <v>1443</v>
      </c>
      <c r="D1461" s="182" t="s">
        <v>232</v>
      </c>
      <c r="E1461" s="183" t="s">
        <v>864</v>
      </c>
      <c r="F1461" s="184" t="s">
        <v>1249</v>
      </c>
      <c r="G1461" s="185" t="s">
        <v>459</v>
      </c>
      <c r="H1461" s="186">
        <v>9.25</v>
      </c>
      <c r="I1461" s="187"/>
      <c r="J1461" s="188">
        <f>ROUND(I1461*H1461,2)</f>
        <v>0</v>
      </c>
      <c r="K1461" s="184" t="s">
        <v>190</v>
      </c>
      <c r="L1461" s="306"/>
      <c r="M1461" s="307" t="s">
        <v>21</v>
      </c>
      <c r="N1461" s="189" t="s">
        <v>43</v>
      </c>
      <c r="O1461" s="34"/>
      <c r="P1461" s="150">
        <f>O1461*H1461</f>
        <v>0</v>
      </c>
      <c r="Q1461" s="150">
        <v>1E-3</v>
      </c>
      <c r="R1461" s="150">
        <f>Q1461*H1461</f>
        <v>9.2499999999999995E-3</v>
      </c>
      <c r="S1461" s="150">
        <v>0</v>
      </c>
      <c r="T1461" s="151">
        <f>S1461*H1461</f>
        <v>0</v>
      </c>
      <c r="AR1461" s="291" t="s">
        <v>162</v>
      </c>
      <c r="AT1461" s="291" t="s">
        <v>232</v>
      </c>
      <c r="AU1461" s="291" t="s">
        <v>82</v>
      </c>
      <c r="AY1461" s="291" t="s">
        <v>145</v>
      </c>
      <c r="BE1461" s="303">
        <f>IF(N1461="základní",J1461,0)</f>
        <v>0</v>
      </c>
      <c r="BF1461" s="303">
        <f>IF(N1461="snížená",J1461,0)</f>
        <v>0</v>
      </c>
      <c r="BG1461" s="303">
        <f>IF(N1461="zákl. přenesená",J1461,0)</f>
        <v>0</v>
      </c>
      <c r="BH1461" s="303">
        <f>IF(N1461="sníž. přenesená",J1461,0)</f>
        <v>0</v>
      </c>
      <c r="BI1461" s="303">
        <f>IF(N1461="nulová",J1461,0)</f>
        <v>0</v>
      </c>
      <c r="BJ1461" s="291" t="s">
        <v>80</v>
      </c>
      <c r="BK1461" s="303">
        <f>ROUND(I1461*H1461,2)</f>
        <v>0</v>
      </c>
      <c r="BL1461" s="291" t="s">
        <v>150</v>
      </c>
      <c r="BM1461" s="291" t="s">
        <v>2103</v>
      </c>
    </row>
    <row r="1462" spans="2:65" s="55" customFormat="1" ht="22.5" customHeight="1">
      <c r="B1462" s="33"/>
      <c r="C1462" s="142" t="s">
        <v>2104</v>
      </c>
      <c r="D1462" s="142" t="s">
        <v>146</v>
      </c>
      <c r="E1462" s="143" t="s">
        <v>962</v>
      </c>
      <c r="F1462" s="144" t="s">
        <v>963</v>
      </c>
      <c r="G1462" s="145" t="s">
        <v>189</v>
      </c>
      <c r="H1462" s="146">
        <v>1850</v>
      </c>
      <c r="I1462" s="147"/>
      <c r="J1462" s="148">
        <f>ROUND(I1462*H1462,2)</f>
        <v>0</v>
      </c>
      <c r="K1462" s="144" t="s">
        <v>190</v>
      </c>
      <c r="L1462" s="33"/>
      <c r="M1462" s="302" t="s">
        <v>21</v>
      </c>
      <c r="N1462" s="149" t="s">
        <v>43</v>
      </c>
      <c r="O1462" s="34"/>
      <c r="P1462" s="150">
        <f>O1462*H1462</f>
        <v>0</v>
      </c>
      <c r="Q1462" s="150">
        <v>0</v>
      </c>
      <c r="R1462" s="150">
        <f>Q1462*H1462</f>
        <v>0</v>
      </c>
      <c r="S1462" s="150">
        <v>0</v>
      </c>
      <c r="T1462" s="151">
        <f>S1462*H1462</f>
        <v>0</v>
      </c>
      <c r="AR1462" s="291" t="s">
        <v>150</v>
      </c>
      <c r="AT1462" s="291" t="s">
        <v>146</v>
      </c>
      <c r="AU1462" s="291" t="s">
        <v>82</v>
      </c>
      <c r="AY1462" s="291" t="s">
        <v>145</v>
      </c>
      <c r="BE1462" s="303">
        <f>IF(N1462="základní",J1462,0)</f>
        <v>0</v>
      </c>
      <c r="BF1462" s="303">
        <f>IF(N1462="snížená",J1462,0)</f>
        <v>0</v>
      </c>
      <c r="BG1462" s="303">
        <f>IF(N1462="zákl. přenesená",J1462,0)</f>
        <v>0</v>
      </c>
      <c r="BH1462" s="303">
        <f>IF(N1462="sníž. přenesená",J1462,0)</f>
        <v>0</v>
      </c>
      <c r="BI1462" s="303">
        <f>IF(N1462="nulová",J1462,0)</f>
        <v>0</v>
      </c>
      <c r="BJ1462" s="291" t="s">
        <v>80</v>
      </c>
      <c r="BK1462" s="303">
        <f>ROUND(I1462*H1462,2)</f>
        <v>0</v>
      </c>
      <c r="BL1462" s="291" t="s">
        <v>150</v>
      </c>
      <c r="BM1462" s="291" t="s">
        <v>2105</v>
      </c>
    </row>
    <row r="1463" spans="2:65" s="55" customFormat="1" ht="40.5">
      <c r="B1463" s="33"/>
      <c r="D1463" s="170" t="s">
        <v>191</v>
      </c>
      <c r="F1463" s="171" t="s">
        <v>400</v>
      </c>
      <c r="I1463" s="122"/>
      <c r="L1463" s="33"/>
      <c r="M1463" s="154"/>
      <c r="N1463" s="34"/>
      <c r="O1463" s="34"/>
      <c r="P1463" s="34"/>
      <c r="Q1463" s="34"/>
      <c r="R1463" s="34"/>
      <c r="S1463" s="34"/>
      <c r="T1463" s="70"/>
      <c r="AT1463" s="291" t="s">
        <v>191</v>
      </c>
      <c r="AU1463" s="291" t="s">
        <v>82</v>
      </c>
    </row>
    <row r="1464" spans="2:65" s="55" customFormat="1" ht="22.5" customHeight="1">
      <c r="B1464" s="33"/>
      <c r="C1464" s="142" t="s">
        <v>1445</v>
      </c>
      <c r="D1464" s="142" t="s">
        <v>146</v>
      </c>
      <c r="E1464" s="143" t="s">
        <v>870</v>
      </c>
      <c r="F1464" s="144" t="s">
        <v>871</v>
      </c>
      <c r="G1464" s="145" t="s">
        <v>189</v>
      </c>
      <c r="H1464" s="146">
        <v>3700</v>
      </c>
      <c r="I1464" s="147"/>
      <c r="J1464" s="148">
        <f>ROUND(I1464*H1464,2)</f>
        <v>0</v>
      </c>
      <c r="K1464" s="144" t="s">
        <v>21</v>
      </c>
      <c r="L1464" s="33"/>
      <c r="M1464" s="302" t="s">
        <v>21</v>
      </c>
      <c r="N1464" s="149" t="s">
        <v>43</v>
      </c>
      <c r="O1464" s="34"/>
      <c r="P1464" s="150">
        <f>O1464*H1464</f>
        <v>0</v>
      </c>
      <c r="Q1464" s="150">
        <v>0</v>
      </c>
      <c r="R1464" s="150">
        <f>Q1464*H1464</f>
        <v>0</v>
      </c>
      <c r="S1464" s="150">
        <v>0</v>
      </c>
      <c r="T1464" s="151">
        <f>S1464*H1464</f>
        <v>0</v>
      </c>
      <c r="AR1464" s="291" t="s">
        <v>150</v>
      </c>
      <c r="AT1464" s="291" t="s">
        <v>146</v>
      </c>
      <c r="AU1464" s="291" t="s">
        <v>82</v>
      </c>
      <c r="AY1464" s="291" t="s">
        <v>145</v>
      </c>
      <c r="BE1464" s="303">
        <f>IF(N1464="základní",J1464,0)</f>
        <v>0</v>
      </c>
      <c r="BF1464" s="303">
        <f>IF(N1464="snížená",J1464,0)</f>
        <v>0</v>
      </c>
      <c r="BG1464" s="303">
        <f>IF(N1464="zákl. přenesená",J1464,0)</f>
        <v>0</v>
      </c>
      <c r="BH1464" s="303">
        <f>IF(N1464="sníž. přenesená",J1464,0)</f>
        <v>0</v>
      </c>
      <c r="BI1464" s="303">
        <f>IF(N1464="nulová",J1464,0)</f>
        <v>0</v>
      </c>
      <c r="BJ1464" s="291" t="s">
        <v>80</v>
      </c>
      <c r="BK1464" s="303">
        <f>ROUND(I1464*H1464,2)</f>
        <v>0</v>
      </c>
      <c r="BL1464" s="291" t="s">
        <v>150</v>
      </c>
      <c r="BM1464" s="291" t="s">
        <v>2106</v>
      </c>
    </row>
    <row r="1465" spans="2:65" s="133" customFormat="1" ht="37.35" customHeight="1">
      <c r="B1465" s="132"/>
      <c r="D1465" s="165" t="s">
        <v>71</v>
      </c>
      <c r="E1465" s="166" t="s">
        <v>2107</v>
      </c>
      <c r="F1465" s="166" t="s">
        <v>2108</v>
      </c>
      <c r="I1465" s="136"/>
      <c r="J1465" s="167">
        <f>BK1465</f>
        <v>0</v>
      </c>
      <c r="L1465" s="132"/>
      <c r="M1465" s="138"/>
      <c r="N1465" s="139"/>
      <c r="O1465" s="139"/>
      <c r="P1465" s="140">
        <f>P1466+P1502</f>
        <v>0</v>
      </c>
      <c r="Q1465" s="139"/>
      <c r="R1465" s="140">
        <f>R1466+R1502</f>
        <v>13.905914999999998</v>
      </c>
      <c r="S1465" s="139"/>
      <c r="T1465" s="141">
        <f>T1466+T1502</f>
        <v>0</v>
      </c>
      <c r="AR1465" s="165" t="s">
        <v>80</v>
      </c>
      <c r="AT1465" s="300" t="s">
        <v>71</v>
      </c>
      <c r="AU1465" s="300" t="s">
        <v>72</v>
      </c>
      <c r="AY1465" s="165" t="s">
        <v>145</v>
      </c>
      <c r="BK1465" s="301">
        <f>BK1466+BK1502</f>
        <v>0</v>
      </c>
    </row>
    <row r="1466" spans="2:65" s="133" customFormat="1" ht="19.899999999999999" customHeight="1">
      <c r="B1466" s="132"/>
      <c r="D1466" s="134" t="s">
        <v>71</v>
      </c>
      <c r="E1466" s="168" t="s">
        <v>719</v>
      </c>
      <c r="F1466" s="168" t="s">
        <v>720</v>
      </c>
      <c r="I1466" s="136"/>
      <c r="J1466" s="169">
        <f>BK1466</f>
        <v>0</v>
      </c>
      <c r="L1466" s="132"/>
      <c r="M1466" s="138"/>
      <c r="N1466" s="139"/>
      <c r="O1466" s="139"/>
      <c r="P1466" s="140">
        <f>P1467+SUM(P1468:P1493)</f>
        <v>0</v>
      </c>
      <c r="Q1466" s="139"/>
      <c r="R1466" s="140">
        <f>R1467+SUM(R1468:R1493)</f>
        <v>13.854739999999998</v>
      </c>
      <c r="S1466" s="139"/>
      <c r="T1466" s="141">
        <f>T1467+SUM(T1468:T1493)</f>
        <v>0</v>
      </c>
      <c r="AR1466" s="165" t="s">
        <v>80</v>
      </c>
      <c r="AT1466" s="300" t="s">
        <v>71</v>
      </c>
      <c r="AU1466" s="300" t="s">
        <v>80</v>
      </c>
      <c r="AY1466" s="165" t="s">
        <v>145</v>
      </c>
      <c r="BK1466" s="301">
        <f>BK1467+SUM(BK1468:BK1493)</f>
        <v>0</v>
      </c>
    </row>
    <row r="1467" spans="2:65" s="55" customFormat="1" ht="31.5" customHeight="1">
      <c r="B1467" s="33"/>
      <c r="C1467" s="142" t="s">
        <v>2109</v>
      </c>
      <c r="D1467" s="142" t="s">
        <v>146</v>
      </c>
      <c r="E1467" s="143" t="s">
        <v>721</v>
      </c>
      <c r="F1467" s="144" t="s">
        <v>722</v>
      </c>
      <c r="G1467" s="145" t="s">
        <v>155</v>
      </c>
      <c r="H1467" s="146">
        <v>56</v>
      </c>
      <c r="I1467" s="147"/>
      <c r="J1467" s="148">
        <f>ROUND(I1467*H1467,2)</f>
        <v>0</v>
      </c>
      <c r="K1467" s="144" t="s">
        <v>190</v>
      </c>
      <c r="L1467" s="33"/>
      <c r="M1467" s="302" t="s">
        <v>21</v>
      </c>
      <c r="N1467" s="149" t="s">
        <v>43</v>
      </c>
      <c r="O1467" s="34"/>
      <c r="P1467" s="150">
        <f>O1467*H1467</f>
        <v>0</v>
      </c>
      <c r="Q1467" s="150">
        <v>0</v>
      </c>
      <c r="R1467" s="150">
        <f>Q1467*H1467</f>
        <v>0</v>
      </c>
      <c r="S1467" s="150">
        <v>0</v>
      </c>
      <c r="T1467" s="151">
        <f>S1467*H1467</f>
        <v>0</v>
      </c>
      <c r="AR1467" s="291" t="s">
        <v>150</v>
      </c>
      <c r="AT1467" s="291" t="s">
        <v>146</v>
      </c>
      <c r="AU1467" s="291" t="s">
        <v>82</v>
      </c>
      <c r="AY1467" s="291" t="s">
        <v>145</v>
      </c>
      <c r="BE1467" s="303">
        <f>IF(N1467="základní",J1467,0)</f>
        <v>0</v>
      </c>
      <c r="BF1467" s="303">
        <f>IF(N1467="snížená",J1467,0)</f>
        <v>0</v>
      </c>
      <c r="BG1467" s="303">
        <f>IF(N1467="zákl. přenesená",J1467,0)</f>
        <v>0</v>
      </c>
      <c r="BH1467" s="303">
        <f>IF(N1467="sníž. přenesená",J1467,0)</f>
        <v>0</v>
      </c>
      <c r="BI1467" s="303">
        <f>IF(N1467="nulová",J1467,0)</f>
        <v>0</v>
      </c>
      <c r="BJ1467" s="291" t="s">
        <v>80</v>
      </c>
      <c r="BK1467" s="303">
        <f>ROUND(I1467*H1467,2)</f>
        <v>0</v>
      </c>
      <c r="BL1467" s="291" t="s">
        <v>150</v>
      </c>
      <c r="BM1467" s="291" t="s">
        <v>2110</v>
      </c>
    </row>
    <row r="1468" spans="2:65" s="55" customFormat="1" ht="81">
      <c r="B1468" s="33"/>
      <c r="D1468" s="170" t="s">
        <v>191</v>
      </c>
      <c r="F1468" s="171" t="s">
        <v>408</v>
      </c>
      <c r="I1468" s="122"/>
      <c r="L1468" s="33"/>
      <c r="M1468" s="154"/>
      <c r="N1468" s="34"/>
      <c r="O1468" s="34"/>
      <c r="P1468" s="34"/>
      <c r="Q1468" s="34"/>
      <c r="R1468" s="34"/>
      <c r="S1468" s="34"/>
      <c r="T1468" s="70"/>
      <c r="AT1468" s="291" t="s">
        <v>191</v>
      </c>
      <c r="AU1468" s="291" t="s">
        <v>82</v>
      </c>
    </row>
    <row r="1469" spans="2:65" s="55" customFormat="1" ht="22.5" customHeight="1">
      <c r="B1469" s="33"/>
      <c r="C1469" s="182" t="s">
        <v>1446</v>
      </c>
      <c r="D1469" s="182" t="s">
        <v>232</v>
      </c>
      <c r="E1469" s="183" t="s">
        <v>723</v>
      </c>
      <c r="F1469" s="184" t="s">
        <v>724</v>
      </c>
      <c r="G1469" s="185" t="s">
        <v>221</v>
      </c>
      <c r="H1469" s="186">
        <v>56</v>
      </c>
      <c r="I1469" s="187"/>
      <c r="J1469" s="188">
        <f>ROUND(I1469*H1469,2)</f>
        <v>0</v>
      </c>
      <c r="K1469" s="184" t="s">
        <v>190</v>
      </c>
      <c r="L1469" s="306"/>
      <c r="M1469" s="307" t="s">
        <v>21</v>
      </c>
      <c r="N1469" s="189" t="s">
        <v>43</v>
      </c>
      <c r="O1469" s="34"/>
      <c r="P1469" s="150">
        <f>O1469*H1469</f>
        <v>0</v>
      </c>
      <c r="Q1469" s="150">
        <v>0.21</v>
      </c>
      <c r="R1469" s="150">
        <f>Q1469*H1469</f>
        <v>11.76</v>
      </c>
      <c r="S1469" s="150">
        <v>0</v>
      </c>
      <c r="T1469" s="151">
        <f>S1469*H1469</f>
        <v>0</v>
      </c>
      <c r="AR1469" s="291" t="s">
        <v>162</v>
      </c>
      <c r="AT1469" s="291" t="s">
        <v>232</v>
      </c>
      <c r="AU1469" s="291" t="s">
        <v>82</v>
      </c>
      <c r="AY1469" s="291" t="s">
        <v>145</v>
      </c>
      <c r="BE1469" s="303">
        <f>IF(N1469="základní",J1469,0)</f>
        <v>0</v>
      </c>
      <c r="BF1469" s="303">
        <f>IF(N1469="snížená",J1469,0)</f>
        <v>0</v>
      </c>
      <c r="BG1469" s="303">
        <f>IF(N1469="zákl. přenesená",J1469,0)</f>
        <v>0</v>
      </c>
      <c r="BH1469" s="303">
        <f>IF(N1469="sníž. přenesená",J1469,0)</f>
        <v>0</v>
      </c>
      <c r="BI1469" s="303">
        <f>IF(N1469="nulová",J1469,0)</f>
        <v>0</v>
      </c>
      <c r="BJ1469" s="291" t="s">
        <v>80</v>
      </c>
      <c r="BK1469" s="303">
        <f>ROUND(I1469*H1469,2)</f>
        <v>0</v>
      </c>
      <c r="BL1469" s="291" t="s">
        <v>150</v>
      </c>
      <c r="BM1469" s="291" t="s">
        <v>2111</v>
      </c>
    </row>
    <row r="1470" spans="2:65" s="55" customFormat="1" ht="31.5" customHeight="1">
      <c r="B1470" s="33"/>
      <c r="C1470" s="142" t="s">
        <v>2112</v>
      </c>
      <c r="D1470" s="142" t="s">
        <v>146</v>
      </c>
      <c r="E1470" s="143" t="s">
        <v>725</v>
      </c>
      <c r="F1470" s="144" t="s">
        <v>726</v>
      </c>
      <c r="G1470" s="145" t="s">
        <v>155</v>
      </c>
      <c r="H1470" s="146">
        <v>56</v>
      </c>
      <c r="I1470" s="147"/>
      <c r="J1470" s="148">
        <f>ROUND(I1470*H1470,2)</f>
        <v>0</v>
      </c>
      <c r="K1470" s="144" t="s">
        <v>190</v>
      </c>
      <c r="L1470" s="33"/>
      <c r="M1470" s="302" t="s">
        <v>21</v>
      </c>
      <c r="N1470" s="149" t="s">
        <v>43</v>
      </c>
      <c r="O1470" s="34"/>
      <c r="P1470" s="150">
        <f>O1470*H1470</f>
        <v>0</v>
      </c>
      <c r="Q1470" s="150">
        <v>0</v>
      </c>
      <c r="R1470" s="150">
        <f>Q1470*H1470</f>
        <v>0</v>
      </c>
      <c r="S1470" s="150">
        <v>0</v>
      </c>
      <c r="T1470" s="151">
        <f>S1470*H1470</f>
        <v>0</v>
      </c>
      <c r="AR1470" s="291" t="s">
        <v>150</v>
      </c>
      <c r="AT1470" s="291" t="s">
        <v>146</v>
      </c>
      <c r="AU1470" s="291" t="s">
        <v>82</v>
      </c>
      <c r="AY1470" s="291" t="s">
        <v>145</v>
      </c>
      <c r="BE1470" s="303">
        <f>IF(N1470="základní",J1470,0)</f>
        <v>0</v>
      </c>
      <c r="BF1470" s="303">
        <f>IF(N1470="snížená",J1470,0)</f>
        <v>0</v>
      </c>
      <c r="BG1470" s="303">
        <f>IF(N1470="zákl. přenesená",J1470,0)</f>
        <v>0</v>
      </c>
      <c r="BH1470" s="303">
        <f>IF(N1470="sníž. přenesená",J1470,0)</f>
        <v>0</v>
      </c>
      <c r="BI1470" s="303">
        <f>IF(N1470="nulová",J1470,0)</f>
        <v>0</v>
      </c>
      <c r="BJ1470" s="291" t="s">
        <v>80</v>
      </c>
      <c r="BK1470" s="303">
        <f>ROUND(I1470*H1470,2)</f>
        <v>0</v>
      </c>
      <c r="BL1470" s="291" t="s">
        <v>150</v>
      </c>
      <c r="BM1470" s="291" t="s">
        <v>2113</v>
      </c>
    </row>
    <row r="1471" spans="2:65" s="55" customFormat="1" ht="67.5">
      <c r="B1471" s="33"/>
      <c r="D1471" s="170" t="s">
        <v>191</v>
      </c>
      <c r="F1471" s="171" t="s">
        <v>727</v>
      </c>
      <c r="I1471" s="122"/>
      <c r="L1471" s="33"/>
      <c r="M1471" s="154"/>
      <c r="N1471" s="34"/>
      <c r="O1471" s="34"/>
      <c r="P1471" s="34"/>
      <c r="Q1471" s="34"/>
      <c r="R1471" s="34"/>
      <c r="S1471" s="34"/>
      <c r="T1471" s="70"/>
      <c r="AT1471" s="291" t="s">
        <v>191</v>
      </c>
      <c r="AU1471" s="291" t="s">
        <v>82</v>
      </c>
    </row>
    <row r="1472" spans="2:65" s="55" customFormat="1" ht="22.5" customHeight="1">
      <c r="B1472" s="33"/>
      <c r="C1472" s="182" t="s">
        <v>1448</v>
      </c>
      <c r="D1472" s="182" t="s">
        <v>232</v>
      </c>
      <c r="E1472" s="183" t="s">
        <v>2057</v>
      </c>
      <c r="F1472" s="184" t="s">
        <v>980</v>
      </c>
      <c r="G1472" s="185" t="s">
        <v>149</v>
      </c>
      <c r="H1472" s="186">
        <v>12</v>
      </c>
      <c r="I1472" s="187"/>
      <c r="J1472" s="188">
        <f t="shared" ref="J1472:J1479" si="240">ROUND(I1472*H1472,2)</f>
        <v>0</v>
      </c>
      <c r="K1472" s="184" t="s">
        <v>21</v>
      </c>
      <c r="L1472" s="306"/>
      <c r="M1472" s="307" t="s">
        <v>21</v>
      </c>
      <c r="N1472" s="189" t="s">
        <v>43</v>
      </c>
      <c r="O1472" s="34"/>
      <c r="P1472" s="150">
        <f t="shared" ref="P1472:P1479" si="241">O1472*H1472</f>
        <v>0</v>
      </c>
      <c r="Q1472" s="150">
        <v>0</v>
      </c>
      <c r="R1472" s="150">
        <f t="shared" ref="R1472:R1479" si="242">Q1472*H1472</f>
        <v>0</v>
      </c>
      <c r="S1472" s="150">
        <v>0</v>
      </c>
      <c r="T1472" s="151">
        <f t="shared" ref="T1472:T1479" si="243">S1472*H1472</f>
        <v>0</v>
      </c>
      <c r="AR1472" s="291" t="s">
        <v>162</v>
      </c>
      <c r="AT1472" s="291" t="s">
        <v>232</v>
      </c>
      <c r="AU1472" s="291" t="s">
        <v>82</v>
      </c>
      <c r="AY1472" s="291" t="s">
        <v>145</v>
      </c>
      <c r="BE1472" s="303">
        <f t="shared" ref="BE1472:BE1479" si="244">IF(N1472="základní",J1472,0)</f>
        <v>0</v>
      </c>
      <c r="BF1472" s="303">
        <f t="shared" ref="BF1472:BF1479" si="245">IF(N1472="snížená",J1472,0)</f>
        <v>0</v>
      </c>
      <c r="BG1472" s="303">
        <f t="shared" ref="BG1472:BG1479" si="246">IF(N1472="zákl. přenesená",J1472,0)</f>
        <v>0</v>
      </c>
      <c r="BH1472" s="303">
        <f t="shared" ref="BH1472:BH1479" si="247">IF(N1472="sníž. přenesená",J1472,0)</f>
        <v>0</v>
      </c>
      <c r="BI1472" s="303">
        <f t="shared" ref="BI1472:BI1479" si="248">IF(N1472="nulová",J1472,0)</f>
        <v>0</v>
      </c>
      <c r="BJ1472" s="291" t="s">
        <v>80</v>
      </c>
      <c r="BK1472" s="303">
        <f t="shared" ref="BK1472:BK1479" si="249">ROUND(I1472*H1472,2)</f>
        <v>0</v>
      </c>
      <c r="BL1472" s="291" t="s">
        <v>150</v>
      </c>
      <c r="BM1472" s="291" t="s">
        <v>2114</v>
      </c>
    </row>
    <row r="1473" spans="2:65" s="55" customFormat="1" ht="22.5" customHeight="1">
      <c r="B1473" s="33"/>
      <c r="C1473" s="182" t="s">
        <v>2115</v>
      </c>
      <c r="D1473" s="182" t="s">
        <v>232</v>
      </c>
      <c r="E1473" s="183" t="s">
        <v>2116</v>
      </c>
      <c r="F1473" s="184" t="s">
        <v>2117</v>
      </c>
      <c r="G1473" s="185" t="s">
        <v>149</v>
      </c>
      <c r="H1473" s="186">
        <v>14</v>
      </c>
      <c r="I1473" s="187"/>
      <c r="J1473" s="188">
        <f t="shared" si="240"/>
        <v>0</v>
      </c>
      <c r="K1473" s="184" t="s">
        <v>21</v>
      </c>
      <c r="L1473" s="306"/>
      <c r="M1473" s="307" t="s">
        <v>21</v>
      </c>
      <c r="N1473" s="189" t="s">
        <v>43</v>
      </c>
      <c r="O1473" s="34"/>
      <c r="P1473" s="150">
        <f t="shared" si="241"/>
        <v>0</v>
      </c>
      <c r="Q1473" s="150">
        <v>0</v>
      </c>
      <c r="R1473" s="150">
        <f t="shared" si="242"/>
        <v>0</v>
      </c>
      <c r="S1473" s="150">
        <v>0</v>
      </c>
      <c r="T1473" s="151">
        <f t="shared" si="243"/>
        <v>0</v>
      </c>
      <c r="AR1473" s="291" t="s">
        <v>162</v>
      </c>
      <c r="AT1473" s="291" t="s">
        <v>232</v>
      </c>
      <c r="AU1473" s="291" t="s">
        <v>82</v>
      </c>
      <c r="AY1473" s="291" t="s">
        <v>145</v>
      </c>
      <c r="BE1473" s="303">
        <f t="shared" si="244"/>
        <v>0</v>
      </c>
      <c r="BF1473" s="303">
        <f t="shared" si="245"/>
        <v>0</v>
      </c>
      <c r="BG1473" s="303">
        <f t="shared" si="246"/>
        <v>0</v>
      </c>
      <c r="BH1473" s="303">
        <f t="shared" si="247"/>
        <v>0</v>
      </c>
      <c r="BI1473" s="303">
        <f t="shared" si="248"/>
        <v>0</v>
      </c>
      <c r="BJ1473" s="291" t="s">
        <v>80</v>
      </c>
      <c r="BK1473" s="303">
        <f t="shared" si="249"/>
        <v>0</v>
      </c>
      <c r="BL1473" s="291" t="s">
        <v>150</v>
      </c>
      <c r="BM1473" s="291" t="s">
        <v>2118</v>
      </c>
    </row>
    <row r="1474" spans="2:65" s="55" customFormat="1" ht="22.5" customHeight="1">
      <c r="B1474" s="33"/>
      <c r="C1474" s="182" t="s">
        <v>1449</v>
      </c>
      <c r="D1474" s="182" t="s">
        <v>232</v>
      </c>
      <c r="E1474" s="183" t="s">
        <v>2061</v>
      </c>
      <c r="F1474" s="184" t="s">
        <v>2062</v>
      </c>
      <c r="G1474" s="185" t="s">
        <v>149</v>
      </c>
      <c r="H1474" s="186">
        <v>3</v>
      </c>
      <c r="I1474" s="187"/>
      <c r="J1474" s="188">
        <f t="shared" si="240"/>
        <v>0</v>
      </c>
      <c r="K1474" s="184" t="s">
        <v>21</v>
      </c>
      <c r="L1474" s="306"/>
      <c r="M1474" s="307" t="s">
        <v>21</v>
      </c>
      <c r="N1474" s="189" t="s">
        <v>43</v>
      </c>
      <c r="O1474" s="34"/>
      <c r="P1474" s="150">
        <f t="shared" si="241"/>
        <v>0</v>
      </c>
      <c r="Q1474" s="150">
        <v>0</v>
      </c>
      <c r="R1474" s="150">
        <f t="shared" si="242"/>
        <v>0</v>
      </c>
      <c r="S1474" s="150">
        <v>0</v>
      </c>
      <c r="T1474" s="151">
        <f t="shared" si="243"/>
        <v>0</v>
      </c>
      <c r="AR1474" s="291" t="s">
        <v>162</v>
      </c>
      <c r="AT1474" s="291" t="s">
        <v>232</v>
      </c>
      <c r="AU1474" s="291" t="s">
        <v>82</v>
      </c>
      <c r="AY1474" s="291" t="s">
        <v>145</v>
      </c>
      <c r="BE1474" s="303">
        <f t="shared" si="244"/>
        <v>0</v>
      </c>
      <c r="BF1474" s="303">
        <f t="shared" si="245"/>
        <v>0</v>
      </c>
      <c r="BG1474" s="303">
        <f t="shared" si="246"/>
        <v>0</v>
      </c>
      <c r="BH1474" s="303">
        <f t="shared" si="247"/>
        <v>0</v>
      </c>
      <c r="BI1474" s="303">
        <f t="shared" si="248"/>
        <v>0</v>
      </c>
      <c r="BJ1474" s="291" t="s">
        <v>80</v>
      </c>
      <c r="BK1474" s="303">
        <f t="shared" si="249"/>
        <v>0</v>
      </c>
      <c r="BL1474" s="291" t="s">
        <v>150</v>
      </c>
      <c r="BM1474" s="291" t="s">
        <v>2119</v>
      </c>
    </row>
    <row r="1475" spans="2:65" s="55" customFormat="1" ht="22.5" customHeight="1">
      <c r="B1475" s="33"/>
      <c r="C1475" s="182" t="s">
        <v>2120</v>
      </c>
      <c r="D1475" s="182" t="s">
        <v>232</v>
      </c>
      <c r="E1475" s="183" t="s">
        <v>2121</v>
      </c>
      <c r="F1475" s="184" t="s">
        <v>2122</v>
      </c>
      <c r="G1475" s="185" t="s">
        <v>149</v>
      </c>
      <c r="H1475" s="186">
        <v>11</v>
      </c>
      <c r="I1475" s="187"/>
      <c r="J1475" s="188">
        <f t="shared" si="240"/>
        <v>0</v>
      </c>
      <c r="K1475" s="184" t="s">
        <v>21</v>
      </c>
      <c r="L1475" s="306"/>
      <c r="M1475" s="307" t="s">
        <v>21</v>
      </c>
      <c r="N1475" s="189" t="s">
        <v>43</v>
      </c>
      <c r="O1475" s="34"/>
      <c r="P1475" s="150">
        <f t="shared" si="241"/>
        <v>0</v>
      </c>
      <c r="Q1475" s="150">
        <v>0</v>
      </c>
      <c r="R1475" s="150">
        <f t="shared" si="242"/>
        <v>0</v>
      </c>
      <c r="S1475" s="150">
        <v>0</v>
      </c>
      <c r="T1475" s="151">
        <f t="shared" si="243"/>
        <v>0</v>
      </c>
      <c r="AR1475" s="291" t="s">
        <v>162</v>
      </c>
      <c r="AT1475" s="291" t="s">
        <v>232</v>
      </c>
      <c r="AU1475" s="291" t="s">
        <v>82</v>
      </c>
      <c r="AY1475" s="291" t="s">
        <v>145</v>
      </c>
      <c r="BE1475" s="303">
        <f t="shared" si="244"/>
        <v>0</v>
      </c>
      <c r="BF1475" s="303">
        <f t="shared" si="245"/>
        <v>0</v>
      </c>
      <c r="BG1475" s="303">
        <f t="shared" si="246"/>
        <v>0</v>
      </c>
      <c r="BH1475" s="303">
        <f t="shared" si="247"/>
        <v>0</v>
      </c>
      <c r="BI1475" s="303">
        <f t="shared" si="248"/>
        <v>0</v>
      </c>
      <c r="BJ1475" s="291" t="s">
        <v>80</v>
      </c>
      <c r="BK1475" s="303">
        <f t="shared" si="249"/>
        <v>0</v>
      </c>
      <c r="BL1475" s="291" t="s">
        <v>150</v>
      </c>
      <c r="BM1475" s="291" t="s">
        <v>2123</v>
      </c>
    </row>
    <row r="1476" spans="2:65" s="55" customFormat="1" ht="22.5" customHeight="1">
      <c r="B1476" s="33"/>
      <c r="C1476" s="182" t="s">
        <v>1453</v>
      </c>
      <c r="D1476" s="182" t="s">
        <v>232</v>
      </c>
      <c r="E1476" s="183" t="s">
        <v>2124</v>
      </c>
      <c r="F1476" s="184" t="s">
        <v>2125</v>
      </c>
      <c r="G1476" s="185" t="s">
        <v>149</v>
      </c>
      <c r="H1476" s="186">
        <v>3</v>
      </c>
      <c r="I1476" s="187"/>
      <c r="J1476" s="188">
        <f t="shared" si="240"/>
        <v>0</v>
      </c>
      <c r="K1476" s="184" t="s">
        <v>21</v>
      </c>
      <c r="L1476" s="306"/>
      <c r="M1476" s="307" t="s">
        <v>21</v>
      </c>
      <c r="N1476" s="189" t="s">
        <v>43</v>
      </c>
      <c r="O1476" s="34"/>
      <c r="P1476" s="150">
        <f t="shared" si="241"/>
        <v>0</v>
      </c>
      <c r="Q1476" s="150">
        <v>0</v>
      </c>
      <c r="R1476" s="150">
        <f t="shared" si="242"/>
        <v>0</v>
      </c>
      <c r="S1476" s="150">
        <v>0</v>
      </c>
      <c r="T1476" s="151">
        <f t="shared" si="243"/>
        <v>0</v>
      </c>
      <c r="AR1476" s="291" t="s">
        <v>162</v>
      </c>
      <c r="AT1476" s="291" t="s">
        <v>232</v>
      </c>
      <c r="AU1476" s="291" t="s">
        <v>82</v>
      </c>
      <c r="AY1476" s="291" t="s">
        <v>145</v>
      </c>
      <c r="BE1476" s="303">
        <f t="shared" si="244"/>
        <v>0</v>
      </c>
      <c r="BF1476" s="303">
        <f t="shared" si="245"/>
        <v>0</v>
      </c>
      <c r="BG1476" s="303">
        <f t="shared" si="246"/>
        <v>0</v>
      </c>
      <c r="BH1476" s="303">
        <f t="shared" si="247"/>
        <v>0</v>
      </c>
      <c r="BI1476" s="303">
        <f t="shared" si="248"/>
        <v>0</v>
      </c>
      <c r="BJ1476" s="291" t="s">
        <v>80</v>
      </c>
      <c r="BK1476" s="303">
        <f t="shared" si="249"/>
        <v>0</v>
      </c>
      <c r="BL1476" s="291" t="s">
        <v>150</v>
      </c>
      <c r="BM1476" s="291" t="s">
        <v>2126</v>
      </c>
    </row>
    <row r="1477" spans="2:65" s="55" customFormat="1" ht="22.5" customHeight="1">
      <c r="B1477" s="33"/>
      <c r="C1477" s="182" t="s">
        <v>2127</v>
      </c>
      <c r="D1477" s="182" t="s">
        <v>232</v>
      </c>
      <c r="E1477" s="183" t="s">
        <v>1922</v>
      </c>
      <c r="F1477" s="184" t="s">
        <v>729</v>
      </c>
      <c r="G1477" s="185" t="s">
        <v>149</v>
      </c>
      <c r="H1477" s="186">
        <v>7</v>
      </c>
      <c r="I1477" s="187"/>
      <c r="J1477" s="188">
        <f t="shared" si="240"/>
        <v>0</v>
      </c>
      <c r="K1477" s="184" t="s">
        <v>21</v>
      </c>
      <c r="L1477" s="306"/>
      <c r="M1477" s="307" t="s">
        <v>21</v>
      </c>
      <c r="N1477" s="189" t="s">
        <v>43</v>
      </c>
      <c r="O1477" s="34"/>
      <c r="P1477" s="150">
        <f t="shared" si="241"/>
        <v>0</v>
      </c>
      <c r="Q1477" s="150">
        <v>0</v>
      </c>
      <c r="R1477" s="150">
        <f t="shared" si="242"/>
        <v>0</v>
      </c>
      <c r="S1477" s="150">
        <v>0</v>
      </c>
      <c r="T1477" s="151">
        <f t="shared" si="243"/>
        <v>0</v>
      </c>
      <c r="AR1477" s="291" t="s">
        <v>162</v>
      </c>
      <c r="AT1477" s="291" t="s">
        <v>232</v>
      </c>
      <c r="AU1477" s="291" t="s">
        <v>82</v>
      </c>
      <c r="AY1477" s="291" t="s">
        <v>145</v>
      </c>
      <c r="BE1477" s="303">
        <f t="shared" si="244"/>
        <v>0</v>
      </c>
      <c r="BF1477" s="303">
        <f t="shared" si="245"/>
        <v>0</v>
      </c>
      <c r="BG1477" s="303">
        <f t="shared" si="246"/>
        <v>0</v>
      </c>
      <c r="BH1477" s="303">
        <f t="shared" si="247"/>
        <v>0</v>
      </c>
      <c r="BI1477" s="303">
        <f t="shared" si="248"/>
        <v>0</v>
      </c>
      <c r="BJ1477" s="291" t="s">
        <v>80</v>
      </c>
      <c r="BK1477" s="303">
        <f t="shared" si="249"/>
        <v>0</v>
      </c>
      <c r="BL1477" s="291" t="s">
        <v>150</v>
      </c>
      <c r="BM1477" s="291" t="s">
        <v>2128</v>
      </c>
    </row>
    <row r="1478" spans="2:65" s="55" customFormat="1" ht="22.5" customHeight="1">
      <c r="B1478" s="33"/>
      <c r="C1478" s="182" t="s">
        <v>1454</v>
      </c>
      <c r="D1478" s="182" t="s">
        <v>232</v>
      </c>
      <c r="E1478" s="183" t="s">
        <v>1159</v>
      </c>
      <c r="F1478" s="184" t="s">
        <v>1160</v>
      </c>
      <c r="G1478" s="185" t="s">
        <v>149</v>
      </c>
      <c r="H1478" s="186">
        <v>6</v>
      </c>
      <c r="I1478" s="187"/>
      <c r="J1478" s="188">
        <f t="shared" si="240"/>
        <v>0</v>
      </c>
      <c r="K1478" s="184" t="s">
        <v>21</v>
      </c>
      <c r="L1478" s="306"/>
      <c r="M1478" s="307" t="s">
        <v>21</v>
      </c>
      <c r="N1478" s="189" t="s">
        <v>43</v>
      </c>
      <c r="O1478" s="34"/>
      <c r="P1478" s="150">
        <f t="shared" si="241"/>
        <v>0</v>
      </c>
      <c r="Q1478" s="150">
        <v>0</v>
      </c>
      <c r="R1478" s="150">
        <f t="shared" si="242"/>
        <v>0</v>
      </c>
      <c r="S1478" s="150">
        <v>0</v>
      </c>
      <c r="T1478" s="151">
        <f t="shared" si="243"/>
        <v>0</v>
      </c>
      <c r="AR1478" s="291" t="s">
        <v>162</v>
      </c>
      <c r="AT1478" s="291" t="s">
        <v>232</v>
      </c>
      <c r="AU1478" s="291" t="s">
        <v>82</v>
      </c>
      <c r="AY1478" s="291" t="s">
        <v>145</v>
      </c>
      <c r="BE1478" s="303">
        <f t="shared" si="244"/>
        <v>0</v>
      </c>
      <c r="BF1478" s="303">
        <f t="shared" si="245"/>
        <v>0</v>
      </c>
      <c r="BG1478" s="303">
        <f t="shared" si="246"/>
        <v>0</v>
      </c>
      <c r="BH1478" s="303">
        <f t="shared" si="247"/>
        <v>0</v>
      </c>
      <c r="BI1478" s="303">
        <f t="shared" si="248"/>
        <v>0</v>
      </c>
      <c r="BJ1478" s="291" t="s">
        <v>80</v>
      </c>
      <c r="BK1478" s="303">
        <f t="shared" si="249"/>
        <v>0</v>
      </c>
      <c r="BL1478" s="291" t="s">
        <v>150</v>
      </c>
      <c r="BM1478" s="291" t="s">
        <v>2129</v>
      </c>
    </row>
    <row r="1479" spans="2:65" s="55" customFormat="1" ht="31.5" customHeight="1">
      <c r="B1479" s="33"/>
      <c r="C1479" s="142" t="s">
        <v>2130</v>
      </c>
      <c r="D1479" s="142" t="s">
        <v>146</v>
      </c>
      <c r="E1479" s="143" t="s">
        <v>730</v>
      </c>
      <c r="F1479" s="144" t="s">
        <v>731</v>
      </c>
      <c r="G1479" s="145" t="s">
        <v>199</v>
      </c>
      <c r="H1479" s="146">
        <v>2E-3</v>
      </c>
      <c r="I1479" s="147"/>
      <c r="J1479" s="148">
        <f t="shared" si="240"/>
        <v>0</v>
      </c>
      <c r="K1479" s="144" t="s">
        <v>190</v>
      </c>
      <c r="L1479" s="33"/>
      <c r="M1479" s="302" t="s">
        <v>21</v>
      </c>
      <c r="N1479" s="149" t="s">
        <v>43</v>
      </c>
      <c r="O1479" s="34"/>
      <c r="P1479" s="150">
        <f t="shared" si="241"/>
        <v>0</v>
      </c>
      <c r="Q1479" s="150">
        <v>0</v>
      </c>
      <c r="R1479" s="150">
        <f t="shared" si="242"/>
        <v>0</v>
      </c>
      <c r="S1479" s="150">
        <v>0</v>
      </c>
      <c r="T1479" s="151">
        <f t="shared" si="243"/>
        <v>0</v>
      </c>
      <c r="AR1479" s="291" t="s">
        <v>150</v>
      </c>
      <c r="AT1479" s="291" t="s">
        <v>146</v>
      </c>
      <c r="AU1479" s="291" t="s">
        <v>82</v>
      </c>
      <c r="AY1479" s="291" t="s">
        <v>145</v>
      </c>
      <c r="BE1479" s="303">
        <f t="shared" si="244"/>
        <v>0</v>
      </c>
      <c r="BF1479" s="303">
        <f t="shared" si="245"/>
        <v>0</v>
      </c>
      <c r="BG1479" s="303">
        <f t="shared" si="246"/>
        <v>0</v>
      </c>
      <c r="BH1479" s="303">
        <f t="shared" si="247"/>
        <v>0</v>
      </c>
      <c r="BI1479" s="303">
        <f t="shared" si="248"/>
        <v>0</v>
      </c>
      <c r="BJ1479" s="291" t="s">
        <v>80</v>
      </c>
      <c r="BK1479" s="303">
        <f t="shared" si="249"/>
        <v>0</v>
      </c>
      <c r="BL1479" s="291" t="s">
        <v>150</v>
      </c>
      <c r="BM1479" s="291" t="s">
        <v>2131</v>
      </c>
    </row>
    <row r="1480" spans="2:65" s="55" customFormat="1" ht="54">
      <c r="B1480" s="33"/>
      <c r="D1480" s="170" t="s">
        <v>191</v>
      </c>
      <c r="F1480" s="171" t="s">
        <v>732</v>
      </c>
      <c r="I1480" s="122"/>
      <c r="L1480" s="33"/>
      <c r="M1480" s="154"/>
      <c r="N1480" s="34"/>
      <c r="O1480" s="34"/>
      <c r="P1480" s="34"/>
      <c r="Q1480" s="34"/>
      <c r="R1480" s="34"/>
      <c r="S1480" s="34"/>
      <c r="T1480" s="70"/>
      <c r="AT1480" s="291" t="s">
        <v>191</v>
      </c>
      <c r="AU1480" s="291" t="s">
        <v>82</v>
      </c>
    </row>
    <row r="1481" spans="2:65" s="55" customFormat="1" ht="22.5" customHeight="1">
      <c r="B1481" s="33"/>
      <c r="C1481" s="182" t="s">
        <v>1456</v>
      </c>
      <c r="D1481" s="182" t="s">
        <v>232</v>
      </c>
      <c r="E1481" s="183" t="s">
        <v>733</v>
      </c>
      <c r="F1481" s="184" t="s">
        <v>734</v>
      </c>
      <c r="G1481" s="185" t="s">
        <v>459</v>
      </c>
      <c r="H1481" s="186">
        <v>2.2400000000000002</v>
      </c>
      <c r="I1481" s="187"/>
      <c r="J1481" s="188">
        <f t="shared" ref="J1481:J1486" si="250">ROUND(I1481*H1481,2)</f>
        <v>0</v>
      </c>
      <c r="K1481" s="184" t="s">
        <v>21</v>
      </c>
      <c r="L1481" s="306"/>
      <c r="M1481" s="307" t="s">
        <v>21</v>
      </c>
      <c r="N1481" s="189" t="s">
        <v>43</v>
      </c>
      <c r="O1481" s="34"/>
      <c r="P1481" s="150">
        <f t="shared" ref="P1481:P1486" si="251">O1481*H1481</f>
        <v>0</v>
      </c>
      <c r="Q1481" s="150">
        <v>0</v>
      </c>
      <c r="R1481" s="150">
        <f t="shared" ref="R1481:R1486" si="252">Q1481*H1481</f>
        <v>0</v>
      </c>
      <c r="S1481" s="150">
        <v>0</v>
      </c>
      <c r="T1481" s="151">
        <f t="shared" ref="T1481:T1486" si="253">S1481*H1481</f>
        <v>0</v>
      </c>
      <c r="AR1481" s="291" t="s">
        <v>162</v>
      </c>
      <c r="AT1481" s="291" t="s">
        <v>232</v>
      </c>
      <c r="AU1481" s="291" t="s">
        <v>82</v>
      </c>
      <c r="AY1481" s="291" t="s">
        <v>145</v>
      </c>
      <c r="BE1481" s="303">
        <f t="shared" ref="BE1481:BE1486" si="254">IF(N1481="základní",J1481,0)</f>
        <v>0</v>
      </c>
      <c r="BF1481" s="303">
        <f t="shared" ref="BF1481:BF1486" si="255">IF(N1481="snížená",J1481,0)</f>
        <v>0</v>
      </c>
      <c r="BG1481" s="303">
        <f t="shared" ref="BG1481:BG1486" si="256">IF(N1481="zákl. přenesená",J1481,0)</f>
        <v>0</v>
      </c>
      <c r="BH1481" s="303">
        <f t="shared" ref="BH1481:BH1486" si="257">IF(N1481="sníž. přenesená",J1481,0)</f>
        <v>0</v>
      </c>
      <c r="BI1481" s="303">
        <f t="shared" ref="BI1481:BI1486" si="258">IF(N1481="nulová",J1481,0)</f>
        <v>0</v>
      </c>
      <c r="BJ1481" s="291" t="s">
        <v>80</v>
      </c>
      <c r="BK1481" s="303">
        <f t="shared" ref="BK1481:BK1486" si="259">ROUND(I1481*H1481,2)</f>
        <v>0</v>
      </c>
      <c r="BL1481" s="291" t="s">
        <v>150</v>
      </c>
      <c r="BM1481" s="291" t="s">
        <v>2132</v>
      </c>
    </row>
    <row r="1482" spans="2:65" s="55" customFormat="1" ht="22.5" customHeight="1">
      <c r="B1482" s="33"/>
      <c r="C1482" s="142" t="s">
        <v>2133</v>
      </c>
      <c r="D1482" s="142" t="s">
        <v>146</v>
      </c>
      <c r="E1482" s="143" t="s">
        <v>736</v>
      </c>
      <c r="F1482" s="144" t="s">
        <v>737</v>
      </c>
      <c r="G1482" s="145" t="s">
        <v>155</v>
      </c>
      <c r="H1482" s="146">
        <v>56</v>
      </c>
      <c r="I1482" s="147"/>
      <c r="J1482" s="148">
        <f t="shared" si="250"/>
        <v>0</v>
      </c>
      <c r="K1482" s="144" t="s">
        <v>21</v>
      </c>
      <c r="L1482" s="33"/>
      <c r="M1482" s="302" t="s">
        <v>21</v>
      </c>
      <c r="N1482" s="149" t="s">
        <v>43</v>
      </c>
      <c r="O1482" s="34"/>
      <c r="P1482" s="150">
        <f t="shared" si="251"/>
        <v>0</v>
      </c>
      <c r="Q1482" s="150">
        <v>0</v>
      </c>
      <c r="R1482" s="150">
        <f t="shared" si="252"/>
        <v>0</v>
      </c>
      <c r="S1482" s="150">
        <v>0</v>
      </c>
      <c r="T1482" s="151">
        <f t="shared" si="253"/>
        <v>0</v>
      </c>
      <c r="AR1482" s="291" t="s">
        <v>150</v>
      </c>
      <c r="AT1482" s="291" t="s">
        <v>146</v>
      </c>
      <c r="AU1482" s="291" t="s">
        <v>82</v>
      </c>
      <c r="AY1482" s="291" t="s">
        <v>145</v>
      </c>
      <c r="BE1482" s="303">
        <f t="shared" si="254"/>
        <v>0</v>
      </c>
      <c r="BF1482" s="303">
        <f t="shared" si="255"/>
        <v>0</v>
      </c>
      <c r="BG1482" s="303">
        <f t="shared" si="256"/>
        <v>0</v>
      </c>
      <c r="BH1482" s="303">
        <f t="shared" si="257"/>
        <v>0</v>
      </c>
      <c r="BI1482" s="303">
        <f t="shared" si="258"/>
        <v>0</v>
      </c>
      <c r="BJ1482" s="291" t="s">
        <v>80</v>
      </c>
      <c r="BK1482" s="303">
        <f t="shared" si="259"/>
        <v>0</v>
      </c>
      <c r="BL1482" s="291" t="s">
        <v>150</v>
      </c>
      <c r="BM1482" s="291" t="s">
        <v>2134</v>
      </c>
    </row>
    <row r="1483" spans="2:65" s="55" customFormat="1" ht="22.5" customHeight="1">
      <c r="B1483" s="33"/>
      <c r="C1483" s="182" t="s">
        <v>1457</v>
      </c>
      <c r="D1483" s="182" t="s">
        <v>232</v>
      </c>
      <c r="E1483" s="183" t="s">
        <v>739</v>
      </c>
      <c r="F1483" s="184" t="s">
        <v>740</v>
      </c>
      <c r="G1483" s="185" t="s">
        <v>149</v>
      </c>
      <c r="H1483" s="186">
        <v>168</v>
      </c>
      <c r="I1483" s="187"/>
      <c r="J1483" s="188">
        <f t="shared" si="250"/>
        <v>0</v>
      </c>
      <c r="K1483" s="184" t="s">
        <v>21</v>
      </c>
      <c r="L1483" s="306"/>
      <c r="M1483" s="307" t="s">
        <v>21</v>
      </c>
      <c r="N1483" s="189" t="s">
        <v>43</v>
      </c>
      <c r="O1483" s="34"/>
      <c r="P1483" s="150">
        <f t="shared" si="251"/>
        <v>0</v>
      </c>
      <c r="Q1483" s="150">
        <v>0</v>
      </c>
      <c r="R1483" s="150">
        <f t="shared" si="252"/>
        <v>0</v>
      </c>
      <c r="S1483" s="150">
        <v>0</v>
      </c>
      <c r="T1483" s="151">
        <f t="shared" si="253"/>
        <v>0</v>
      </c>
      <c r="AR1483" s="291" t="s">
        <v>162</v>
      </c>
      <c r="AT1483" s="291" t="s">
        <v>232</v>
      </c>
      <c r="AU1483" s="291" t="s">
        <v>82</v>
      </c>
      <c r="AY1483" s="291" t="s">
        <v>145</v>
      </c>
      <c r="BE1483" s="303">
        <f t="shared" si="254"/>
        <v>0</v>
      </c>
      <c r="BF1483" s="303">
        <f t="shared" si="255"/>
        <v>0</v>
      </c>
      <c r="BG1483" s="303">
        <f t="shared" si="256"/>
        <v>0</v>
      </c>
      <c r="BH1483" s="303">
        <f t="shared" si="257"/>
        <v>0</v>
      </c>
      <c r="BI1483" s="303">
        <f t="shared" si="258"/>
        <v>0</v>
      </c>
      <c r="BJ1483" s="291" t="s">
        <v>80</v>
      </c>
      <c r="BK1483" s="303">
        <f t="shared" si="259"/>
        <v>0</v>
      </c>
      <c r="BL1483" s="291" t="s">
        <v>150</v>
      </c>
      <c r="BM1483" s="291" t="s">
        <v>2135</v>
      </c>
    </row>
    <row r="1484" spans="2:65" s="55" customFormat="1" ht="22.5" customHeight="1">
      <c r="B1484" s="33"/>
      <c r="C1484" s="142" t="s">
        <v>2136</v>
      </c>
      <c r="D1484" s="142" t="s">
        <v>146</v>
      </c>
      <c r="E1484" s="143" t="s">
        <v>741</v>
      </c>
      <c r="F1484" s="144" t="s">
        <v>742</v>
      </c>
      <c r="G1484" s="145" t="s">
        <v>189</v>
      </c>
      <c r="H1484" s="146">
        <v>56</v>
      </c>
      <c r="I1484" s="147"/>
      <c r="J1484" s="148">
        <f t="shared" si="250"/>
        <v>0</v>
      </c>
      <c r="K1484" s="144" t="s">
        <v>21</v>
      </c>
      <c r="L1484" s="33"/>
      <c r="M1484" s="302" t="s">
        <v>21</v>
      </c>
      <c r="N1484" s="149" t="s">
        <v>43</v>
      </c>
      <c r="O1484" s="34"/>
      <c r="P1484" s="150">
        <f t="shared" si="251"/>
        <v>0</v>
      </c>
      <c r="Q1484" s="150">
        <v>0</v>
      </c>
      <c r="R1484" s="150">
        <f t="shared" si="252"/>
        <v>0</v>
      </c>
      <c r="S1484" s="150">
        <v>0</v>
      </c>
      <c r="T1484" s="151">
        <f t="shared" si="253"/>
        <v>0</v>
      </c>
      <c r="AR1484" s="291" t="s">
        <v>150</v>
      </c>
      <c r="AT1484" s="291" t="s">
        <v>146</v>
      </c>
      <c r="AU1484" s="291" t="s">
        <v>82</v>
      </c>
      <c r="AY1484" s="291" t="s">
        <v>145</v>
      </c>
      <c r="BE1484" s="303">
        <f t="shared" si="254"/>
        <v>0</v>
      </c>
      <c r="BF1484" s="303">
        <f t="shared" si="255"/>
        <v>0</v>
      </c>
      <c r="BG1484" s="303">
        <f t="shared" si="256"/>
        <v>0</v>
      </c>
      <c r="BH1484" s="303">
        <f t="shared" si="257"/>
        <v>0</v>
      </c>
      <c r="BI1484" s="303">
        <f t="shared" si="258"/>
        <v>0</v>
      </c>
      <c r="BJ1484" s="291" t="s">
        <v>80</v>
      </c>
      <c r="BK1484" s="303">
        <f t="shared" si="259"/>
        <v>0</v>
      </c>
      <c r="BL1484" s="291" t="s">
        <v>150</v>
      </c>
      <c r="BM1484" s="291" t="s">
        <v>2137</v>
      </c>
    </row>
    <row r="1485" spans="2:65" s="55" customFormat="1" ht="22.5" customHeight="1">
      <c r="B1485" s="33"/>
      <c r="C1485" s="182" t="s">
        <v>1459</v>
      </c>
      <c r="D1485" s="182" t="s">
        <v>232</v>
      </c>
      <c r="E1485" s="183" t="s">
        <v>743</v>
      </c>
      <c r="F1485" s="184" t="s">
        <v>744</v>
      </c>
      <c r="G1485" s="185" t="s">
        <v>745</v>
      </c>
      <c r="H1485" s="186">
        <v>67.2</v>
      </c>
      <c r="I1485" s="187"/>
      <c r="J1485" s="188">
        <f t="shared" si="250"/>
        <v>0</v>
      </c>
      <c r="K1485" s="184" t="s">
        <v>21</v>
      </c>
      <c r="L1485" s="306"/>
      <c r="M1485" s="307" t="s">
        <v>21</v>
      </c>
      <c r="N1485" s="189" t="s">
        <v>43</v>
      </c>
      <c r="O1485" s="34"/>
      <c r="P1485" s="150">
        <f t="shared" si="251"/>
        <v>0</v>
      </c>
      <c r="Q1485" s="150">
        <v>0</v>
      </c>
      <c r="R1485" s="150">
        <f t="shared" si="252"/>
        <v>0</v>
      </c>
      <c r="S1485" s="150">
        <v>0</v>
      </c>
      <c r="T1485" s="151">
        <f t="shared" si="253"/>
        <v>0</v>
      </c>
      <c r="AR1485" s="291" t="s">
        <v>162</v>
      </c>
      <c r="AT1485" s="291" t="s">
        <v>232</v>
      </c>
      <c r="AU1485" s="291" t="s">
        <v>82</v>
      </c>
      <c r="AY1485" s="291" t="s">
        <v>145</v>
      </c>
      <c r="BE1485" s="303">
        <f t="shared" si="254"/>
        <v>0</v>
      </c>
      <c r="BF1485" s="303">
        <f t="shared" si="255"/>
        <v>0</v>
      </c>
      <c r="BG1485" s="303">
        <f t="shared" si="256"/>
        <v>0</v>
      </c>
      <c r="BH1485" s="303">
        <f t="shared" si="257"/>
        <v>0</v>
      </c>
      <c r="BI1485" s="303">
        <f t="shared" si="258"/>
        <v>0</v>
      </c>
      <c r="BJ1485" s="291" t="s">
        <v>80</v>
      </c>
      <c r="BK1485" s="303">
        <f t="shared" si="259"/>
        <v>0</v>
      </c>
      <c r="BL1485" s="291" t="s">
        <v>150</v>
      </c>
      <c r="BM1485" s="291" t="s">
        <v>2138</v>
      </c>
    </row>
    <row r="1486" spans="2:65" s="55" customFormat="1" ht="31.5" customHeight="1">
      <c r="B1486" s="33"/>
      <c r="C1486" s="142" t="s">
        <v>2139</v>
      </c>
      <c r="D1486" s="142" t="s">
        <v>146</v>
      </c>
      <c r="E1486" s="143" t="s">
        <v>716</v>
      </c>
      <c r="F1486" s="144" t="s">
        <v>717</v>
      </c>
      <c r="G1486" s="145" t="s">
        <v>155</v>
      </c>
      <c r="H1486" s="146">
        <v>56</v>
      </c>
      <c r="I1486" s="147"/>
      <c r="J1486" s="148">
        <f t="shared" si="250"/>
        <v>0</v>
      </c>
      <c r="K1486" s="144" t="s">
        <v>190</v>
      </c>
      <c r="L1486" s="33"/>
      <c r="M1486" s="302" t="s">
        <v>21</v>
      </c>
      <c r="N1486" s="149" t="s">
        <v>43</v>
      </c>
      <c r="O1486" s="34"/>
      <c r="P1486" s="150">
        <f t="shared" si="251"/>
        <v>0</v>
      </c>
      <c r="Q1486" s="150">
        <v>2.0799999999999998E-3</v>
      </c>
      <c r="R1486" s="150">
        <f t="shared" si="252"/>
        <v>0.11647999999999999</v>
      </c>
      <c r="S1486" s="150">
        <v>0</v>
      </c>
      <c r="T1486" s="151">
        <f t="shared" si="253"/>
        <v>0</v>
      </c>
      <c r="AR1486" s="291" t="s">
        <v>150</v>
      </c>
      <c r="AT1486" s="291" t="s">
        <v>146</v>
      </c>
      <c r="AU1486" s="291" t="s">
        <v>82</v>
      </c>
      <c r="AY1486" s="291" t="s">
        <v>145</v>
      </c>
      <c r="BE1486" s="303">
        <f t="shared" si="254"/>
        <v>0</v>
      </c>
      <c r="BF1486" s="303">
        <f t="shared" si="255"/>
        <v>0</v>
      </c>
      <c r="BG1486" s="303">
        <f t="shared" si="256"/>
        <v>0</v>
      </c>
      <c r="BH1486" s="303">
        <f t="shared" si="257"/>
        <v>0</v>
      </c>
      <c r="BI1486" s="303">
        <f t="shared" si="258"/>
        <v>0</v>
      </c>
      <c r="BJ1486" s="291" t="s">
        <v>80</v>
      </c>
      <c r="BK1486" s="303">
        <f t="shared" si="259"/>
        <v>0</v>
      </c>
      <c r="BL1486" s="291" t="s">
        <v>150</v>
      </c>
      <c r="BM1486" s="291" t="s">
        <v>2140</v>
      </c>
    </row>
    <row r="1487" spans="2:65" s="55" customFormat="1" ht="121.5">
      <c r="B1487" s="33"/>
      <c r="D1487" s="170" t="s">
        <v>191</v>
      </c>
      <c r="F1487" s="171" t="s">
        <v>718</v>
      </c>
      <c r="I1487" s="122"/>
      <c r="L1487" s="33"/>
      <c r="M1487" s="154"/>
      <c r="N1487" s="34"/>
      <c r="O1487" s="34"/>
      <c r="P1487" s="34"/>
      <c r="Q1487" s="34"/>
      <c r="R1487" s="34"/>
      <c r="S1487" s="34"/>
      <c r="T1487" s="70"/>
      <c r="AT1487" s="291" t="s">
        <v>191</v>
      </c>
      <c r="AU1487" s="291" t="s">
        <v>82</v>
      </c>
    </row>
    <row r="1488" spans="2:65" s="55" customFormat="1" ht="22.5" customHeight="1">
      <c r="B1488" s="33"/>
      <c r="C1488" s="142" t="s">
        <v>1464</v>
      </c>
      <c r="D1488" s="142" t="s">
        <v>146</v>
      </c>
      <c r="E1488" s="143" t="s">
        <v>713</v>
      </c>
      <c r="F1488" s="144" t="s">
        <v>714</v>
      </c>
      <c r="G1488" s="145" t="s">
        <v>155</v>
      </c>
      <c r="H1488" s="146">
        <v>56</v>
      </c>
      <c r="I1488" s="147"/>
      <c r="J1488" s="148">
        <f>ROUND(I1488*H1488,2)</f>
        <v>0</v>
      </c>
      <c r="K1488" s="144" t="s">
        <v>21</v>
      </c>
      <c r="L1488" s="33"/>
      <c r="M1488" s="302" t="s">
        <v>21</v>
      </c>
      <c r="N1488" s="149" t="s">
        <v>43</v>
      </c>
      <c r="O1488" s="34"/>
      <c r="P1488" s="150">
        <f>O1488*H1488</f>
        <v>0</v>
      </c>
      <c r="Q1488" s="150">
        <v>0</v>
      </c>
      <c r="R1488" s="150">
        <f>Q1488*H1488</f>
        <v>0</v>
      </c>
      <c r="S1488" s="150">
        <v>0</v>
      </c>
      <c r="T1488" s="151">
        <f>S1488*H1488</f>
        <v>0</v>
      </c>
      <c r="AR1488" s="291" t="s">
        <v>150</v>
      </c>
      <c r="AT1488" s="291" t="s">
        <v>146</v>
      </c>
      <c r="AU1488" s="291" t="s">
        <v>82</v>
      </c>
      <c r="AY1488" s="291" t="s">
        <v>145</v>
      </c>
      <c r="BE1488" s="303">
        <f>IF(N1488="základní",J1488,0)</f>
        <v>0</v>
      </c>
      <c r="BF1488" s="303">
        <f>IF(N1488="snížená",J1488,0)</f>
        <v>0</v>
      </c>
      <c r="BG1488" s="303">
        <f>IF(N1488="zákl. přenesená",J1488,0)</f>
        <v>0</v>
      </c>
      <c r="BH1488" s="303">
        <f>IF(N1488="sníž. přenesená",J1488,0)</f>
        <v>0</v>
      </c>
      <c r="BI1488" s="303">
        <f>IF(N1488="nulová",J1488,0)</f>
        <v>0</v>
      </c>
      <c r="BJ1488" s="291" t="s">
        <v>80</v>
      </c>
      <c r="BK1488" s="303">
        <f>ROUND(I1488*H1488,2)</f>
        <v>0</v>
      </c>
      <c r="BL1488" s="291" t="s">
        <v>150</v>
      </c>
      <c r="BM1488" s="291" t="s">
        <v>2141</v>
      </c>
    </row>
    <row r="1489" spans="2:65" s="55" customFormat="1" ht="22.5" customHeight="1">
      <c r="B1489" s="33"/>
      <c r="C1489" s="142" t="s">
        <v>2142</v>
      </c>
      <c r="D1489" s="142" t="s">
        <v>146</v>
      </c>
      <c r="E1489" s="143" t="s">
        <v>746</v>
      </c>
      <c r="F1489" s="144" t="s">
        <v>747</v>
      </c>
      <c r="G1489" s="145" t="s">
        <v>221</v>
      </c>
      <c r="H1489" s="146">
        <v>39.200000000000003</v>
      </c>
      <c r="I1489" s="147"/>
      <c r="J1489" s="148">
        <f>ROUND(I1489*H1489,2)</f>
        <v>0</v>
      </c>
      <c r="K1489" s="144" t="s">
        <v>190</v>
      </c>
      <c r="L1489" s="33"/>
      <c r="M1489" s="302" t="s">
        <v>21</v>
      </c>
      <c r="N1489" s="149" t="s">
        <v>43</v>
      </c>
      <c r="O1489" s="34"/>
      <c r="P1489" s="150">
        <f>O1489*H1489</f>
        <v>0</v>
      </c>
      <c r="Q1489" s="150">
        <v>0</v>
      </c>
      <c r="R1489" s="150">
        <f>Q1489*H1489</f>
        <v>0</v>
      </c>
      <c r="S1489" s="150">
        <v>0</v>
      </c>
      <c r="T1489" s="151">
        <f>S1489*H1489</f>
        <v>0</v>
      </c>
      <c r="AR1489" s="291" t="s">
        <v>150</v>
      </c>
      <c r="AT1489" s="291" t="s">
        <v>146</v>
      </c>
      <c r="AU1489" s="291" t="s">
        <v>82</v>
      </c>
      <c r="AY1489" s="291" t="s">
        <v>145</v>
      </c>
      <c r="BE1489" s="303">
        <f>IF(N1489="základní",J1489,0)</f>
        <v>0</v>
      </c>
      <c r="BF1489" s="303">
        <f>IF(N1489="snížená",J1489,0)</f>
        <v>0</v>
      </c>
      <c r="BG1489" s="303">
        <f>IF(N1489="zákl. přenesená",J1489,0)</f>
        <v>0</v>
      </c>
      <c r="BH1489" s="303">
        <f>IF(N1489="sníž. přenesená",J1489,0)</f>
        <v>0</v>
      </c>
      <c r="BI1489" s="303">
        <f>IF(N1489="nulová",J1489,0)</f>
        <v>0</v>
      </c>
      <c r="BJ1489" s="291" t="s">
        <v>80</v>
      </c>
      <c r="BK1489" s="303">
        <f>ROUND(I1489*H1489,2)</f>
        <v>0</v>
      </c>
      <c r="BL1489" s="291" t="s">
        <v>150</v>
      </c>
      <c r="BM1489" s="291" t="s">
        <v>2143</v>
      </c>
    </row>
    <row r="1490" spans="2:65" s="55" customFormat="1" ht="22.5" customHeight="1">
      <c r="B1490" s="33"/>
      <c r="C1490" s="182" t="s">
        <v>1465</v>
      </c>
      <c r="D1490" s="182" t="s">
        <v>232</v>
      </c>
      <c r="E1490" s="183" t="s">
        <v>748</v>
      </c>
      <c r="F1490" s="184" t="s">
        <v>749</v>
      </c>
      <c r="G1490" s="185" t="s">
        <v>221</v>
      </c>
      <c r="H1490" s="186">
        <v>39.200000000000003</v>
      </c>
      <c r="I1490" s="187"/>
      <c r="J1490" s="188">
        <f>ROUND(I1490*H1490,2)</f>
        <v>0</v>
      </c>
      <c r="K1490" s="184" t="s">
        <v>190</v>
      </c>
      <c r="L1490" s="306"/>
      <c r="M1490" s="307" t="s">
        <v>21</v>
      </c>
      <c r="N1490" s="189" t="s">
        <v>43</v>
      </c>
      <c r="O1490" s="34"/>
      <c r="P1490" s="150">
        <f>O1490*H1490</f>
        <v>0</v>
      </c>
      <c r="Q1490" s="150">
        <v>0</v>
      </c>
      <c r="R1490" s="150">
        <f>Q1490*H1490</f>
        <v>0</v>
      </c>
      <c r="S1490" s="150">
        <v>0</v>
      </c>
      <c r="T1490" s="151">
        <f>S1490*H1490</f>
        <v>0</v>
      </c>
      <c r="AR1490" s="291" t="s">
        <v>162</v>
      </c>
      <c r="AT1490" s="291" t="s">
        <v>232</v>
      </c>
      <c r="AU1490" s="291" t="s">
        <v>82</v>
      </c>
      <c r="AY1490" s="291" t="s">
        <v>145</v>
      </c>
      <c r="BE1490" s="303">
        <f>IF(N1490="základní",J1490,0)</f>
        <v>0</v>
      </c>
      <c r="BF1490" s="303">
        <f>IF(N1490="snížená",J1490,0)</f>
        <v>0</v>
      </c>
      <c r="BG1490" s="303">
        <f>IF(N1490="zákl. přenesená",J1490,0)</f>
        <v>0</v>
      </c>
      <c r="BH1490" s="303">
        <f>IF(N1490="sníž. přenesená",J1490,0)</f>
        <v>0</v>
      </c>
      <c r="BI1490" s="303">
        <f>IF(N1490="nulová",J1490,0)</f>
        <v>0</v>
      </c>
      <c r="BJ1490" s="291" t="s">
        <v>80</v>
      </c>
      <c r="BK1490" s="303">
        <f>ROUND(I1490*H1490,2)</f>
        <v>0</v>
      </c>
      <c r="BL1490" s="291" t="s">
        <v>150</v>
      </c>
      <c r="BM1490" s="291" t="s">
        <v>2144</v>
      </c>
    </row>
    <row r="1491" spans="2:65" s="55" customFormat="1" ht="22.5" customHeight="1">
      <c r="B1491" s="33"/>
      <c r="C1491" s="142" t="s">
        <v>2145</v>
      </c>
      <c r="D1491" s="142" t="s">
        <v>146</v>
      </c>
      <c r="E1491" s="143" t="s">
        <v>750</v>
      </c>
      <c r="F1491" s="144" t="s">
        <v>751</v>
      </c>
      <c r="G1491" s="145" t="s">
        <v>189</v>
      </c>
      <c r="H1491" s="146">
        <v>98.91</v>
      </c>
      <c r="I1491" s="147"/>
      <c r="J1491" s="148">
        <f>ROUND(I1491*H1491,2)</f>
        <v>0</v>
      </c>
      <c r="K1491" s="144" t="s">
        <v>21</v>
      </c>
      <c r="L1491" s="33"/>
      <c r="M1491" s="302" t="s">
        <v>21</v>
      </c>
      <c r="N1491" s="149" t="s">
        <v>43</v>
      </c>
      <c r="O1491" s="34"/>
      <c r="P1491" s="150">
        <f>O1491*H1491</f>
        <v>0</v>
      </c>
      <c r="Q1491" s="150">
        <v>0</v>
      </c>
      <c r="R1491" s="150">
        <f>Q1491*H1491</f>
        <v>0</v>
      </c>
      <c r="S1491" s="150">
        <v>0</v>
      </c>
      <c r="T1491" s="151">
        <f>S1491*H1491</f>
        <v>0</v>
      </c>
      <c r="AR1491" s="291" t="s">
        <v>150</v>
      </c>
      <c r="AT1491" s="291" t="s">
        <v>146</v>
      </c>
      <c r="AU1491" s="291" t="s">
        <v>82</v>
      </c>
      <c r="AY1491" s="291" t="s">
        <v>145</v>
      </c>
      <c r="BE1491" s="303">
        <f>IF(N1491="základní",J1491,0)</f>
        <v>0</v>
      </c>
      <c r="BF1491" s="303">
        <f>IF(N1491="snížená",J1491,0)</f>
        <v>0</v>
      </c>
      <c r="BG1491" s="303">
        <f>IF(N1491="zákl. přenesená",J1491,0)</f>
        <v>0</v>
      </c>
      <c r="BH1491" s="303">
        <f>IF(N1491="sníž. přenesená",J1491,0)</f>
        <v>0</v>
      </c>
      <c r="BI1491" s="303">
        <f>IF(N1491="nulová",J1491,0)</f>
        <v>0</v>
      </c>
      <c r="BJ1491" s="291" t="s">
        <v>80</v>
      </c>
      <c r="BK1491" s="303">
        <f>ROUND(I1491*H1491,2)</f>
        <v>0</v>
      </c>
      <c r="BL1491" s="291" t="s">
        <v>150</v>
      </c>
      <c r="BM1491" s="291" t="s">
        <v>2146</v>
      </c>
    </row>
    <row r="1492" spans="2:65" s="55" customFormat="1" ht="22.5" customHeight="1">
      <c r="B1492" s="33"/>
      <c r="C1492" s="182" t="s">
        <v>1467</v>
      </c>
      <c r="D1492" s="182" t="s">
        <v>232</v>
      </c>
      <c r="E1492" s="183" t="s">
        <v>753</v>
      </c>
      <c r="F1492" s="184" t="s">
        <v>754</v>
      </c>
      <c r="G1492" s="185" t="s">
        <v>221</v>
      </c>
      <c r="H1492" s="186">
        <v>9.891</v>
      </c>
      <c r="I1492" s="187"/>
      <c r="J1492" s="188">
        <f>ROUND(I1492*H1492,2)</f>
        <v>0</v>
      </c>
      <c r="K1492" s="184" t="s">
        <v>190</v>
      </c>
      <c r="L1492" s="306"/>
      <c r="M1492" s="307" t="s">
        <v>21</v>
      </c>
      <c r="N1492" s="189" t="s">
        <v>43</v>
      </c>
      <c r="O1492" s="34"/>
      <c r="P1492" s="150">
        <f>O1492*H1492</f>
        <v>0</v>
      </c>
      <c r="Q1492" s="150">
        <v>0.2</v>
      </c>
      <c r="R1492" s="150">
        <f>Q1492*H1492</f>
        <v>1.9782000000000002</v>
      </c>
      <c r="S1492" s="150">
        <v>0</v>
      </c>
      <c r="T1492" s="151">
        <f>S1492*H1492</f>
        <v>0</v>
      </c>
      <c r="AR1492" s="291" t="s">
        <v>162</v>
      </c>
      <c r="AT1492" s="291" t="s">
        <v>232</v>
      </c>
      <c r="AU1492" s="291" t="s">
        <v>82</v>
      </c>
      <c r="AY1492" s="291" t="s">
        <v>145</v>
      </c>
      <c r="BE1492" s="303">
        <f>IF(N1492="základní",J1492,0)</f>
        <v>0</v>
      </c>
      <c r="BF1492" s="303">
        <f>IF(N1492="snížená",J1492,0)</f>
        <v>0</v>
      </c>
      <c r="BG1492" s="303">
        <f>IF(N1492="zákl. přenesená",J1492,0)</f>
        <v>0</v>
      </c>
      <c r="BH1492" s="303">
        <f>IF(N1492="sníž. přenesená",J1492,0)</f>
        <v>0</v>
      </c>
      <c r="BI1492" s="303">
        <f>IF(N1492="nulová",J1492,0)</f>
        <v>0</v>
      </c>
      <c r="BJ1492" s="291" t="s">
        <v>80</v>
      </c>
      <c r="BK1492" s="303">
        <f>ROUND(I1492*H1492,2)</f>
        <v>0</v>
      </c>
      <c r="BL1492" s="291" t="s">
        <v>150</v>
      </c>
      <c r="BM1492" s="291" t="s">
        <v>2147</v>
      </c>
    </row>
    <row r="1493" spans="2:65" s="133" customFormat="1" ht="22.35" customHeight="1">
      <c r="B1493" s="132"/>
      <c r="D1493" s="134" t="s">
        <v>71</v>
      </c>
      <c r="E1493" s="168" t="s">
        <v>755</v>
      </c>
      <c r="F1493" s="168" t="s">
        <v>756</v>
      </c>
      <c r="I1493" s="136"/>
      <c r="J1493" s="169">
        <f>BK1493</f>
        <v>0</v>
      </c>
      <c r="L1493" s="132"/>
      <c r="M1493" s="138"/>
      <c r="N1493" s="139"/>
      <c r="O1493" s="139"/>
      <c r="P1493" s="140">
        <f>SUM(P1494:P1501)</f>
        <v>0</v>
      </c>
      <c r="Q1493" s="139"/>
      <c r="R1493" s="140">
        <f>SUM(R1494:R1501)</f>
        <v>6.0000000000000008E-5</v>
      </c>
      <c r="S1493" s="139"/>
      <c r="T1493" s="141">
        <f>SUM(T1494:T1501)</f>
        <v>0</v>
      </c>
      <c r="AR1493" s="165" t="s">
        <v>80</v>
      </c>
      <c r="AT1493" s="300" t="s">
        <v>71</v>
      </c>
      <c r="AU1493" s="300" t="s">
        <v>82</v>
      </c>
      <c r="AY1493" s="165" t="s">
        <v>145</v>
      </c>
      <c r="BK1493" s="301">
        <f>SUM(BK1494:BK1501)</f>
        <v>0</v>
      </c>
    </row>
    <row r="1494" spans="2:65" s="55" customFormat="1" ht="22.5" customHeight="1">
      <c r="B1494" s="33"/>
      <c r="C1494" s="142" t="s">
        <v>2148</v>
      </c>
      <c r="D1494" s="142" t="s">
        <v>146</v>
      </c>
      <c r="E1494" s="143" t="s">
        <v>757</v>
      </c>
      <c r="F1494" s="144" t="s">
        <v>758</v>
      </c>
      <c r="G1494" s="145" t="s">
        <v>155</v>
      </c>
      <c r="H1494" s="146">
        <v>56</v>
      </c>
      <c r="I1494" s="147"/>
      <c r="J1494" s="148">
        <f>ROUND(I1494*H1494,2)</f>
        <v>0</v>
      </c>
      <c r="K1494" s="144" t="s">
        <v>190</v>
      </c>
      <c r="L1494" s="33"/>
      <c r="M1494" s="302" t="s">
        <v>21</v>
      </c>
      <c r="N1494" s="149" t="s">
        <v>43</v>
      </c>
      <c r="O1494" s="34"/>
      <c r="P1494" s="150">
        <f>O1494*H1494</f>
        <v>0</v>
      </c>
      <c r="Q1494" s="150">
        <v>0</v>
      </c>
      <c r="R1494" s="150">
        <f>Q1494*H1494</f>
        <v>0</v>
      </c>
      <c r="S1494" s="150">
        <v>0</v>
      </c>
      <c r="T1494" s="151">
        <f>S1494*H1494</f>
        <v>0</v>
      </c>
      <c r="AR1494" s="291" t="s">
        <v>150</v>
      </c>
      <c r="AT1494" s="291" t="s">
        <v>146</v>
      </c>
      <c r="AU1494" s="291" t="s">
        <v>159</v>
      </c>
      <c r="AY1494" s="291" t="s">
        <v>145</v>
      </c>
      <c r="BE1494" s="303">
        <f>IF(N1494="základní",J1494,0)</f>
        <v>0</v>
      </c>
      <c r="BF1494" s="303">
        <f>IF(N1494="snížená",J1494,0)</f>
        <v>0</v>
      </c>
      <c r="BG1494" s="303">
        <f>IF(N1494="zákl. přenesená",J1494,0)</f>
        <v>0</v>
      </c>
      <c r="BH1494" s="303">
        <f>IF(N1494="sníž. přenesená",J1494,0)</f>
        <v>0</v>
      </c>
      <c r="BI1494" s="303">
        <f>IF(N1494="nulová",J1494,0)</f>
        <v>0</v>
      </c>
      <c r="BJ1494" s="291" t="s">
        <v>80</v>
      </c>
      <c r="BK1494" s="303">
        <f>ROUND(I1494*H1494,2)</f>
        <v>0</v>
      </c>
      <c r="BL1494" s="291" t="s">
        <v>150</v>
      </c>
      <c r="BM1494" s="291" t="s">
        <v>2149</v>
      </c>
    </row>
    <row r="1495" spans="2:65" s="55" customFormat="1" ht="148.5">
      <c r="B1495" s="33"/>
      <c r="D1495" s="170" t="s">
        <v>191</v>
      </c>
      <c r="F1495" s="171" t="s">
        <v>759</v>
      </c>
      <c r="I1495" s="122"/>
      <c r="L1495" s="33"/>
      <c r="M1495" s="154"/>
      <c r="N1495" s="34"/>
      <c r="O1495" s="34"/>
      <c r="P1495" s="34"/>
      <c r="Q1495" s="34"/>
      <c r="R1495" s="34"/>
      <c r="S1495" s="34"/>
      <c r="T1495" s="70"/>
      <c r="AT1495" s="291" t="s">
        <v>191</v>
      </c>
      <c r="AU1495" s="291" t="s">
        <v>159</v>
      </c>
    </row>
    <row r="1496" spans="2:65" s="55" customFormat="1" ht="22.5" customHeight="1">
      <c r="B1496" s="33"/>
      <c r="C1496" s="142" t="s">
        <v>1468</v>
      </c>
      <c r="D1496" s="142" t="s">
        <v>146</v>
      </c>
      <c r="E1496" s="143" t="s">
        <v>760</v>
      </c>
      <c r="F1496" s="144" t="s">
        <v>761</v>
      </c>
      <c r="G1496" s="145" t="s">
        <v>149</v>
      </c>
      <c r="H1496" s="146">
        <v>112</v>
      </c>
      <c r="I1496" s="147"/>
      <c r="J1496" s="148">
        <f>ROUND(I1496*H1496,2)</f>
        <v>0</v>
      </c>
      <c r="K1496" s="144" t="s">
        <v>21</v>
      </c>
      <c r="L1496" s="33"/>
      <c r="M1496" s="302" t="s">
        <v>21</v>
      </c>
      <c r="N1496" s="149" t="s">
        <v>43</v>
      </c>
      <c r="O1496" s="34"/>
      <c r="P1496" s="150">
        <f>O1496*H1496</f>
        <v>0</v>
      </c>
      <c r="Q1496" s="150">
        <v>0</v>
      </c>
      <c r="R1496" s="150">
        <f>Q1496*H1496</f>
        <v>0</v>
      </c>
      <c r="S1496" s="150">
        <v>0</v>
      </c>
      <c r="T1496" s="151">
        <f>S1496*H1496</f>
        <v>0</v>
      </c>
      <c r="AR1496" s="291" t="s">
        <v>150</v>
      </c>
      <c r="AT1496" s="291" t="s">
        <v>146</v>
      </c>
      <c r="AU1496" s="291" t="s">
        <v>159</v>
      </c>
      <c r="AY1496" s="291" t="s">
        <v>145</v>
      </c>
      <c r="BE1496" s="303">
        <f>IF(N1496="základní",J1496,0)</f>
        <v>0</v>
      </c>
      <c r="BF1496" s="303">
        <f>IF(N1496="snížená",J1496,0)</f>
        <v>0</v>
      </c>
      <c r="BG1496" s="303">
        <f>IF(N1496="zákl. přenesená",J1496,0)</f>
        <v>0</v>
      </c>
      <c r="BH1496" s="303">
        <f>IF(N1496="sníž. přenesená",J1496,0)</f>
        <v>0</v>
      </c>
      <c r="BI1496" s="303">
        <f>IF(N1496="nulová",J1496,0)</f>
        <v>0</v>
      </c>
      <c r="BJ1496" s="291" t="s">
        <v>80</v>
      </c>
      <c r="BK1496" s="303">
        <f>ROUND(I1496*H1496,2)</f>
        <v>0</v>
      </c>
      <c r="BL1496" s="291" t="s">
        <v>150</v>
      </c>
      <c r="BM1496" s="291" t="s">
        <v>2150</v>
      </c>
    </row>
    <row r="1497" spans="2:65" s="55" customFormat="1" ht="22.5" customHeight="1">
      <c r="B1497" s="33"/>
      <c r="C1497" s="142" t="s">
        <v>2151</v>
      </c>
      <c r="D1497" s="142" t="s">
        <v>146</v>
      </c>
      <c r="E1497" s="143" t="s">
        <v>763</v>
      </c>
      <c r="F1497" s="144" t="s">
        <v>764</v>
      </c>
      <c r="G1497" s="145" t="s">
        <v>155</v>
      </c>
      <c r="H1497" s="146">
        <v>3</v>
      </c>
      <c r="I1497" s="147"/>
      <c r="J1497" s="148">
        <f>ROUND(I1497*H1497,2)</f>
        <v>0</v>
      </c>
      <c r="K1497" s="144" t="s">
        <v>190</v>
      </c>
      <c r="L1497" s="33"/>
      <c r="M1497" s="302" t="s">
        <v>21</v>
      </c>
      <c r="N1497" s="149" t="s">
        <v>43</v>
      </c>
      <c r="O1497" s="34"/>
      <c r="P1497" s="150">
        <f>O1497*H1497</f>
        <v>0</v>
      </c>
      <c r="Q1497" s="150">
        <v>2.0000000000000002E-5</v>
      </c>
      <c r="R1497" s="150">
        <f>Q1497*H1497</f>
        <v>6.0000000000000008E-5</v>
      </c>
      <c r="S1497" s="150">
        <v>0</v>
      </c>
      <c r="T1497" s="151">
        <f>S1497*H1497</f>
        <v>0</v>
      </c>
      <c r="AR1497" s="291" t="s">
        <v>150</v>
      </c>
      <c r="AT1497" s="291" t="s">
        <v>146</v>
      </c>
      <c r="AU1497" s="291" t="s">
        <v>159</v>
      </c>
      <c r="AY1497" s="291" t="s">
        <v>145</v>
      </c>
      <c r="BE1497" s="303">
        <f>IF(N1497="základní",J1497,0)</f>
        <v>0</v>
      </c>
      <c r="BF1497" s="303">
        <f>IF(N1497="snížená",J1497,0)</f>
        <v>0</v>
      </c>
      <c r="BG1497" s="303">
        <f>IF(N1497="zákl. přenesená",J1497,0)</f>
        <v>0</v>
      </c>
      <c r="BH1497" s="303">
        <f>IF(N1497="sníž. přenesená",J1497,0)</f>
        <v>0</v>
      </c>
      <c r="BI1497" s="303">
        <f>IF(N1497="nulová",J1497,0)</f>
        <v>0</v>
      </c>
      <c r="BJ1497" s="291" t="s">
        <v>80</v>
      </c>
      <c r="BK1497" s="303">
        <f>ROUND(I1497*H1497,2)</f>
        <v>0</v>
      </c>
      <c r="BL1497" s="291" t="s">
        <v>150</v>
      </c>
      <c r="BM1497" s="291" t="s">
        <v>2152</v>
      </c>
    </row>
    <row r="1498" spans="2:65" s="55" customFormat="1" ht="27">
      <c r="B1498" s="33"/>
      <c r="D1498" s="170" t="s">
        <v>191</v>
      </c>
      <c r="F1498" s="171" t="s">
        <v>765</v>
      </c>
      <c r="I1498" s="122"/>
      <c r="L1498" s="33"/>
      <c r="M1498" s="154"/>
      <c r="N1498" s="34"/>
      <c r="O1498" s="34"/>
      <c r="P1498" s="34"/>
      <c r="Q1498" s="34"/>
      <c r="R1498" s="34"/>
      <c r="S1498" s="34"/>
      <c r="T1498" s="70"/>
      <c r="AT1498" s="291" t="s">
        <v>191</v>
      </c>
      <c r="AU1498" s="291" t="s">
        <v>159</v>
      </c>
    </row>
    <row r="1499" spans="2:65" s="55" customFormat="1" ht="22.5" customHeight="1">
      <c r="B1499" s="33"/>
      <c r="C1499" s="142" t="s">
        <v>1470</v>
      </c>
      <c r="D1499" s="142" t="s">
        <v>146</v>
      </c>
      <c r="E1499" s="143" t="s">
        <v>766</v>
      </c>
      <c r="F1499" s="144" t="s">
        <v>767</v>
      </c>
      <c r="G1499" s="145" t="s">
        <v>189</v>
      </c>
      <c r="H1499" s="146">
        <v>1</v>
      </c>
      <c r="I1499" s="147"/>
      <c r="J1499" s="148">
        <f>ROUND(I1499*H1499,2)</f>
        <v>0</v>
      </c>
      <c r="K1499" s="144" t="s">
        <v>21</v>
      </c>
      <c r="L1499" s="33"/>
      <c r="M1499" s="302" t="s">
        <v>21</v>
      </c>
      <c r="N1499" s="149" t="s">
        <v>43</v>
      </c>
      <c r="O1499" s="34"/>
      <c r="P1499" s="150">
        <f>O1499*H1499</f>
        <v>0</v>
      </c>
      <c r="Q1499" s="150">
        <v>0</v>
      </c>
      <c r="R1499" s="150">
        <f>Q1499*H1499</f>
        <v>0</v>
      </c>
      <c r="S1499" s="150">
        <v>0</v>
      </c>
      <c r="T1499" s="151">
        <f>S1499*H1499</f>
        <v>0</v>
      </c>
      <c r="AR1499" s="291" t="s">
        <v>150</v>
      </c>
      <c r="AT1499" s="291" t="s">
        <v>146</v>
      </c>
      <c r="AU1499" s="291" t="s">
        <v>159</v>
      </c>
      <c r="AY1499" s="291" t="s">
        <v>145</v>
      </c>
      <c r="BE1499" s="303">
        <f>IF(N1499="základní",J1499,0)</f>
        <v>0</v>
      </c>
      <c r="BF1499" s="303">
        <f>IF(N1499="snížená",J1499,0)</f>
        <v>0</v>
      </c>
      <c r="BG1499" s="303">
        <f>IF(N1499="zákl. přenesená",J1499,0)</f>
        <v>0</v>
      </c>
      <c r="BH1499" s="303">
        <f>IF(N1499="sníž. přenesená",J1499,0)</f>
        <v>0</v>
      </c>
      <c r="BI1499" s="303">
        <f>IF(N1499="nulová",J1499,0)</f>
        <v>0</v>
      </c>
      <c r="BJ1499" s="291" t="s">
        <v>80</v>
      </c>
      <c r="BK1499" s="303">
        <f>ROUND(I1499*H1499,2)</f>
        <v>0</v>
      </c>
      <c r="BL1499" s="291" t="s">
        <v>150</v>
      </c>
      <c r="BM1499" s="291" t="s">
        <v>2153</v>
      </c>
    </row>
    <row r="1500" spans="2:65" s="55" customFormat="1" ht="22.5" customHeight="1">
      <c r="B1500" s="33"/>
      <c r="C1500" s="142" t="s">
        <v>2154</v>
      </c>
      <c r="D1500" s="142" t="s">
        <v>146</v>
      </c>
      <c r="E1500" s="143" t="s">
        <v>741</v>
      </c>
      <c r="F1500" s="144" t="s">
        <v>742</v>
      </c>
      <c r="G1500" s="145" t="s">
        <v>189</v>
      </c>
      <c r="H1500" s="146">
        <v>1</v>
      </c>
      <c r="I1500" s="147"/>
      <c r="J1500" s="148">
        <f>ROUND(I1500*H1500,2)</f>
        <v>0</v>
      </c>
      <c r="K1500" s="144" t="s">
        <v>21</v>
      </c>
      <c r="L1500" s="33"/>
      <c r="M1500" s="302" t="s">
        <v>21</v>
      </c>
      <c r="N1500" s="149" t="s">
        <v>43</v>
      </c>
      <c r="O1500" s="34"/>
      <c r="P1500" s="150">
        <f>O1500*H1500</f>
        <v>0</v>
      </c>
      <c r="Q1500" s="150">
        <v>0</v>
      </c>
      <c r="R1500" s="150">
        <f>Q1500*H1500</f>
        <v>0</v>
      </c>
      <c r="S1500" s="150">
        <v>0</v>
      </c>
      <c r="T1500" s="151">
        <f>S1500*H1500</f>
        <v>0</v>
      </c>
      <c r="AR1500" s="291" t="s">
        <v>150</v>
      </c>
      <c r="AT1500" s="291" t="s">
        <v>146</v>
      </c>
      <c r="AU1500" s="291" t="s">
        <v>159</v>
      </c>
      <c r="AY1500" s="291" t="s">
        <v>145</v>
      </c>
      <c r="BE1500" s="303">
        <f>IF(N1500="základní",J1500,0)</f>
        <v>0</v>
      </c>
      <c r="BF1500" s="303">
        <f>IF(N1500="snížená",J1500,0)</f>
        <v>0</v>
      </c>
      <c r="BG1500" s="303">
        <f>IF(N1500="zákl. přenesená",J1500,0)</f>
        <v>0</v>
      </c>
      <c r="BH1500" s="303">
        <f>IF(N1500="sníž. přenesená",J1500,0)</f>
        <v>0</v>
      </c>
      <c r="BI1500" s="303">
        <f>IF(N1500="nulová",J1500,0)</f>
        <v>0</v>
      </c>
      <c r="BJ1500" s="291" t="s">
        <v>80</v>
      </c>
      <c r="BK1500" s="303">
        <f>ROUND(I1500*H1500,2)</f>
        <v>0</v>
      </c>
      <c r="BL1500" s="291" t="s">
        <v>150</v>
      </c>
      <c r="BM1500" s="291" t="s">
        <v>2155</v>
      </c>
    </row>
    <row r="1501" spans="2:65" s="55" customFormat="1" ht="22.5" customHeight="1">
      <c r="B1501" s="33"/>
      <c r="C1501" s="182" t="s">
        <v>1471</v>
      </c>
      <c r="D1501" s="182" t="s">
        <v>232</v>
      </c>
      <c r="E1501" s="183" t="s">
        <v>743</v>
      </c>
      <c r="F1501" s="184" t="s">
        <v>744</v>
      </c>
      <c r="G1501" s="185" t="s">
        <v>745</v>
      </c>
      <c r="H1501" s="186">
        <v>1.2</v>
      </c>
      <c r="I1501" s="187"/>
      <c r="J1501" s="188">
        <f>ROUND(I1501*H1501,2)</f>
        <v>0</v>
      </c>
      <c r="K1501" s="184" t="s">
        <v>21</v>
      </c>
      <c r="L1501" s="306"/>
      <c r="M1501" s="307" t="s">
        <v>21</v>
      </c>
      <c r="N1501" s="189" t="s">
        <v>43</v>
      </c>
      <c r="O1501" s="34"/>
      <c r="P1501" s="150">
        <f>O1501*H1501</f>
        <v>0</v>
      </c>
      <c r="Q1501" s="150">
        <v>0</v>
      </c>
      <c r="R1501" s="150">
        <f>Q1501*H1501</f>
        <v>0</v>
      </c>
      <c r="S1501" s="150">
        <v>0</v>
      </c>
      <c r="T1501" s="151">
        <f>S1501*H1501</f>
        <v>0</v>
      </c>
      <c r="AR1501" s="291" t="s">
        <v>162</v>
      </c>
      <c r="AT1501" s="291" t="s">
        <v>232</v>
      </c>
      <c r="AU1501" s="291" t="s">
        <v>159</v>
      </c>
      <c r="AY1501" s="291" t="s">
        <v>145</v>
      </c>
      <c r="BE1501" s="303">
        <f>IF(N1501="základní",J1501,0)</f>
        <v>0</v>
      </c>
      <c r="BF1501" s="303">
        <f>IF(N1501="snížená",J1501,0)</f>
        <v>0</v>
      </c>
      <c r="BG1501" s="303">
        <f>IF(N1501="zákl. přenesená",J1501,0)</f>
        <v>0</v>
      </c>
      <c r="BH1501" s="303">
        <f>IF(N1501="sníž. přenesená",J1501,0)</f>
        <v>0</v>
      </c>
      <c r="BI1501" s="303">
        <f>IF(N1501="nulová",J1501,0)</f>
        <v>0</v>
      </c>
      <c r="BJ1501" s="291" t="s">
        <v>80</v>
      </c>
      <c r="BK1501" s="303">
        <f>ROUND(I1501*H1501,2)</f>
        <v>0</v>
      </c>
      <c r="BL1501" s="291" t="s">
        <v>150</v>
      </c>
      <c r="BM1501" s="291" t="s">
        <v>2156</v>
      </c>
    </row>
    <row r="1502" spans="2:65" s="133" customFormat="1" ht="29.85" customHeight="1">
      <c r="B1502" s="132"/>
      <c r="D1502" s="134" t="s">
        <v>71</v>
      </c>
      <c r="E1502" s="168" t="s">
        <v>838</v>
      </c>
      <c r="F1502" s="168" t="s">
        <v>839</v>
      </c>
      <c r="I1502" s="136"/>
      <c r="J1502" s="169">
        <f>BK1502</f>
        <v>0</v>
      </c>
      <c r="L1502" s="132"/>
      <c r="M1502" s="138"/>
      <c r="N1502" s="139"/>
      <c r="O1502" s="139"/>
      <c r="P1502" s="140">
        <f>SUM(P1503:P1519)</f>
        <v>0</v>
      </c>
      <c r="Q1502" s="139"/>
      <c r="R1502" s="140">
        <f>SUM(R1503:R1519)</f>
        <v>5.1174999999999998E-2</v>
      </c>
      <c r="S1502" s="139"/>
      <c r="T1502" s="141">
        <f>SUM(T1503:T1519)</f>
        <v>0</v>
      </c>
      <c r="AR1502" s="165" t="s">
        <v>80</v>
      </c>
      <c r="AT1502" s="300" t="s">
        <v>71</v>
      </c>
      <c r="AU1502" s="300" t="s">
        <v>80</v>
      </c>
      <c r="AY1502" s="165" t="s">
        <v>145</v>
      </c>
      <c r="BK1502" s="301">
        <f>SUM(BK1503:BK1519)</f>
        <v>0</v>
      </c>
    </row>
    <row r="1503" spans="2:65" s="55" customFormat="1" ht="31.5" customHeight="1">
      <c r="B1503" s="33"/>
      <c r="C1503" s="142" t="s">
        <v>2157</v>
      </c>
      <c r="D1503" s="142" t="s">
        <v>146</v>
      </c>
      <c r="E1503" s="143" t="s">
        <v>778</v>
      </c>
      <c r="F1503" s="144" t="s">
        <v>779</v>
      </c>
      <c r="G1503" s="145" t="s">
        <v>189</v>
      </c>
      <c r="H1503" s="146">
        <v>10235</v>
      </c>
      <c r="I1503" s="147"/>
      <c r="J1503" s="148">
        <f>ROUND(I1503*H1503,2)</f>
        <v>0</v>
      </c>
      <c r="K1503" s="144" t="s">
        <v>190</v>
      </c>
      <c r="L1503" s="33"/>
      <c r="M1503" s="302" t="s">
        <v>21</v>
      </c>
      <c r="N1503" s="149" t="s">
        <v>43</v>
      </c>
      <c r="O1503" s="34"/>
      <c r="P1503" s="150">
        <f>O1503*H1503</f>
        <v>0</v>
      </c>
      <c r="Q1503" s="150">
        <v>0</v>
      </c>
      <c r="R1503" s="150">
        <f>Q1503*H1503</f>
        <v>0</v>
      </c>
      <c r="S1503" s="150">
        <v>0</v>
      </c>
      <c r="T1503" s="151">
        <f>S1503*H1503</f>
        <v>0</v>
      </c>
      <c r="AR1503" s="291" t="s">
        <v>150</v>
      </c>
      <c r="AT1503" s="291" t="s">
        <v>146</v>
      </c>
      <c r="AU1503" s="291" t="s">
        <v>82</v>
      </c>
      <c r="AY1503" s="291" t="s">
        <v>145</v>
      </c>
      <c r="BE1503" s="303">
        <f>IF(N1503="základní",J1503,0)</f>
        <v>0</v>
      </c>
      <c r="BF1503" s="303">
        <f>IF(N1503="snížená",J1503,0)</f>
        <v>0</v>
      </c>
      <c r="BG1503" s="303">
        <f>IF(N1503="zákl. přenesená",J1503,0)</f>
        <v>0</v>
      </c>
      <c r="BH1503" s="303">
        <f>IF(N1503="sníž. přenesená",J1503,0)</f>
        <v>0</v>
      </c>
      <c r="BI1503" s="303">
        <f>IF(N1503="nulová",J1503,0)</f>
        <v>0</v>
      </c>
      <c r="BJ1503" s="291" t="s">
        <v>80</v>
      </c>
      <c r="BK1503" s="303">
        <f>ROUND(I1503*H1503,2)</f>
        <v>0</v>
      </c>
      <c r="BL1503" s="291" t="s">
        <v>150</v>
      </c>
      <c r="BM1503" s="291" t="s">
        <v>2158</v>
      </c>
    </row>
    <row r="1504" spans="2:65" s="55" customFormat="1" ht="148.5">
      <c r="B1504" s="33"/>
      <c r="D1504" s="170" t="s">
        <v>191</v>
      </c>
      <c r="F1504" s="171" t="s">
        <v>780</v>
      </c>
      <c r="I1504" s="122"/>
      <c r="L1504" s="33"/>
      <c r="M1504" s="154"/>
      <c r="N1504" s="34"/>
      <c r="O1504" s="34"/>
      <c r="P1504" s="34"/>
      <c r="Q1504" s="34"/>
      <c r="R1504" s="34"/>
      <c r="S1504" s="34"/>
      <c r="T1504" s="70"/>
      <c r="AT1504" s="291" t="s">
        <v>191</v>
      </c>
      <c r="AU1504" s="291" t="s">
        <v>82</v>
      </c>
    </row>
    <row r="1505" spans="2:65" s="55" customFormat="1" ht="22.5" customHeight="1">
      <c r="B1505" s="33"/>
      <c r="C1505" s="182" t="s">
        <v>1473</v>
      </c>
      <c r="D1505" s="182" t="s">
        <v>232</v>
      </c>
      <c r="E1505" s="183" t="s">
        <v>781</v>
      </c>
      <c r="F1505" s="184" t="s">
        <v>782</v>
      </c>
      <c r="G1505" s="185" t="s">
        <v>783</v>
      </c>
      <c r="H1505" s="186">
        <v>10.234999999999999</v>
      </c>
      <c r="I1505" s="187"/>
      <c r="J1505" s="188">
        <f>ROUND(I1505*H1505,2)</f>
        <v>0</v>
      </c>
      <c r="K1505" s="184" t="s">
        <v>21</v>
      </c>
      <c r="L1505" s="306"/>
      <c r="M1505" s="307" t="s">
        <v>21</v>
      </c>
      <c r="N1505" s="189" t="s">
        <v>43</v>
      </c>
      <c r="O1505" s="34"/>
      <c r="P1505" s="150">
        <f>O1505*H1505</f>
        <v>0</v>
      </c>
      <c r="Q1505" s="150">
        <v>0</v>
      </c>
      <c r="R1505" s="150">
        <f>Q1505*H1505</f>
        <v>0</v>
      </c>
      <c r="S1505" s="150">
        <v>0</v>
      </c>
      <c r="T1505" s="151">
        <f>S1505*H1505</f>
        <v>0</v>
      </c>
      <c r="AR1505" s="291" t="s">
        <v>162</v>
      </c>
      <c r="AT1505" s="291" t="s">
        <v>232</v>
      </c>
      <c r="AU1505" s="291" t="s">
        <v>82</v>
      </c>
      <c r="AY1505" s="291" t="s">
        <v>145</v>
      </c>
      <c r="BE1505" s="303">
        <f>IF(N1505="základní",J1505,0)</f>
        <v>0</v>
      </c>
      <c r="BF1505" s="303">
        <f>IF(N1505="snížená",J1505,0)</f>
        <v>0</v>
      </c>
      <c r="BG1505" s="303">
        <f>IF(N1505="zákl. přenesená",J1505,0)</f>
        <v>0</v>
      </c>
      <c r="BH1505" s="303">
        <f>IF(N1505="sníž. přenesená",J1505,0)</f>
        <v>0</v>
      </c>
      <c r="BI1505" s="303">
        <f>IF(N1505="nulová",J1505,0)</f>
        <v>0</v>
      </c>
      <c r="BJ1505" s="291" t="s">
        <v>80</v>
      </c>
      <c r="BK1505" s="303">
        <f>ROUND(I1505*H1505,2)</f>
        <v>0</v>
      </c>
      <c r="BL1505" s="291" t="s">
        <v>150</v>
      </c>
      <c r="BM1505" s="291" t="s">
        <v>2159</v>
      </c>
    </row>
    <row r="1506" spans="2:65" s="55" customFormat="1" ht="31.5" customHeight="1">
      <c r="B1506" s="33"/>
      <c r="C1506" s="142" t="s">
        <v>2160</v>
      </c>
      <c r="D1506" s="142" t="s">
        <v>146</v>
      </c>
      <c r="E1506" s="143" t="s">
        <v>847</v>
      </c>
      <c r="F1506" s="144" t="s">
        <v>848</v>
      </c>
      <c r="G1506" s="145" t="s">
        <v>189</v>
      </c>
      <c r="H1506" s="146">
        <v>10235</v>
      </c>
      <c r="I1506" s="147"/>
      <c r="J1506" s="148">
        <f>ROUND(I1506*H1506,2)</f>
        <v>0</v>
      </c>
      <c r="K1506" s="144" t="s">
        <v>21</v>
      </c>
      <c r="L1506" s="33"/>
      <c r="M1506" s="302" t="s">
        <v>21</v>
      </c>
      <c r="N1506" s="149" t="s">
        <v>43</v>
      </c>
      <c r="O1506" s="34"/>
      <c r="P1506" s="150">
        <f>O1506*H1506</f>
        <v>0</v>
      </c>
      <c r="Q1506" s="150">
        <v>0</v>
      </c>
      <c r="R1506" s="150">
        <f>Q1506*H1506</f>
        <v>0</v>
      </c>
      <c r="S1506" s="150">
        <v>0</v>
      </c>
      <c r="T1506" s="151">
        <f>S1506*H1506</f>
        <v>0</v>
      </c>
      <c r="AR1506" s="291" t="s">
        <v>150</v>
      </c>
      <c r="AT1506" s="291" t="s">
        <v>146</v>
      </c>
      <c r="AU1506" s="291" t="s">
        <v>82</v>
      </c>
      <c r="AY1506" s="291" t="s">
        <v>145</v>
      </c>
      <c r="BE1506" s="303">
        <f>IF(N1506="základní",J1506,0)</f>
        <v>0</v>
      </c>
      <c r="BF1506" s="303">
        <f>IF(N1506="snížená",J1506,0)</f>
        <v>0</v>
      </c>
      <c r="BG1506" s="303">
        <f>IF(N1506="zákl. přenesená",J1506,0)</f>
        <v>0</v>
      </c>
      <c r="BH1506" s="303">
        <f>IF(N1506="sníž. přenesená",J1506,0)</f>
        <v>0</v>
      </c>
      <c r="BI1506" s="303">
        <f>IF(N1506="nulová",J1506,0)</f>
        <v>0</v>
      </c>
      <c r="BJ1506" s="291" t="s">
        <v>80</v>
      </c>
      <c r="BK1506" s="303">
        <f>ROUND(I1506*H1506,2)</f>
        <v>0</v>
      </c>
      <c r="BL1506" s="291" t="s">
        <v>150</v>
      </c>
      <c r="BM1506" s="291" t="s">
        <v>2161</v>
      </c>
    </row>
    <row r="1507" spans="2:65" s="55" customFormat="1" ht="22.5" customHeight="1">
      <c r="B1507" s="33"/>
      <c r="C1507" s="142" t="s">
        <v>1474</v>
      </c>
      <c r="D1507" s="142" t="s">
        <v>146</v>
      </c>
      <c r="E1507" s="143" t="s">
        <v>850</v>
      </c>
      <c r="F1507" s="144" t="s">
        <v>851</v>
      </c>
      <c r="G1507" s="145" t="s">
        <v>189</v>
      </c>
      <c r="H1507" s="146">
        <v>10235</v>
      </c>
      <c r="I1507" s="147"/>
      <c r="J1507" s="148">
        <f>ROUND(I1507*H1507,2)</f>
        <v>0</v>
      </c>
      <c r="K1507" s="144" t="s">
        <v>190</v>
      </c>
      <c r="L1507" s="33"/>
      <c r="M1507" s="302" t="s">
        <v>21</v>
      </c>
      <c r="N1507" s="149" t="s">
        <v>43</v>
      </c>
      <c r="O1507" s="34"/>
      <c r="P1507" s="150">
        <f>O1507*H1507</f>
        <v>0</v>
      </c>
      <c r="Q1507" s="150">
        <v>0</v>
      </c>
      <c r="R1507" s="150">
        <f>Q1507*H1507</f>
        <v>0</v>
      </c>
      <c r="S1507" s="150">
        <v>0</v>
      </c>
      <c r="T1507" s="151">
        <f>S1507*H1507</f>
        <v>0</v>
      </c>
      <c r="AR1507" s="291" t="s">
        <v>150</v>
      </c>
      <c r="AT1507" s="291" t="s">
        <v>146</v>
      </c>
      <c r="AU1507" s="291" t="s">
        <v>82</v>
      </c>
      <c r="AY1507" s="291" t="s">
        <v>145</v>
      </c>
      <c r="BE1507" s="303">
        <f>IF(N1507="základní",J1507,0)</f>
        <v>0</v>
      </c>
      <c r="BF1507" s="303">
        <f>IF(N1507="snížená",J1507,0)</f>
        <v>0</v>
      </c>
      <c r="BG1507" s="303">
        <f>IF(N1507="zákl. přenesená",J1507,0)</f>
        <v>0</v>
      </c>
      <c r="BH1507" s="303">
        <f>IF(N1507="sníž. přenesená",J1507,0)</f>
        <v>0</v>
      </c>
      <c r="BI1507" s="303">
        <f>IF(N1507="nulová",J1507,0)</f>
        <v>0</v>
      </c>
      <c r="BJ1507" s="291" t="s">
        <v>80</v>
      </c>
      <c r="BK1507" s="303">
        <f>ROUND(I1507*H1507,2)</f>
        <v>0</v>
      </c>
      <c r="BL1507" s="291" t="s">
        <v>150</v>
      </c>
      <c r="BM1507" s="291" t="s">
        <v>2162</v>
      </c>
    </row>
    <row r="1508" spans="2:65" s="55" customFormat="1" ht="40.5">
      <c r="B1508" s="33"/>
      <c r="D1508" s="170" t="s">
        <v>191</v>
      </c>
      <c r="F1508" s="171" t="s">
        <v>400</v>
      </c>
      <c r="I1508" s="122"/>
      <c r="L1508" s="33"/>
      <c r="M1508" s="154"/>
      <c r="N1508" s="34"/>
      <c r="O1508" s="34"/>
      <c r="P1508" s="34"/>
      <c r="Q1508" s="34"/>
      <c r="R1508" s="34"/>
      <c r="S1508" s="34"/>
      <c r="T1508" s="70"/>
      <c r="AT1508" s="291" t="s">
        <v>191</v>
      </c>
      <c r="AU1508" s="291" t="s">
        <v>82</v>
      </c>
    </row>
    <row r="1509" spans="2:65" s="55" customFormat="1" ht="22.5" customHeight="1">
      <c r="B1509" s="33"/>
      <c r="C1509" s="142" t="s">
        <v>2163</v>
      </c>
      <c r="D1509" s="142" t="s">
        <v>146</v>
      </c>
      <c r="E1509" s="143" t="s">
        <v>401</v>
      </c>
      <c r="F1509" s="144" t="s">
        <v>402</v>
      </c>
      <c r="G1509" s="145" t="s">
        <v>189</v>
      </c>
      <c r="H1509" s="146">
        <v>10235</v>
      </c>
      <c r="I1509" s="147"/>
      <c r="J1509" s="148">
        <f>ROUND(I1509*H1509,2)</f>
        <v>0</v>
      </c>
      <c r="K1509" s="144" t="s">
        <v>190</v>
      </c>
      <c r="L1509" s="33"/>
      <c r="M1509" s="302" t="s">
        <v>21</v>
      </c>
      <c r="N1509" s="149" t="s">
        <v>43</v>
      </c>
      <c r="O1509" s="34"/>
      <c r="P1509" s="150">
        <f>O1509*H1509</f>
        <v>0</v>
      </c>
      <c r="Q1509" s="150">
        <v>0</v>
      </c>
      <c r="R1509" s="150">
        <f>Q1509*H1509</f>
        <v>0</v>
      </c>
      <c r="S1509" s="150">
        <v>0</v>
      </c>
      <c r="T1509" s="151">
        <f>S1509*H1509</f>
        <v>0</v>
      </c>
      <c r="AR1509" s="291" t="s">
        <v>150</v>
      </c>
      <c r="AT1509" s="291" t="s">
        <v>146</v>
      </c>
      <c r="AU1509" s="291" t="s">
        <v>82</v>
      </c>
      <c r="AY1509" s="291" t="s">
        <v>145</v>
      </c>
      <c r="BE1509" s="303">
        <f>IF(N1509="základní",J1509,0)</f>
        <v>0</v>
      </c>
      <c r="BF1509" s="303">
        <f>IF(N1509="snížená",J1509,0)</f>
        <v>0</v>
      </c>
      <c r="BG1509" s="303">
        <f>IF(N1509="zákl. přenesená",J1509,0)</f>
        <v>0</v>
      </c>
      <c r="BH1509" s="303">
        <f>IF(N1509="sníž. přenesená",J1509,0)</f>
        <v>0</v>
      </c>
      <c r="BI1509" s="303">
        <f>IF(N1509="nulová",J1509,0)</f>
        <v>0</v>
      </c>
      <c r="BJ1509" s="291" t="s">
        <v>80</v>
      </c>
      <c r="BK1509" s="303">
        <f>ROUND(I1509*H1509,2)</f>
        <v>0</v>
      </c>
      <c r="BL1509" s="291" t="s">
        <v>150</v>
      </c>
      <c r="BM1509" s="291" t="s">
        <v>2164</v>
      </c>
    </row>
    <row r="1510" spans="2:65" s="55" customFormat="1" ht="40.5">
      <c r="B1510" s="33"/>
      <c r="D1510" s="170" t="s">
        <v>191</v>
      </c>
      <c r="F1510" s="171" t="s">
        <v>400</v>
      </c>
      <c r="I1510" s="122"/>
      <c r="L1510" s="33"/>
      <c r="M1510" s="154"/>
      <c r="N1510" s="34"/>
      <c r="O1510" s="34"/>
      <c r="P1510" s="34"/>
      <c r="Q1510" s="34"/>
      <c r="R1510" s="34"/>
      <c r="S1510" s="34"/>
      <c r="T1510" s="70"/>
      <c r="AT1510" s="291" t="s">
        <v>191</v>
      </c>
      <c r="AU1510" s="291" t="s">
        <v>82</v>
      </c>
    </row>
    <row r="1511" spans="2:65" s="55" customFormat="1" ht="22.5" customHeight="1">
      <c r="B1511" s="33"/>
      <c r="C1511" s="142" t="s">
        <v>1476</v>
      </c>
      <c r="D1511" s="142" t="s">
        <v>146</v>
      </c>
      <c r="E1511" s="143" t="s">
        <v>855</v>
      </c>
      <c r="F1511" s="144" t="s">
        <v>856</v>
      </c>
      <c r="G1511" s="145" t="s">
        <v>189</v>
      </c>
      <c r="H1511" s="146">
        <v>10235</v>
      </c>
      <c r="I1511" s="147"/>
      <c r="J1511" s="148">
        <f>ROUND(I1511*H1511,2)</f>
        <v>0</v>
      </c>
      <c r="K1511" s="144" t="s">
        <v>190</v>
      </c>
      <c r="L1511" s="33"/>
      <c r="M1511" s="302" t="s">
        <v>21</v>
      </c>
      <c r="N1511" s="149" t="s">
        <v>43</v>
      </c>
      <c r="O1511" s="34"/>
      <c r="P1511" s="150">
        <f>O1511*H1511</f>
        <v>0</v>
      </c>
      <c r="Q1511" s="150">
        <v>0</v>
      </c>
      <c r="R1511" s="150">
        <f>Q1511*H1511</f>
        <v>0</v>
      </c>
      <c r="S1511" s="150">
        <v>0</v>
      </c>
      <c r="T1511" s="151">
        <f>S1511*H1511</f>
        <v>0</v>
      </c>
      <c r="AR1511" s="291" t="s">
        <v>150</v>
      </c>
      <c r="AT1511" s="291" t="s">
        <v>146</v>
      </c>
      <c r="AU1511" s="291" t="s">
        <v>82</v>
      </c>
      <c r="AY1511" s="291" t="s">
        <v>145</v>
      </c>
      <c r="BE1511" s="303">
        <f>IF(N1511="základní",J1511,0)</f>
        <v>0</v>
      </c>
      <c r="BF1511" s="303">
        <f>IF(N1511="snížená",J1511,0)</f>
        <v>0</v>
      </c>
      <c r="BG1511" s="303">
        <f>IF(N1511="zákl. přenesená",J1511,0)</f>
        <v>0</v>
      </c>
      <c r="BH1511" s="303">
        <f>IF(N1511="sníž. přenesená",J1511,0)</f>
        <v>0</v>
      </c>
      <c r="BI1511" s="303">
        <f>IF(N1511="nulová",J1511,0)</f>
        <v>0</v>
      </c>
      <c r="BJ1511" s="291" t="s">
        <v>80</v>
      </c>
      <c r="BK1511" s="303">
        <f>ROUND(I1511*H1511,2)</f>
        <v>0</v>
      </c>
      <c r="BL1511" s="291" t="s">
        <v>150</v>
      </c>
      <c r="BM1511" s="291" t="s">
        <v>2165</v>
      </c>
    </row>
    <row r="1512" spans="2:65" s="55" customFormat="1" ht="40.5">
      <c r="B1512" s="33"/>
      <c r="D1512" s="170" t="s">
        <v>191</v>
      </c>
      <c r="F1512" s="171" t="s">
        <v>400</v>
      </c>
      <c r="I1512" s="122"/>
      <c r="L1512" s="33"/>
      <c r="M1512" s="154"/>
      <c r="N1512" s="34"/>
      <c r="O1512" s="34"/>
      <c r="P1512" s="34"/>
      <c r="Q1512" s="34"/>
      <c r="R1512" s="34"/>
      <c r="S1512" s="34"/>
      <c r="T1512" s="70"/>
      <c r="AT1512" s="291" t="s">
        <v>191</v>
      </c>
      <c r="AU1512" s="291" t="s">
        <v>82</v>
      </c>
    </row>
    <row r="1513" spans="2:65" s="55" customFormat="1" ht="22.5" customHeight="1">
      <c r="B1513" s="33"/>
      <c r="C1513" s="142" t="s">
        <v>2166</v>
      </c>
      <c r="D1513" s="142" t="s">
        <v>146</v>
      </c>
      <c r="E1513" s="143" t="s">
        <v>401</v>
      </c>
      <c r="F1513" s="144" t="s">
        <v>402</v>
      </c>
      <c r="G1513" s="145" t="s">
        <v>189</v>
      </c>
      <c r="H1513" s="146">
        <v>10235</v>
      </c>
      <c r="I1513" s="147"/>
      <c r="J1513" s="148">
        <f>ROUND(I1513*H1513,2)</f>
        <v>0</v>
      </c>
      <c r="K1513" s="144" t="s">
        <v>190</v>
      </c>
      <c r="L1513" s="33"/>
      <c r="M1513" s="302" t="s">
        <v>21</v>
      </c>
      <c r="N1513" s="149" t="s">
        <v>43</v>
      </c>
      <c r="O1513" s="34"/>
      <c r="P1513" s="150">
        <f>O1513*H1513</f>
        <v>0</v>
      </c>
      <c r="Q1513" s="150">
        <v>0</v>
      </c>
      <c r="R1513" s="150">
        <f>Q1513*H1513</f>
        <v>0</v>
      </c>
      <c r="S1513" s="150">
        <v>0</v>
      </c>
      <c r="T1513" s="151">
        <f>S1513*H1513</f>
        <v>0</v>
      </c>
      <c r="AR1513" s="291" t="s">
        <v>150</v>
      </c>
      <c r="AT1513" s="291" t="s">
        <v>146</v>
      </c>
      <c r="AU1513" s="291" t="s">
        <v>82</v>
      </c>
      <c r="AY1513" s="291" t="s">
        <v>145</v>
      </c>
      <c r="BE1513" s="303">
        <f>IF(N1513="základní",J1513,0)</f>
        <v>0</v>
      </c>
      <c r="BF1513" s="303">
        <f>IF(N1513="snížená",J1513,0)</f>
        <v>0</v>
      </c>
      <c r="BG1513" s="303">
        <f>IF(N1513="zákl. přenesená",J1513,0)</f>
        <v>0</v>
      </c>
      <c r="BH1513" s="303">
        <f>IF(N1513="sníž. přenesená",J1513,0)</f>
        <v>0</v>
      </c>
      <c r="BI1513" s="303">
        <f>IF(N1513="nulová",J1513,0)</f>
        <v>0</v>
      </c>
      <c r="BJ1513" s="291" t="s">
        <v>80</v>
      </c>
      <c r="BK1513" s="303">
        <f>ROUND(I1513*H1513,2)</f>
        <v>0</v>
      </c>
      <c r="BL1513" s="291" t="s">
        <v>150</v>
      </c>
      <c r="BM1513" s="291" t="s">
        <v>2167</v>
      </c>
    </row>
    <row r="1514" spans="2:65" s="55" customFormat="1" ht="40.5">
      <c r="B1514" s="33"/>
      <c r="D1514" s="170" t="s">
        <v>191</v>
      </c>
      <c r="F1514" s="171" t="s">
        <v>400</v>
      </c>
      <c r="I1514" s="122"/>
      <c r="L1514" s="33"/>
      <c r="M1514" s="154"/>
      <c r="N1514" s="34"/>
      <c r="O1514" s="34"/>
      <c r="P1514" s="34"/>
      <c r="Q1514" s="34"/>
      <c r="R1514" s="34"/>
      <c r="S1514" s="34"/>
      <c r="T1514" s="70"/>
      <c r="AT1514" s="291" t="s">
        <v>191</v>
      </c>
      <c r="AU1514" s="291" t="s">
        <v>82</v>
      </c>
    </row>
    <row r="1515" spans="2:65" s="55" customFormat="1" ht="22.5" customHeight="1">
      <c r="B1515" s="33"/>
      <c r="C1515" s="142" t="s">
        <v>1477</v>
      </c>
      <c r="D1515" s="142" t="s">
        <v>146</v>
      </c>
      <c r="E1515" s="143" t="s">
        <v>860</v>
      </c>
      <c r="F1515" s="144" t="s">
        <v>861</v>
      </c>
      <c r="G1515" s="145" t="s">
        <v>189</v>
      </c>
      <c r="H1515" s="146">
        <v>10235</v>
      </c>
      <c r="I1515" s="147"/>
      <c r="J1515" s="148">
        <f>ROUND(I1515*H1515,2)</f>
        <v>0</v>
      </c>
      <c r="K1515" s="144" t="s">
        <v>21</v>
      </c>
      <c r="L1515" s="33"/>
      <c r="M1515" s="302" t="s">
        <v>21</v>
      </c>
      <c r="N1515" s="149" t="s">
        <v>43</v>
      </c>
      <c r="O1515" s="34"/>
      <c r="P1515" s="150">
        <f>O1515*H1515</f>
        <v>0</v>
      </c>
      <c r="Q1515" s="150">
        <v>0</v>
      </c>
      <c r="R1515" s="150">
        <f>Q1515*H1515</f>
        <v>0</v>
      </c>
      <c r="S1515" s="150">
        <v>0</v>
      </c>
      <c r="T1515" s="151">
        <f>S1515*H1515</f>
        <v>0</v>
      </c>
      <c r="AR1515" s="291" t="s">
        <v>150</v>
      </c>
      <c r="AT1515" s="291" t="s">
        <v>146</v>
      </c>
      <c r="AU1515" s="291" t="s">
        <v>82</v>
      </c>
      <c r="AY1515" s="291" t="s">
        <v>145</v>
      </c>
      <c r="BE1515" s="303">
        <f>IF(N1515="základní",J1515,0)</f>
        <v>0</v>
      </c>
      <c r="BF1515" s="303">
        <f>IF(N1515="snížená",J1515,0)</f>
        <v>0</v>
      </c>
      <c r="BG1515" s="303">
        <f>IF(N1515="zákl. přenesená",J1515,0)</f>
        <v>0</v>
      </c>
      <c r="BH1515" s="303">
        <f>IF(N1515="sníž. přenesená",J1515,0)</f>
        <v>0</v>
      </c>
      <c r="BI1515" s="303">
        <f>IF(N1515="nulová",J1515,0)</f>
        <v>0</v>
      </c>
      <c r="BJ1515" s="291" t="s">
        <v>80</v>
      </c>
      <c r="BK1515" s="303">
        <f>ROUND(I1515*H1515,2)</f>
        <v>0</v>
      </c>
      <c r="BL1515" s="291" t="s">
        <v>150</v>
      </c>
      <c r="BM1515" s="291" t="s">
        <v>2168</v>
      </c>
    </row>
    <row r="1516" spans="2:65" s="55" customFormat="1" ht="22.5" customHeight="1">
      <c r="B1516" s="33"/>
      <c r="C1516" s="182" t="s">
        <v>2169</v>
      </c>
      <c r="D1516" s="182" t="s">
        <v>232</v>
      </c>
      <c r="E1516" s="183" t="s">
        <v>2170</v>
      </c>
      <c r="F1516" s="184" t="s">
        <v>1249</v>
      </c>
      <c r="G1516" s="185" t="s">
        <v>459</v>
      </c>
      <c r="H1516" s="186">
        <v>51.174999999999997</v>
      </c>
      <c r="I1516" s="187"/>
      <c r="J1516" s="188">
        <f>ROUND(I1516*H1516,2)</f>
        <v>0</v>
      </c>
      <c r="K1516" s="184" t="s">
        <v>190</v>
      </c>
      <c r="L1516" s="306"/>
      <c r="M1516" s="307" t="s">
        <v>21</v>
      </c>
      <c r="N1516" s="189" t="s">
        <v>43</v>
      </c>
      <c r="O1516" s="34"/>
      <c r="P1516" s="150">
        <f>O1516*H1516</f>
        <v>0</v>
      </c>
      <c r="Q1516" s="150">
        <v>1E-3</v>
      </c>
      <c r="R1516" s="150">
        <f>Q1516*H1516</f>
        <v>5.1174999999999998E-2</v>
      </c>
      <c r="S1516" s="150">
        <v>0</v>
      </c>
      <c r="T1516" s="151">
        <f>S1516*H1516</f>
        <v>0</v>
      </c>
      <c r="AR1516" s="291" t="s">
        <v>162</v>
      </c>
      <c r="AT1516" s="291" t="s">
        <v>232</v>
      </c>
      <c r="AU1516" s="291" t="s">
        <v>82</v>
      </c>
      <c r="AY1516" s="291" t="s">
        <v>145</v>
      </c>
      <c r="BE1516" s="303">
        <f>IF(N1516="základní",J1516,0)</f>
        <v>0</v>
      </c>
      <c r="BF1516" s="303">
        <f>IF(N1516="snížená",J1516,0)</f>
        <v>0</v>
      </c>
      <c r="BG1516" s="303">
        <f>IF(N1516="zákl. přenesená",J1516,0)</f>
        <v>0</v>
      </c>
      <c r="BH1516" s="303">
        <f>IF(N1516="sníž. přenesená",J1516,0)</f>
        <v>0</v>
      </c>
      <c r="BI1516" s="303">
        <f>IF(N1516="nulová",J1516,0)</f>
        <v>0</v>
      </c>
      <c r="BJ1516" s="291" t="s">
        <v>80</v>
      </c>
      <c r="BK1516" s="303">
        <f>ROUND(I1516*H1516,2)</f>
        <v>0</v>
      </c>
      <c r="BL1516" s="291" t="s">
        <v>150</v>
      </c>
      <c r="BM1516" s="291" t="s">
        <v>2171</v>
      </c>
    </row>
    <row r="1517" spans="2:65" s="55" customFormat="1" ht="22.5" customHeight="1">
      <c r="B1517" s="33"/>
      <c r="C1517" s="142" t="s">
        <v>1479</v>
      </c>
      <c r="D1517" s="142" t="s">
        <v>146</v>
      </c>
      <c r="E1517" s="143" t="s">
        <v>866</v>
      </c>
      <c r="F1517" s="144" t="s">
        <v>867</v>
      </c>
      <c r="G1517" s="145" t="s">
        <v>189</v>
      </c>
      <c r="H1517" s="146">
        <v>10235</v>
      </c>
      <c r="I1517" s="147"/>
      <c r="J1517" s="148">
        <f>ROUND(I1517*H1517,2)</f>
        <v>0</v>
      </c>
      <c r="K1517" s="144" t="s">
        <v>190</v>
      </c>
      <c r="L1517" s="33"/>
      <c r="M1517" s="302" t="s">
        <v>21</v>
      </c>
      <c r="N1517" s="149" t="s">
        <v>43</v>
      </c>
      <c r="O1517" s="34"/>
      <c r="P1517" s="150">
        <f>O1517*H1517</f>
        <v>0</v>
      </c>
      <c r="Q1517" s="150">
        <v>0</v>
      </c>
      <c r="R1517" s="150">
        <f>Q1517*H1517</f>
        <v>0</v>
      </c>
      <c r="S1517" s="150">
        <v>0</v>
      </c>
      <c r="T1517" s="151">
        <f>S1517*H1517</f>
        <v>0</v>
      </c>
      <c r="AR1517" s="291" t="s">
        <v>150</v>
      </c>
      <c r="AT1517" s="291" t="s">
        <v>146</v>
      </c>
      <c r="AU1517" s="291" t="s">
        <v>82</v>
      </c>
      <c r="AY1517" s="291" t="s">
        <v>145</v>
      </c>
      <c r="BE1517" s="303">
        <f>IF(N1517="základní",J1517,0)</f>
        <v>0</v>
      </c>
      <c r="BF1517" s="303">
        <f>IF(N1517="snížená",J1517,0)</f>
        <v>0</v>
      </c>
      <c r="BG1517" s="303">
        <f>IF(N1517="zákl. přenesená",J1517,0)</f>
        <v>0</v>
      </c>
      <c r="BH1517" s="303">
        <f>IF(N1517="sníž. přenesená",J1517,0)</f>
        <v>0</v>
      </c>
      <c r="BI1517" s="303">
        <f>IF(N1517="nulová",J1517,0)</f>
        <v>0</v>
      </c>
      <c r="BJ1517" s="291" t="s">
        <v>80</v>
      </c>
      <c r="BK1517" s="303">
        <f>ROUND(I1517*H1517,2)</f>
        <v>0</v>
      </c>
      <c r="BL1517" s="291" t="s">
        <v>150</v>
      </c>
      <c r="BM1517" s="291" t="s">
        <v>2172</v>
      </c>
    </row>
    <row r="1518" spans="2:65" s="55" customFormat="1" ht="40.5">
      <c r="B1518" s="33"/>
      <c r="D1518" s="170" t="s">
        <v>191</v>
      </c>
      <c r="F1518" s="171" t="s">
        <v>400</v>
      </c>
      <c r="I1518" s="122"/>
      <c r="L1518" s="33"/>
      <c r="M1518" s="154"/>
      <c r="N1518" s="34"/>
      <c r="O1518" s="34"/>
      <c r="P1518" s="34"/>
      <c r="Q1518" s="34"/>
      <c r="R1518" s="34"/>
      <c r="S1518" s="34"/>
      <c r="T1518" s="70"/>
      <c r="AT1518" s="291" t="s">
        <v>191</v>
      </c>
      <c r="AU1518" s="291" t="s">
        <v>82</v>
      </c>
    </row>
    <row r="1519" spans="2:65" s="55" customFormat="1" ht="22.5" customHeight="1">
      <c r="B1519" s="33"/>
      <c r="C1519" s="142" t="s">
        <v>2173</v>
      </c>
      <c r="D1519" s="142" t="s">
        <v>146</v>
      </c>
      <c r="E1519" s="143" t="s">
        <v>870</v>
      </c>
      <c r="F1519" s="144" t="s">
        <v>871</v>
      </c>
      <c r="G1519" s="145" t="s">
        <v>189</v>
      </c>
      <c r="H1519" s="146">
        <v>20470</v>
      </c>
      <c r="I1519" s="147"/>
      <c r="J1519" s="148">
        <f>ROUND(I1519*H1519,2)</f>
        <v>0</v>
      </c>
      <c r="K1519" s="144" t="s">
        <v>21</v>
      </c>
      <c r="L1519" s="33"/>
      <c r="M1519" s="302" t="s">
        <v>21</v>
      </c>
      <c r="N1519" s="155" t="s">
        <v>43</v>
      </c>
      <c r="O1519" s="156"/>
      <c r="P1519" s="157">
        <f>O1519*H1519</f>
        <v>0</v>
      </c>
      <c r="Q1519" s="157">
        <v>0</v>
      </c>
      <c r="R1519" s="157">
        <f>Q1519*H1519</f>
        <v>0</v>
      </c>
      <c r="S1519" s="157">
        <v>0</v>
      </c>
      <c r="T1519" s="158">
        <f>S1519*H1519</f>
        <v>0</v>
      </c>
      <c r="AR1519" s="291" t="s">
        <v>150</v>
      </c>
      <c r="AT1519" s="291" t="s">
        <v>146</v>
      </c>
      <c r="AU1519" s="291" t="s">
        <v>82</v>
      </c>
      <c r="AY1519" s="291" t="s">
        <v>145</v>
      </c>
      <c r="BE1519" s="303">
        <f>IF(N1519="základní",J1519,0)</f>
        <v>0</v>
      </c>
      <c r="BF1519" s="303">
        <f>IF(N1519="snížená",J1519,0)</f>
        <v>0</v>
      </c>
      <c r="BG1519" s="303">
        <f>IF(N1519="zákl. přenesená",J1519,0)</f>
        <v>0</v>
      </c>
      <c r="BH1519" s="303">
        <f>IF(N1519="sníž. přenesená",J1519,0)</f>
        <v>0</v>
      </c>
      <c r="BI1519" s="303">
        <f>IF(N1519="nulová",J1519,0)</f>
        <v>0</v>
      </c>
      <c r="BJ1519" s="291" t="s">
        <v>80</v>
      </c>
      <c r="BK1519" s="303">
        <f>ROUND(I1519*H1519,2)</f>
        <v>0</v>
      </c>
      <c r="BL1519" s="291" t="s">
        <v>150</v>
      </c>
      <c r="BM1519" s="291" t="s">
        <v>2174</v>
      </c>
    </row>
    <row r="1520" spans="2:65" s="55" customFormat="1" ht="6.95" customHeight="1">
      <c r="B1520" s="48"/>
      <c r="C1520" s="49"/>
      <c r="D1520" s="49"/>
      <c r="E1520" s="49"/>
      <c r="F1520" s="49"/>
      <c r="G1520" s="49"/>
      <c r="H1520" s="49"/>
      <c r="I1520" s="49"/>
      <c r="J1520" s="49"/>
      <c r="K1520" s="49"/>
      <c r="L1520" s="33"/>
    </row>
  </sheetData>
  <sheetProtection password="CC55" sheet="1" objects="1" scenarios="1" formatCells="0" formatColumns="0" formatRows="0" sort="0" autoFilter="0"/>
  <autoFilter ref="C219:K1519"/>
  <mergeCells count="9">
    <mergeCell ref="E210:H210"/>
    <mergeCell ref="E212:H212"/>
    <mergeCell ref="G1:H1"/>
    <mergeCell ref="L2:V2"/>
    <mergeCell ref="E7:H7"/>
    <mergeCell ref="E9:H9"/>
    <mergeCell ref="E24:H24"/>
    <mergeCell ref="E45:H45"/>
    <mergeCell ref="E47:H47"/>
  </mergeCells>
  <phoneticPr fontId="0" type="noConversion"/>
  <hyperlinks>
    <hyperlink ref="F1:G1" location="C2" display="1) Krycí list soupisu"/>
    <hyperlink ref="G1:H1" location="C54" display="2) Rekapitulace"/>
    <hyperlink ref="J1" location="C21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3.5"/>
  <cols>
    <col min="1" max="1" width="8.33203125" style="210" customWidth="1"/>
    <col min="2" max="2" width="1.6640625" style="210" customWidth="1"/>
    <col min="3" max="4" width="5" style="210" customWidth="1"/>
    <col min="5" max="5" width="11.6640625" style="210" customWidth="1"/>
    <col min="6" max="6" width="9.1640625" style="210" customWidth="1"/>
    <col min="7" max="7" width="5" style="210" customWidth="1"/>
    <col min="8" max="8" width="77.83203125" style="210" customWidth="1"/>
    <col min="9" max="10" width="20" style="210" customWidth="1"/>
    <col min="11" max="11" width="1.6640625" style="210" customWidth="1"/>
  </cols>
  <sheetData>
    <row r="1" spans="2:11" ht="37.5" customHeight="1"/>
    <row r="2" spans="2:11" ht="7.5" customHeight="1">
      <c r="B2" s="211"/>
      <c r="C2" s="212"/>
      <c r="D2" s="212"/>
      <c r="E2" s="212"/>
      <c r="F2" s="212"/>
      <c r="G2" s="212"/>
      <c r="H2" s="212"/>
      <c r="I2" s="212"/>
      <c r="J2" s="212"/>
      <c r="K2" s="213"/>
    </row>
    <row r="3" spans="2:11" s="6" customFormat="1" ht="45" customHeight="1">
      <c r="B3" s="214"/>
      <c r="C3" s="372" t="s">
        <v>2175</v>
      </c>
      <c r="D3" s="372"/>
      <c r="E3" s="372"/>
      <c r="F3" s="372"/>
      <c r="G3" s="372"/>
      <c r="H3" s="372"/>
      <c r="I3" s="372"/>
      <c r="J3" s="372"/>
      <c r="K3" s="215"/>
    </row>
    <row r="4" spans="2:11" ht="25.5" customHeight="1">
      <c r="B4" s="216"/>
      <c r="C4" s="378" t="s">
        <v>2176</v>
      </c>
      <c r="D4" s="378"/>
      <c r="E4" s="378"/>
      <c r="F4" s="378"/>
      <c r="G4" s="378"/>
      <c r="H4" s="378"/>
      <c r="I4" s="378"/>
      <c r="J4" s="378"/>
      <c r="K4" s="217"/>
    </row>
    <row r="5" spans="2:11" ht="5.25" customHeight="1">
      <c r="B5" s="216"/>
      <c r="C5" s="218"/>
      <c r="D5" s="218"/>
      <c r="E5" s="218"/>
      <c r="F5" s="218"/>
      <c r="G5" s="218"/>
      <c r="H5" s="218"/>
      <c r="I5" s="218"/>
      <c r="J5" s="218"/>
      <c r="K5" s="217"/>
    </row>
    <row r="6" spans="2:11" ht="15" customHeight="1">
      <c r="B6" s="216"/>
      <c r="C6" s="376" t="s">
        <v>2177</v>
      </c>
      <c r="D6" s="376"/>
      <c r="E6" s="376"/>
      <c r="F6" s="376"/>
      <c r="G6" s="376"/>
      <c r="H6" s="376"/>
      <c r="I6" s="376"/>
      <c r="J6" s="376"/>
      <c r="K6" s="217"/>
    </row>
    <row r="7" spans="2:11" ht="15" customHeight="1">
      <c r="B7" s="220"/>
      <c r="C7" s="376" t="s">
        <v>2178</v>
      </c>
      <c r="D7" s="376"/>
      <c r="E7" s="376"/>
      <c r="F7" s="376"/>
      <c r="G7" s="376"/>
      <c r="H7" s="376"/>
      <c r="I7" s="376"/>
      <c r="J7" s="376"/>
      <c r="K7" s="217"/>
    </row>
    <row r="8" spans="2:11" ht="12.75" customHeight="1">
      <c r="B8" s="220"/>
      <c r="C8" s="219"/>
      <c r="D8" s="219"/>
      <c r="E8" s="219"/>
      <c r="F8" s="219"/>
      <c r="G8" s="219"/>
      <c r="H8" s="219"/>
      <c r="I8" s="219"/>
      <c r="J8" s="219"/>
      <c r="K8" s="217"/>
    </row>
    <row r="9" spans="2:11" ht="15" customHeight="1">
      <c r="B9" s="220"/>
      <c r="C9" s="376" t="s">
        <v>2179</v>
      </c>
      <c r="D9" s="376"/>
      <c r="E9" s="376"/>
      <c r="F9" s="376"/>
      <c r="G9" s="376"/>
      <c r="H9" s="376"/>
      <c r="I9" s="376"/>
      <c r="J9" s="376"/>
      <c r="K9" s="217"/>
    </row>
    <row r="10" spans="2:11" ht="15" customHeight="1">
      <c r="B10" s="220"/>
      <c r="C10" s="219"/>
      <c r="D10" s="376" t="s">
        <v>2180</v>
      </c>
      <c r="E10" s="376"/>
      <c r="F10" s="376"/>
      <c r="G10" s="376"/>
      <c r="H10" s="376"/>
      <c r="I10" s="376"/>
      <c r="J10" s="376"/>
      <c r="K10" s="217"/>
    </row>
    <row r="11" spans="2:11" ht="15" customHeight="1">
      <c r="B11" s="220"/>
      <c r="C11" s="221"/>
      <c r="D11" s="376" t="s">
        <v>2181</v>
      </c>
      <c r="E11" s="376"/>
      <c r="F11" s="376"/>
      <c r="G11" s="376"/>
      <c r="H11" s="376"/>
      <c r="I11" s="376"/>
      <c r="J11" s="376"/>
      <c r="K11" s="217"/>
    </row>
    <row r="12" spans="2:11" ht="12.75" customHeight="1">
      <c r="B12" s="220"/>
      <c r="C12" s="221"/>
      <c r="D12" s="221"/>
      <c r="E12" s="221"/>
      <c r="F12" s="221"/>
      <c r="G12" s="221"/>
      <c r="H12" s="221"/>
      <c r="I12" s="221"/>
      <c r="J12" s="221"/>
      <c r="K12" s="217"/>
    </row>
    <row r="13" spans="2:11" ht="15" customHeight="1">
      <c r="B13" s="220"/>
      <c r="C13" s="221"/>
      <c r="D13" s="376" t="s">
        <v>2182</v>
      </c>
      <c r="E13" s="376"/>
      <c r="F13" s="376"/>
      <c r="G13" s="376"/>
      <c r="H13" s="376"/>
      <c r="I13" s="376"/>
      <c r="J13" s="376"/>
      <c r="K13" s="217"/>
    </row>
    <row r="14" spans="2:11" ht="15" customHeight="1">
      <c r="B14" s="220"/>
      <c r="C14" s="221"/>
      <c r="D14" s="376" t="s">
        <v>2183</v>
      </c>
      <c r="E14" s="376"/>
      <c r="F14" s="376"/>
      <c r="G14" s="376"/>
      <c r="H14" s="376"/>
      <c r="I14" s="376"/>
      <c r="J14" s="376"/>
      <c r="K14" s="217"/>
    </row>
    <row r="15" spans="2:11" ht="15" customHeight="1">
      <c r="B15" s="220"/>
      <c r="C15" s="221"/>
      <c r="D15" s="376" t="s">
        <v>2184</v>
      </c>
      <c r="E15" s="376"/>
      <c r="F15" s="376"/>
      <c r="G15" s="376"/>
      <c r="H15" s="376"/>
      <c r="I15" s="376"/>
      <c r="J15" s="376"/>
      <c r="K15" s="217"/>
    </row>
    <row r="16" spans="2:11" ht="15" customHeight="1">
      <c r="B16" s="220"/>
      <c r="C16" s="221"/>
      <c r="D16" s="221"/>
      <c r="E16" s="222" t="s">
        <v>79</v>
      </c>
      <c r="F16" s="376" t="s">
        <v>2185</v>
      </c>
      <c r="G16" s="376"/>
      <c r="H16" s="376"/>
      <c r="I16" s="376"/>
      <c r="J16" s="376"/>
      <c r="K16" s="217"/>
    </row>
    <row r="17" spans="2:11" ht="15" customHeight="1">
      <c r="B17" s="220"/>
      <c r="C17" s="221"/>
      <c r="D17" s="221"/>
      <c r="E17" s="222" t="s">
        <v>2186</v>
      </c>
      <c r="F17" s="376" t="s">
        <v>2187</v>
      </c>
      <c r="G17" s="376"/>
      <c r="H17" s="376"/>
      <c r="I17" s="376"/>
      <c r="J17" s="376"/>
      <c r="K17" s="217"/>
    </row>
    <row r="18" spans="2:11" ht="15" customHeight="1">
      <c r="B18" s="220"/>
      <c r="C18" s="221"/>
      <c r="D18" s="221"/>
      <c r="E18" s="222" t="s">
        <v>2188</v>
      </c>
      <c r="F18" s="376" t="s">
        <v>2189</v>
      </c>
      <c r="G18" s="376"/>
      <c r="H18" s="376"/>
      <c r="I18" s="376"/>
      <c r="J18" s="376"/>
      <c r="K18" s="217"/>
    </row>
    <row r="19" spans="2:11" ht="15" customHeight="1">
      <c r="B19" s="220"/>
      <c r="C19" s="221"/>
      <c r="D19" s="221"/>
      <c r="E19" s="222" t="s">
        <v>2190</v>
      </c>
      <c r="F19" s="376" t="s">
        <v>2191</v>
      </c>
      <c r="G19" s="376"/>
      <c r="H19" s="376"/>
      <c r="I19" s="376"/>
      <c r="J19" s="376"/>
      <c r="K19" s="217"/>
    </row>
    <row r="20" spans="2:11" ht="15" customHeight="1">
      <c r="B20" s="220"/>
      <c r="C20" s="221"/>
      <c r="D20" s="221"/>
      <c r="E20" s="222" t="s">
        <v>2192</v>
      </c>
      <c r="F20" s="376" t="s">
        <v>2193</v>
      </c>
      <c r="G20" s="376"/>
      <c r="H20" s="376"/>
      <c r="I20" s="376"/>
      <c r="J20" s="376"/>
      <c r="K20" s="217"/>
    </row>
    <row r="21" spans="2:11" ht="15" customHeight="1">
      <c r="B21" s="220"/>
      <c r="C21" s="221"/>
      <c r="D21" s="221"/>
      <c r="E21" s="222" t="s">
        <v>2194</v>
      </c>
      <c r="F21" s="376" t="s">
        <v>2195</v>
      </c>
      <c r="G21" s="376"/>
      <c r="H21" s="376"/>
      <c r="I21" s="376"/>
      <c r="J21" s="376"/>
      <c r="K21" s="217"/>
    </row>
    <row r="22" spans="2:11" ht="12.75" customHeight="1">
      <c r="B22" s="220"/>
      <c r="C22" s="221"/>
      <c r="D22" s="221"/>
      <c r="E22" s="221"/>
      <c r="F22" s="221"/>
      <c r="G22" s="221"/>
      <c r="H22" s="221"/>
      <c r="I22" s="221"/>
      <c r="J22" s="221"/>
      <c r="K22" s="217"/>
    </row>
    <row r="23" spans="2:11" ht="15" customHeight="1">
      <c r="B23" s="220"/>
      <c r="C23" s="376" t="s">
        <v>2196</v>
      </c>
      <c r="D23" s="376"/>
      <c r="E23" s="376"/>
      <c r="F23" s="376"/>
      <c r="G23" s="376"/>
      <c r="H23" s="376"/>
      <c r="I23" s="376"/>
      <c r="J23" s="376"/>
      <c r="K23" s="217"/>
    </row>
    <row r="24" spans="2:11" ht="15" customHeight="1">
      <c r="B24" s="220"/>
      <c r="C24" s="376" t="s">
        <v>2197</v>
      </c>
      <c r="D24" s="376"/>
      <c r="E24" s="376"/>
      <c r="F24" s="376"/>
      <c r="G24" s="376"/>
      <c r="H24" s="376"/>
      <c r="I24" s="376"/>
      <c r="J24" s="376"/>
      <c r="K24" s="217"/>
    </row>
    <row r="25" spans="2:11" ht="15" customHeight="1">
      <c r="B25" s="220"/>
      <c r="C25" s="219"/>
      <c r="D25" s="376" t="s">
        <v>2198</v>
      </c>
      <c r="E25" s="376"/>
      <c r="F25" s="376"/>
      <c r="G25" s="376"/>
      <c r="H25" s="376"/>
      <c r="I25" s="376"/>
      <c r="J25" s="376"/>
      <c r="K25" s="217"/>
    </row>
    <row r="26" spans="2:11" ht="15" customHeight="1">
      <c r="B26" s="220"/>
      <c r="C26" s="221"/>
      <c r="D26" s="376" t="s">
        <v>2199</v>
      </c>
      <c r="E26" s="376"/>
      <c r="F26" s="376"/>
      <c r="G26" s="376"/>
      <c r="H26" s="376"/>
      <c r="I26" s="376"/>
      <c r="J26" s="376"/>
      <c r="K26" s="217"/>
    </row>
    <row r="27" spans="2:11" ht="12.75" customHeight="1">
      <c r="B27" s="220"/>
      <c r="C27" s="221"/>
      <c r="D27" s="221"/>
      <c r="E27" s="221"/>
      <c r="F27" s="221"/>
      <c r="G27" s="221"/>
      <c r="H27" s="221"/>
      <c r="I27" s="221"/>
      <c r="J27" s="221"/>
      <c r="K27" s="217"/>
    </row>
    <row r="28" spans="2:11" ht="15" customHeight="1">
      <c r="B28" s="220"/>
      <c r="C28" s="221"/>
      <c r="D28" s="376" t="s">
        <v>2200</v>
      </c>
      <c r="E28" s="376"/>
      <c r="F28" s="376"/>
      <c r="G28" s="376"/>
      <c r="H28" s="376"/>
      <c r="I28" s="376"/>
      <c r="J28" s="376"/>
      <c r="K28" s="217"/>
    </row>
    <row r="29" spans="2:11" ht="15" customHeight="1">
      <c r="B29" s="220"/>
      <c r="C29" s="221"/>
      <c r="D29" s="376" t="s">
        <v>2201</v>
      </c>
      <c r="E29" s="376"/>
      <c r="F29" s="376"/>
      <c r="G29" s="376"/>
      <c r="H29" s="376"/>
      <c r="I29" s="376"/>
      <c r="J29" s="376"/>
      <c r="K29" s="217"/>
    </row>
    <row r="30" spans="2:11" ht="12.75" customHeight="1">
      <c r="B30" s="220"/>
      <c r="C30" s="221"/>
      <c r="D30" s="221"/>
      <c r="E30" s="221"/>
      <c r="F30" s="221"/>
      <c r="G30" s="221"/>
      <c r="H30" s="221"/>
      <c r="I30" s="221"/>
      <c r="J30" s="221"/>
      <c r="K30" s="217"/>
    </row>
    <row r="31" spans="2:11" ht="15" customHeight="1">
      <c r="B31" s="220"/>
      <c r="C31" s="221"/>
      <c r="D31" s="376" t="s">
        <v>2202</v>
      </c>
      <c r="E31" s="376"/>
      <c r="F31" s="376"/>
      <c r="G31" s="376"/>
      <c r="H31" s="376"/>
      <c r="I31" s="376"/>
      <c r="J31" s="376"/>
      <c r="K31" s="217"/>
    </row>
    <row r="32" spans="2:11" ht="15" customHeight="1">
      <c r="B32" s="220"/>
      <c r="C32" s="221"/>
      <c r="D32" s="376" t="s">
        <v>2203</v>
      </c>
      <c r="E32" s="376"/>
      <c r="F32" s="376"/>
      <c r="G32" s="376"/>
      <c r="H32" s="376"/>
      <c r="I32" s="376"/>
      <c r="J32" s="376"/>
      <c r="K32" s="217"/>
    </row>
    <row r="33" spans="2:11" ht="15" customHeight="1">
      <c r="B33" s="220"/>
      <c r="C33" s="221"/>
      <c r="D33" s="376" t="s">
        <v>2204</v>
      </c>
      <c r="E33" s="376"/>
      <c r="F33" s="376"/>
      <c r="G33" s="376"/>
      <c r="H33" s="376"/>
      <c r="I33" s="376"/>
      <c r="J33" s="376"/>
      <c r="K33" s="217"/>
    </row>
    <row r="34" spans="2:11" ht="15" customHeight="1">
      <c r="B34" s="220"/>
      <c r="C34" s="221"/>
      <c r="D34" s="219"/>
      <c r="E34" s="223" t="s">
        <v>130</v>
      </c>
      <c r="F34" s="219"/>
      <c r="G34" s="376" t="s">
        <v>2205</v>
      </c>
      <c r="H34" s="376"/>
      <c r="I34" s="376"/>
      <c r="J34" s="376"/>
      <c r="K34" s="217"/>
    </row>
    <row r="35" spans="2:11" ht="30.75" customHeight="1">
      <c r="B35" s="220"/>
      <c r="C35" s="221"/>
      <c r="D35" s="219"/>
      <c r="E35" s="223" t="s">
        <v>2206</v>
      </c>
      <c r="F35" s="219"/>
      <c r="G35" s="376" t="s">
        <v>2207</v>
      </c>
      <c r="H35" s="376"/>
      <c r="I35" s="376"/>
      <c r="J35" s="376"/>
      <c r="K35" s="217"/>
    </row>
    <row r="36" spans="2:11" ht="15" customHeight="1">
      <c r="B36" s="220"/>
      <c r="C36" s="221"/>
      <c r="D36" s="219"/>
      <c r="E36" s="223" t="s">
        <v>53</v>
      </c>
      <c r="F36" s="219"/>
      <c r="G36" s="376" t="s">
        <v>2208</v>
      </c>
      <c r="H36" s="376"/>
      <c r="I36" s="376"/>
      <c r="J36" s="376"/>
      <c r="K36" s="217"/>
    </row>
    <row r="37" spans="2:11" ht="15" customHeight="1">
      <c r="B37" s="220"/>
      <c r="C37" s="221"/>
      <c r="D37" s="219"/>
      <c r="E37" s="223" t="s">
        <v>131</v>
      </c>
      <c r="F37" s="219"/>
      <c r="G37" s="376" t="s">
        <v>2209</v>
      </c>
      <c r="H37" s="376"/>
      <c r="I37" s="376"/>
      <c r="J37" s="376"/>
      <c r="K37" s="217"/>
    </row>
    <row r="38" spans="2:11" ht="15" customHeight="1">
      <c r="B38" s="220"/>
      <c r="C38" s="221"/>
      <c r="D38" s="219"/>
      <c r="E38" s="223" t="s">
        <v>132</v>
      </c>
      <c r="F38" s="219"/>
      <c r="G38" s="376" t="s">
        <v>2210</v>
      </c>
      <c r="H38" s="376"/>
      <c r="I38" s="376"/>
      <c r="J38" s="376"/>
      <c r="K38" s="217"/>
    </row>
    <row r="39" spans="2:11" ht="15" customHeight="1">
      <c r="B39" s="220"/>
      <c r="C39" s="221"/>
      <c r="D39" s="219"/>
      <c r="E39" s="223" t="s">
        <v>133</v>
      </c>
      <c r="F39" s="219"/>
      <c r="G39" s="376" t="s">
        <v>2211</v>
      </c>
      <c r="H39" s="376"/>
      <c r="I39" s="376"/>
      <c r="J39" s="376"/>
      <c r="K39" s="217"/>
    </row>
    <row r="40" spans="2:11" ht="15" customHeight="1">
      <c r="B40" s="220"/>
      <c r="C40" s="221"/>
      <c r="D40" s="219"/>
      <c r="E40" s="223" t="s">
        <v>2212</v>
      </c>
      <c r="F40" s="219"/>
      <c r="G40" s="376" t="s">
        <v>2213</v>
      </c>
      <c r="H40" s="376"/>
      <c r="I40" s="376"/>
      <c r="J40" s="376"/>
      <c r="K40" s="217"/>
    </row>
    <row r="41" spans="2:11" ht="15" customHeight="1">
      <c r="B41" s="220"/>
      <c r="C41" s="221"/>
      <c r="D41" s="219"/>
      <c r="E41" s="223"/>
      <c r="F41" s="219"/>
      <c r="G41" s="376" t="s">
        <v>2214</v>
      </c>
      <c r="H41" s="376"/>
      <c r="I41" s="376"/>
      <c r="J41" s="376"/>
      <c r="K41" s="217"/>
    </row>
    <row r="42" spans="2:11" ht="15" customHeight="1">
      <c r="B42" s="220"/>
      <c r="C42" s="221"/>
      <c r="D42" s="219"/>
      <c r="E42" s="223" t="s">
        <v>2215</v>
      </c>
      <c r="F42" s="219"/>
      <c r="G42" s="376" t="s">
        <v>2216</v>
      </c>
      <c r="H42" s="376"/>
      <c r="I42" s="376"/>
      <c r="J42" s="376"/>
      <c r="K42" s="217"/>
    </row>
    <row r="43" spans="2:11" ht="15" customHeight="1">
      <c r="B43" s="220"/>
      <c r="C43" s="221"/>
      <c r="D43" s="219"/>
      <c r="E43" s="223" t="s">
        <v>135</v>
      </c>
      <c r="F43" s="219"/>
      <c r="G43" s="376" t="s">
        <v>2217</v>
      </c>
      <c r="H43" s="376"/>
      <c r="I43" s="376"/>
      <c r="J43" s="376"/>
      <c r="K43" s="217"/>
    </row>
    <row r="44" spans="2:11" ht="12.75" customHeight="1">
      <c r="B44" s="220"/>
      <c r="C44" s="221"/>
      <c r="D44" s="219"/>
      <c r="E44" s="219"/>
      <c r="F44" s="219"/>
      <c r="G44" s="219"/>
      <c r="H44" s="219"/>
      <c r="I44" s="219"/>
      <c r="J44" s="219"/>
      <c r="K44" s="217"/>
    </row>
    <row r="45" spans="2:11" ht="15" customHeight="1">
      <c r="B45" s="220"/>
      <c r="C45" s="221"/>
      <c r="D45" s="376" t="s">
        <v>2218</v>
      </c>
      <c r="E45" s="376"/>
      <c r="F45" s="376"/>
      <c r="G45" s="376"/>
      <c r="H45" s="376"/>
      <c r="I45" s="376"/>
      <c r="J45" s="376"/>
      <c r="K45" s="217"/>
    </row>
    <row r="46" spans="2:11" ht="15" customHeight="1">
      <c r="B46" s="220"/>
      <c r="C46" s="221"/>
      <c r="D46" s="221"/>
      <c r="E46" s="376" t="s">
        <v>2219</v>
      </c>
      <c r="F46" s="376"/>
      <c r="G46" s="376"/>
      <c r="H46" s="376"/>
      <c r="I46" s="376"/>
      <c r="J46" s="376"/>
      <c r="K46" s="217"/>
    </row>
    <row r="47" spans="2:11" ht="15" customHeight="1">
      <c r="B47" s="220"/>
      <c r="C47" s="221"/>
      <c r="D47" s="221"/>
      <c r="E47" s="376" t="s">
        <v>2220</v>
      </c>
      <c r="F47" s="376"/>
      <c r="G47" s="376"/>
      <c r="H47" s="376"/>
      <c r="I47" s="376"/>
      <c r="J47" s="376"/>
      <c r="K47" s="217"/>
    </row>
    <row r="48" spans="2:11" ht="15" customHeight="1">
      <c r="B48" s="220"/>
      <c r="C48" s="221"/>
      <c r="D48" s="221"/>
      <c r="E48" s="376" t="s">
        <v>2221</v>
      </c>
      <c r="F48" s="376"/>
      <c r="G48" s="376"/>
      <c r="H48" s="376"/>
      <c r="I48" s="376"/>
      <c r="J48" s="376"/>
      <c r="K48" s="217"/>
    </row>
    <row r="49" spans="2:11" ht="15" customHeight="1">
      <c r="B49" s="220"/>
      <c r="C49" s="221"/>
      <c r="D49" s="376" t="s">
        <v>2222</v>
      </c>
      <c r="E49" s="376"/>
      <c r="F49" s="376"/>
      <c r="G49" s="376"/>
      <c r="H49" s="376"/>
      <c r="I49" s="376"/>
      <c r="J49" s="376"/>
      <c r="K49" s="217"/>
    </row>
    <row r="50" spans="2:11" ht="25.5" customHeight="1">
      <c r="B50" s="216"/>
      <c r="C50" s="378" t="s">
        <v>2223</v>
      </c>
      <c r="D50" s="378"/>
      <c r="E50" s="378"/>
      <c r="F50" s="378"/>
      <c r="G50" s="378"/>
      <c r="H50" s="378"/>
      <c r="I50" s="378"/>
      <c r="J50" s="378"/>
      <c r="K50" s="217"/>
    </row>
    <row r="51" spans="2:11" ht="5.25" customHeight="1">
      <c r="B51" s="216"/>
      <c r="C51" s="218"/>
      <c r="D51" s="218"/>
      <c r="E51" s="218"/>
      <c r="F51" s="218"/>
      <c r="G51" s="218"/>
      <c r="H51" s="218"/>
      <c r="I51" s="218"/>
      <c r="J51" s="218"/>
      <c r="K51" s="217"/>
    </row>
    <row r="52" spans="2:11" ht="15" customHeight="1">
      <c r="B52" s="216"/>
      <c r="C52" s="376" t="s">
        <v>2224</v>
      </c>
      <c r="D52" s="376"/>
      <c r="E52" s="376"/>
      <c r="F52" s="376"/>
      <c r="G52" s="376"/>
      <c r="H52" s="376"/>
      <c r="I52" s="376"/>
      <c r="J52" s="376"/>
      <c r="K52" s="217"/>
    </row>
    <row r="53" spans="2:11" ht="15" customHeight="1">
      <c r="B53" s="216"/>
      <c r="C53" s="376" t="s">
        <v>2225</v>
      </c>
      <c r="D53" s="376"/>
      <c r="E53" s="376"/>
      <c r="F53" s="376"/>
      <c r="G53" s="376"/>
      <c r="H53" s="376"/>
      <c r="I53" s="376"/>
      <c r="J53" s="376"/>
      <c r="K53" s="217"/>
    </row>
    <row r="54" spans="2:11" ht="12.75" customHeight="1">
      <c r="B54" s="216"/>
      <c r="C54" s="219"/>
      <c r="D54" s="219"/>
      <c r="E54" s="219"/>
      <c r="F54" s="219"/>
      <c r="G54" s="219"/>
      <c r="H54" s="219"/>
      <c r="I54" s="219"/>
      <c r="J54" s="219"/>
      <c r="K54" s="217"/>
    </row>
    <row r="55" spans="2:11" ht="15" customHeight="1">
      <c r="B55" s="216"/>
      <c r="C55" s="376" t="s">
        <v>2226</v>
      </c>
      <c r="D55" s="376"/>
      <c r="E55" s="376"/>
      <c r="F55" s="376"/>
      <c r="G55" s="376"/>
      <c r="H55" s="376"/>
      <c r="I55" s="376"/>
      <c r="J55" s="376"/>
      <c r="K55" s="217"/>
    </row>
    <row r="56" spans="2:11" ht="15" customHeight="1">
      <c r="B56" s="216"/>
      <c r="C56" s="221"/>
      <c r="D56" s="376" t="s">
        <v>2227</v>
      </c>
      <c r="E56" s="376"/>
      <c r="F56" s="376"/>
      <c r="G56" s="376"/>
      <c r="H56" s="376"/>
      <c r="I56" s="376"/>
      <c r="J56" s="376"/>
      <c r="K56" s="217"/>
    </row>
    <row r="57" spans="2:11" ht="15" customHeight="1">
      <c r="B57" s="216"/>
      <c r="C57" s="221"/>
      <c r="D57" s="376" t="s">
        <v>2228</v>
      </c>
      <c r="E57" s="376"/>
      <c r="F57" s="376"/>
      <c r="G57" s="376"/>
      <c r="H57" s="376"/>
      <c r="I57" s="376"/>
      <c r="J57" s="376"/>
      <c r="K57" s="217"/>
    </row>
    <row r="58" spans="2:11" ht="15" customHeight="1">
      <c r="B58" s="216"/>
      <c r="C58" s="221"/>
      <c r="D58" s="376" t="s">
        <v>2229</v>
      </c>
      <c r="E58" s="376"/>
      <c r="F58" s="376"/>
      <c r="G58" s="376"/>
      <c r="H58" s="376"/>
      <c r="I58" s="376"/>
      <c r="J58" s="376"/>
      <c r="K58" s="217"/>
    </row>
    <row r="59" spans="2:11" ht="15" customHeight="1">
      <c r="B59" s="216"/>
      <c r="C59" s="221"/>
      <c r="D59" s="376" t="s">
        <v>2230</v>
      </c>
      <c r="E59" s="376"/>
      <c r="F59" s="376"/>
      <c r="G59" s="376"/>
      <c r="H59" s="376"/>
      <c r="I59" s="376"/>
      <c r="J59" s="376"/>
      <c r="K59" s="217"/>
    </row>
    <row r="60" spans="2:11" ht="15" customHeight="1">
      <c r="B60" s="216"/>
      <c r="C60" s="221"/>
      <c r="D60" s="377" t="s">
        <v>2231</v>
      </c>
      <c r="E60" s="377"/>
      <c r="F60" s="377"/>
      <c r="G60" s="377"/>
      <c r="H60" s="377"/>
      <c r="I60" s="377"/>
      <c r="J60" s="377"/>
      <c r="K60" s="217"/>
    </row>
    <row r="61" spans="2:11" ht="15" customHeight="1">
      <c r="B61" s="216"/>
      <c r="C61" s="221"/>
      <c r="D61" s="376" t="s">
        <v>2232</v>
      </c>
      <c r="E61" s="376"/>
      <c r="F61" s="376"/>
      <c r="G61" s="376"/>
      <c r="H61" s="376"/>
      <c r="I61" s="376"/>
      <c r="J61" s="376"/>
      <c r="K61" s="217"/>
    </row>
    <row r="62" spans="2:11" ht="12.75" customHeight="1">
      <c r="B62" s="216"/>
      <c r="C62" s="221"/>
      <c r="D62" s="221"/>
      <c r="E62" s="224"/>
      <c r="F62" s="221"/>
      <c r="G62" s="221"/>
      <c r="H62" s="221"/>
      <c r="I62" s="221"/>
      <c r="J62" s="221"/>
      <c r="K62" s="217"/>
    </row>
    <row r="63" spans="2:11" ht="15" customHeight="1">
      <c r="B63" s="216"/>
      <c r="C63" s="221"/>
      <c r="D63" s="376" t="s">
        <v>2233</v>
      </c>
      <c r="E63" s="376"/>
      <c r="F63" s="376"/>
      <c r="G63" s="376"/>
      <c r="H63" s="376"/>
      <c r="I63" s="376"/>
      <c r="J63" s="376"/>
      <c r="K63" s="217"/>
    </row>
    <row r="64" spans="2:11" ht="15" customHeight="1">
      <c r="B64" s="216"/>
      <c r="C64" s="221"/>
      <c r="D64" s="377" t="s">
        <v>2234</v>
      </c>
      <c r="E64" s="377"/>
      <c r="F64" s="377"/>
      <c r="G64" s="377"/>
      <c r="H64" s="377"/>
      <c r="I64" s="377"/>
      <c r="J64" s="377"/>
      <c r="K64" s="217"/>
    </row>
    <row r="65" spans="2:11" ht="15" customHeight="1">
      <c r="B65" s="216"/>
      <c r="C65" s="221"/>
      <c r="D65" s="376" t="s">
        <v>2235</v>
      </c>
      <c r="E65" s="376"/>
      <c r="F65" s="376"/>
      <c r="G65" s="376"/>
      <c r="H65" s="376"/>
      <c r="I65" s="376"/>
      <c r="J65" s="376"/>
      <c r="K65" s="217"/>
    </row>
    <row r="66" spans="2:11" ht="15" customHeight="1">
      <c r="B66" s="216"/>
      <c r="C66" s="221"/>
      <c r="D66" s="376" t="s">
        <v>2236</v>
      </c>
      <c r="E66" s="376"/>
      <c r="F66" s="376"/>
      <c r="G66" s="376"/>
      <c r="H66" s="376"/>
      <c r="I66" s="376"/>
      <c r="J66" s="376"/>
      <c r="K66" s="217"/>
    </row>
    <row r="67" spans="2:11" ht="15" customHeight="1">
      <c r="B67" s="216"/>
      <c r="C67" s="221"/>
      <c r="D67" s="376" t="s">
        <v>2237</v>
      </c>
      <c r="E67" s="376"/>
      <c r="F67" s="376"/>
      <c r="G67" s="376"/>
      <c r="H67" s="376"/>
      <c r="I67" s="376"/>
      <c r="J67" s="376"/>
      <c r="K67" s="217"/>
    </row>
    <row r="68" spans="2:11" ht="15" customHeight="1">
      <c r="B68" s="216"/>
      <c r="C68" s="221"/>
      <c r="D68" s="376" t="s">
        <v>2238</v>
      </c>
      <c r="E68" s="376"/>
      <c r="F68" s="376"/>
      <c r="G68" s="376"/>
      <c r="H68" s="376"/>
      <c r="I68" s="376"/>
      <c r="J68" s="376"/>
      <c r="K68" s="217"/>
    </row>
    <row r="69" spans="2:11" ht="12.75" customHeight="1">
      <c r="B69" s="225"/>
      <c r="C69" s="226"/>
      <c r="D69" s="226"/>
      <c r="E69" s="226"/>
      <c r="F69" s="226"/>
      <c r="G69" s="226"/>
      <c r="H69" s="226"/>
      <c r="I69" s="226"/>
      <c r="J69" s="226"/>
      <c r="K69" s="227"/>
    </row>
    <row r="70" spans="2:11" ht="18.75" customHeight="1">
      <c r="B70" s="228"/>
      <c r="C70" s="228"/>
      <c r="D70" s="228"/>
      <c r="E70" s="228"/>
      <c r="F70" s="228"/>
      <c r="G70" s="228"/>
      <c r="H70" s="228"/>
      <c r="I70" s="228"/>
      <c r="J70" s="228"/>
      <c r="K70" s="229"/>
    </row>
    <row r="71" spans="2:11" ht="18.75" customHeight="1">
      <c r="B71" s="229"/>
      <c r="C71" s="229"/>
      <c r="D71" s="229"/>
      <c r="E71" s="229"/>
      <c r="F71" s="229"/>
      <c r="G71" s="229"/>
      <c r="H71" s="229"/>
      <c r="I71" s="229"/>
      <c r="J71" s="229"/>
      <c r="K71" s="229"/>
    </row>
    <row r="72" spans="2:11" ht="7.5" customHeight="1">
      <c r="B72" s="230"/>
      <c r="C72" s="231"/>
      <c r="D72" s="231"/>
      <c r="E72" s="231"/>
      <c r="F72" s="231"/>
      <c r="G72" s="231"/>
      <c r="H72" s="231"/>
      <c r="I72" s="231"/>
      <c r="J72" s="231"/>
      <c r="K72" s="232"/>
    </row>
    <row r="73" spans="2:11" ht="45" customHeight="1">
      <c r="B73" s="233"/>
      <c r="C73" s="373" t="s">
        <v>114</v>
      </c>
      <c r="D73" s="373"/>
      <c r="E73" s="373"/>
      <c r="F73" s="373"/>
      <c r="G73" s="373"/>
      <c r="H73" s="373"/>
      <c r="I73" s="373"/>
      <c r="J73" s="373"/>
      <c r="K73" s="234"/>
    </row>
    <row r="74" spans="2:11" ht="17.25" customHeight="1">
      <c r="B74" s="233"/>
      <c r="C74" s="235" t="s">
        <v>2239</v>
      </c>
      <c r="D74" s="235"/>
      <c r="E74" s="235"/>
      <c r="F74" s="235" t="s">
        <v>2240</v>
      </c>
      <c r="G74" s="236"/>
      <c r="H74" s="235" t="s">
        <v>131</v>
      </c>
      <c r="I74" s="235" t="s">
        <v>57</v>
      </c>
      <c r="J74" s="235" t="s">
        <v>2241</v>
      </c>
      <c r="K74" s="234"/>
    </row>
    <row r="75" spans="2:11" ht="17.25" customHeight="1">
      <c r="B75" s="233"/>
      <c r="C75" s="237" t="s">
        <v>2242</v>
      </c>
      <c r="D75" s="237"/>
      <c r="E75" s="237"/>
      <c r="F75" s="238" t="s">
        <v>2243</v>
      </c>
      <c r="G75" s="239"/>
      <c r="H75" s="237"/>
      <c r="I75" s="237"/>
      <c r="J75" s="237" t="s">
        <v>2244</v>
      </c>
      <c r="K75" s="234"/>
    </row>
    <row r="76" spans="2:11" ht="5.25" customHeight="1">
      <c r="B76" s="233"/>
      <c r="C76" s="240"/>
      <c r="D76" s="240"/>
      <c r="E76" s="240"/>
      <c r="F76" s="240"/>
      <c r="G76" s="241"/>
      <c r="H76" s="240"/>
      <c r="I76" s="240"/>
      <c r="J76" s="240"/>
      <c r="K76" s="234"/>
    </row>
    <row r="77" spans="2:11" ht="15" customHeight="1">
      <c r="B77" s="233"/>
      <c r="C77" s="223" t="s">
        <v>53</v>
      </c>
      <c r="D77" s="240"/>
      <c r="E77" s="240"/>
      <c r="F77" s="242" t="s">
        <v>2245</v>
      </c>
      <c r="G77" s="241"/>
      <c r="H77" s="223" t="s">
        <v>2246</v>
      </c>
      <c r="I77" s="223" t="s">
        <v>2247</v>
      </c>
      <c r="J77" s="223">
        <v>20</v>
      </c>
      <c r="K77" s="234"/>
    </row>
    <row r="78" spans="2:11" ht="15" customHeight="1">
      <c r="B78" s="233"/>
      <c r="C78" s="223" t="s">
        <v>2248</v>
      </c>
      <c r="D78" s="223"/>
      <c r="E78" s="223"/>
      <c r="F78" s="242" t="s">
        <v>2245</v>
      </c>
      <c r="G78" s="241"/>
      <c r="H78" s="223" t="s">
        <v>2249</v>
      </c>
      <c r="I78" s="223" t="s">
        <v>2247</v>
      </c>
      <c r="J78" s="223">
        <v>120</v>
      </c>
      <c r="K78" s="234"/>
    </row>
    <row r="79" spans="2:11" ht="15" customHeight="1">
      <c r="B79" s="243"/>
      <c r="C79" s="223" t="s">
        <v>2250</v>
      </c>
      <c r="D79" s="223"/>
      <c r="E79" s="223"/>
      <c r="F79" s="242" t="s">
        <v>2251</v>
      </c>
      <c r="G79" s="241"/>
      <c r="H79" s="223" t="s">
        <v>2252</v>
      </c>
      <c r="I79" s="223" t="s">
        <v>2247</v>
      </c>
      <c r="J79" s="223">
        <v>50</v>
      </c>
      <c r="K79" s="234"/>
    </row>
    <row r="80" spans="2:11" ht="15" customHeight="1">
      <c r="B80" s="243"/>
      <c r="C80" s="223" t="s">
        <v>2253</v>
      </c>
      <c r="D80" s="223"/>
      <c r="E80" s="223"/>
      <c r="F80" s="242" t="s">
        <v>2245</v>
      </c>
      <c r="G80" s="241"/>
      <c r="H80" s="223" t="s">
        <v>2254</v>
      </c>
      <c r="I80" s="223" t="s">
        <v>2255</v>
      </c>
      <c r="J80" s="223"/>
      <c r="K80" s="234"/>
    </row>
    <row r="81" spans="2:11" ht="15" customHeight="1">
      <c r="B81" s="243"/>
      <c r="C81" s="244" t="s">
        <v>2256</v>
      </c>
      <c r="D81" s="244"/>
      <c r="E81" s="244"/>
      <c r="F81" s="245" t="s">
        <v>2251</v>
      </c>
      <c r="G81" s="244"/>
      <c r="H81" s="244" t="s">
        <v>2257</v>
      </c>
      <c r="I81" s="244" t="s">
        <v>2247</v>
      </c>
      <c r="J81" s="244">
        <v>15</v>
      </c>
      <c r="K81" s="234"/>
    </row>
    <row r="82" spans="2:11" ht="15" customHeight="1">
      <c r="B82" s="243"/>
      <c r="C82" s="244" t="s">
        <v>2258</v>
      </c>
      <c r="D82" s="244"/>
      <c r="E82" s="244"/>
      <c r="F82" s="245" t="s">
        <v>2251</v>
      </c>
      <c r="G82" s="244"/>
      <c r="H82" s="244" t="s">
        <v>2259</v>
      </c>
      <c r="I82" s="244" t="s">
        <v>2247</v>
      </c>
      <c r="J82" s="244">
        <v>15</v>
      </c>
      <c r="K82" s="234"/>
    </row>
    <row r="83" spans="2:11" ht="15" customHeight="1">
      <c r="B83" s="243"/>
      <c r="C83" s="244" t="s">
        <v>2260</v>
      </c>
      <c r="D83" s="244"/>
      <c r="E83" s="244"/>
      <c r="F83" s="245" t="s">
        <v>2251</v>
      </c>
      <c r="G83" s="244"/>
      <c r="H83" s="244" t="s">
        <v>2261</v>
      </c>
      <c r="I83" s="244" t="s">
        <v>2247</v>
      </c>
      <c r="J83" s="244">
        <v>20</v>
      </c>
      <c r="K83" s="234"/>
    </row>
    <row r="84" spans="2:11" ht="15" customHeight="1">
      <c r="B84" s="243"/>
      <c r="C84" s="244" t="s">
        <v>2262</v>
      </c>
      <c r="D84" s="244"/>
      <c r="E84" s="244"/>
      <c r="F84" s="245" t="s">
        <v>2251</v>
      </c>
      <c r="G84" s="244"/>
      <c r="H84" s="244" t="s">
        <v>2263</v>
      </c>
      <c r="I84" s="244" t="s">
        <v>2247</v>
      </c>
      <c r="J84" s="244">
        <v>20</v>
      </c>
      <c r="K84" s="234"/>
    </row>
    <row r="85" spans="2:11" ht="15" customHeight="1">
      <c r="B85" s="243"/>
      <c r="C85" s="223" t="s">
        <v>2264</v>
      </c>
      <c r="D85" s="223"/>
      <c r="E85" s="223"/>
      <c r="F85" s="242" t="s">
        <v>2251</v>
      </c>
      <c r="G85" s="241"/>
      <c r="H85" s="223" t="s">
        <v>2265</v>
      </c>
      <c r="I85" s="223" t="s">
        <v>2247</v>
      </c>
      <c r="J85" s="223">
        <v>50</v>
      </c>
      <c r="K85" s="234"/>
    </row>
    <row r="86" spans="2:11" ht="15" customHeight="1">
      <c r="B86" s="243"/>
      <c r="C86" s="223" t="s">
        <v>2266</v>
      </c>
      <c r="D86" s="223"/>
      <c r="E86" s="223"/>
      <c r="F86" s="242" t="s">
        <v>2251</v>
      </c>
      <c r="G86" s="241"/>
      <c r="H86" s="223" t="s">
        <v>2267</v>
      </c>
      <c r="I86" s="223" t="s">
        <v>2247</v>
      </c>
      <c r="J86" s="223">
        <v>20</v>
      </c>
      <c r="K86" s="234"/>
    </row>
    <row r="87" spans="2:11" ht="15" customHeight="1">
      <c r="B87" s="243"/>
      <c r="C87" s="223" t="s">
        <v>2268</v>
      </c>
      <c r="D87" s="223"/>
      <c r="E87" s="223"/>
      <c r="F87" s="242" t="s">
        <v>2251</v>
      </c>
      <c r="G87" s="241"/>
      <c r="H87" s="223" t="s">
        <v>2269</v>
      </c>
      <c r="I87" s="223" t="s">
        <v>2247</v>
      </c>
      <c r="J87" s="223">
        <v>20</v>
      </c>
      <c r="K87" s="234"/>
    </row>
    <row r="88" spans="2:11" ht="15" customHeight="1">
      <c r="B88" s="243"/>
      <c r="C88" s="223" t="s">
        <v>2270</v>
      </c>
      <c r="D88" s="223"/>
      <c r="E88" s="223"/>
      <c r="F88" s="242" t="s">
        <v>2251</v>
      </c>
      <c r="G88" s="241"/>
      <c r="H88" s="223" t="s">
        <v>2271</v>
      </c>
      <c r="I88" s="223" t="s">
        <v>2247</v>
      </c>
      <c r="J88" s="223">
        <v>50</v>
      </c>
      <c r="K88" s="234"/>
    </row>
    <row r="89" spans="2:11" ht="15" customHeight="1">
      <c r="B89" s="243"/>
      <c r="C89" s="223" t="s">
        <v>2272</v>
      </c>
      <c r="D89" s="223"/>
      <c r="E89" s="223"/>
      <c r="F89" s="242" t="s">
        <v>2251</v>
      </c>
      <c r="G89" s="241"/>
      <c r="H89" s="223" t="s">
        <v>2272</v>
      </c>
      <c r="I89" s="223" t="s">
        <v>2247</v>
      </c>
      <c r="J89" s="223">
        <v>50</v>
      </c>
      <c r="K89" s="234"/>
    </row>
    <row r="90" spans="2:11" ht="15" customHeight="1">
      <c r="B90" s="243"/>
      <c r="C90" s="223" t="s">
        <v>136</v>
      </c>
      <c r="D90" s="223"/>
      <c r="E90" s="223"/>
      <c r="F90" s="242" t="s">
        <v>2251</v>
      </c>
      <c r="G90" s="241"/>
      <c r="H90" s="223" t="s">
        <v>2273</v>
      </c>
      <c r="I90" s="223" t="s">
        <v>2247</v>
      </c>
      <c r="J90" s="223">
        <v>255</v>
      </c>
      <c r="K90" s="234"/>
    </row>
    <row r="91" spans="2:11" ht="15" customHeight="1">
      <c r="B91" s="243"/>
      <c r="C91" s="223" t="s">
        <v>2274</v>
      </c>
      <c r="D91" s="223"/>
      <c r="E91" s="223"/>
      <c r="F91" s="242" t="s">
        <v>2245</v>
      </c>
      <c r="G91" s="241"/>
      <c r="H91" s="223" t="s">
        <v>2275</v>
      </c>
      <c r="I91" s="223" t="s">
        <v>2276</v>
      </c>
      <c r="J91" s="223"/>
      <c r="K91" s="234"/>
    </row>
    <row r="92" spans="2:11" ht="15" customHeight="1">
      <c r="B92" s="243"/>
      <c r="C92" s="223" t="s">
        <v>2277</v>
      </c>
      <c r="D92" s="223"/>
      <c r="E92" s="223"/>
      <c r="F92" s="242" t="s">
        <v>2245</v>
      </c>
      <c r="G92" s="241"/>
      <c r="H92" s="223" t="s">
        <v>2278</v>
      </c>
      <c r="I92" s="223" t="s">
        <v>2279</v>
      </c>
      <c r="J92" s="223"/>
      <c r="K92" s="234"/>
    </row>
    <row r="93" spans="2:11" ht="15" customHeight="1">
      <c r="B93" s="243"/>
      <c r="C93" s="223" t="s">
        <v>2280</v>
      </c>
      <c r="D93" s="223"/>
      <c r="E93" s="223"/>
      <c r="F93" s="242" t="s">
        <v>2245</v>
      </c>
      <c r="G93" s="241"/>
      <c r="H93" s="223" t="s">
        <v>2280</v>
      </c>
      <c r="I93" s="223" t="s">
        <v>2279</v>
      </c>
      <c r="J93" s="223"/>
      <c r="K93" s="234"/>
    </row>
    <row r="94" spans="2:11" ht="15" customHeight="1">
      <c r="B94" s="243"/>
      <c r="C94" s="223" t="s">
        <v>38</v>
      </c>
      <c r="D94" s="223"/>
      <c r="E94" s="223"/>
      <c r="F94" s="242" t="s">
        <v>2245</v>
      </c>
      <c r="G94" s="241"/>
      <c r="H94" s="223" t="s">
        <v>2281</v>
      </c>
      <c r="I94" s="223" t="s">
        <v>2279</v>
      </c>
      <c r="J94" s="223"/>
      <c r="K94" s="234"/>
    </row>
    <row r="95" spans="2:11" ht="15" customHeight="1">
      <c r="B95" s="243"/>
      <c r="C95" s="223" t="s">
        <v>48</v>
      </c>
      <c r="D95" s="223"/>
      <c r="E95" s="223"/>
      <c r="F95" s="242" t="s">
        <v>2245</v>
      </c>
      <c r="G95" s="241"/>
      <c r="H95" s="223" t="s">
        <v>2282</v>
      </c>
      <c r="I95" s="223" t="s">
        <v>2279</v>
      </c>
      <c r="J95" s="223"/>
      <c r="K95" s="234"/>
    </row>
    <row r="96" spans="2:11" ht="15" customHeight="1">
      <c r="B96" s="246"/>
      <c r="C96" s="247"/>
      <c r="D96" s="247"/>
      <c r="E96" s="247"/>
      <c r="F96" s="247"/>
      <c r="G96" s="247"/>
      <c r="H96" s="247"/>
      <c r="I96" s="247"/>
      <c r="J96" s="247"/>
      <c r="K96" s="248"/>
    </row>
    <row r="97" spans="2:11" ht="18.75" customHeight="1">
      <c r="B97" s="249"/>
      <c r="C97" s="250"/>
      <c r="D97" s="250"/>
      <c r="E97" s="250"/>
      <c r="F97" s="250"/>
      <c r="G97" s="250"/>
      <c r="H97" s="250"/>
      <c r="I97" s="250"/>
      <c r="J97" s="250"/>
      <c r="K97" s="249"/>
    </row>
    <row r="98" spans="2:11" ht="18.75" customHeight="1">
      <c r="B98" s="229"/>
      <c r="C98" s="229"/>
      <c r="D98" s="229"/>
      <c r="E98" s="229"/>
      <c r="F98" s="229"/>
      <c r="G98" s="229"/>
      <c r="H98" s="229"/>
      <c r="I98" s="229"/>
      <c r="J98" s="229"/>
      <c r="K98" s="229"/>
    </row>
    <row r="99" spans="2:11" ht="7.5" customHeight="1">
      <c r="B99" s="230"/>
      <c r="C99" s="231"/>
      <c r="D99" s="231"/>
      <c r="E99" s="231"/>
      <c r="F99" s="231"/>
      <c r="G99" s="231"/>
      <c r="H99" s="231"/>
      <c r="I99" s="231"/>
      <c r="J99" s="231"/>
      <c r="K99" s="232"/>
    </row>
    <row r="100" spans="2:11" ht="45" customHeight="1">
      <c r="B100" s="233"/>
      <c r="C100" s="373" t="s">
        <v>2283</v>
      </c>
      <c r="D100" s="373"/>
      <c r="E100" s="373"/>
      <c r="F100" s="373"/>
      <c r="G100" s="373"/>
      <c r="H100" s="373"/>
      <c r="I100" s="373"/>
      <c r="J100" s="373"/>
      <c r="K100" s="234"/>
    </row>
    <row r="101" spans="2:11" ht="17.25" customHeight="1">
      <c r="B101" s="233"/>
      <c r="C101" s="235" t="s">
        <v>2239</v>
      </c>
      <c r="D101" s="235"/>
      <c r="E101" s="235"/>
      <c r="F101" s="235" t="s">
        <v>2240</v>
      </c>
      <c r="G101" s="236"/>
      <c r="H101" s="235" t="s">
        <v>131</v>
      </c>
      <c r="I101" s="235" t="s">
        <v>57</v>
      </c>
      <c r="J101" s="235" t="s">
        <v>2241</v>
      </c>
      <c r="K101" s="234"/>
    </row>
    <row r="102" spans="2:11" ht="17.25" customHeight="1">
      <c r="B102" s="233"/>
      <c r="C102" s="237" t="s">
        <v>2242</v>
      </c>
      <c r="D102" s="237"/>
      <c r="E102" s="237"/>
      <c r="F102" s="238" t="s">
        <v>2243</v>
      </c>
      <c r="G102" s="239"/>
      <c r="H102" s="237"/>
      <c r="I102" s="237"/>
      <c r="J102" s="237" t="s">
        <v>2244</v>
      </c>
      <c r="K102" s="234"/>
    </row>
    <row r="103" spans="2:11" ht="5.25" customHeight="1">
      <c r="B103" s="233"/>
      <c r="C103" s="235"/>
      <c r="D103" s="235"/>
      <c r="E103" s="235"/>
      <c r="F103" s="235"/>
      <c r="G103" s="251"/>
      <c r="H103" s="235"/>
      <c r="I103" s="235"/>
      <c r="J103" s="235"/>
      <c r="K103" s="234"/>
    </row>
    <row r="104" spans="2:11" ht="15" customHeight="1">
      <c r="B104" s="233"/>
      <c r="C104" s="223" t="s">
        <v>53</v>
      </c>
      <c r="D104" s="240"/>
      <c r="E104" s="240"/>
      <c r="F104" s="242" t="s">
        <v>2245</v>
      </c>
      <c r="G104" s="251"/>
      <c r="H104" s="223" t="s">
        <v>2284</v>
      </c>
      <c r="I104" s="223" t="s">
        <v>2247</v>
      </c>
      <c r="J104" s="223">
        <v>20</v>
      </c>
      <c r="K104" s="234"/>
    </row>
    <row r="105" spans="2:11" ht="15" customHeight="1">
      <c r="B105" s="233"/>
      <c r="C105" s="223" t="s">
        <v>2248</v>
      </c>
      <c r="D105" s="223"/>
      <c r="E105" s="223"/>
      <c r="F105" s="242" t="s">
        <v>2245</v>
      </c>
      <c r="G105" s="223"/>
      <c r="H105" s="223" t="s">
        <v>2284</v>
      </c>
      <c r="I105" s="223" t="s">
        <v>2247</v>
      </c>
      <c r="J105" s="223">
        <v>120</v>
      </c>
      <c r="K105" s="234"/>
    </row>
    <row r="106" spans="2:11" ht="15" customHeight="1">
      <c r="B106" s="243"/>
      <c r="C106" s="223" t="s">
        <v>2250</v>
      </c>
      <c r="D106" s="223"/>
      <c r="E106" s="223"/>
      <c r="F106" s="242" t="s">
        <v>2251</v>
      </c>
      <c r="G106" s="223"/>
      <c r="H106" s="223" t="s">
        <v>2284</v>
      </c>
      <c r="I106" s="223" t="s">
        <v>2247</v>
      </c>
      <c r="J106" s="223">
        <v>50</v>
      </c>
      <c r="K106" s="234"/>
    </row>
    <row r="107" spans="2:11" ht="15" customHeight="1">
      <c r="B107" s="243"/>
      <c r="C107" s="223" t="s">
        <v>2253</v>
      </c>
      <c r="D107" s="223"/>
      <c r="E107" s="223"/>
      <c r="F107" s="242" t="s">
        <v>2245</v>
      </c>
      <c r="G107" s="223"/>
      <c r="H107" s="223" t="s">
        <v>2284</v>
      </c>
      <c r="I107" s="223" t="s">
        <v>2255</v>
      </c>
      <c r="J107" s="223"/>
      <c r="K107" s="234"/>
    </row>
    <row r="108" spans="2:11" ht="15" customHeight="1">
      <c r="B108" s="243"/>
      <c r="C108" s="223" t="s">
        <v>2264</v>
      </c>
      <c r="D108" s="223"/>
      <c r="E108" s="223"/>
      <c r="F108" s="242" t="s">
        <v>2251</v>
      </c>
      <c r="G108" s="223"/>
      <c r="H108" s="223" t="s">
        <v>2284</v>
      </c>
      <c r="I108" s="223" t="s">
        <v>2247</v>
      </c>
      <c r="J108" s="223">
        <v>50</v>
      </c>
      <c r="K108" s="234"/>
    </row>
    <row r="109" spans="2:11" ht="15" customHeight="1">
      <c r="B109" s="243"/>
      <c r="C109" s="223" t="s">
        <v>2272</v>
      </c>
      <c r="D109" s="223"/>
      <c r="E109" s="223"/>
      <c r="F109" s="242" t="s">
        <v>2251</v>
      </c>
      <c r="G109" s="223"/>
      <c r="H109" s="223" t="s">
        <v>2284</v>
      </c>
      <c r="I109" s="223" t="s">
        <v>2247</v>
      </c>
      <c r="J109" s="223">
        <v>50</v>
      </c>
      <c r="K109" s="234"/>
    </row>
    <row r="110" spans="2:11" ht="15" customHeight="1">
      <c r="B110" s="243"/>
      <c r="C110" s="223" t="s">
        <v>2270</v>
      </c>
      <c r="D110" s="223"/>
      <c r="E110" s="223"/>
      <c r="F110" s="242" t="s">
        <v>2251</v>
      </c>
      <c r="G110" s="223"/>
      <c r="H110" s="223" t="s">
        <v>2284</v>
      </c>
      <c r="I110" s="223" t="s">
        <v>2247</v>
      </c>
      <c r="J110" s="223">
        <v>50</v>
      </c>
      <c r="K110" s="234"/>
    </row>
    <row r="111" spans="2:11" ht="15" customHeight="1">
      <c r="B111" s="243"/>
      <c r="C111" s="223" t="s">
        <v>53</v>
      </c>
      <c r="D111" s="223"/>
      <c r="E111" s="223"/>
      <c r="F111" s="242" t="s">
        <v>2245</v>
      </c>
      <c r="G111" s="223"/>
      <c r="H111" s="223" t="s">
        <v>2285</v>
      </c>
      <c r="I111" s="223" t="s">
        <v>2247</v>
      </c>
      <c r="J111" s="223">
        <v>20</v>
      </c>
      <c r="K111" s="234"/>
    </row>
    <row r="112" spans="2:11" ht="15" customHeight="1">
      <c r="B112" s="243"/>
      <c r="C112" s="223" t="s">
        <v>2286</v>
      </c>
      <c r="D112" s="223"/>
      <c r="E112" s="223"/>
      <c r="F112" s="242" t="s">
        <v>2245</v>
      </c>
      <c r="G112" s="223"/>
      <c r="H112" s="223" t="s">
        <v>2287</v>
      </c>
      <c r="I112" s="223" t="s">
        <v>2247</v>
      </c>
      <c r="J112" s="223">
        <v>120</v>
      </c>
      <c r="K112" s="234"/>
    </row>
    <row r="113" spans="2:11" ht="15" customHeight="1">
      <c r="B113" s="243"/>
      <c r="C113" s="223" t="s">
        <v>38</v>
      </c>
      <c r="D113" s="223"/>
      <c r="E113" s="223"/>
      <c r="F113" s="242" t="s">
        <v>2245</v>
      </c>
      <c r="G113" s="223"/>
      <c r="H113" s="223" t="s">
        <v>2288</v>
      </c>
      <c r="I113" s="223" t="s">
        <v>2279</v>
      </c>
      <c r="J113" s="223"/>
      <c r="K113" s="234"/>
    </row>
    <row r="114" spans="2:11" ht="15" customHeight="1">
      <c r="B114" s="243"/>
      <c r="C114" s="223" t="s">
        <v>48</v>
      </c>
      <c r="D114" s="223"/>
      <c r="E114" s="223"/>
      <c r="F114" s="242" t="s">
        <v>2245</v>
      </c>
      <c r="G114" s="223"/>
      <c r="H114" s="223" t="s">
        <v>2289</v>
      </c>
      <c r="I114" s="223" t="s">
        <v>2279</v>
      </c>
      <c r="J114" s="223"/>
      <c r="K114" s="234"/>
    </row>
    <row r="115" spans="2:11" ht="15" customHeight="1">
      <c r="B115" s="243"/>
      <c r="C115" s="223" t="s">
        <v>57</v>
      </c>
      <c r="D115" s="223"/>
      <c r="E115" s="223"/>
      <c r="F115" s="242" t="s">
        <v>2245</v>
      </c>
      <c r="G115" s="223"/>
      <c r="H115" s="223" t="s">
        <v>2290</v>
      </c>
      <c r="I115" s="223" t="s">
        <v>2291</v>
      </c>
      <c r="J115" s="223"/>
      <c r="K115" s="234"/>
    </row>
    <row r="116" spans="2:11" ht="15" customHeight="1">
      <c r="B116" s="246"/>
      <c r="C116" s="252"/>
      <c r="D116" s="252"/>
      <c r="E116" s="252"/>
      <c r="F116" s="252"/>
      <c r="G116" s="252"/>
      <c r="H116" s="252"/>
      <c r="I116" s="252"/>
      <c r="J116" s="252"/>
      <c r="K116" s="248"/>
    </row>
    <row r="117" spans="2:11" ht="18.75" customHeight="1">
      <c r="B117" s="253"/>
      <c r="C117" s="219"/>
      <c r="D117" s="219"/>
      <c r="E117" s="219"/>
      <c r="F117" s="254"/>
      <c r="G117" s="219"/>
      <c r="H117" s="219"/>
      <c r="I117" s="219"/>
      <c r="J117" s="219"/>
      <c r="K117" s="253"/>
    </row>
    <row r="118" spans="2:11" ht="18.75" customHeight="1">
      <c r="B118" s="229"/>
      <c r="C118" s="229"/>
      <c r="D118" s="229"/>
      <c r="E118" s="229"/>
      <c r="F118" s="229"/>
      <c r="G118" s="229"/>
      <c r="H118" s="229"/>
      <c r="I118" s="229"/>
      <c r="J118" s="229"/>
      <c r="K118" s="229"/>
    </row>
    <row r="119" spans="2:11" ht="7.5" customHeight="1">
      <c r="B119" s="255"/>
      <c r="C119" s="256"/>
      <c r="D119" s="256"/>
      <c r="E119" s="256"/>
      <c r="F119" s="256"/>
      <c r="G119" s="256"/>
      <c r="H119" s="256"/>
      <c r="I119" s="256"/>
      <c r="J119" s="256"/>
      <c r="K119" s="257"/>
    </row>
    <row r="120" spans="2:11" ht="45" customHeight="1">
      <c r="B120" s="258"/>
      <c r="C120" s="372" t="s">
        <v>2292</v>
      </c>
      <c r="D120" s="372"/>
      <c r="E120" s="372"/>
      <c r="F120" s="372"/>
      <c r="G120" s="372"/>
      <c r="H120" s="372"/>
      <c r="I120" s="372"/>
      <c r="J120" s="372"/>
      <c r="K120" s="259"/>
    </row>
    <row r="121" spans="2:11" ht="17.25" customHeight="1">
      <c r="B121" s="260"/>
      <c r="C121" s="235" t="s">
        <v>2239</v>
      </c>
      <c r="D121" s="235"/>
      <c r="E121" s="235"/>
      <c r="F121" s="235" t="s">
        <v>2240</v>
      </c>
      <c r="G121" s="236"/>
      <c r="H121" s="235" t="s">
        <v>131</v>
      </c>
      <c r="I121" s="235" t="s">
        <v>57</v>
      </c>
      <c r="J121" s="235" t="s">
        <v>2241</v>
      </c>
      <c r="K121" s="261"/>
    </row>
    <row r="122" spans="2:11" ht="17.25" customHeight="1">
      <c r="B122" s="260"/>
      <c r="C122" s="237" t="s">
        <v>2242</v>
      </c>
      <c r="D122" s="237"/>
      <c r="E122" s="237"/>
      <c r="F122" s="238" t="s">
        <v>2243</v>
      </c>
      <c r="G122" s="239"/>
      <c r="H122" s="237"/>
      <c r="I122" s="237"/>
      <c r="J122" s="237" t="s">
        <v>2244</v>
      </c>
      <c r="K122" s="261"/>
    </row>
    <row r="123" spans="2:11" ht="5.25" customHeight="1">
      <c r="B123" s="262"/>
      <c r="C123" s="240"/>
      <c r="D123" s="240"/>
      <c r="E123" s="240"/>
      <c r="F123" s="240"/>
      <c r="G123" s="223"/>
      <c r="H123" s="240"/>
      <c r="I123" s="240"/>
      <c r="J123" s="240"/>
      <c r="K123" s="263"/>
    </row>
    <row r="124" spans="2:11" ht="15" customHeight="1">
      <c r="B124" s="262"/>
      <c r="C124" s="223" t="s">
        <v>2248</v>
      </c>
      <c r="D124" s="240"/>
      <c r="E124" s="240"/>
      <c r="F124" s="242" t="s">
        <v>2245</v>
      </c>
      <c r="G124" s="223"/>
      <c r="H124" s="223" t="s">
        <v>2284</v>
      </c>
      <c r="I124" s="223" t="s">
        <v>2247</v>
      </c>
      <c r="J124" s="223">
        <v>120</v>
      </c>
      <c r="K124" s="264"/>
    </row>
    <row r="125" spans="2:11" ht="15" customHeight="1">
      <c r="B125" s="262"/>
      <c r="C125" s="223" t="s">
        <v>2293</v>
      </c>
      <c r="D125" s="223"/>
      <c r="E125" s="223"/>
      <c r="F125" s="242" t="s">
        <v>2245</v>
      </c>
      <c r="G125" s="223"/>
      <c r="H125" s="223" t="s">
        <v>2294</v>
      </c>
      <c r="I125" s="223" t="s">
        <v>2247</v>
      </c>
      <c r="J125" s="223" t="s">
        <v>2295</v>
      </c>
      <c r="K125" s="264"/>
    </row>
    <row r="126" spans="2:11" ht="15" customHeight="1">
      <c r="B126" s="262"/>
      <c r="C126" s="223" t="s">
        <v>2194</v>
      </c>
      <c r="D126" s="223"/>
      <c r="E126" s="223"/>
      <c r="F126" s="242" t="s">
        <v>2245</v>
      </c>
      <c r="G126" s="223"/>
      <c r="H126" s="223" t="s">
        <v>2296</v>
      </c>
      <c r="I126" s="223" t="s">
        <v>2247</v>
      </c>
      <c r="J126" s="223" t="s">
        <v>2295</v>
      </c>
      <c r="K126" s="264"/>
    </row>
    <row r="127" spans="2:11" ht="15" customHeight="1">
      <c r="B127" s="262"/>
      <c r="C127" s="223" t="s">
        <v>2256</v>
      </c>
      <c r="D127" s="223"/>
      <c r="E127" s="223"/>
      <c r="F127" s="242" t="s">
        <v>2251</v>
      </c>
      <c r="G127" s="223"/>
      <c r="H127" s="223" t="s">
        <v>2257</v>
      </c>
      <c r="I127" s="223" t="s">
        <v>2247</v>
      </c>
      <c r="J127" s="223">
        <v>15</v>
      </c>
      <c r="K127" s="264"/>
    </row>
    <row r="128" spans="2:11" ht="15" customHeight="1">
      <c r="B128" s="262"/>
      <c r="C128" s="244" t="s">
        <v>2258</v>
      </c>
      <c r="D128" s="244"/>
      <c r="E128" s="244"/>
      <c r="F128" s="245" t="s">
        <v>2251</v>
      </c>
      <c r="G128" s="244"/>
      <c r="H128" s="244" t="s">
        <v>2259</v>
      </c>
      <c r="I128" s="244" t="s">
        <v>2247</v>
      </c>
      <c r="J128" s="244">
        <v>15</v>
      </c>
      <c r="K128" s="264"/>
    </row>
    <row r="129" spans="2:11" ht="15" customHeight="1">
      <c r="B129" s="262"/>
      <c r="C129" s="244" t="s">
        <v>2260</v>
      </c>
      <c r="D129" s="244"/>
      <c r="E129" s="244"/>
      <c r="F129" s="245" t="s">
        <v>2251</v>
      </c>
      <c r="G129" s="244"/>
      <c r="H129" s="244" t="s">
        <v>2261</v>
      </c>
      <c r="I129" s="244" t="s">
        <v>2247</v>
      </c>
      <c r="J129" s="244">
        <v>20</v>
      </c>
      <c r="K129" s="264"/>
    </row>
    <row r="130" spans="2:11" ht="15" customHeight="1">
      <c r="B130" s="262"/>
      <c r="C130" s="244" t="s">
        <v>2262</v>
      </c>
      <c r="D130" s="244"/>
      <c r="E130" s="244"/>
      <c r="F130" s="245" t="s">
        <v>2251</v>
      </c>
      <c r="G130" s="244"/>
      <c r="H130" s="244" t="s">
        <v>2263</v>
      </c>
      <c r="I130" s="244" t="s">
        <v>2247</v>
      </c>
      <c r="J130" s="244">
        <v>20</v>
      </c>
      <c r="K130" s="264"/>
    </row>
    <row r="131" spans="2:11" ht="15" customHeight="1">
      <c r="B131" s="262"/>
      <c r="C131" s="223" t="s">
        <v>2250</v>
      </c>
      <c r="D131" s="223"/>
      <c r="E131" s="223"/>
      <c r="F131" s="242" t="s">
        <v>2251</v>
      </c>
      <c r="G131" s="223"/>
      <c r="H131" s="223" t="s">
        <v>2284</v>
      </c>
      <c r="I131" s="223" t="s">
        <v>2247</v>
      </c>
      <c r="J131" s="223">
        <v>50</v>
      </c>
      <c r="K131" s="264"/>
    </row>
    <row r="132" spans="2:11" ht="15" customHeight="1">
      <c r="B132" s="262"/>
      <c r="C132" s="223" t="s">
        <v>2264</v>
      </c>
      <c r="D132" s="223"/>
      <c r="E132" s="223"/>
      <c r="F132" s="242" t="s">
        <v>2251</v>
      </c>
      <c r="G132" s="223"/>
      <c r="H132" s="223" t="s">
        <v>2284</v>
      </c>
      <c r="I132" s="223" t="s">
        <v>2247</v>
      </c>
      <c r="J132" s="223">
        <v>50</v>
      </c>
      <c r="K132" s="264"/>
    </row>
    <row r="133" spans="2:11" ht="15" customHeight="1">
      <c r="B133" s="262"/>
      <c r="C133" s="223" t="s">
        <v>2270</v>
      </c>
      <c r="D133" s="223"/>
      <c r="E133" s="223"/>
      <c r="F133" s="242" t="s">
        <v>2251</v>
      </c>
      <c r="G133" s="223"/>
      <c r="H133" s="223" t="s">
        <v>2284</v>
      </c>
      <c r="I133" s="223" t="s">
        <v>2247</v>
      </c>
      <c r="J133" s="223">
        <v>50</v>
      </c>
      <c r="K133" s="264"/>
    </row>
    <row r="134" spans="2:11" ht="15" customHeight="1">
      <c r="B134" s="262"/>
      <c r="C134" s="223" t="s">
        <v>2272</v>
      </c>
      <c r="D134" s="223"/>
      <c r="E134" s="223"/>
      <c r="F134" s="242" t="s">
        <v>2251</v>
      </c>
      <c r="G134" s="223"/>
      <c r="H134" s="223" t="s">
        <v>2284</v>
      </c>
      <c r="I134" s="223" t="s">
        <v>2247</v>
      </c>
      <c r="J134" s="223">
        <v>50</v>
      </c>
      <c r="K134" s="264"/>
    </row>
    <row r="135" spans="2:11" ht="15" customHeight="1">
      <c r="B135" s="262"/>
      <c r="C135" s="223" t="s">
        <v>136</v>
      </c>
      <c r="D135" s="223"/>
      <c r="E135" s="223"/>
      <c r="F135" s="242" t="s">
        <v>2251</v>
      </c>
      <c r="G135" s="223"/>
      <c r="H135" s="223" t="s">
        <v>2297</v>
      </c>
      <c r="I135" s="223" t="s">
        <v>2247</v>
      </c>
      <c r="J135" s="223">
        <v>255</v>
      </c>
      <c r="K135" s="264"/>
    </row>
    <row r="136" spans="2:11" ht="15" customHeight="1">
      <c r="B136" s="262"/>
      <c r="C136" s="223" t="s">
        <v>2274</v>
      </c>
      <c r="D136" s="223"/>
      <c r="E136" s="223"/>
      <c r="F136" s="242" t="s">
        <v>2245</v>
      </c>
      <c r="G136" s="223"/>
      <c r="H136" s="223" t="s">
        <v>2298</v>
      </c>
      <c r="I136" s="223" t="s">
        <v>2276</v>
      </c>
      <c r="J136" s="223"/>
      <c r="K136" s="264"/>
    </row>
    <row r="137" spans="2:11" ht="15" customHeight="1">
      <c r="B137" s="262"/>
      <c r="C137" s="223" t="s">
        <v>2277</v>
      </c>
      <c r="D137" s="223"/>
      <c r="E137" s="223"/>
      <c r="F137" s="242" t="s">
        <v>2245</v>
      </c>
      <c r="G137" s="223"/>
      <c r="H137" s="223" t="s">
        <v>2299</v>
      </c>
      <c r="I137" s="223" t="s">
        <v>2279</v>
      </c>
      <c r="J137" s="223"/>
      <c r="K137" s="264"/>
    </row>
    <row r="138" spans="2:11" ht="15" customHeight="1">
      <c r="B138" s="262"/>
      <c r="C138" s="223" t="s">
        <v>2280</v>
      </c>
      <c r="D138" s="223"/>
      <c r="E138" s="223"/>
      <c r="F138" s="242" t="s">
        <v>2245</v>
      </c>
      <c r="G138" s="223"/>
      <c r="H138" s="223" t="s">
        <v>2280</v>
      </c>
      <c r="I138" s="223" t="s">
        <v>2279</v>
      </c>
      <c r="J138" s="223"/>
      <c r="K138" s="264"/>
    </row>
    <row r="139" spans="2:11" ht="15" customHeight="1">
      <c r="B139" s="262"/>
      <c r="C139" s="223" t="s">
        <v>38</v>
      </c>
      <c r="D139" s="223"/>
      <c r="E139" s="223"/>
      <c r="F139" s="242" t="s">
        <v>2245</v>
      </c>
      <c r="G139" s="223"/>
      <c r="H139" s="223" t="s">
        <v>2300</v>
      </c>
      <c r="I139" s="223" t="s">
        <v>2279</v>
      </c>
      <c r="J139" s="223"/>
      <c r="K139" s="264"/>
    </row>
    <row r="140" spans="2:11" ht="15" customHeight="1">
      <c r="B140" s="262"/>
      <c r="C140" s="223" t="s">
        <v>2301</v>
      </c>
      <c r="D140" s="223"/>
      <c r="E140" s="223"/>
      <c r="F140" s="242" t="s">
        <v>2245</v>
      </c>
      <c r="G140" s="223"/>
      <c r="H140" s="223" t="s">
        <v>2302</v>
      </c>
      <c r="I140" s="223" t="s">
        <v>2279</v>
      </c>
      <c r="J140" s="223"/>
      <c r="K140" s="264"/>
    </row>
    <row r="141" spans="2:11" ht="15" customHeight="1">
      <c r="B141" s="265"/>
      <c r="C141" s="266"/>
      <c r="D141" s="266"/>
      <c r="E141" s="266"/>
      <c r="F141" s="266"/>
      <c r="G141" s="266"/>
      <c r="H141" s="266"/>
      <c r="I141" s="266"/>
      <c r="J141" s="266"/>
      <c r="K141" s="267"/>
    </row>
    <row r="142" spans="2:11" ht="18.75" customHeight="1">
      <c r="B142" s="219"/>
      <c r="C142" s="219"/>
      <c r="D142" s="219"/>
      <c r="E142" s="219"/>
      <c r="F142" s="254"/>
      <c r="G142" s="219"/>
      <c r="H142" s="219"/>
      <c r="I142" s="219"/>
      <c r="J142" s="219"/>
      <c r="K142" s="219"/>
    </row>
    <row r="143" spans="2:11" ht="18.75" customHeight="1">
      <c r="B143" s="229"/>
      <c r="C143" s="229"/>
      <c r="D143" s="229"/>
      <c r="E143" s="229"/>
      <c r="F143" s="229"/>
      <c r="G143" s="229"/>
      <c r="H143" s="229"/>
      <c r="I143" s="229"/>
      <c r="J143" s="229"/>
      <c r="K143" s="229"/>
    </row>
    <row r="144" spans="2:11" ht="7.5" customHeight="1">
      <c r="B144" s="230"/>
      <c r="C144" s="231"/>
      <c r="D144" s="231"/>
      <c r="E144" s="231"/>
      <c r="F144" s="231"/>
      <c r="G144" s="231"/>
      <c r="H144" s="231"/>
      <c r="I144" s="231"/>
      <c r="J144" s="231"/>
      <c r="K144" s="232"/>
    </row>
    <row r="145" spans="2:11" ht="45" customHeight="1">
      <c r="B145" s="233"/>
      <c r="C145" s="373" t="s">
        <v>2303</v>
      </c>
      <c r="D145" s="373"/>
      <c r="E145" s="373"/>
      <c r="F145" s="373"/>
      <c r="G145" s="373"/>
      <c r="H145" s="373"/>
      <c r="I145" s="373"/>
      <c r="J145" s="373"/>
      <c r="K145" s="234"/>
    </row>
    <row r="146" spans="2:11" ht="17.25" customHeight="1">
      <c r="B146" s="233"/>
      <c r="C146" s="235" t="s">
        <v>2239</v>
      </c>
      <c r="D146" s="235"/>
      <c r="E146" s="235"/>
      <c r="F146" s="235" t="s">
        <v>2240</v>
      </c>
      <c r="G146" s="236"/>
      <c r="H146" s="235" t="s">
        <v>131</v>
      </c>
      <c r="I146" s="235" t="s">
        <v>57</v>
      </c>
      <c r="J146" s="235" t="s">
        <v>2241</v>
      </c>
      <c r="K146" s="234"/>
    </row>
    <row r="147" spans="2:11" ht="17.25" customHeight="1">
      <c r="B147" s="233"/>
      <c r="C147" s="237" t="s">
        <v>2242</v>
      </c>
      <c r="D147" s="237"/>
      <c r="E147" s="237"/>
      <c r="F147" s="238" t="s">
        <v>2243</v>
      </c>
      <c r="G147" s="239"/>
      <c r="H147" s="237"/>
      <c r="I147" s="237"/>
      <c r="J147" s="237" t="s">
        <v>2244</v>
      </c>
      <c r="K147" s="234"/>
    </row>
    <row r="148" spans="2:11" ht="5.25" customHeight="1">
      <c r="B148" s="243"/>
      <c r="C148" s="240"/>
      <c r="D148" s="240"/>
      <c r="E148" s="240"/>
      <c r="F148" s="240"/>
      <c r="G148" s="241"/>
      <c r="H148" s="240"/>
      <c r="I148" s="240"/>
      <c r="J148" s="240"/>
      <c r="K148" s="264"/>
    </row>
    <row r="149" spans="2:11" ht="15" customHeight="1">
      <c r="B149" s="243"/>
      <c r="C149" s="268" t="s">
        <v>2248</v>
      </c>
      <c r="D149" s="223"/>
      <c r="E149" s="223"/>
      <c r="F149" s="269" t="s">
        <v>2245</v>
      </c>
      <c r="G149" s="223"/>
      <c r="H149" s="268" t="s">
        <v>2284</v>
      </c>
      <c r="I149" s="268" t="s">
        <v>2247</v>
      </c>
      <c r="J149" s="268">
        <v>120</v>
      </c>
      <c r="K149" s="264"/>
    </row>
    <row r="150" spans="2:11" ht="15" customHeight="1">
      <c r="B150" s="243"/>
      <c r="C150" s="268" t="s">
        <v>2293</v>
      </c>
      <c r="D150" s="223"/>
      <c r="E150" s="223"/>
      <c r="F150" s="269" t="s">
        <v>2245</v>
      </c>
      <c r="G150" s="223"/>
      <c r="H150" s="268" t="s">
        <v>2304</v>
      </c>
      <c r="I150" s="268" t="s">
        <v>2247</v>
      </c>
      <c r="J150" s="268" t="s">
        <v>2295</v>
      </c>
      <c r="K150" s="264"/>
    </row>
    <row r="151" spans="2:11" ht="15" customHeight="1">
      <c r="B151" s="243"/>
      <c r="C151" s="268" t="s">
        <v>2194</v>
      </c>
      <c r="D151" s="223"/>
      <c r="E151" s="223"/>
      <c r="F151" s="269" t="s">
        <v>2245</v>
      </c>
      <c r="G151" s="223"/>
      <c r="H151" s="268" t="s">
        <v>2305</v>
      </c>
      <c r="I151" s="268" t="s">
        <v>2247</v>
      </c>
      <c r="J151" s="268" t="s">
        <v>2295</v>
      </c>
      <c r="K151" s="264"/>
    </row>
    <row r="152" spans="2:11" ht="15" customHeight="1">
      <c r="B152" s="243"/>
      <c r="C152" s="268" t="s">
        <v>2250</v>
      </c>
      <c r="D152" s="223"/>
      <c r="E152" s="223"/>
      <c r="F152" s="269" t="s">
        <v>2251</v>
      </c>
      <c r="G152" s="223"/>
      <c r="H152" s="268" t="s">
        <v>2284</v>
      </c>
      <c r="I152" s="268" t="s">
        <v>2247</v>
      </c>
      <c r="J152" s="268">
        <v>50</v>
      </c>
      <c r="K152" s="264"/>
    </row>
    <row r="153" spans="2:11" ht="15" customHeight="1">
      <c r="B153" s="243"/>
      <c r="C153" s="268" t="s">
        <v>2253</v>
      </c>
      <c r="D153" s="223"/>
      <c r="E153" s="223"/>
      <c r="F153" s="269" t="s">
        <v>2245</v>
      </c>
      <c r="G153" s="223"/>
      <c r="H153" s="268" t="s">
        <v>2284</v>
      </c>
      <c r="I153" s="268" t="s">
        <v>2255</v>
      </c>
      <c r="J153" s="268"/>
      <c r="K153" s="264"/>
    </row>
    <row r="154" spans="2:11" ht="15" customHeight="1">
      <c r="B154" s="243"/>
      <c r="C154" s="268" t="s">
        <v>2264</v>
      </c>
      <c r="D154" s="223"/>
      <c r="E154" s="223"/>
      <c r="F154" s="269" t="s">
        <v>2251</v>
      </c>
      <c r="G154" s="223"/>
      <c r="H154" s="268" t="s">
        <v>2284</v>
      </c>
      <c r="I154" s="268" t="s">
        <v>2247</v>
      </c>
      <c r="J154" s="268">
        <v>50</v>
      </c>
      <c r="K154" s="264"/>
    </row>
    <row r="155" spans="2:11" ht="15" customHeight="1">
      <c r="B155" s="243"/>
      <c r="C155" s="268" t="s">
        <v>2272</v>
      </c>
      <c r="D155" s="223"/>
      <c r="E155" s="223"/>
      <c r="F155" s="269" t="s">
        <v>2251</v>
      </c>
      <c r="G155" s="223"/>
      <c r="H155" s="268" t="s">
        <v>2284</v>
      </c>
      <c r="I155" s="268" t="s">
        <v>2247</v>
      </c>
      <c r="J155" s="268">
        <v>50</v>
      </c>
      <c r="K155" s="264"/>
    </row>
    <row r="156" spans="2:11" ht="15" customHeight="1">
      <c r="B156" s="243"/>
      <c r="C156" s="268" t="s">
        <v>2270</v>
      </c>
      <c r="D156" s="223"/>
      <c r="E156" s="223"/>
      <c r="F156" s="269" t="s">
        <v>2251</v>
      </c>
      <c r="G156" s="223"/>
      <c r="H156" s="268" t="s">
        <v>2284</v>
      </c>
      <c r="I156" s="268" t="s">
        <v>2247</v>
      </c>
      <c r="J156" s="268">
        <v>50</v>
      </c>
      <c r="K156" s="264"/>
    </row>
    <row r="157" spans="2:11" ht="15" customHeight="1">
      <c r="B157" s="243"/>
      <c r="C157" s="268" t="s">
        <v>120</v>
      </c>
      <c r="D157" s="223"/>
      <c r="E157" s="223"/>
      <c r="F157" s="269" t="s">
        <v>2245</v>
      </c>
      <c r="G157" s="223"/>
      <c r="H157" s="268" t="s">
        <v>2306</v>
      </c>
      <c r="I157" s="268" t="s">
        <v>2247</v>
      </c>
      <c r="J157" s="268" t="s">
        <v>2307</v>
      </c>
      <c r="K157" s="264"/>
    </row>
    <row r="158" spans="2:11" ht="15" customHeight="1">
      <c r="B158" s="243"/>
      <c r="C158" s="268" t="s">
        <v>2308</v>
      </c>
      <c r="D158" s="223"/>
      <c r="E158" s="223"/>
      <c r="F158" s="269" t="s">
        <v>2245</v>
      </c>
      <c r="G158" s="223"/>
      <c r="H158" s="268" t="s">
        <v>2309</v>
      </c>
      <c r="I158" s="268" t="s">
        <v>2279</v>
      </c>
      <c r="J158" s="268"/>
      <c r="K158" s="264"/>
    </row>
    <row r="159" spans="2:11" ht="15" customHeight="1">
      <c r="B159" s="270"/>
      <c r="C159" s="252"/>
      <c r="D159" s="252"/>
      <c r="E159" s="252"/>
      <c r="F159" s="252"/>
      <c r="G159" s="252"/>
      <c r="H159" s="252"/>
      <c r="I159" s="252"/>
      <c r="J159" s="252"/>
      <c r="K159" s="271"/>
    </row>
    <row r="160" spans="2:11" ht="18.75" customHeight="1">
      <c r="B160" s="219"/>
      <c r="C160" s="223"/>
      <c r="D160" s="223"/>
      <c r="E160" s="223"/>
      <c r="F160" s="242"/>
      <c r="G160" s="223"/>
      <c r="H160" s="223"/>
      <c r="I160" s="223"/>
      <c r="J160" s="223"/>
      <c r="K160" s="219"/>
    </row>
    <row r="161" spans="2:11" ht="18.75" customHeight="1">
      <c r="B161" s="229"/>
      <c r="C161" s="229"/>
      <c r="D161" s="229"/>
      <c r="E161" s="229"/>
      <c r="F161" s="229"/>
      <c r="G161" s="229"/>
      <c r="H161" s="229"/>
      <c r="I161" s="229"/>
      <c r="J161" s="229"/>
      <c r="K161" s="229"/>
    </row>
    <row r="162" spans="2:11" ht="7.5" customHeight="1">
      <c r="B162" s="211"/>
      <c r="C162" s="212"/>
      <c r="D162" s="212"/>
      <c r="E162" s="212"/>
      <c r="F162" s="212"/>
      <c r="G162" s="212"/>
      <c r="H162" s="212"/>
      <c r="I162" s="212"/>
      <c r="J162" s="212"/>
      <c r="K162" s="213"/>
    </row>
    <row r="163" spans="2:11" ht="45" customHeight="1">
      <c r="B163" s="214"/>
      <c r="C163" s="372" t="s">
        <v>2310</v>
      </c>
      <c r="D163" s="372"/>
      <c r="E163" s="372"/>
      <c r="F163" s="372"/>
      <c r="G163" s="372"/>
      <c r="H163" s="372"/>
      <c r="I163" s="372"/>
      <c r="J163" s="372"/>
      <c r="K163" s="215"/>
    </row>
    <row r="164" spans="2:11" ht="17.25" customHeight="1">
      <c r="B164" s="214"/>
      <c r="C164" s="235" t="s">
        <v>2239</v>
      </c>
      <c r="D164" s="235"/>
      <c r="E164" s="235"/>
      <c r="F164" s="235" t="s">
        <v>2240</v>
      </c>
      <c r="G164" s="272"/>
      <c r="H164" s="273" t="s">
        <v>131</v>
      </c>
      <c r="I164" s="273" t="s">
        <v>57</v>
      </c>
      <c r="J164" s="235" t="s">
        <v>2241</v>
      </c>
      <c r="K164" s="215"/>
    </row>
    <row r="165" spans="2:11" ht="17.25" customHeight="1">
      <c r="B165" s="216"/>
      <c r="C165" s="237" t="s">
        <v>2242</v>
      </c>
      <c r="D165" s="237"/>
      <c r="E165" s="237"/>
      <c r="F165" s="238" t="s">
        <v>2243</v>
      </c>
      <c r="G165" s="274"/>
      <c r="H165" s="275"/>
      <c r="I165" s="275"/>
      <c r="J165" s="237" t="s">
        <v>2244</v>
      </c>
      <c r="K165" s="217"/>
    </row>
    <row r="166" spans="2:11" ht="5.25" customHeight="1">
      <c r="B166" s="243"/>
      <c r="C166" s="240"/>
      <c r="D166" s="240"/>
      <c r="E166" s="240"/>
      <c r="F166" s="240"/>
      <c r="G166" s="241"/>
      <c r="H166" s="240"/>
      <c r="I166" s="240"/>
      <c r="J166" s="240"/>
      <c r="K166" s="264"/>
    </row>
    <row r="167" spans="2:11" ht="15" customHeight="1">
      <c r="B167" s="243"/>
      <c r="C167" s="223" t="s">
        <v>2248</v>
      </c>
      <c r="D167" s="223"/>
      <c r="E167" s="223"/>
      <c r="F167" s="242" t="s">
        <v>2245</v>
      </c>
      <c r="G167" s="223"/>
      <c r="H167" s="223" t="s">
        <v>2284</v>
      </c>
      <c r="I167" s="223" t="s">
        <v>2247</v>
      </c>
      <c r="J167" s="223">
        <v>120</v>
      </c>
      <c r="K167" s="264"/>
    </row>
    <row r="168" spans="2:11" ht="15" customHeight="1">
      <c r="B168" s="243"/>
      <c r="C168" s="223" t="s">
        <v>2293</v>
      </c>
      <c r="D168" s="223"/>
      <c r="E168" s="223"/>
      <c r="F168" s="242" t="s">
        <v>2245</v>
      </c>
      <c r="G168" s="223"/>
      <c r="H168" s="223" t="s">
        <v>2294</v>
      </c>
      <c r="I168" s="223" t="s">
        <v>2247</v>
      </c>
      <c r="J168" s="223" t="s">
        <v>2295</v>
      </c>
      <c r="K168" s="264"/>
    </row>
    <row r="169" spans="2:11" ht="15" customHeight="1">
      <c r="B169" s="243"/>
      <c r="C169" s="223" t="s">
        <v>2194</v>
      </c>
      <c r="D169" s="223"/>
      <c r="E169" s="223"/>
      <c r="F169" s="242" t="s">
        <v>2245</v>
      </c>
      <c r="G169" s="223"/>
      <c r="H169" s="223" t="s">
        <v>2311</v>
      </c>
      <c r="I169" s="223" t="s">
        <v>2247</v>
      </c>
      <c r="J169" s="223" t="s">
        <v>2295</v>
      </c>
      <c r="K169" s="264"/>
    </row>
    <row r="170" spans="2:11" ht="15" customHeight="1">
      <c r="B170" s="243"/>
      <c r="C170" s="223" t="s">
        <v>2250</v>
      </c>
      <c r="D170" s="223"/>
      <c r="E170" s="223"/>
      <c r="F170" s="242" t="s">
        <v>2251</v>
      </c>
      <c r="G170" s="223"/>
      <c r="H170" s="223" t="s">
        <v>2311</v>
      </c>
      <c r="I170" s="223" t="s">
        <v>2247</v>
      </c>
      <c r="J170" s="223">
        <v>50</v>
      </c>
      <c r="K170" s="264"/>
    </row>
    <row r="171" spans="2:11" ht="15" customHeight="1">
      <c r="B171" s="243"/>
      <c r="C171" s="223" t="s">
        <v>2253</v>
      </c>
      <c r="D171" s="223"/>
      <c r="E171" s="223"/>
      <c r="F171" s="242" t="s">
        <v>2245</v>
      </c>
      <c r="G171" s="223"/>
      <c r="H171" s="223" t="s">
        <v>2311</v>
      </c>
      <c r="I171" s="223" t="s">
        <v>2255</v>
      </c>
      <c r="J171" s="223"/>
      <c r="K171" s="264"/>
    </row>
    <row r="172" spans="2:11" ht="15" customHeight="1">
      <c r="B172" s="243"/>
      <c r="C172" s="223" t="s">
        <v>2264</v>
      </c>
      <c r="D172" s="223"/>
      <c r="E172" s="223"/>
      <c r="F172" s="242" t="s">
        <v>2251</v>
      </c>
      <c r="G172" s="223"/>
      <c r="H172" s="223" t="s">
        <v>2311</v>
      </c>
      <c r="I172" s="223" t="s">
        <v>2247</v>
      </c>
      <c r="J172" s="223">
        <v>50</v>
      </c>
      <c r="K172" s="264"/>
    </row>
    <row r="173" spans="2:11" ht="15" customHeight="1">
      <c r="B173" s="243"/>
      <c r="C173" s="223" t="s">
        <v>2272</v>
      </c>
      <c r="D173" s="223"/>
      <c r="E173" s="223"/>
      <c r="F173" s="242" t="s">
        <v>2251</v>
      </c>
      <c r="G173" s="223"/>
      <c r="H173" s="223" t="s">
        <v>2311</v>
      </c>
      <c r="I173" s="223" t="s">
        <v>2247</v>
      </c>
      <c r="J173" s="223">
        <v>50</v>
      </c>
      <c r="K173" s="264"/>
    </row>
    <row r="174" spans="2:11" ht="15" customHeight="1">
      <c r="B174" s="243"/>
      <c r="C174" s="223" t="s">
        <v>2270</v>
      </c>
      <c r="D174" s="223"/>
      <c r="E174" s="223"/>
      <c r="F174" s="242" t="s">
        <v>2251</v>
      </c>
      <c r="G174" s="223"/>
      <c r="H174" s="223" t="s">
        <v>2311</v>
      </c>
      <c r="I174" s="223" t="s">
        <v>2247</v>
      </c>
      <c r="J174" s="223">
        <v>50</v>
      </c>
      <c r="K174" s="264"/>
    </row>
    <row r="175" spans="2:11" ht="15" customHeight="1">
      <c r="B175" s="243"/>
      <c r="C175" s="223" t="s">
        <v>130</v>
      </c>
      <c r="D175" s="223"/>
      <c r="E175" s="223"/>
      <c r="F175" s="242" t="s">
        <v>2245</v>
      </c>
      <c r="G175" s="223"/>
      <c r="H175" s="223" t="s">
        <v>2312</v>
      </c>
      <c r="I175" s="223" t="s">
        <v>2313</v>
      </c>
      <c r="J175" s="223"/>
      <c r="K175" s="264"/>
    </row>
    <row r="176" spans="2:11" ht="15" customHeight="1">
      <c r="B176" s="243"/>
      <c r="C176" s="223" t="s">
        <v>57</v>
      </c>
      <c r="D176" s="223"/>
      <c r="E176" s="223"/>
      <c r="F176" s="242" t="s">
        <v>2245</v>
      </c>
      <c r="G176" s="223"/>
      <c r="H176" s="223" t="s">
        <v>2314</v>
      </c>
      <c r="I176" s="223" t="s">
        <v>2315</v>
      </c>
      <c r="J176" s="223">
        <v>1</v>
      </c>
      <c r="K176" s="264"/>
    </row>
    <row r="177" spans="2:11" ht="15" customHeight="1">
      <c r="B177" s="243"/>
      <c r="C177" s="223" t="s">
        <v>53</v>
      </c>
      <c r="D177" s="223"/>
      <c r="E177" s="223"/>
      <c r="F177" s="242" t="s">
        <v>2245</v>
      </c>
      <c r="G177" s="223"/>
      <c r="H177" s="223" t="s">
        <v>2316</v>
      </c>
      <c r="I177" s="223" t="s">
        <v>2247</v>
      </c>
      <c r="J177" s="223">
        <v>20</v>
      </c>
      <c r="K177" s="264"/>
    </row>
    <row r="178" spans="2:11" ht="15" customHeight="1">
      <c r="B178" s="243"/>
      <c r="C178" s="223" t="s">
        <v>131</v>
      </c>
      <c r="D178" s="223"/>
      <c r="E178" s="223"/>
      <c r="F178" s="242" t="s">
        <v>2245</v>
      </c>
      <c r="G178" s="223"/>
      <c r="H178" s="223" t="s">
        <v>2317</v>
      </c>
      <c r="I178" s="223" t="s">
        <v>2247</v>
      </c>
      <c r="J178" s="223">
        <v>255</v>
      </c>
      <c r="K178" s="264"/>
    </row>
    <row r="179" spans="2:11" ht="15" customHeight="1">
      <c r="B179" s="243"/>
      <c r="C179" s="223" t="s">
        <v>132</v>
      </c>
      <c r="D179" s="223"/>
      <c r="E179" s="223"/>
      <c r="F179" s="242" t="s">
        <v>2245</v>
      </c>
      <c r="G179" s="223"/>
      <c r="H179" s="223" t="s">
        <v>2210</v>
      </c>
      <c r="I179" s="223" t="s">
        <v>2247</v>
      </c>
      <c r="J179" s="223">
        <v>10</v>
      </c>
      <c r="K179" s="264"/>
    </row>
    <row r="180" spans="2:11" ht="15" customHeight="1">
      <c r="B180" s="243"/>
      <c r="C180" s="223" t="s">
        <v>133</v>
      </c>
      <c r="D180" s="223"/>
      <c r="E180" s="223"/>
      <c r="F180" s="242" t="s">
        <v>2245</v>
      </c>
      <c r="G180" s="223"/>
      <c r="H180" s="223" t="s">
        <v>2318</v>
      </c>
      <c r="I180" s="223" t="s">
        <v>2279</v>
      </c>
      <c r="J180" s="223"/>
      <c r="K180" s="264"/>
    </row>
    <row r="181" spans="2:11" ht="15" customHeight="1">
      <c r="B181" s="243"/>
      <c r="C181" s="223" t="s">
        <v>2319</v>
      </c>
      <c r="D181" s="223"/>
      <c r="E181" s="223"/>
      <c r="F181" s="242" t="s">
        <v>2245</v>
      </c>
      <c r="G181" s="223"/>
      <c r="H181" s="223" t="s">
        <v>2320</v>
      </c>
      <c r="I181" s="223" t="s">
        <v>2279</v>
      </c>
      <c r="J181" s="223"/>
      <c r="K181" s="264"/>
    </row>
    <row r="182" spans="2:11" ht="15" customHeight="1">
      <c r="B182" s="243"/>
      <c r="C182" s="223" t="s">
        <v>2308</v>
      </c>
      <c r="D182" s="223"/>
      <c r="E182" s="223"/>
      <c r="F182" s="242" t="s">
        <v>2245</v>
      </c>
      <c r="G182" s="223"/>
      <c r="H182" s="223" t="s">
        <v>2321</v>
      </c>
      <c r="I182" s="223" t="s">
        <v>2279</v>
      </c>
      <c r="J182" s="223"/>
      <c r="K182" s="264"/>
    </row>
    <row r="183" spans="2:11" ht="15" customHeight="1">
      <c r="B183" s="243"/>
      <c r="C183" s="223" t="s">
        <v>135</v>
      </c>
      <c r="D183" s="223"/>
      <c r="E183" s="223"/>
      <c r="F183" s="242" t="s">
        <v>2251</v>
      </c>
      <c r="G183" s="223"/>
      <c r="H183" s="223" t="s">
        <v>2322</v>
      </c>
      <c r="I183" s="223" t="s">
        <v>2247</v>
      </c>
      <c r="J183" s="223">
        <v>50</v>
      </c>
      <c r="K183" s="264"/>
    </row>
    <row r="184" spans="2:11" ht="15" customHeight="1">
      <c r="B184" s="243"/>
      <c r="C184" s="223" t="s">
        <v>2323</v>
      </c>
      <c r="D184" s="223"/>
      <c r="E184" s="223"/>
      <c r="F184" s="242" t="s">
        <v>2251</v>
      </c>
      <c r="G184" s="223"/>
      <c r="H184" s="223" t="s">
        <v>2324</v>
      </c>
      <c r="I184" s="223" t="s">
        <v>2325</v>
      </c>
      <c r="J184" s="223"/>
      <c r="K184" s="264"/>
    </row>
    <row r="185" spans="2:11" ht="15" customHeight="1">
      <c r="B185" s="243"/>
      <c r="C185" s="223" t="s">
        <v>2326</v>
      </c>
      <c r="D185" s="223"/>
      <c r="E185" s="223"/>
      <c r="F185" s="242" t="s">
        <v>2251</v>
      </c>
      <c r="G185" s="223"/>
      <c r="H185" s="223" t="s">
        <v>2327</v>
      </c>
      <c r="I185" s="223" t="s">
        <v>2325</v>
      </c>
      <c r="J185" s="223"/>
      <c r="K185" s="264"/>
    </row>
    <row r="186" spans="2:11" ht="15" customHeight="1">
      <c r="B186" s="243"/>
      <c r="C186" s="223" t="s">
        <v>2328</v>
      </c>
      <c r="D186" s="223"/>
      <c r="E186" s="223"/>
      <c r="F186" s="242" t="s">
        <v>2251</v>
      </c>
      <c r="G186" s="223"/>
      <c r="H186" s="223" t="s">
        <v>2329</v>
      </c>
      <c r="I186" s="223" t="s">
        <v>2325</v>
      </c>
      <c r="J186" s="223"/>
      <c r="K186" s="264"/>
    </row>
    <row r="187" spans="2:11" ht="15" customHeight="1">
      <c r="B187" s="243"/>
      <c r="C187" s="276" t="s">
        <v>2330</v>
      </c>
      <c r="D187" s="223"/>
      <c r="E187" s="223"/>
      <c r="F187" s="242" t="s">
        <v>2251</v>
      </c>
      <c r="G187" s="223"/>
      <c r="H187" s="223" t="s">
        <v>2331</v>
      </c>
      <c r="I187" s="223" t="s">
        <v>2332</v>
      </c>
      <c r="J187" s="277" t="s">
        <v>2333</v>
      </c>
      <c r="K187" s="264"/>
    </row>
    <row r="188" spans="2:11" ht="15" customHeight="1">
      <c r="B188" s="243"/>
      <c r="C188" s="228" t="s">
        <v>42</v>
      </c>
      <c r="D188" s="223"/>
      <c r="E188" s="223"/>
      <c r="F188" s="242" t="s">
        <v>2245</v>
      </c>
      <c r="G188" s="223"/>
      <c r="H188" s="219" t="s">
        <v>2334</v>
      </c>
      <c r="I188" s="223" t="s">
        <v>2335</v>
      </c>
      <c r="J188" s="223"/>
      <c r="K188" s="264"/>
    </row>
    <row r="189" spans="2:11" ht="15" customHeight="1">
      <c r="B189" s="243"/>
      <c r="C189" s="228" t="s">
        <v>2336</v>
      </c>
      <c r="D189" s="223"/>
      <c r="E189" s="223"/>
      <c r="F189" s="242" t="s">
        <v>2245</v>
      </c>
      <c r="G189" s="223"/>
      <c r="H189" s="223" t="s">
        <v>2337</v>
      </c>
      <c r="I189" s="223" t="s">
        <v>2279</v>
      </c>
      <c r="J189" s="223"/>
      <c r="K189" s="264"/>
    </row>
    <row r="190" spans="2:11" ht="15" customHeight="1">
      <c r="B190" s="243"/>
      <c r="C190" s="228" t="s">
        <v>2338</v>
      </c>
      <c r="D190" s="223"/>
      <c r="E190" s="223"/>
      <c r="F190" s="242" t="s">
        <v>2245</v>
      </c>
      <c r="G190" s="223"/>
      <c r="H190" s="223" t="s">
        <v>2339</v>
      </c>
      <c r="I190" s="223" t="s">
        <v>2279</v>
      </c>
      <c r="J190" s="223"/>
      <c r="K190" s="264"/>
    </row>
    <row r="191" spans="2:11" ht="15" customHeight="1">
      <c r="B191" s="243"/>
      <c r="C191" s="228" t="s">
        <v>2340</v>
      </c>
      <c r="D191" s="223"/>
      <c r="E191" s="223"/>
      <c r="F191" s="242" t="s">
        <v>2251</v>
      </c>
      <c r="G191" s="223"/>
      <c r="H191" s="223" t="s">
        <v>2341</v>
      </c>
      <c r="I191" s="223" t="s">
        <v>2279</v>
      </c>
      <c r="J191" s="223"/>
      <c r="K191" s="264"/>
    </row>
    <row r="192" spans="2:11" ht="15" customHeight="1">
      <c r="B192" s="270"/>
      <c r="C192" s="278"/>
      <c r="D192" s="252"/>
      <c r="E192" s="252"/>
      <c r="F192" s="252"/>
      <c r="G192" s="252"/>
      <c r="H192" s="252"/>
      <c r="I192" s="252"/>
      <c r="J192" s="252"/>
      <c r="K192" s="271"/>
    </row>
    <row r="193" spans="2:11" ht="18.75" customHeight="1">
      <c r="B193" s="219"/>
      <c r="C193" s="223"/>
      <c r="D193" s="223"/>
      <c r="E193" s="223"/>
      <c r="F193" s="242"/>
      <c r="G193" s="223"/>
      <c r="H193" s="223"/>
      <c r="I193" s="223"/>
      <c r="J193" s="223"/>
      <c r="K193" s="219"/>
    </row>
    <row r="194" spans="2:11" ht="18.75" customHeight="1">
      <c r="B194" s="219"/>
      <c r="C194" s="223"/>
      <c r="D194" s="223"/>
      <c r="E194" s="223"/>
      <c r="F194" s="242"/>
      <c r="G194" s="223"/>
      <c r="H194" s="223"/>
      <c r="I194" s="223"/>
      <c r="J194" s="223"/>
      <c r="K194" s="219"/>
    </row>
    <row r="195" spans="2:11" ht="18.75" customHeight="1">
      <c r="B195" s="229"/>
      <c r="C195" s="229"/>
      <c r="D195" s="229"/>
      <c r="E195" s="229"/>
      <c r="F195" s="229"/>
      <c r="G195" s="229"/>
      <c r="H195" s="229"/>
      <c r="I195" s="229"/>
      <c r="J195" s="229"/>
      <c r="K195" s="229"/>
    </row>
    <row r="196" spans="2:11">
      <c r="B196" s="211"/>
      <c r="C196" s="212"/>
      <c r="D196" s="212"/>
      <c r="E196" s="212"/>
      <c r="F196" s="212"/>
      <c r="G196" s="212"/>
      <c r="H196" s="212"/>
      <c r="I196" s="212"/>
      <c r="J196" s="212"/>
      <c r="K196" s="213"/>
    </row>
    <row r="197" spans="2:11" ht="21">
      <c r="B197" s="214"/>
      <c r="C197" s="372" t="s">
        <v>2342</v>
      </c>
      <c r="D197" s="372"/>
      <c r="E197" s="372"/>
      <c r="F197" s="372"/>
      <c r="G197" s="372"/>
      <c r="H197" s="372"/>
      <c r="I197" s="372"/>
      <c r="J197" s="372"/>
      <c r="K197" s="215"/>
    </row>
    <row r="198" spans="2:11" ht="25.5" customHeight="1">
      <c r="B198" s="214"/>
      <c r="C198" s="128" t="s">
        <v>2343</v>
      </c>
      <c r="D198" s="128"/>
      <c r="E198" s="128"/>
      <c r="F198" s="128" t="s">
        <v>2344</v>
      </c>
      <c r="G198" s="279"/>
      <c r="H198" s="375" t="s">
        <v>2345</v>
      </c>
      <c r="I198" s="375"/>
      <c r="J198" s="375"/>
      <c r="K198" s="215"/>
    </row>
    <row r="199" spans="2:11" ht="5.25" customHeight="1">
      <c r="B199" s="243"/>
      <c r="C199" s="240"/>
      <c r="D199" s="240"/>
      <c r="E199" s="240"/>
      <c r="F199" s="240"/>
      <c r="G199" s="223"/>
      <c r="H199" s="240"/>
      <c r="I199" s="240"/>
      <c r="J199" s="240"/>
      <c r="K199" s="264"/>
    </row>
    <row r="200" spans="2:11" ht="15" customHeight="1">
      <c r="B200" s="243"/>
      <c r="C200" s="223" t="s">
        <v>2335</v>
      </c>
      <c r="D200" s="223"/>
      <c r="E200" s="223"/>
      <c r="F200" s="242" t="s">
        <v>43</v>
      </c>
      <c r="G200" s="223"/>
      <c r="H200" s="371" t="s">
        <v>2346</v>
      </c>
      <c r="I200" s="371"/>
      <c r="J200" s="371"/>
      <c r="K200" s="264"/>
    </row>
    <row r="201" spans="2:11" ht="15" customHeight="1">
      <c r="B201" s="243"/>
      <c r="C201" s="249"/>
      <c r="D201" s="223"/>
      <c r="E201" s="223"/>
      <c r="F201" s="242" t="s">
        <v>44</v>
      </c>
      <c r="G201" s="223"/>
      <c r="H201" s="371" t="s">
        <v>2347</v>
      </c>
      <c r="I201" s="371"/>
      <c r="J201" s="371"/>
      <c r="K201" s="264"/>
    </row>
    <row r="202" spans="2:11" ht="15" customHeight="1">
      <c r="B202" s="243"/>
      <c r="C202" s="249"/>
      <c r="D202" s="223"/>
      <c r="E202" s="223"/>
      <c r="F202" s="242" t="s">
        <v>47</v>
      </c>
      <c r="G202" s="223"/>
      <c r="H202" s="371" t="s">
        <v>2348</v>
      </c>
      <c r="I202" s="371"/>
      <c r="J202" s="371"/>
      <c r="K202" s="264"/>
    </row>
    <row r="203" spans="2:11" ht="15" customHeight="1">
      <c r="B203" s="243"/>
      <c r="C203" s="223"/>
      <c r="D203" s="223"/>
      <c r="E203" s="223"/>
      <c r="F203" s="242" t="s">
        <v>45</v>
      </c>
      <c r="G203" s="223"/>
      <c r="H203" s="371" t="s">
        <v>2349</v>
      </c>
      <c r="I203" s="371"/>
      <c r="J203" s="371"/>
      <c r="K203" s="264"/>
    </row>
    <row r="204" spans="2:11" ht="15" customHeight="1">
      <c r="B204" s="243"/>
      <c r="C204" s="223"/>
      <c r="D204" s="223"/>
      <c r="E204" s="223"/>
      <c r="F204" s="242" t="s">
        <v>46</v>
      </c>
      <c r="G204" s="223"/>
      <c r="H204" s="371" t="s">
        <v>2350</v>
      </c>
      <c r="I204" s="371"/>
      <c r="J204" s="371"/>
      <c r="K204" s="264"/>
    </row>
    <row r="205" spans="2:11" ht="15" customHeight="1">
      <c r="B205" s="243"/>
      <c r="C205" s="223"/>
      <c r="D205" s="223"/>
      <c r="E205" s="223"/>
      <c r="F205" s="242"/>
      <c r="G205" s="223"/>
      <c r="H205" s="223"/>
      <c r="I205" s="223"/>
      <c r="J205" s="223"/>
      <c r="K205" s="264"/>
    </row>
    <row r="206" spans="2:11" ht="15" customHeight="1">
      <c r="B206" s="243"/>
      <c r="C206" s="223" t="s">
        <v>2291</v>
      </c>
      <c r="D206" s="223"/>
      <c r="E206" s="223"/>
      <c r="F206" s="242" t="s">
        <v>79</v>
      </c>
      <c r="G206" s="223"/>
      <c r="H206" s="371" t="s">
        <v>2351</v>
      </c>
      <c r="I206" s="371"/>
      <c r="J206" s="371"/>
      <c r="K206" s="264"/>
    </row>
    <row r="207" spans="2:11" ht="15" customHeight="1">
      <c r="B207" s="243"/>
      <c r="C207" s="249"/>
      <c r="D207" s="223"/>
      <c r="E207" s="223"/>
      <c r="F207" s="242" t="s">
        <v>2188</v>
      </c>
      <c r="G207" s="223"/>
      <c r="H207" s="371" t="s">
        <v>2189</v>
      </c>
      <c r="I207" s="371"/>
      <c r="J207" s="371"/>
      <c r="K207" s="264"/>
    </row>
    <row r="208" spans="2:11" ht="15" customHeight="1">
      <c r="B208" s="243"/>
      <c r="C208" s="223"/>
      <c r="D208" s="223"/>
      <c r="E208" s="223"/>
      <c r="F208" s="242" t="s">
        <v>2186</v>
      </c>
      <c r="G208" s="223"/>
      <c r="H208" s="371" t="s">
        <v>2352</v>
      </c>
      <c r="I208" s="371"/>
      <c r="J208" s="371"/>
      <c r="K208" s="264"/>
    </row>
    <row r="209" spans="2:11" ht="15" customHeight="1">
      <c r="B209" s="280"/>
      <c r="C209" s="249"/>
      <c r="D209" s="249"/>
      <c r="E209" s="249"/>
      <c r="F209" s="242" t="s">
        <v>2190</v>
      </c>
      <c r="G209" s="228"/>
      <c r="H209" s="374" t="s">
        <v>2191</v>
      </c>
      <c r="I209" s="374"/>
      <c r="J209" s="374"/>
      <c r="K209" s="281"/>
    </row>
    <row r="210" spans="2:11" ht="15" customHeight="1">
      <c r="B210" s="280"/>
      <c r="C210" s="249"/>
      <c r="D210" s="249"/>
      <c r="E210" s="249"/>
      <c r="F210" s="242" t="s">
        <v>2192</v>
      </c>
      <c r="G210" s="228"/>
      <c r="H210" s="374" t="s">
        <v>2353</v>
      </c>
      <c r="I210" s="374"/>
      <c r="J210" s="374"/>
      <c r="K210" s="281"/>
    </row>
    <row r="211" spans="2:11" ht="15" customHeight="1">
      <c r="B211" s="280"/>
      <c r="C211" s="249"/>
      <c r="D211" s="249"/>
      <c r="E211" s="249"/>
      <c r="F211" s="282"/>
      <c r="G211" s="228"/>
      <c r="H211" s="283"/>
      <c r="I211" s="283"/>
      <c r="J211" s="283"/>
      <c r="K211" s="281"/>
    </row>
    <row r="212" spans="2:11" ht="15" customHeight="1">
      <c r="B212" s="280"/>
      <c r="C212" s="223" t="s">
        <v>2315</v>
      </c>
      <c r="D212" s="249"/>
      <c r="E212" s="249"/>
      <c r="F212" s="242">
        <v>1</v>
      </c>
      <c r="G212" s="228"/>
      <c r="H212" s="374" t="s">
        <v>2354</v>
      </c>
      <c r="I212" s="374"/>
      <c r="J212" s="374"/>
      <c r="K212" s="281"/>
    </row>
    <row r="213" spans="2:11" ht="15" customHeight="1">
      <c r="B213" s="280"/>
      <c r="C213" s="249"/>
      <c r="D213" s="249"/>
      <c r="E213" s="249"/>
      <c r="F213" s="242">
        <v>2</v>
      </c>
      <c r="G213" s="228"/>
      <c r="H213" s="374" t="s">
        <v>2355</v>
      </c>
      <c r="I213" s="374"/>
      <c r="J213" s="374"/>
      <c r="K213" s="281"/>
    </row>
    <row r="214" spans="2:11" ht="15" customHeight="1">
      <c r="B214" s="280"/>
      <c r="C214" s="249"/>
      <c r="D214" s="249"/>
      <c r="E214" s="249"/>
      <c r="F214" s="242">
        <v>3</v>
      </c>
      <c r="G214" s="228"/>
      <c r="H214" s="374" t="s">
        <v>2356</v>
      </c>
      <c r="I214" s="374"/>
      <c r="J214" s="374"/>
      <c r="K214" s="281"/>
    </row>
    <row r="215" spans="2:11" ht="15" customHeight="1">
      <c r="B215" s="280"/>
      <c r="C215" s="249"/>
      <c r="D215" s="249"/>
      <c r="E215" s="249"/>
      <c r="F215" s="242">
        <v>4</v>
      </c>
      <c r="G215" s="228"/>
      <c r="H215" s="374" t="s">
        <v>2357</v>
      </c>
      <c r="I215" s="374"/>
      <c r="J215" s="374"/>
      <c r="K215" s="281"/>
    </row>
    <row r="216" spans="2:11" ht="12.75" customHeight="1">
      <c r="B216" s="284"/>
      <c r="C216" s="285"/>
      <c r="D216" s="285"/>
      <c r="E216" s="285"/>
      <c r="F216" s="285"/>
      <c r="G216" s="285"/>
      <c r="H216" s="285"/>
      <c r="I216" s="285"/>
      <c r="J216" s="285"/>
      <c r="K216" s="286"/>
    </row>
  </sheetData>
  <sheetProtection sheet="1" objects="1" scenarios="1" formatCells="0" formatColumns="0" formatRows="0" sort="0" autoFilter="0"/>
  <mergeCells count="77">
    <mergeCell ref="C3:J3"/>
    <mergeCell ref="C4:J4"/>
    <mergeCell ref="C6:J6"/>
    <mergeCell ref="C7:J7"/>
    <mergeCell ref="D11:J11"/>
    <mergeCell ref="F19:J19"/>
    <mergeCell ref="F20:J20"/>
    <mergeCell ref="F21:J21"/>
    <mergeCell ref="C23:J23"/>
    <mergeCell ref="C9:J9"/>
    <mergeCell ref="D10:J10"/>
    <mergeCell ref="D13:J13"/>
    <mergeCell ref="D14:J14"/>
    <mergeCell ref="D15:J15"/>
    <mergeCell ref="F16:J16"/>
    <mergeCell ref="F17:J17"/>
    <mergeCell ref="F18:J18"/>
    <mergeCell ref="C24:J24"/>
    <mergeCell ref="G40:J40"/>
    <mergeCell ref="G41:J41"/>
    <mergeCell ref="G43:J43"/>
    <mergeCell ref="D33:J33"/>
    <mergeCell ref="G36:J36"/>
    <mergeCell ref="G37:J37"/>
    <mergeCell ref="G38:J38"/>
    <mergeCell ref="G39:J39"/>
    <mergeCell ref="G35:J35"/>
    <mergeCell ref="D25:J25"/>
    <mergeCell ref="G34:J34"/>
    <mergeCell ref="D32:J32"/>
    <mergeCell ref="D26:J26"/>
    <mergeCell ref="D28:J28"/>
    <mergeCell ref="D29:J29"/>
    <mergeCell ref="D31:J31"/>
    <mergeCell ref="E47:J47"/>
    <mergeCell ref="G42:J42"/>
    <mergeCell ref="C52:J52"/>
    <mergeCell ref="C55:J55"/>
    <mergeCell ref="E46:J46"/>
    <mergeCell ref="D49:J49"/>
    <mergeCell ref="C50:J50"/>
    <mergeCell ref="E48:J48"/>
    <mergeCell ref="C53:J53"/>
    <mergeCell ref="D45:J45"/>
    <mergeCell ref="C120:J120"/>
    <mergeCell ref="C73:J73"/>
    <mergeCell ref="D58:J58"/>
    <mergeCell ref="D59:J59"/>
    <mergeCell ref="D66:J66"/>
    <mergeCell ref="D65:J65"/>
    <mergeCell ref="D64:J64"/>
    <mergeCell ref="D61:J61"/>
    <mergeCell ref="D67:J67"/>
    <mergeCell ref="D68:J68"/>
    <mergeCell ref="D57:J57"/>
    <mergeCell ref="D56:J56"/>
    <mergeCell ref="D60:J60"/>
    <mergeCell ref="D63:J63"/>
    <mergeCell ref="C100:J100"/>
    <mergeCell ref="C197:J197"/>
    <mergeCell ref="C145:J145"/>
    <mergeCell ref="H215:J215"/>
    <mergeCell ref="H213:J213"/>
    <mergeCell ref="H210:J210"/>
    <mergeCell ref="H209:J209"/>
    <mergeCell ref="H214:J214"/>
    <mergeCell ref="H198:J198"/>
    <mergeCell ref="H206:J206"/>
    <mergeCell ref="H212:J212"/>
    <mergeCell ref="C163:J163"/>
    <mergeCell ref="H204:J204"/>
    <mergeCell ref="H202:J202"/>
    <mergeCell ref="H207:J207"/>
    <mergeCell ref="H200:J200"/>
    <mergeCell ref="H208:J208"/>
    <mergeCell ref="H203:J203"/>
    <mergeCell ref="H201:J201"/>
  </mergeCells>
  <phoneticPr fontId="0" type="noConversion"/>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12</vt:i4>
      </vt:variant>
      <vt:variant>
        <vt:lpstr>Pojmenované oblasti</vt:lpstr>
      </vt:variant>
      <vt:variant>
        <vt:i4>23</vt:i4>
      </vt:variant>
    </vt:vector>
  </HeadingPairs>
  <TitlesOfParts>
    <vt:vector size="35" baseType="lpstr">
      <vt:lpstr>Rekapitulace stavby</vt:lpstr>
      <vt:lpstr>SO 00 - Všeobecné práce</vt:lpstr>
      <vt:lpstr>SO 01 - Bourání povrchů</vt:lpstr>
      <vt:lpstr>SO 02 - Terénní úpravy</vt:lpstr>
      <vt:lpstr>SO 03 - Komunikace, zpevn...</vt:lpstr>
      <vt:lpstr>SO 04.1 - Příprava území,...</vt:lpstr>
      <vt:lpstr>SO 04.2 - Úprava přepadu ...</vt:lpstr>
      <vt:lpstr>SO 04.3 - Výstavba mokřad...</vt:lpstr>
      <vt:lpstr>SO 04.4 - Konečné úpravy,...</vt:lpstr>
      <vt:lpstr>SO 05 - Veřejné osvětlení</vt:lpstr>
      <vt:lpstr>SO 08 - Vegetační úpravy</vt:lpstr>
      <vt:lpstr>Pokyny pro vyplnění</vt:lpstr>
      <vt:lpstr>'Rekapitulace stavby'!Názvy_tisku</vt:lpstr>
      <vt:lpstr>'SO 00 - Všeobecné práce'!Názvy_tisku</vt:lpstr>
      <vt:lpstr>'SO 01 - Bourání povrchů'!Názvy_tisku</vt:lpstr>
      <vt:lpstr>'SO 02 - Terénní úpravy'!Názvy_tisku</vt:lpstr>
      <vt:lpstr>'SO 03 - Komunikace, zpevn...'!Názvy_tisku</vt:lpstr>
      <vt:lpstr>'SO 04.1 - Příprava území,...'!Názvy_tisku</vt:lpstr>
      <vt:lpstr>'SO 04.2 - Úprava přepadu ...'!Názvy_tisku</vt:lpstr>
      <vt:lpstr>'SO 04.3 - Výstavba mokřad...'!Názvy_tisku</vt:lpstr>
      <vt:lpstr>'SO 04.4 - Konečné úpravy,...'!Názvy_tisku</vt:lpstr>
      <vt:lpstr>'SO 05 - Veřejné osvětlení'!Názvy_tisku</vt:lpstr>
      <vt:lpstr>'SO 08 - Vegetační úpravy'!Názvy_tisku</vt:lpstr>
      <vt:lpstr>'Pokyny pro vyplnění'!Oblast_tisku</vt:lpstr>
      <vt:lpstr>'Rekapitulace stavby'!Oblast_tisku</vt:lpstr>
      <vt:lpstr>'SO 00 - Všeobecné práce'!Oblast_tisku</vt:lpstr>
      <vt:lpstr>'SO 01 - Bourání povrchů'!Oblast_tisku</vt:lpstr>
      <vt:lpstr>'SO 02 - Terénní úpravy'!Oblast_tisku</vt:lpstr>
      <vt:lpstr>'SO 03 - Komunikace, zpevn...'!Oblast_tisku</vt:lpstr>
      <vt:lpstr>'SO 04.1 - Příprava území,...'!Oblast_tisku</vt:lpstr>
      <vt:lpstr>'SO 04.2 - Úprava přepadu ...'!Oblast_tisku</vt:lpstr>
      <vt:lpstr>'SO 04.3 - Výstavba mokřad...'!Oblast_tisku</vt:lpstr>
      <vt:lpstr>'SO 04.4 - Konečné úpravy,...'!Oblast_tisku</vt:lpstr>
      <vt:lpstr>'SO 05 - Veřejné osvětlení'!Oblast_tisku</vt:lpstr>
      <vt:lpstr>'SO 08 - Vegetační úpravy'!Oblast_tisku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Večerník Jiří</dc:creator>
  <cp:lastModifiedBy>Matejsek Jan Ing.</cp:lastModifiedBy>
  <dcterms:created xsi:type="dcterms:W3CDTF">2017-03-24T05:40:22Z</dcterms:created>
  <dcterms:modified xsi:type="dcterms:W3CDTF">2017-06-30T08:26:10Z</dcterms:modified>
</cp:coreProperties>
</file>