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elc - VŘ ing. sítě 20 RD\"/>
    </mc:Choice>
  </mc:AlternateContent>
  <bookViews>
    <workbookView xWindow="0" yWindow="0" windowWidth="28800" windowHeight="12300" activeTab="6"/>
  </bookViews>
  <sheets>
    <sheet name="Rekapitulace stavby" sheetId="1" r:id="rId1"/>
    <sheet name="101 - SO 101 Komunikace -..." sheetId="2" r:id="rId2"/>
    <sheet name="103 - SO 103 Komunikace -..." sheetId="3" r:id="rId3"/>
    <sheet name="104 - SO 104 Chodník - ús..." sheetId="4" r:id="rId4"/>
    <sheet name="301 - SO 301 Kanalizace d..." sheetId="5" r:id="rId5"/>
    <sheet name="302 - SO 302 Kanalizace s..." sheetId="6" r:id="rId6"/>
    <sheet name="303 - SO 303 Vodovod" sheetId="7" r:id="rId7"/>
    <sheet name="304 - SO 303.1 Vodovodní ..." sheetId="8" r:id="rId8"/>
    <sheet name="402 - SO 402 Veřejné osvě..." sheetId="9" r:id="rId9"/>
    <sheet name="801 - SO 801 Terénní a sa..." sheetId="10" r:id="rId10"/>
    <sheet name="Seznam figur" sheetId="11" r:id="rId11"/>
  </sheets>
  <definedNames>
    <definedName name="_xlnm._FilterDatabase" localSheetId="1" hidden="1">'101 - SO 101 Komunikace -...'!$C$128:$K$287</definedName>
    <definedName name="_xlnm._FilterDatabase" localSheetId="2" hidden="1">'103 - SO 103 Komunikace -...'!$C$127:$K$268</definedName>
    <definedName name="_xlnm._FilterDatabase" localSheetId="3" hidden="1">'104 - SO 104 Chodník - ús...'!$C$125:$K$246</definedName>
    <definedName name="_xlnm._FilterDatabase" localSheetId="4" hidden="1">'301 - SO 301 Kanalizace d...'!$C$125:$K$365</definedName>
    <definedName name="_xlnm._FilterDatabase" localSheetId="5" hidden="1">'302 - SO 302 Kanalizace s...'!$C$124:$K$300</definedName>
    <definedName name="_xlnm._FilterDatabase" localSheetId="6" hidden="1">'303 - SO 303 Vodovod'!$C$128:$K$280</definedName>
    <definedName name="_xlnm._FilterDatabase" localSheetId="7" hidden="1">'304 - SO 303.1 Vodovodní ...'!$C$127:$K$239</definedName>
    <definedName name="_xlnm._FilterDatabase" localSheetId="8" hidden="1">'402 - SO 402 Veřejné osvě...'!$C$131:$K$218</definedName>
    <definedName name="_xlnm._FilterDatabase" localSheetId="9" hidden="1">'801 - SO 801 Terénní a sa...'!$C$122:$K$171</definedName>
    <definedName name="_xlnm.Print_Titles" localSheetId="1">'101 - SO 101 Komunikace -...'!$128:$128</definedName>
    <definedName name="_xlnm.Print_Titles" localSheetId="2">'103 - SO 103 Komunikace -...'!$127:$127</definedName>
    <definedName name="_xlnm.Print_Titles" localSheetId="3">'104 - SO 104 Chodník - ús...'!$125:$125</definedName>
    <definedName name="_xlnm.Print_Titles" localSheetId="4">'301 - SO 301 Kanalizace d...'!$125:$125</definedName>
    <definedName name="_xlnm.Print_Titles" localSheetId="5">'302 - SO 302 Kanalizace s...'!$124:$124</definedName>
    <definedName name="_xlnm.Print_Titles" localSheetId="6">'303 - SO 303 Vodovod'!$128:$128</definedName>
    <definedName name="_xlnm.Print_Titles" localSheetId="7">'304 - SO 303.1 Vodovodní ...'!$127:$127</definedName>
    <definedName name="_xlnm.Print_Titles" localSheetId="8">'402 - SO 402 Veřejné osvě...'!$131:$131</definedName>
    <definedName name="_xlnm.Print_Titles" localSheetId="9">'801 - SO 801 Terénní a sa...'!$122:$122</definedName>
    <definedName name="_xlnm.Print_Titles" localSheetId="0">'Rekapitulace stavby'!$92:$92</definedName>
    <definedName name="_xlnm.Print_Titles" localSheetId="10">'Seznam figur'!$9:$9</definedName>
    <definedName name="_xlnm.Print_Area" localSheetId="1">'101 - SO 101 Komunikace -...'!$C$4:$J$76,'101 - SO 101 Komunikace -...'!$C$82:$J$110,'101 - SO 101 Komunikace -...'!$C$116:$K$287</definedName>
    <definedName name="_xlnm.Print_Area" localSheetId="2">'103 - SO 103 Komunikace -...'!$C$4:$J$76,'103 - SO 103 Komunikace -...'!$C$82:$J$109,'103 - SO 103 Komunikace -...'!$C$115:$K$268</definedName>
    <definedName name="_xlnm.Print_Area" localSheetId="3">'104 - SO 104 Chodník - ús...'!$C$4:$J$76,'104 - SO 104 Chodník - ús...'!$C$82:$J$107,'104 - SO 104 Chodník - ús...'!$C$113:$K$246</definedName>
    <definedName name="_xlnm.Print_Area" localSheetId="4">'301 - SO 301 Kanalizace d...'!$C$4:$J$76,'301 - SO 301 Kanalizace d...'!$C$82:$J$107,'301 - SO 301 Kanalizace d...'!$C$113:$K$365</definedName>
    <definedName name="_xlnm.Print_Area" localSheetId="5">'302 - SO 302 Kanalizace s...'!$C$4:$J$76,'302 - SO 302 Kanalizace s...'!$C$82:$J$106,'302 - SO 302 Kanalizace s...'!$C$112:$K$300</definedName>
    <definedName name="_xlnm.Print_Area" localSheetId="6">'303 - SO 303 Vodovod'!$C$4:$J$76,'303 - SO 303 Vodovod'!$C$82:$J$110,'303 - SO 303 Vodovod'!$C$116:$K$280</definedName>
    <definedName name="_xlnm.Print_Area" localSheetId="7">'304 - SO 303.1 Vodovodní ...'!$C$4:$J$76,'304 - SO 303.1 Vodovodní ...'!$C$82:$J$109,'304 - SO 303.1 Vodovodní ...'!$C$115:$K$239</definedName>
    <definedName name="_xlnm.Print_Area" localSheetId="8">'402 - SO 402 Veřejné osvě...'!$C$4:$J$76,'402 - SO 402 Veřejné osvě...'!$C$82:$J$113,'402 - SO 402 Veřejné osvě...'!$C$119:$K$218</definedName>
    <definedName name="_xlnm.Print_Area" localSheetId="9">'801 - SO 801 Terénní a sa...'!$C$4:$J$76,'801 - SO 801 Terénní a sa...'!$C$82:$J$104,'801 - SO 801 Terénní a sa...'!$C$110:$K$171</definedName>
    <definedName name="_xlnm.Print_Area" localSheetId="0">'Rekapitulace stavby'!$D$4:$AO$76,'Rekapitulace stavby'!$C$82:$AQ$104</definedName>
    <definedName name="_xlnm.Print_Area" localSheetId="10">'Seznam figur'!$C$4:$G$712</definedName>
  </definedNames>
  <calcPr calcId="162913"/>
</workbook>
</file>

<file path=xl/calcChain.xml><?xml version="1.0" encoding="utf-8"?>
<calcChain xmlns="http://schemas.openxmlformats.org/spreadsheetml/2006/main">
  <c r="D7" i="11" l="1"/>
  <c r="J37" i="10"/>
  <c r="J36" i="10"/>
  <c r="AY103" i="1"/>
  <c r="J35" i="10"/>
  <c r="AX103" i="1"/>
  <c r="BI171" i="10"/>
  <c r="BH171" i="10"/>
  <c r="BG171" i="10"/>
  <c r="BF171" i="10"/>
  <c r="T171" i="10"/>
  <c r="T170" i="10"/>
  <c r="T169" i="10" s="1"/>
  <c r="R171" i="10"/>
  <c r="R170" i="10"/>
  <c r="R169" i="10"/>
  <c r="P171" i="10"/>
  <c r="P170" i="10" s="1"/>
  <c r="P169" i="10" s="1"/>
  <c r="BI168" i="10"/>
  <c r="BH168" i="10"/>
  <c r="BG168" i="10"/>
  <c r="BF168" i="10"/>
  <c r="T168" i="10"/>
  <c r="T167" i="10" s="1"/>
  <c r="R168" i="10"/>
  <c r="R167" i="10" s="1"/>
  <c r="P168" i="10"/>
  <c r="P167" i="10" s="1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J120" i="10"/>
  <c r="J119" i="10"/>
  <c r="F119" i="10"/>
  <c r="F117" i="10"/>
  <c r="E115" i="10"/>
  <c r="J92" i="10"/>
  <c r="J91" i="10"/>
  <c r="F91" i="10"/>
  <c r="F89" i="10"/>
  <c r="E87" i="10"/>
  <c r="J18" i="10"/>
  <c r="E18" i="10"/>
  <c r="F120" i="10" s="1"/>
  <c r="J17" i="10"/>
  <c r="J12" i="10"/>
  <c r="J117" i="10"/>
  <c r="E7" i="10"/>
  <c r="E113" i="10" s="1"/>
  <c r="J37" i="9"/>
  <c r="J36" i="9"/>
  <c r="AY102" i="1" s="1"/>
  <c r="J35" i="9"/>
  <c r="AX102" i="1" s="1"/>
  <c r="BI218" i="9"/>
  <c r="BH218" i="9"/>
  <c r="BG218" i="9"/>
  <c r="BF218" i="9"/>
  <c r="T218" i="9"/>
  <c r="T217" i="9" s="1"/>
  <c r="R218" i="9"/>
  <c r="R217" i="9" s="1"/>
  <c r="P218" i="9"/>
  <c r="P217" i="9" s="1"/>
  <c r="BI216" i="9"/>
  <c r="BH216" i="9"/>
  <c r="BG216" i="9"/>
  <c r="BF216" i="9"/>
  <c r="T216" i="9"/>
  <c r="T215" i="9" s="1"/>
  <c r="R216" i="9"/>
  <c r="R215" i="9" s="1"/>
  <c r="P216" i="9"/>
  <c r="P215" i="9" s="1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09" i="9"/>
  <c r="BH209" i="9"/>
  <c r="BG209" i="9"/>
  <c r="BF209" i="9"/>
  <c r="T209" i="9"/>
  <c r="R209" i="9"/>
  <c r="P209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67" i="9"/>
  <c r="BH167" i="9"/>
  <c r="BG167" i="9"/>
  <c r="BF167" i="9"/>
  <c r="T167" i="9"/>
  <c r="R167" i="9"/>
  <c r="P167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T160" i="9"/>
  <c r="R161" i="9"/>
  <c r="R160" i="9" s="1"/>
  <c r="P161" i="9"/>
  <c r="P160" i="9"/>
  <c r="BI159" i="9"/>
  <c r="BH159" i="9"/>
  <c r="BG159" i="9"/>
  <c r="BF159" i="9"/>
  <c r="T159" i="9"/>
  <c r="T158" i="9" s="1"/>
  <c r="R159" i="9"/>
  <c r="R158" i="9"/>
  <c r="P159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T153" i="9" s="1"/>
  <c r="R154" i="9"/>
  <c r="R153" i="9"/>
  <c r="P154" i="9"/>
  <c r="P153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T141" i="9" s="1"/>
  <c r="R142" i="9"/>
  <c r="R141" i="9" s="1"/>
  <c r="P142" i="9"/>
  <c r="P141" i="9" s="1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2" i="9"/>
  <c r="J91" i="9"/>
  <c r="F91" i="9"/>
  <c r="F89" i="9"/>
  <c r="E87" i="9"/>
  <c r="J18" i="9"/>
  <c r="E18" i="9"/>
  <c r="F129" i="9"/>
  <c r="J17" i="9"/>
  <c r="J12" i="9"/>
  <c r="J126" i="9" s="1"/>
  <c r="E7" i="9"/>
  <c r="E122" i="9" s="1"/>
  <c r="J37" i="8"/>
  <c r="J36" i="8"/>
  <c r="AY101" i="1"/>
  <c r="J35" i="8"/>
  <c r="AX101" i="1" s="1"/>
  <c r="BI239" i="8"/>
  <c r="BH239" i="8"/>
  <c r="BG239" i="8"/>
  <c r="BF239" i="8"/>
  <c r="T239" i="8"/>
  <c r="T238" i="8"/>
  <c r="R239" i="8"/>
  <c r="R238" i="8" s="1"/>
  <c r="P239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28" i="8"/>
  <c r="BH228" i="8"/>
  <c r="BG228" i="8"/>
  <c r="BF228" i="8"/>
  <c r="T228" i="8"/>
  <c r="T227" i="8" s="1"/>
  <c r="R228" i="8"/>
  <c r="R227" i="8" s="1"/>
  <c r="P228" i="8"/>
  <c r="P227" i="8" s="1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T188" i="8" s="1"/>
  <c r="R189" i="8"/>
  <c r="R188" i="8" s="1"/>
  <c r="P189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J125" i="8"/>
  <c r="J124" i="8"/>
  <c r="F124" i="8"/>
  <c r="F122" i="8"/>
  <c r="E120" i="8"/>
  <c r="J92" i="8"/>
  <c r="J91" i="8"/>
  <c r="F91" i="8"/>
  <c r="F89" i="8"/>
  <c r="E87" i="8"/>
  <c r="J18" i="8"/>
  <c r="E18" i="8"/>
  <c r="F92" i="8" s="1"/>
  <c r="J17" i="8"/>
  <c r="J12" i="8"/>
  <c r="J122" i="8"/>
  <c r="E7" i="8"/>
  <c r="E118" i="8" s="1"/>
  <c r="J37" i="7"/>
  <c r="J36" i="7"/>
  <c r="AY100" i="1" s="1"/>
  <c r="J35" i="7"/>
  <c r="AX100" i="1"/>
  <c r="BI280" i="7"/>
  <c r="BH280" i="7"/>
  <c r="BG280" i="7"/>
  <c r="BF280" i="7"/>
  <c r="T280" i="7"/>
  <c r="T279" i="7" s="1"/>
  <c r="R280" i="7"/>
  <c r="R279" i="7"/>
  <c r="P280" i="7"/>
  <c r="P279" i="7" s="1"/>
  <c r="BI278" i="7"/>
  <c r="BH278" i="7"/>
  <c r="BG278" i="7"/>
  <c r="BF278" i="7"/>
  <c r="T278" i="7"/>
  <c r="T277" i="7"/>
  <c r="R278" i="7"/>
  <c r="R277" i="7" s="1"/>
  <c r="P278" i="7"/>
  <c r="P277" i="7" s="1"/>
  <c r="BI276" i="7"/>
  <c r="BH276" i="7"/>
  <c r="BG276" i="7"/>
  <c r="BF276" i="7"/>
  <c r="T276" i="7"/>
  <c r="T275" i="7" s="1"/>
  <c r="R276" i="7"/>
  <c r="R275" i="7" s="1"/>
  <c r="P276" i="7"/>
  <c r="P275" i="7" s="1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T268" i="7"/>
  <c r="R269" i="7"/>
  <c r="R268" i="7"/>
  <c r="P269" i="7"/>
  <c r="P268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T258" i="7" s="1"/>
  <c r="R259" i="7"/>
  <c r="R258" i="7" s="1"/>
  <c r="P259" i="7"/>
  <c r="P258" i="7" s="1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7" i="7"/>
  <c r="BH147" i="7"/>
  <c r="BG147" i="7"/>
  <c r="BF147" i="7"/>
  <c r="T147" i="7"/>
  <c r="R147" i="7"/>
  <c r="P147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2" i="7"/>
  <c r="J91" i="7"/>
  <c r="F91" i="7"/>
  <c r="F89" i="7"/>
  <c r="E87" i="7"/>
  <c r="J18" i="7"/>
  <c r="E18" i="7"/>
  <c r="F92" i="7"/>
  <c r="J17" i="7"/>
  <c r="J12" i="7"/>
  <c r="J123" i="7" s="1"/>
  <c r="E7" i="7"/>
  <c r="E119" i="7" s="1"/>
  <c r="J37" i="6"/>
  <c r="J36" i="6"/>
  <c r="AY99" i="1"/>
  <c r="J35" i="6"/>
  <c r="AX99" i="1"/>
  <c r="BI300" i="6"/>
  <c r="BH300" i="6"/>
  <c r="BG300" i="6"/>
  <c r="BF300" i="6"/>
  <c r="T300" i="6"/>
  <c r="T299" i="6"/>
  <c r="R300" i="6"/>
  <c r="R299" i="6"/>
  <c r="P300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3" i="6"/>
  <c r="BH293" i="6"/>
  <c r="BG293" i="6"/>
  <c r="BF293" i="6"/>
  <c r="T293" i="6"/>
  <c r="T292" i="6" s="1"/>
  <c r="R293" i="6"/>
  <c r="R292" i="6" s="1"/>
  <c r="P293" i="6"/>
  <c r="P292" i="6" s="1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0" i="6"/>
  <c r="BH250" i="6"/>
  <c r="BG250" i="6"/>
  <c r="BF250" i="6"/>
  <c r="T250" i="6"/>
  <c r="T249" i="6"/>
  <c r="R250" i="6"/>
  <c r="R249" i="6"/>
  <c r="P250" i="6"/>
  <c r="P249" i="6"/>
  <c r="BI247" i="6"/>
  <c r="BH247" i="6"/>
  <c r="BG247" i="6"/>
  <c r="BF247" i="6"/>
  <c r="T247" i="6"/>
  <c r="T246" i="6"/>
  <c r="R247" i="6"/>
  <c r="R246" i="6"/>
  <c r="P247" i="6"/>
  <c r="P246" i="6"/>
  <c r="BI244" i="6"/>
  <c r="BH244" i="6"/>
  <c r="BG244" i="6"/>
  <c r="BF244" i="6"/>
  <c r="T244" i="6"/>
  <c r="R244" i="6"/>
  <c r="P244" i="6"/>
  <c r="BI240" i="6"/>
  <c r="BH240" i="6"/>
  <c r="BG240" i="6"/>
  <c r="BF240" i="6"/>
  <c r="T240" i="6"/>
  <c r="R240" i="6"/>
  <c r="P240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71" i="6"/>
  <c r="BH171" i="6"/>
  <c r="BG171" i="6"/>
  <c r="BF171" i="6"/>
  <c r="T171" i="6"/>
  <c r="R171" i="6"/>
  <c r="P171" i="6"/>
  <c r="BI163" i="6"/>
  <c r="BH163" i="6"/>
  <c r="BG163" i="6"/>
  <c r="BF163" i="6"/>
  <c r="T163" i="6"/>
  <c r="R163" i="6"/>
  <c r="P16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J122" i="6"/>
  <c r="J121" i="6"/>
  <c r="F121" i="6"/>
  <c r="F119" i="6"/>
  <c r="E117" i="6"/>
  <c r="J92" i="6"/>
  <c r="J91" i="6"/>
  <c r="F91" i="6"/>
  <c r="F89" i="6"/>
  <c r="E87" i="6"/>
  <c r="J18" i="6"/>
  <c r="E18" i="6"/>
  <c r="F122" i="6" s="1"/>
  <c r="J17" i="6"/>
  <c r="J12" i="6"/>
  <c r="J119" i="6"/>
  <c r="E7" i="6"/>
  <c r="E115" i="6"/>
  <c r="J37" i="5"/>
  <c r="J36" i="5"/>
  <c r="AY98" i="1"/>
  <c r="J35" i="5"/>
  <c r="AX98" i="1"/>
  <c r="BI365" i="5"/>
  <c r="BH365" i="5"/>
  <c r="BG365" i="5"/>
  <c r="BF365" i="5"/>
  <c r="T365" i="5"/>
  <c r="T364" i="5"/>
  <c r="R365" i="5"/>
  <c r="R364" i="5"/>
  <c r="P365" i="5"/>
  <c r="P364" i="5" s="1"/>
  <c r="BI363" i="5"/>
  <c r="BH363" i="5"/>
  <c r="BG363" i="5"/>
  <c r="BF363" i="5"/>
  <c r="T363" i="5"/>
  <c r="R363" i="5"/>
  <c r="P363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58" i="5"/>
  <c r="BH358" i="5"/>
  <c r="BG358" i="5"/>
  <c r="BF358" i="5"/>
  <c r="T358" i="5"/>
  <c r="T357" i="5" s="1"/>
  <c r="R358" i="5"/>
  <c r="R357" i="5" s="1"/>
  <c r="P358" i="5"/>
  <c r="P357" i="5"/>
  <c r="BI356" i="5"/>
  <c r="BH356" i="5"/>
  <c r="BG356" i="5"/>
  <c r="BF356" i="5"/>
  <c r="T356" i="5"/>
  <c r="T355" i="5" s="1"/>
  <c r="R356" i="5"/>
  <c r="R355" i="5"/>
  <c r="P356" i="5"/>
  <c r="P355" i="5"/>
  <c r="BI354" i="5"/>
  <c r="BH354" i="5"/>
  <c r="BG354" i="5"/>
  <c r="BF354" i="5"/>
  <c r="T354" i="5"/>
  <c r="R354" i="5"/>
  <c r="P354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5" i="5"/>
  <c r="BH305" i="5"/>
  <c r="BG305" i="5"/>
  <c r="BF305" i="5"/>
  <c r="T305" i="5"/>
  <c r="R305" i="5"/>
  <c r="P305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9" i="5"/>
  <c r="BH269" i="5"/>
  <c r="BG269" i="5"/>
  <c r="BF269" i="5"/>
  <c r="T269" i="5"/>
  <c r="R269" i="5"/>
  <c r="P269" i="5"/>
  <c r="BI264" i="5"/>
  <c r="BH264" i="5"/>
  <c r="BG264" i="5"/>
  <c r="BF264" i="5"/>
  <c r="T264" i="5"/>
  <c r="R264" i="5"/>
  <c r="P264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196" i="5"/>
  <c r="BH196" i="5"/>
  <c r="BG196" i="5"/>
  <c r="BF196" i="5"/>
  <c r="T196" i="5"/>
  <c r="R196" i="5"/>
  <c r="P196" i="5"/>
  <c r="BI185" i="5"/>
  <c r="BH185" i="5"/>
  <c r="BG185" i="5"/>
  <c r="BF185" i="5"/>
  <c r="T185" i="5"/>
  <c r="R185" i="5"/>
  <c r="P185" i="5"/>
  <c r="BI175" i="5"/>
  <c r="BH175" i="5"/>
  <c r="BG175" i="5"/>
  <c r="BF175" i="5"/>
  <c r="T175" i="5"/>
  <c r="R175" i="5"/>
  <c r="P175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J123" i="5"/>
  <c r="J122" i="5"/>
  <c r="F122" i="5"/>
  <c r="F120" i="5"/>
  <c r="E118" i="5"/>
  <c r="J92" i="5"/>
  <c r="J91" i="5"/>
  <c r="F91" i="5"/>
  <c r="F89" i="5"/>
  <c r="E87" i="5"/>
  <c r="J18" i="5"/>
  <c r="E18" i="5"/>
  <c r="F123" i="5"/>
  <c r="J17" i="5"/>
  <c r="J12" i="5"/>
  <c r="J89" i="5" s="1"/>
  <c r="E7" i="5"/>
  <c r="E116" i="5" s="1"/>
  <c r="J37" i="4"/>
  <c r="J36" i="4"/>
  <c r="AY97" i="1"/>
  <c r="J35" i="4"/>
  <c r="AX97" i="1"/>
  <c r="BI246" i="4"/>
  <c r="BH246" i="4"/>
  <c r="BG246" i="4"/>
  <c r="BF246" i="4"/>
  <c r="T246" i="4"/>
  <c r="T245" i="4"/>
  <c r="R246" i="4"/>
  <c r="R245" i="4"/>
  <c r="P246" i="4"/>
  <c r="P245" i="4"/>
  <c r="BI244" i="4"/>
  <c r="BH244" i="4"/>
  <c r="BG244" i="4"/>
  <c r="BF244" i="4"/>
  <c r="T244" i="4"/>
  <c r="T243" i="4"/>
  <c r="R244" i="4"/>
  <c r="R243" i="4"/>
  <c r="P244" i="4"/>
  <c r="P243" i="4" s="1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T236" i="4" s="1"/>
  <c r="R237" i="4"/>
  <c r="R236" i="4" s="1"/>
  <c r="P237" i="4"/>
  <c r="P236" i="4" s="1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92" i="4" s="1"/>
  <c r="J17" i="4"/>
  <c r="J12" i="4"/>
  <c r="J120" i="4" s="1"/>
  <c r="E7" i="4"/>
  <c r="E116" i="4"/>
  <c r="J37" i="3"/>
  <c r="J36" i="3"/>
  <c r="AY96" i="1" s="1"/>
  <c r="J35" i="3"/>
  <c r="AX96" i="1"/>
  <c r="BI268" i="3"/>
  <c r="BH268" i="3"/>
  <c r="BG268" i="3"/>
  <c r="BF268" i="3"/>
  <c r="T268" i="3"/>
  <c r="T267" i="3" s="1"/>
  <c r="R268" i="3"/>
  <c r="R267" i="3"/>
  <c r="P268" i="3"/>
  <c r="P267" i="3"/>
  <c r="BI266" i="3"/>
  <c r="BH266" i="3"/>
  <c r="BG266" i="3"/>
  <c r="BF266" i="3"/>
  <c r="T266" i="3"/>
  <c r="T265" i="3"/>
  <c r="R266" i="3"/>
  <c r="R265" i="3"/>
  <c r="P266" i="3"/>
  <c r="P265" i="3" s="1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T258" i="3" s="1"/>
  <c r="R259" i="3"/>
  <c r="R258" i="3" s="1"/>
  <c r="P259" i="3"/>
  <c r="P258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T194" i="3"/>
  <c r="R195" i="3"/>
  <c r="R194" i="3" s="1"/>
  <c r="P195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/>
  <c r="J17" i="3"/>
  <c r="J12" i="3"/>
  <c r="J89" i="3"/>
  <c r="E7" i="3"/>
  <c r="E85" i="3"/>
  <c r="J37" i="2"/>
  <c r="J36" i="2"/>
  <c r="AY95" i="1"/>
  <c r="J35" i="2"/>
  <c r="AX95" i="1" s="1"/>
  <c r="BI287" i="2"/>
  <c r="BH287" i="2"/>
  <c r="BG287" i="2"/>
  <c r="BF287" i="2"/>
  <c r="T287" i="2"/>
  <c r="T286" i="2"/>
  <c r="R287" i="2"/>
  <c r="R286" i="2" s="1"/>
  <c r="P287" i="2"/>
  <c r="P286" i="2" s="1"/>
  <c r="BI285" i="2"/>
  <c r="BH285" i="2"/>
  <c r="BG285" i="2"/>
  <c r="BF285" i="2"/>
  <c r="T285" i="2"/>
  <c r="T284" i="2" s="1"/>
  <c r="R285" i="2"/>
  <c r="R284" i="2" s="1"/>
  <c r="P285" i="2"/>
  <c r="P284" i="2" s="1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T277" i="2"/>
  <c r="R278" i="2"/>
  <c r="R277" i="2"/>
  <c r="P278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T198" i="2"/>
  <c r="R199" i="2"/>
  <c r="R198" i="2" s="1"/>
  <c r="P199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92" i="2"/>
  <c r="J17" i="2"/>
  <c r="J12" i="2"/>
  <c r="J123" i="2" s="1"/>
  <c r="E7" i="2"/>
  <c r="E119" i="2" s="1"/>
  <c r="L90" i="1"/>
  <c r="AM90" i="1"/>
  <c r="AM89" i="1"/>
  <c r="L89" i="1"/>
  <c r="AM87" i="1"/>
  <c r="L87" i="1"/>
  <c r="L85" i="1"/>
  <c r="L84" i="1"/>
  <c r="BK275" i="2"/>
  <c r="BK273" i="2"/>
  <c r="J272" i="2"/>
  <c r="BK254" i="2"/>
  <c r="BK247" i="2"/>
  <c r="J239" i="2"/>
  <c r="BK237" i="2"/>
  <c r="BK233" i="2"/>
  <c r="BK231" i="2"/>
  <c r="J227" i="2"/>
  <c r="BK225" i="2"/>
  <c r="BK215" i="2"/>
  <c r="BK207" i="2"/>
  <c r="BK204" i="2"/>
  <c r="J201" i="2"/>
  <c r="J191" i="2"/>
  <c r="BK184" i="2"/>
  <c r="J173" i="2"/>
  <c r="J157" i="2"/>
  <c r="J139" i="2"/>
  <c r="BK137" i="2"/>
  <c r="J132" i="2"/>
  <c r="J283" i="2"/>
  <c r="J270" i="2"/>
  <c r="BK256" i="2"/>
  <c r="BK248" i="2"/>
  <c r="J244" i="2"/>
  <c r="J233" i="2"/>
  <c r="BK218" i="2"/>
  <c r="J207" i="2"/>
  <c r="J195" i="2"/>
  <c r="J170" i="2"/>
  <c r="BK162" i="2"/>
  <c r="J148" i="2"/>
  <c r="J133" i="2"/>
  <c r="BK282" i="2"/>
  <c r="BK274" i="2"/>
  <c r="J264" i="2"/>
  <c r="BK244" i="2"/>
  <c r="J238" i="2"/>
  <c r="BK229" i="2"/>
  <c r="J219" i="2"/>
  <c r="J206" i="2"/>
  <c r="BK191" i="2"/>
  <c r="J175" i="2"/>
  <c r="BK157" i="2"/>
  <c r="BK142" i="2"/>
  <c r="AS94" i="1"/>
  <c r="BK250" i="2"/>
  <c r="BK239" i="2"/>
  <c r="J230" i="2"/>
  <c r="BK227" i="2"/>
  <c r="BK219" i="2"/>
  <c r="BK197" i="2"/>
  <c r="J193" i="2"/>
  <c r="J184" i="2"/>
  <c r="BK173" i="2"/>
  <c r="BK151" i="2"/>
  <c r="BK139" i="2"/>
  <c r="BK266" i="3"/>
  <c r="J248" i="3"/>
  <c r="J236" i="3"/>
  <c r="J225" i="3"/>
  <c r="J222" i="3"/>
  <c r="J203" i="3"/>
  <c r="J199" i="3"/>
  <c r="BK182" i="3"/>
  <c r="J169" i="3"/>
  <c r="BK161" i="3"/>
  <c r="BK150" i="3"/>
  <c r="BK135" i="3"/>
  <c r="BK263" i="3"/>
  <c r="J251" i="3"/>
  <c r="BK242" i="3"/>
  <c r="BK234" i="3"/>
  <c r="BK224" i="3"/>
  <c r="J217" i="3"/>
  <c r="J209" i="3"/>
  <c r="BK197" i="3"/>
  <c r="BK180" i="3"/>
  <c r="J168" i="3"/>
  <c r="J150" i="3"/>
  <c r="BK146" i="3"/>
  <c r="BK264" i="3"/>
  <c r="J240" i="3"/>
  <c r="BK235" i="3"/>
  <c r="J227" i="3"/>
  <c r="J218" i="3"/>
  <c r="J214" i="3"/>
  <c r="BK189" i="3"/>
  <c r="J182" i="3"/>
  <c r="J176" i="3"/>
  <c r="J147" i="3"/>
  <c r="J131" i="3"/>
  <c r="J266" i="3"/>
  <c r="BK259" i="3"/>
  <c r="BK245" i="3"/>
  <c r="J235" i="3"/>
  <c r="BK229" i="3"/>
  <c r="BK223" i="3"/>
  <c r="J219" i="3"/>
  <c r="BK209" i="3"/>
  <c r="BK199" i="3"/>
  <c r="J193" i="3"/>
  <c r="J183" i="3"/>
  <c r="J158" i="3"/>
  <c r="BK133" i="3"/>
  <c r="J232" i="4"/>
  <c r="BK221" i="4"/>
  <c r="J212" i="4"/>
  <c r="J199" i="4"/>
  <c r="J185" i="4"/>
  <c r="BK172" i="4"/>
  <c r="BK163" i="4"/>
  <c r="BK154" i="4"/>
  <c r="J139" i="4"/>
  <c r="J132" i="4"/>
  <c r="BK241" i="4"/>
  <c r="BK232" i="4"/>
  <c r="BK225" i="4"/>
  <c r="BK214" i="4"/>
  <c r="J136" i="4"/>
  <c r="J241" i="4"/>
  <c r="J210" i="4"/>
  <c r="J202" i="4"/>
  <c r="J169" i="4"/>
  <c r="J165" i="4"/>
  <c r="BK132" i="4"/>
  <c r="J233" i="4"/>
  <c r="J221" i="4"/>
  <c r="J209" i="4"/>
  <c r="BK192" i="4"/>
  <c r="BK186" i="4"/>
  <c r="J171" i="4"/>
  <c r="J154" i="4"/>
  <c r="J134" i="4"/>
  <c r="J361" i="5"/>
  <c r="J351" i="5"/>
  <c r="BK340" i="5"/>
  <c r="BK322" i="5"/>
  <c r="BK288" i="5"/>
  <c r="J274" i="5"/>
  <c r="J215" i="5"/>
  <c r="BK132" i="5"/>
  <c r="BK356" i="5"/>
  <c r="J348" i="5"/>
  <c r="J341" i="5"/>
  <c r="J337" i="5"/>
  <c r="J329" i="5"/>
  <c r="J312" i="5"/>
  <c r="J281" i="5"/>
  <c r="BK257" i="5"/>
  <c r="J232" i="5"/>
  <c r="BK215" i="5"/>
  <c r="J140" i="5"/>
  <c r="J365" i="5"/>
  <c r="BK346" i="5"/>
  <c r="BK336" i="5"/>
  <c r="BK324" i="5"/>
  <c r="BK320" i="5"/>
  <c r="J305" i="5"/>
  <c r="J269" i="5"/>
  <c r="BK230" i="5"/>
  <c r="BK218" i="5"/>
  <c r="BK185" i="5"/>
  <c r="BK362" i="5"/>
  <c r="BK348" i="5"/>
  <c r="J342" i="5"/>
  <c r="BK330" i="5"/>
  <c r="BK326" i="5"/>
  <c r="BK319" i="5"/>
  <c r="J300" i="5"/>
  <c r="J286" i="5"/>
  <c r="BK274" i="5"/>
  <c r="J244" i="5"/>
  <c r="J203" i="5"/>
  <c r="J300" i="6"/>
  <c r="BK290" i="6"/>
  <c r="BK285" i="6"/>
  <c r="BK280" i="6"/>
  <c r="J274" i="6"/>
  <c r="BK269" i="6"/>
  <c r="J265" i="6"/>
  <c r="J257" i="6"/>
  <c r="J240" i="6"/>
  <c r="J206" i="6"/>
  <c r="J198" i="6"/>
  <c r="BK197" i="6"/>
  <c r="J189" i="6"/>
  <c r="J188" i="6"/>
  <c r="BK187" i="6"/>
  <c r="J163" i="6"/>
  <c r="J297" i="6"/>
  <c r="J289" i="6"/>
  <c r="J285" i="6"/>
  <c r="J280" i="6"/>
  <c r="J275" i="6"/>
  <c r="J270" i="6"/>
  <c r="BK262" i="6"/>
  <c r="BK256" i="6"/>
  <c r="J234" i="6"/>
  <c r="J212" i="6"/>
  <c r="BK201" i="6"/>
  <c r="BK163" i="6"/>
  <c r="J290" i="6"/>
  <c r="BK282" i="6"/>
  <c r="J264" i="6"/>
  <c r="BK257" i="6"/>
  <c r="BK235" i="6"/>
  <c r="J201" i="6"/>
  <c r="J182" i="6"/>
  <c r="J277" i="6"/>
  <c r="BK224" i="6"/>
  <c r="BK261" i="7"/>
  <c r="BK246" i="7"/>
  <c r="BK241" i="7"/>
  <c r="J233" i="7"/>
  <c r="J224" i="7"/>
  <c r="J216" i="7"/>
  <c r="BK179" i="7"/>
  <c r="BK171" i="7"/>
  <c r="J156" i="7"/>
  <c r="BK274" i="7"/>
  <c r="J266" i="7"/>
  <c r="BK255" i="7"/>
  <c r="J242" i="7"/>
  <c r="BK236" i="7"/>
  <c r="BK232" i="7"/>
  <c r="J210" i="7"/>
  <c r="BK202" i="7"/>
  <c r="BK177" i="7"/>
  <c r="J135" i="7"/>
  <c r="J276" i="7"/>
  <c r="J265" i="7"/>
  <c r="J256" i="7"/>
  <c r="BK249" i="7"/>
  <c r="J245" i="7"/>
  <c r="J232" i="7"/>
  <c r="BK224" i="7"/>
  <c r="BK216" i="7"/>
  <c r="BK196" i="7"/>
  <c r="J179" i="7"/>
  <c r="J147" i="7"/>
  <c r="BK266" i="7"/>
  <c r="J253" i="7"/>
  <c r="BK244" i="7"/>
  <c r="BK238" i="7"/>
  <c r="J221" i="7"/>
  <c r="BK209" i="7"/>
  <c r="J196" i="7"/>
  <c r="J187" i="7"/>
  <c r="BK147" i="7"/>
  <c r="BK239" i="8"/>
  <c r="J223" i="8"/>
  <c r="BK215" i="8"/>
  <c r="BK208" i="8"/>
  <c r="BK186" i="8"/>
  <c r="BK166" i="8"/>
  <c r="J235" i="8"/>
  <c r="BK216" i="8"/>
  <c r="BK210" i="8"/>
  <c r="BK201" i="8"/>
  <c r="BK192" i="8"/>
  <c r="J171" i="8"/>
  <c r="BK137" i="8"/>
  <c r="J239" i="8"/>
  <c r="BK223" i="8"/>
  <c r="J212" i="8"/>
  <c r="BK202" i="8"/>
  <c r="J192" i="8"/>
  <c r="J179" i="8"/>
  <c r="BK236" i="8"/>
  <c r="J228" i="8"/>
  <c r="J217" i="8"/>
  <c r="BK207" i="8"/>
  <c r="J204" i="8"/>
  <c r="J195" i="8"/>
  <c r="J173" i="8"/>
  <c r="BK218" i="9"/>
  <c r="J194" i="9"/>
  <c r="J167" i="9"/>
  <c r="BK159" i="9"/>
  <c r="J144" i="9"/>
  <c r="BK200" i="9"/>
  <c r="BK187" i="9"/>
  <c r="J154" i="9"/>
  <c r="J151" i="9"/>
  <c r="J218" i="9"/>
  <c r="J206" i="9"/>
  <c r="BK194" i="9"/>
  <c r="J178" i="9"/>
  <c r="BK161" i="9"/>
  <c r="BK144" i="9"/>
  <c r="BK212" i="9"/>
  <c r="J200" i="9"/>
  <c r="BK186" i="9"/>
  <c r="J163" i="9"/>
  <c r="J147" i="9"/>
  <c r="BK138" i="9"/>
  <c r="BK168" i="10"/>
  <c r="BK154" i="10"/>
  <c r="BK149" i="10"/>
  <c r="J140" i="10"/>
  <c r="J165" i="10"/>
  <c r="J156" i="10"/>
  <c r="J134" i="10"/>
  <c r="BK166" i="10"/>
  <c r="J148" i="10"/>
  <c r="BK129" i="10"/>
  <c r="BK158" i="10"/>
  <c r="J147" i="10"/>
  <c r="BK141" i="10"/>
  <c r="J281" i="2"/>
  <c r="J274" i="2"/>
  <c r="BK259" i="2"/>
  <c r="BK252" i="2"/>
  <c r="BK243" i="2"/>
  <c r="BK238" i="2"/>
  <c r="BK235" i="2"/>
  <c r="J232" i="2"/>
  <c r="BK228" i="2"/>
  <c r="BK226" i="2"/>
  <c r="J221" i="2"/>
  <c r="J213" i="2"/>
  <c r="BK206" i="2"/>
  <c r="J203" i="2"/>
  <c r="J197" i="2"/>
  <c r="J186" i="2"/>
  <c r="J180" i="2"/>
  <c r="BK170" i="2"/>
  <c r="J142" i="2"/>
  <c r="BK134" i="2"/>
  <c r="BK287" i="2"/>
  <c r="BK278" i="2"/>
  <c r="BK257" i="2"/>
  <c r="J252" i="2"/>
  <c r="J247" i="2"/>
  <c r="BK236" i="2"/>
  <c r="J225" i="2"/>
  <c r="BK212" i="2"/>
  <c r="J199" i="2"/>
  <c r="BK186" i="2"/>
  <c r="BK167" i="2"/>
  <c r="BK154" i="2"/>
  <c r="J145" i="2"/>
  <c r="BK283" i="2"/>
  <c r="J278" i="2"/>
  <c r="BK270" i="2"/>
  <c r="J250" i="2"/>
  <c r="J243" i="2"/>
  <c r="J235" i="2"/>
  <c r="BK221" i="2"/>
  <c r="J218" i="2"/>
  <c r="BK203" i="2"/>
  <c r="J189" i="2"/>
  <c r="BK172" i="2"/>
  <c r="J151" i="2"/>
  <c r="J135" i="2"/>
  <c r="J285" i="2"/>
  <c r="BK281" i="2"/>
  <c r="BK266" i="2"/>
  <c r="J259" i="2"/>
  <c r="J256" i="2"/>
  <c r="BK242" i="2"/>
  <c r="BK232" i="2"/>
  <c r="J229" i="2"/>
  <c r="J224" i="2"/>
  <c r="J204" i="2"/>
  <c r="BK189" i="2"/>
  <c r="BK182" i="2"/>
  <c r="BK165" i="2"/>
  <c r="BK153" i="2"/>
  <c r="BK148" i="2"/>
  <c r="J137" i="2"/>
  <c r="J254" i="3"/>
  <c r="BK239" i="3"/>
  <c r="J229" i="3"/>
  <c r="J223" i="3"/>
  <c r="J211" i="3"/>
  <c r="BK202" i="3"/>
  <c r="BK195" i="3"/>
  <c r="J171" i="3"/>
  <c r="BK166" i="3"/>
  <c r="BK158" i="3"/>
  <c r="BK144" i="3"/>
  <c r="BK131" i="3"/>
  <c r="J259" i="3"/>
  <c r="BK248" i="3"/>
  <c r="J239" i="3"/>
  <c r="J226" i="3"/>
  <c r="BK219" i="3"/>
  <c r="BK211" i="3"/>
  <c r="BK203" i="3"/>
  <c r="BK187" i="3"/>
  <c r="J178" i="3"/>
  <c r="BK153" i="3"/>
  <c r="BK147" i="3"/>
  <c r="J138" i="3"/>
  <c r="BK254" i="3"/>
  <c r="J234" i="3"/>
  <c r="BK221" i="3"/>
  <c r="BK215" i="3"/>
  <c r="BK191" i="3"/>
  <c r="BK183" i="3"/>
  <c r="J180" i="3"/>
  <c r="BK168" i="3"/>
  <c r="BK138" i="3"/>
  <c r="BK268" i="3"/>
  <c r="J262" i="3"/>
  <c r="BK251" i="3"/>
  <c r="BK236" i="3"/>
  <c r="J230" i="3"/>
  <c r="BK225" i="3"/>
  <c r="BK222" i="3"/>
  <c r="BK218" i="3"/>
  <c r="J208" i="3"/>
  <c r="J197" i="3"/>
  <c r="BK185" i="3"/>
  <c r="BK163" i="3"/>
  <c r="J144" i="3"/>
  <c r="BK141" i="3"/>
  <c r="BK244" i="4"/>
  <c r="BK229" i="4"/>
  <c r="J217" i="4"/>
  <c r="BK206" i="4"/>
  <c r="BK202" i="4"/>
  <c r="BK191" i="4"/>
  <c r="J177" i="4"/>
  <c r="BK169" i="4"/>
  <c r="BK161" i="4"/>
  <c r="BK157" i="4"/>
  <c r="J147" i="4"/>
  <c r="BK136" i="4"/>
  <c r="BK242" i="4"/>
  <c r="BK237" i="4"/>
  <c r="BK233" i="4"/>
  <c r="J227" i="4"/>
  <c r="J223" i="4"/>
  <c r="J207" i="4"/>
  <c r="J130" i="4"/>
  <c r="BK234" i="4"/>
  <c r="BK207" i="4"/>
  <c r="J186" i="4"/>
  <c r="BK159" i="4"/>
  <c r="BK139" i="4"/>
  <c r="J237" i="4"/>
  <c r="BK223" i="4"/>
  <c r="BK210" i="4"/>
  <c r="BK194" i="4"/>
  <c r="J183" i="4"/>
  <c r="J167" i="4"/>
  <c r="BK152" i="4"/>
  <c r="BK130" i="4"/>
  <c r="J356" i="5"/>
  <c r="J350" i="5"/>
  <c r="BK325" i="5"/>
  <c r="J303" i="5"/>
  <c r="BK281" i="5"/>
  <c r="J228" i="5"/>
  <c r="BK140" i="5"/>
  <c r="BK358" i="5"/>
  <c r="J349" i="5"/>
  <c r="J343" i="5"/>
  <c r="J338" i="5"/>
  <c r="J333" i="5"/>
  <c r="BK323" i="5"/>
  <c r="BK300" i="5"/>
  <c r="BK271" i="5"/>
  <c r="J234" i="5"/>
  <c r="BK223" i="5"/>
  <c r="J202" i="5"/>
  <c r="J132" i="5"/>
  <c r="BK354" i="5"/>
  <c r="BK341" i="5"/>
  <c r="J330" i="5"/>
  <c r="J322" i="5"/>
  <c r="J315" i="5"/>
  <c r="J284" i="5"/>
  <c r="BK244" i="5"/>
  <c r="J226" i="5"/>
  <c r="BK202" i="5"/>
  <c r="BK129" i="5"/>
  <c r="J352" i="5"/>
  <c r="BK345" i="5"/>
  <c r="BK338" i="5"/>
  <c r="BK329" i="5"/>
  <c r="J325" i="5"/>
  <c r="J316" i="5"/>
  <c r="BK295" i="5"/>
  <c r="J283" i="5"/>
  <c r="J257" i="5"/>
  <c r="J230" i="5"/>
  <c r="J185" i="5"/>
  <c r="BK297" i="6"/>
  <c r="J288" i="6"/>
  <c r="J281" i="6"/>
  <c r="BK278" i="6"/>
  <c r="J271" i="6"/>
  <c r="BK266" i="6"/>
  <c r="J260" i="6"/>
  <c r="BK247" i="6"/>
  <c r="J214" i="6"/>
  <c r="BK128" i="6"/>
  <c r="BK296" i="6"/>
  <c r="BK288" i="6"/>
  <c r="BK283" i="6"/>
  <c r="BK276" i="6"/>
  <c r="BK272" i="6"/>
  <c r="J267" i="6"/>
  <c r="J261" i="6"/>
  <c r="BK244" i="6"/>
  <c r="BK214" i="6"/>
  <c r="BK206" i="6"/>
  <c r="BK171" i="6"/>
  <c r="BK293" i="6"/>
  <c r="BK286" i="6"/>
  <c r="BK273" i="6"/>
  <c r="BK261" i="6"/>
  <c r="BK240" i="6"/>
  <c r="J210" i="6"/>
  <c r="J197" i="6"/>
  <c r="BK130" i="6"/>
  <c r="J276" i="6"/>
  <c r="J280" i="7"/>
  <c r="J259" i="7"/>
  <c r="BK245" i="7"/>
  <c r="BK240" i="7"/>
  <c r="J228" i="7"/>
  <c r="BK218" i="7"/>
  <c r="BK207" i="7"/>
  <c r="J177" i="7"/>
  <c r="BK166" i="7"/>
  <c r="BK155" i="7"/>
  <c r="J273" i="7"/>
  <c r="BK259" i="7"/>
  <c r="J254" i="7"/>
  <c r="J241" i="7"/>
  <c r="BK235" i="7"/>
  <c r="BK214" i="7"/>
  <c r="BK208" i="7"/>
  <c r="BK183" i="7"/>
  <c r="BK173" i="7"/>
  <c r="J137" i="7"/>
  <c r="J278" i="7"/>
  <c r="BK269" i="7"/>
  <c r="J261" i="7"/>
  <c r="J251" i="7"/>
  <c r="BK248" i="7"/>
  <c r="J237" i="7"/>
  <c r="J226" i="7"/>
  <c r="BK219" i="7"/>
  <c r="J204" i="7"/>
  <c r="BK187" i="7"/>
  <c r="BK163" i="7"/>
  <c r="BK276" i="7"/>
  <c r="BK265" i="7"/>
  <c r="J252" i="7"/>
  <c r="J243" i="7"/>
  <c r="BK239" i="7"/>
  <c r="J230" i="7"/>
  <c r="BK213" i="7"/>
  <c r="J193" i="7"/>
  <c r="J166" i="7"/>
  <c r="BK137" i="7"/>
  <c r="J237" i="8"/>
  <c r="J221" i="8"/>
  <c r="J213" i="8"/>
  <c r="BK195" i="8"/>
  <c r="J177" i="8"/>
  <c r="J162" i="8"/>
  <c r="BK232" i="8"/>
  <c r="J215" i="8"/>
  <c r="J209" i="8"/>
  <c r="J199" i="8"/>
  <c r="BK179" i="8"/>
  <c r="J163" i="8"/>
  <c r="BK132" i="8"/>
  <c r="J236" i="8"/>
  <c r="J220" i="8"/>
  <c r="J210" i="8"/>
  <c r="J198" i="8"/>
  <c r="J184" i="8"/>
  <c r="BK237" i="8"/>
  <c r="J231" i="8"/>
  <c r="BK221" i="8"/>
  <c r="J216" i="8"/>
  <c r="J206" i="8"/>
  <c r="BK198" i="8"/>
  <c r="BK177" i="8"/>
  <c r="BK216" i="9"/>
  <c r="J192" i="9"/>
  <c r="BK178" i="9"/>
  <c r="BK163" i="9"/>
  <c r="J148" i="9"/>
  <c r="J138" i="9"/>
  <c r="BK188" i="9"/>
  <c r="J176" i="9"/>
  <c r="BK157" i="9"/>
  <c r="BK140" i="9"/>
  <c r="BK213" i="9"/>
  <c r="BK202" i="9"/>
  <c r="J188" i="9"/>
  <c r="BK176" i="9"/>
  <c r="J157" i="9"/>
  <c r="BK142" i="9"/>
  <c r="BK206" i="9"/>
  <c r="BK199" i="9"/>
  <c r="J187" i="9"/>
  <c r="J159" i="9"/>
  <c r="J142" i="9"/>
  <c r="J171" i="10"/>
  <c r="BK156" i="10"/>
  <c r="BK152" i="10"/>
  <c r="J145" i="10"/>
  <c r="BK126" i="10"/>
  <c r="BK162" i="10"/>
  <c r="BK142" i="10"/>
  <c r="J168" i="10"/>
  <c r="J154" i="10"/>
  <c r="J138" i="10"/>
  <c r="J163" i="10"/>
  <c r="J152" i="10"/>
  <c r="BK144" i="10"/>
  <c r="J132" i="10"/>
  <c r="J196" i="4"/>
  <c r="BK188" i="4"/>
  <c r="J161" i="4"/>
  <c r="BK155" i="4"/>
  <c r="J149" i="4"/>
  <c r="J129" i="4"/>
  <c r="J214" i="4"/>
  <c r="J204" i="4"/>
  <c r="BK185" i="4"/>
  <c r="BK147" i="4"/>
  <c r="BK240" i="4"/>
  <c r="J229" i="4"/>
  <c r="BK217" i="4"/>
  <c r="BK198" i="4"/>
  <c r="J188" i="4"/>
  <c r="BK177" i="4"/>
  <c r="J163" i="4"/>
  <c r="J144" i="4"/>
  <c r="BK129" i="4"/>
  <c r="J354" i="5"/>
  <c r="BK349" i="5"/>
  <c r="J328" i="5"/>
  <c r="J324" i="5"/>
  <c r="BK298" i="5"/>
  <c r="BK234" i="5"/>
  <c r="J204" i="5"/>
  <c r="J363" i="5"/>
  <c r="BK350" i="5"/>
  <c r="J345" i="5"/>
  <c r="BK339" i="5"/>
  <c r="BK335" i="5"/>
  <c r="J326" i="5"/>
  <c r="BK303" i="5"/>
  <c r="BK283" i="5"/>
  <c r="J258" i="5"/>
  <c r="BK226" i="5"/>
  <c r="BK203" i="5"/>
  <c r="BK137" i="5"/>
  <c r="BK363" i="5"/>
  <c r="BK343" i="5"/>
  <c r="BK333" i="5"/>
  <c r="J323" i="5"/>
  <c r="BK316" i="5"/>
  <c r="J288" i="5"/>
  <c r="BK258" i="5"/>
  <c r="BK228" i="5"/>
  <c r="J214" i="5"/>
  <c r="J175" i="5"/>
  <c r="J358" i="5"/>
  <c r="J346" i="5"/>
  <c r="J339" i="5"/>
  <c r="J335" i="5"/>
  <c r="BK327" i="5"/>
  <c r="BK317" i="5"/>
  <c r="BK305" i="5"/>
  <c r="BK285" i="5"/>
  <c r="J271" i="5"/>
  <c r="J246" i="5"/>
  <c r="BK204" i="5"/>
  <c r="J137" i="5"/>
  <c r="J296" i="6"/>
  <c r="J284" i="6"/>
  <c r="BK279" i="6"/>
  <c r="J273" i="6"/>
  <c r="BK268" i="6"/>
  <c r="BK263" i="6"/>
  <c r="BK258" i="6"/>
  <c r="J244" i="6"/>
  <c r="J208" i="6"/>
  <c r="BK182" i="6"/>
  <c r="J298" i="6"/>
  <c r="BK291" i="6"/>
  <c r="J286" i="6"/>
  <c r="J279" i="6"/>
  <c r="BK274" i="6"/>
  <c r="J269" i="6"/>
  <c r="BK265" i="6"/>
  <c r="BK260" i="6"/>
  <c r="BK250" i="6"/>
  <c r="J224" i="6"/>
  <c r="BK210" i="6"/>
  <c r="BK188" i="6"/>
  <c r="BK300" i="6"/>
  <c r="BK289" i="6"/>
  <c r="J283" i="6"/>
  <c r="J263" i="6"/>
  <c r="J247" i="6"/>
  <c r="BK234" i="6"/>
  <c r="BK189" i="6"/>
  <c r="J171" i="6"/>
  <c r="J268" i="6"/>
  <c r="BK262" i="7"/>
  <c r="J248" i="7"/>
  <c r="BK243" i="7"/>
  <c r="BK230" i="7"/>
  <c r="J219" i="7"/>
  <c r="J208" i="7"/>
  <c r="J188" i="7"/>
  <c r="J173" i="7"/>
  <c r="BK162" i="7"/>
  <c r="BK278" i="7"/>
  <c r="J269" i="7"/>
  <c r="BK256" i="7"/>
  <c r="BK247" i="7"/>
  <c r="J238" i="7"/>
  <c r="BK231" i="7"/>
  <c r="J213" i="7"/>
  <c r="BK204" i="7"/>
  <c r="J182" i="7"/>
  <c r="J162" i="7"/>
  <c r="J132" i="7"/>
  <c r="J274" i="7"/>
  <c r="J264" i="7"/>
  <c r="BK257" i="7"/>
  <c r="BK250" i="7"/>
  <c r="J246" i="7"/>
  <c r="J234" i="7"/>
  <c r="J223" i="7"/>
  <c r="J218" i="7"/>
  <c r="J202" i="7"/>
  <c r="BK182" i="7"/>
  <c r="BK135" i="7"/>
  <c r="J272" i="7"/>
  <c r="BK254" i="7"/>
  <c r="J249" i="7"/>
  <c r="J240" i="7"/>
  <c r="J236" i="7"/>
  <c r="J217" i="7"/>
  <c r="J207" i="7"/>
  <c r="BK188" i="7"/>
  <c r="BK153" i="7"/>
  <c r="BK132" i="7"/>
  <c r="J225" i="8"/>
  <c r="J218" i="8"/>
  <c r="BK209" i="8"/>
  <c r="BK184" i="8"/>
  <c r="BK175" i="8"/>
  <c r="BK160" i="8"/>
  <c r="BK217" i="8"/>
  <c r="BK213" i="8"/>
  <c r="J205" i="8"/>
  <c r="J193" i="8"/>
  <c r="BK173" i="8"/>
  <c r="J160" i="8"/>
  <c r="J131" i="8"/>
  <c r="J224" i="8"/>
  <c r="BK211" i="8"/>
  <c r="BK204" i="8"/>
  <c r="BK193" i="8"/>
  <c r="J186" i="8"/>
  <c r="BK163" i="8"/>
  <c r="J232" i="8"/>
  <c r="BK218" i="8"/>
  <c r="J208" i="8"/>
  <c r="J202" i="8"/>
  <c r="J194" i="8"/>
  <c r="J132" i="8"/>
  <c r="J212" i="9"/>
  <c r="BK185" i="9"/>
  <c r="J164" i="9"/>
  <c r="J150" i="9"/>
  <c r="BK139" i="9"/>
  <c r="BK198" i="9"/>
  <c r="J186" i="9"/>
  <c r="BK175" i="9"/>
  <c r="BK148" i="9"/>
  <c r="J216" i="9"/>
  <c r="BK203" i="9"/>
  <c r="J196" i="9"/>
  <c r="BK183" i="9"/>
  <c r="J175" i="9"/>
  <c r="BK150" i="9"/>
  <c r="J213" i="9"/>
  <c r="J202" i="9"/>
  <c r="BK196" i="9"/>
  <c r="BK164" i="9"/>
  <c r="BK154" i="9"/>
  <c r="J139" i="9"/>
  <c r="J162" i="10"/>
  <c r="J153" i="10"/>
  <c r="J150" i="10"/>
  <c r="J144" i="10"/>
  <c r="J129" i="10"/>
  <c r="BK163" i="10"/>
  <c r="J151" i="10"/>
  <c r="BK132" i="10"/>
  <c r="BK165" i="10"/>
  <c r="BK147" i="10"/>
  <c r="BK134" i="10"/>
  <c r="J160" i="10"/>
  <c r="J149" i="10"/>
  <c r="BK140" i="10"/>
  <c r="BK199" i="2"/>
  <c r="J182" i="2"/>
  <c r="J172" i="2"/>
  <c r="J167" i="2"/>
  <c r="J150" i="2"/>
  <c r="BK135" i="2"/>
  <c r="J287" i="2"/>
  <c r="BK272" i="2"/>
  <c r="J266" i="2"/>
  <c r="J254" i="2"/>
  <c r="BK245" i="2"/>
  <c r="J237" i="2"/>
  <c r="BK230" i="2"/>
  <c r="BK213" i="2"/>
  <c r="BK201" i="2"/>
  <c r="BK180" i="2"/>
  <c r="J165" i="2"/>
  <c r="J153" i="2"/>
  <c r="J134" i="2"/>
  <c r="BK285" i="2"/>
  <c r="J275" i="2"/>
  <c r="BK268" i="2"/>
  <c r="J248" i="2"/>
  <c r="J242" i="2"/>
  <c r="J236" i="2"/>
  <c r="BK224" i="2"/>
  <c r="J212" i="2"/>
  <c r="BK193" i="2"/>
  <c r="BK187" i="2"/>
  <c r="J162" i="2"/>
  <c r="BK145" i="2"/>
  <c r="BK133" i="2"/>
  <c r="J282" i="2"/>
  <c r="J273" i="2"/>
  <c r="J268" i="2"/>
  <c r="BK264" i="2"/>
  <c r="J257" i="2"/>
  <c r="J245" i="2"/>
  <c r="J231" i="2"/>
  <c r="J228" i="2"/>
  <c r="J226" i="2"/>
  <c r="J215" i="2"/>
  <c r="BK195" i="2"/>
  <c r="J187" i="2"/>
  <c r="BK175" i="2"/>
  <c r="J154" i="2"/>
  <c r="BK150" i="2"/>
  <c r="BK132" i="2"/>
  <c r="BK252" i="3"/>
  <c r="J237" i="3"/>
  <c r="BK231" i="3"/>
  <c r="J224" i="3"/>
  <c r="BK214" i="3"/>
  <c r="BK200" i="3"/>
  <c r="J189" i="3"/>
  <c r="BK176" i="3"/>
  <c r="J163" i="3"/>
  <c r="J153" i="3"/>
  <c r="J146" i="3"/>
  <c r="J133" i="3"/>
  <c r="BK262" i="3"/>
  <c r="J245" i="3"/>
  <c r="BK240" i="3"/>
  <c r="BK227" i="3"/>
  <c r="J220" i="3"/>
  <c r="BK208" i="3"/>
  <c r="BK193" i="3"/>
  <c r="J185" i="3"/>
  <c r="BK169" i="3"/>
  <c r="J166" i="3"/>
  <c r="J149" i="3"/>
  <c r="J141" i="3"/>
  <c r="J263" i="3"/>
  <c r="BK237" i="3"/>
  <c r="BK230" i="3"/>
  <c r="BK220" i="3"/>
  <c r="BK217" i="3"/>
  <c r="J200" i="3"/>
  <c r="J187" i="3"/>
  <c r="BK178" i="3"/>
  <c r="BK149" i="3"/>
  <c r="J135" i="3"/>
  <c r="J268" i="3"/>
  <c r="J264" i="3"/>
  <c r="J252" i="3"/>
  <c r="J242" i="3"/>
  <c r="J231" i="3"/>
  <c r="BK226" i="3"/>
  <c r="J221" i="3"/>
  <c r="J215" i="3"/>
  <c r="J202" i="3"/>
  <c r="J195" i="3"/>
  <c r="J191" i="3"/>
  <c r="BK171" i="3"/>
  <c r="J161" i="3"/>
  <c r="J246" i="4"/>
  <c r="BK231" i="4"/>
  <c r="J225" i="4"/>
  <c r="BK215" i="4"/>
  <c r="BK204" i="4"/>
  <c r="BK196" i="4"/>
  <c r="BK183" i="4"/>
  <c r="BK171" i="4"/>
  <c r="J159" i="4"/>
  <c r="J155" i="4"/>
  <c r="BK144" i="4"/>
  <c r="BK134" i="4"/>
  <c r="BK246" i="4"/>
  <c r="J240" i="4"/>
  <c r="J234" i="4"/>
  <c r="J231" i="4"/>
  <c r="BK209" i="4"/>
  <c r="J198" i="4"/>
  <c r="J194" i="4"/>
  <c r="J192" i="4"/>
  <c r="BK180" i="4"/>
  <c r="J157" i="4"/>
  <c r="J152" i="4"/>
  <c r="BK131" i="4"/>
  <c r="J242" i="4"/>
  <c r="BK212" i="4"/>
  <c r="J206" i="4"/>
  <c r="J172" i="4"/>
  <c r="BK167" i="4"/>
  <c r="J244" i="4"/>
  <c r="BK227" i="4"/>
  <c r="J215" i="4"/>
  <c r="BK199" i="4"/>
  <c r="J191" i="4"/>
  <c r="J180" i="4"/>
  <c r="BK165" i="4"/>
  <c r="BK149" i="4"/>
  <c r="J131" i="4"/>
  <c r="BK352" i="5"/>
  <c r="J344" i="5"/>
  <c r="J327" i="5"/>
  <c r="J317" i="5"/>
  <c r="J285" i="5"/>
  <c r="J235" i="5"/>
  <c r="BK214" i="5"/>
  <c r="J129" i="5"/>
  <c r="BK351" i="5"/>
  <c r="BK347" i="5"/>
  <c r="J340" i="5"/>
  <c r="J336" i="5"/>
  <c r="BK331" i="5"/>
  <c r="BK315" i="5"/>
  <c r="BK286" i="5"/>
  <c r="BK264" i="5"/>
  <c r="BK246" i="5"/>
  <c r="J218" i="5"/>
  <c r="BK175" i="5"/>
  <c r="BK365" i="5"/>
  <c r="J362" i="5"/>
  <c r="BK342" i="5"/>
  <c r="J331" i="5"/>
  <c r="J319" i="5"/>
  <c r="J295" i="5"/>
  <c r="J264" i="5"/>
  <c r="BK235" i="5"/>
  <c r="J223" i="5"/>
  <c r="J196" i="5"/>
  <c r="BK361" i="5"/>
  <c r="J347" i="5"/>
  <c r="BK344" i="5"/>
  <c r="BK337" i="5"/>
  <c r="BK328" i="5"/>
  <c r="J320" i="5"/>
  <c r="BK312" i="5"/>
  <c r="J298" i="5"/>
  <c r="BK284" i="5"/>
  <c r="BK269" i="5"/>
  <c r="BK232" i="5"/>
  <c r="BK196" i="5"/>
  <c r="BK298" i="6"/>
  <c r="BK287" i="6"/>
  <c r="J282" i="6"/>
  <c r="BK277" i="6"/>
  <c r="J272" i="6"/>
  <c r="BK267" i="6"/>
  <c r="J262" i="6"/>
  <c r="J250" i="6"/>
  <c r="J223" i="6"/>
  <c r="J130" i="6"/>
  <c r="J293" i="6"/>
  <c r="J287" i="6"/>
  <c r="BK281" i="6"/>
  <c r="J278" i="6"/>
  <c r="BK271" i="6"/>
  <c r="J266" i="6"/>
  <c r="BK264" i="6"/>
  <c r="J258" i="6"/>
  <c r="J235" i="6"/>
  <c r="BK223" i="6"/>
  <c r="BK208" i="6"/>
  <c r="J187" i="6"/>
  <c r="J291" i="6"/>
  <c r="BK284" i="6"/>
  <c r="BK270" i="6"/>
  <c r="J256" i="6"/>
  <c r="BK212" i="6"/>
  <c r="BK198" i="6"/>
  <c r="J128" i="6"/>
  <c r="BK275" i="6"/>
  <c r="BK264" i="7"/>
  <c r="J250" i="7"/>
  <c r="J244" i="7"/>
  <c r="BK234" i="7"/>
  <c r="BK226" i="7"/>
  <c r="BK217" i="7"/>
  <c r="BK193" i="7"/>
  <c r="BK175" i="7"/>
  <c r="J163" i="7"/>
  <c r="J153" i="7"/>
  <c r="BK272" i="7"/>
  <c r="J257" i="7"/>
  <c r="BK253" i="7"/>
  <c r="J239" i="7"/>
  <c r="BK233" i="7"/>
  <c r="BK228" i="7"/>
  <c r="J209" i="7"/>
  <c r="J199" i="7"/>
  <c r="J175" i="7"/>
  <c r="BK156" i="7"/>
  <c r="BK280" i="7"/>
  <c r="BK273" i="7"/>
  <c r="J262" i="7"/>
  <c r="BK252" i="7"/>
  <c r="J247" i="7"/>
  <c r="J235" i="7"/>
  <c r="J231" i="7"/>
  <c r="BK221" i="7"/>
  <c r="J214" i="7"/>
  <c r="J183" i="7"/>
  <c r="J171" i="7"/>
  <c r="BK133" i="7"/>
  <c r="J255" i="7"/>
  <c r="BK251" i="7"/>
  <c r="BK242" i="7"/>
  <c r="BK237" i="7"/>
  <c r="BK223" i="7"/>
  <c r="BK210" i="7"/>
  <c r="BK199" i="7"/>
  <c r="J155" i="7"/>
  <c r="J133" i="7"/>
  <c r="BK228" i="8"/>
  <c r="BK220" i="8"/>
  <c r="BK212" i="8"/>
  <c r="BK189" i="8"/>
  <c r="BK171" i="8"/>
  <c r="J137" i="8"/>
  <c r="BK225" i="8"/>
  <c r="BK214" i="8"/>
  <c r="BK206" i="8"/>
  <c r="BK194" i="8"/>
  <c r="J175" i="8"/>
  <c r="BK162" i="8"/>
  <c r="J134" i="8"/>
  <c r="BK231" i="8"/>
  <c r="J214" i="8"/>
  <c r="J207" i="8"/>
  <c r="J201" i="8"/>
  <c r="J189" i="8"/>
  <c r="J166" i="8"/>
  <c r="BK235" i="8"/>
  <c r="BK224" i="8"/>
  <c r="J211" i="8"/>
  <c r="BK205" i="8"/>
  <c r="BK199" i="8"/>
  <c r="BK134" i="8"/>
  <c r="BK131" i="8"/>
  <c r="J209" i="9"/>
  <c r="J182" i="9"/>
  <c r="J161" i="9"/>
  <c r="BK147" i="9"/>
  <c r="BK209" i="9"/>
  <c r="BK192" i="9"/>
  <c r="J183" i="9"/>
  <c r="BK156" i="9"/>
  <c r="BK135" i="9"/>
  <c r="J214" i="9"/>
  <c r="J199" i="9"/>
  <c r="J185" i="9"/>
  <c r="BK167" i="9"/>
  <c r="BK151" i="9"/>
  <c r="BK214" i="9"/>
  <c r="J203" i="9"/>
  <c r="J198" i="9"/>
  <c r="BK182" i="9"/>
  <c r="J156" i="9"/>
  <c r="J140" i="9"/>
  <c r="J135" i="9"/>
  <c r="J166" i="10"/>
  <c r="BK151" i="10"/>
  <c r="BK148" i="10"/>
  <c r="J141" i="10"/>
  <c r="BK171" i="10"/>
  <c r="J158" i="10"/>
  <c r="BK150" i="10"/>
  <c r="BK160" i="10"/>
  <c r="J142" i="10"/>
  <c r="J126" i="10"/>
  <c r="BK153" i="10"/>
  <c r="BK145" i="10"/>
  <c r="BK138" i="10"/>
  <c r="R131" i="2" l="1"/>
  <c r="T200" i="2"/>
  <c r="T205" i="2"/>
  <c r="BK220" i="2"/>
  <c r="J220" i="2" s="1"/>
  <c r="J102" i="2" s="1"/>
  <c r="T234" i="2"/>
  <c r="P263" i="2"/>
  <c r="T280" i="2"/>
  <c r="T279" i="2" s="1"/>
  <c r="P130" i="3"/>
  <c r="R196" i="3"/>
  <c r="P201" i="3"/>
  <c r="T216" i="3"/>
  <c r="T228" i="3"/>
  <c r="T261" i="3"/>
  <c r="T260" i="3" s="1"/>
  <c r="T128" i="4"/>
  <c r="R170" i="4"/>
  <c r="R208" i="4"/>
  <c r="T222" i="4"/>
  <c r="R239" i="4"/>
  <c r="R238" i="4"/>
  <c r="T128" i="5"/>
  <c r="R280" i="5"/>
  <c r="R287" i="5"/>
  <c r="T314" i="5"/>
  <c r="BK360" i="5"/>
  <c r="J360" i="5" s="1"/>
  <c r="J105" i="5" s="1"/>
  <c r="BK127" i="6"/>
  <c r="BK126" i="6" s="1"/>
  <c r="J127" i="6"/>
  <c r="J98" i="6" s="1"/>
  <c r="P255" i="6"/>
  <c r="BK295" i="6"/>
  <c r="J295" i="6" s="1"/>
  <c r="J104" i="6" s="1"/>
  <c r="P131" i="7"/>
  <c r="BK198" i="7"/>
  <c r="J198" i="7"/>
  <c r="J99" i="7" s="1"/>
  <c r="R206" i="7"/>
  <c r="P215" i="7"/>
  <c r="R260" i="7"/>
  <c r="R271" i="7"/>
  <c r="R270" i="7"/>
  <c r="BK130" i="8"/>
  <c r="J130" i="8"/>
  <c r="J98" i="8" s="1"/>
  <c r="BK191" i="8"/>
  <c r="J191" i="8"/>
  <c r="J100" i="8" s="1"/>
  <c r="R200" i="8"/>
  <c r="R219" i="8"/>
  <c r="T230" i="8"/>
  <c r="T229" i="8"/>
  <c r="T234" i="8"/>
  <c r="T233" i="8"/>
  <c r="BK134" i="9"/>
  <c r="J134" i="9" s="1"/>
  <c r="J98" i="9" s="1"/>
  <c r="BK143" i="9"/>
  <c r="J143" i="9"/>
  <c r="J100" i="9"/>
  <c r="P155" i="9"/>
  <c r="BK162" i="9"/>
  <c r="J162" i="9" s="1"/>
  <c r="J106" i="9" s="1"/>
  <c r="T166" i="9"/>
  <c r="T165" i="9"/>
  <c r="R211" i="9"/>
  <c r="R210" i="9" s="1"/>
  <c r="BK125" i="10"/>
  <c r="BK143" i="10"/>
  <c r="J143" i="10" s="1"/>
  <c r="J99" i="10" s="1"/>
  <c r="BK164" i="10"/>
  <c r="J164" i="10"/>
  <c r="J100" i="10"/>
  <c r="BK131" i="2"/>
  <c r="J131" i="2"/>
  <c r="J98" i="2"/>
  <c r="P200" i="2"/>
  <c r="BK205" i="2"/>
  <c r="J205" i="2"/>
  <c r="J101" i="2"/>
  <c r="P220" i="2"/>
  <c r="P234" i="2"/>
  <c r="BK263" i="2"/>
  <c r="J263" i="2"/>
  <c r="J104" i="2" s="1"/>
  <c r="BK280" i="2"/>
  <c r="J280" i="2"/>
  <c r="J107" i="2"/>
  <c r="BK130" i="3"/>
  <c r="J130" i="3" s="1"/>
  <c r="J98" i="3" s="1"/>
  <c r="BK196" i="3"/>
  <c r="J196" i="3" s="1"/>
  <c r="J100" i="3" s="1"/>
  <c r="BK201" i="3"/>
  <c r="J201" i="3"/>
  <c r="J101" i="3"/>
  <c r="BK216" i="3"/>
  <c r="J216" i="3"/>
  <c r="J102" i="3"/>
  <c r="BK228" i="3"/>
  <c r="J228" i="3" s="1"/>
  <c r="J103" i="3" s="1"/>
  <c r="R128" i="4"/>
  <c r="P170" i="4"/>
  <c r="BK208" i="4"/>
  <c r="J208" i="4" s="1"/>
  <c r="J100" i="4" s="1"/>
  <c r="R222" i="4"/>
  <c r="BK239" i="4"/>
  <c r="J239" i="4"/>
  <c r="J104" i="4"/>
  <c r="P128" i="5"/>
  <c r="P280" i="5"/>
  <c r="P287" i="5"/>
  <c r="R314" i="5"/>
  <c r="R360" i="5"/>
  <c r="R359" i="5" s="1"/>
  <c r="P127" i="6"/>
  <c r="P126" i="6"/>
  <c r="BK255" i="6"/>
  <c r="J255" i="6" s="1"/>
  <c r="J101" i="6" s="1"/>
  <c r="R295" i="6"/>
  <c r="R294" i="6" s="1"/>
  <c r="R125" i="6" s="1"/>
  <c r="T131" i="7"/>
  <c r="T198" i="7"/>
  <c r="T206" i="7"/>
  <c r="R215" i="7"/>
  <c r="R130" i="7" s="1"/>
  <c r="R129" i="7" s="1"/>
  <c r="T260" i="7"/>
  <c r="P271" i="7"/>
  <c r="P270" i="7"/>
  <c r="P130" i="8"/>
  <c r="R191" i="8"/>
  <c r="P200" i="8"/>
  <c r="P219" i="8"/>
  <c r="BK230" i="8"/>
  <c r="J230" i="8" s="1"/>
  <c r="J105" i="8" s="1"/>
  <c r="BK234" i="8"/>
  <c r="J234" i="8" s="1"/>
  <c r="J107" i="8" s="1"/>
  <c r="T134" i="9"/>
  <c r="R143" i="9"/>
  <c r="BK155" i="9"/>
  <c r="J155" i="9" s="1"/>
  <c r="J103" i="9" s="1"/>
  <c r="T162" i="9"/>
  <c r="BK166" i="9"/>
  <c r="J166" i="9" s="1"/>
  <c r="J108" i="9" s="1"/>
  <c r="T211" i="9"/>
  <c r="T210" i="9"/>
  <c r="R125" i="10"/>
  <c r="P143" i="10"/>
  <c r="T164" i="10"/>
  <c r="T131" i="2"/>
  <c r="T130" i="2" s="1"/>
  <c r="BK200" i="2"/>
  <c r="J200" i="2"/>
  <c r="J100" i="2" s="1"/>
  <c r="R205" i="2"/>
  <c r="T220" i="2"/>
  <c r="R234" i="2"/>
  <c r="T263" i="2"/>
  <c r="R280" i="2"/>
  <c r="R279" i="2"/>
  <c r="R130" i="3"/>
  <c r="T196" i="3"/>
  <c r="T201" i="3"/>
  <c r="P216" i="3"/>
  <c r="P228" i="3"/>
  <c r="BK261" i="3"/>
  <c r="J261" i="3"/>
  <c r="J106" i="3"/>
  <c r="R261" i="3"/>
  <c r="R260" i="3" s="1"/>
  <c r="P128" i="4"/>
  <c r="T170" i="4"/>
  <c r="T208" i="4"/>
  <c r="P222" i="4"/>
  <c r="T239" i="4"/>
  <c r="T238" i="4"/>
  <c r="R128" i="5"/>
  <c r="R127" i="5" s="1"/>
  <c r="T280" i="5"/>
  <c r="BK287" i="5"/>
  <c r="J287" i="5" s="1"/>
  <c r="J100" i="5" s="1"/>
  <c r="P314" i="5"/>
  <c r="P360" i="5"/>
  <c r="P359" i="5" s="1"/>
  <c r="T127" i="6"/>
  <c r="R255" i="6"/>
  <c r="T295" i="6"/>
  <c r="T294" i="6" s="1"/>
  <c r="R131" i="7"/>
  <c r="R198" i="7"/>
  <c r="BK206" i="7"/>
  <c r="J206" i="7" s="1"/>
  <c r="J100" i="7" s="1"/>
  <c r="T215" i="7"/>
  <c r="BK260" i="7"/>
  <c r="J260" i="7"/>
  <c r="J103" i="7"/>
  <c r="BK271" i="7"/>
  <c r="J271" i="7"/>
  <c r="J106" i="7" s="1"/>
  <c r="R130" i="8"/>
  <c r="R129" i="8" s="1"/>
  <c r="R128" i="8" s="1"/>
  <c r="P191" i="8"/>
  <c r="BK200" i="8"/>
  <c r="J200" i="8" s="1"/>
  <c r="J101" i="8" s="1"/>
  <c r="BK219" i="8"/>
  <c r="J219" i="8"/>
  <c r="J102" i="8" s="1"/>
  <c r="R230" i="8"/>
  <c r="R229" i="8"/>
  <c r="R234" i="8"/>
  <c r="R233" i="8" s="1"/>
  <c r="P134" i="9"/>
  <c r="P143" i="9"/>
  <c r="T155" i="9"/>
  <c r="T152" i="9" s="1"/>
  <c r="P162" i="9"/>
  <c r="P152" i="9" s="1"/>
  <c r="P166" i="9"/>
  <c r="P165" i="9"/>
  <c r="BK211" i="9"/>
  <c r="J211" i="9"/>
  <c r="J110" i="9" s="1"/>
  <c r="T125" i="10"/>
  <c r="T143" i="10"/>
  <c r="R164" i="10"/>
  <c r="P131" i="2"/>
  <c r="P130" i="2"/>
  <c r="R200" i="2"/>
  <c r="P205" i="2"/>
  <c r="R220" i="2"/>
  <c r="BK234" i="2"/>
  <c r="J234" i="2"/>
  <c r="J103" i="2"/>
  <c r="R263" i="2"/>
  <c r="P280" i="2"/>
  <c r="P279" i="2" s="1"/>
  <c r="T130" i="3"/>
  <c r="T129" i="3" s="1"/>
  <c r="T128" i="3" s="1"/>
  <c r="P196" i="3"/>
  <c r="R201" i="3"/>
  <c r="R216" i="3"/>
  <c r="R228" i="3"/>
  <c r="P261" i="3"/>
  <c r="P260" i="3"/>
  <c r="BK128" i="4"/>
  <c r="J128" i="4"/>
  <c r="J98" i="4"/>
  <c r="BK170" i="4"/>
  <c r="J170" i="4" s="1"/>
  <c r="J99" i="4" s="1"/>
  <c r="P208" i="4"/>
  <c r="BK222" i="4"/>
  <c r="J222" i="4" s="1"/>
  <c r="J101" i="4" s="1"/>
  <c r="P239" i="4"/>
  <c r="P238" i="4"/>
  <c r="BK128" i="5"/>
  <c r="J128" i="5"/>
  <c r="J98" i="5" s="1"/>
  <c r="BK280" i="5"/>
  <c r="J280" i="5" s="1"/>
  <c r="J99" i="5" s="1"/>
  <c r="T287" i="5"/>
  <c r="BK314" i="5"/>
  <c r="J314" i="5" s="1"/>
  <c r="J101" i="5" s="1"/>
  <c r="T360" i="5"/>
  <c r="T359" i="5"/>
  <c r="R127" i="6"/>
  <c r="R126" i="6"/>
  <c r="T255" i="6"/>
  <c r="P295" i="6"/>
  <c r="P294" i="6"/>
  <c r="BK131" i="7"/>
  <c r="J131" i="7"/>
  <c r="J98" i="7" s="1"/>
  <c r="P198" i="7"/>
  <c r="P206" i="7"/>
  <c r="BK215" i="7"/>
  <c r="J215" i="7" s="1"/>
  <c r="J101" i="7" s="1"/>
  <c r="P260" i="7"/>
  <c r="T271" i="7"/>
  <c r="T270" i="7" s="1"/>
  <c r="T130" i="8"/>
  <c r="T129" i="8"/>
  <c r="T128" i="8"/>
  <c r="T191" i="8"/>
  <c r="T200" i="8"/>
  <c r="T219" i="8"/>
  <c r="P230" i="8"/>
  <c r="P229" i="8" s="1"/>
  <c r="P234" i="8"/>
  <c r="P233" i="8"/>
  <c r="R134" i="9"/>
  <c r="R133" i="9" s="1"/>
  <c r="T143" i="9"/>
  <c r="R155" i="9"/>
  <c r="R152" i="9"/>
  <c r="R162" i="9"/>
  <c r="R166" i="9"/>
  <c r="R165" i="9"/>
  <c r="P211" i="9"/>
  <c r="P210" i="9" s="1"/>
  <c r="P125" i="10"/>
  <c r="R143" i="10"/>
  <c r="P164" i="10"/>
  <c r="P124" i="10" s="1"/>
  <c r="P123" i="10" s="1"/>
  <c r="AU103" i="1" s="1"/>
  <c r="BK194" i="3"/>
  <c r="J194" i="3" s="1"/>
  <c r="J99" i="3" s="1"/>
  <c r="BK267" i="3"/>
  <c r="J267" i="3"/>
  <c r="J108" i="3" s="1"/>
  <c r="BK364" i="5"/>
  <c r="J364" i="5"/>
  <c r="J106" i="5"/>
  <c r="BK299" i="6"/>
  <c r="J299" i="6"/>
  <c r="J105" i="6"/>
  <c r="BK275" i="7"/>
  <c r="J275" i="7" s="1"/>
  <c r="J107" i="7" s="1"/>
  <c r="BK188" i="8"/>
  <c r="J188" i="8"/>
  <c r="J99" i="8" s="1"/>
  <c r="BK141" i="9"/>
  <c r="J141" i="9"/>
  <c r="J99" i="9"/>
  <c r="BK217" i="9"/>
  <c r="J217" i="9"/>
  <c r="J112" i="9"/>
  <c r="BK198" i="2"/>
  <c r="J198" i="2" s="1"/>
  <c r="J99" i="2" s="1"/>
  <c r="BK277" i="2"/>
  <c r="J277" i="2"/>
  <c r="J105" i="2" s="1"/>
  <c r="BK284" i="2"/>
  <c r="J284" i="2"/>
  <c r="J108" i="2"/>
  <c r="BK286" i="2"/>
  <c r="J286" i="2"/>
  <c r="J109" i="2"/>
  <c r="BK243" i="4"/>
  <c r="J243" i="4" s="1"/>
  <c r="J105" i="4" s="1"/>
  <c r="BK245" i="4"/>
  <c r="J245" i="4"/>
  <c r="J106" i="4" s="1"/>
  <c r="BK292" i="6"/>
  <c r="J292" i="6"/>
  <c r="J102" i="6"/>
  <c r="BK158" i="9"/>
  <c r="J158" i="9"/>
  <c r="J104" i="9"/>
  <c r="BK258" i="3"/>
  <c r="J258" i="3" s="1"/>
  <c r="J104" i="3" s="1"/>
  <c r="BK357" i="5"/>
  <c r="J357" i="5"/>
  <c r="J103" i="5" s="1"/>
  <c r="BK268" i="7"/>
  <c r="J268" i="7"/>
  <c r="J104" i="7"/>
  <c r="BK277" i="7"/>
  <c r="J277" i="7"/>
  <c r="J108" i="7"/>
  <c r="BK279" i="7"/>
  <c r="J279" i="7" s="1"/>
  <c r="J109" i="7" s="1"/>
  <c r="BK227" i="8"/>
  <c r="J227" i="8"/>
  <c r="J103" i="8" s="1"/>
  <c r="BK215" i="9"/>
  <c r="J215" i="9"/>
  <c r="J111" i="9"/>
  <c r="BK170" i="10"/>
  <c r="J170" i="10"/>
  <c r="J103" i="10"/>
  <c r="BK265" i="3"/>
  <c r="J265" i="3" s="1"/>
  <c r="J107" i="3" s="1"/>
  <c r="BK236" i="4"/>
  <c r="J236" i="4"/>
  <c r="J102" i="4" s="1"/>
  <c r="BK355" i="5"/>
  <c r="J355" i="5"/>
  <c r="J102" i="5"/>
  <c r="BK246" i="6"/>
  <c r="J246" i="6"/>
  <c r="J99" i="6"/>
  <c r="BK249" i="6"/>
  <c r="J249" i="6" s="1"/>
  <c r="J100" i="6" s="1"/>
  <c r="BK258" i="7"/>
  <c r="J258" i="7"/>
  <c r="J102" i="7" s="1"/>
  <c r="BK238" i="8"/>
  <c r="J238" i="8"/>
  <c r="J108" i="8"/>
  <c r="BK153" i="9"/>
  <c r="J153" i="9"/>
  <c r="J102" i="9"/>
  <c r="BK160" i="9"/>
  <c r="J160" i="9" s="1"/>
  <c r="J105" i="9" s="1"/>
  <c r="BK167" i="10"/>
  <c r="J167" i="10"/>
  <c r="J101" i="10" s="1"/>
  <c r="J89" i="10"/>
  <c r="F92" i="10"/>
  <c r="BE150" i="10"/>
  <c r="BE154" i="10"/>
  <c r="BE160" i="10"/>
  <c r="BE165" i="10"/>
  <c r="BE168" i="10"/>
  <c r="BE140" i="10"/>
  <c r="BE148" i="10"/>
  <c r="BE149" i="10"/>
  <c r="BE151" i="10"/>
  <c r="BE152" i="10"/>
  <c r="BE156" i="10"/>
  <c r="BE162" i="10"/>
  <c r="BE171" i="10"/>
  <c r="BK133" i="9"/>
  <c r="BE126" i="10"/>
  <c r="BE129" i="10"/>
  <c r="BE138" i="10"/>
  <c r="BE142" i="10"/>
  <c r="BE144" i="10"/>
  <c r="BE145" i="10"/>
  <c r="BE147" i="10"/>
  <c r="BE153" i="10"/>
  <c r="BE158" i="10"/>
  <c r="BE166" i="10"/>
  <c r="E85" i="10"/>
  <c r="BE132" i="10"/>
  <c r="BE134" i="10"/>
  <c r="BE141" i="10"/>
  <c r="BE163" i="10"/>
  <c r="F92" i="9"/>
  <c r="BE148" i="9"/>
  <c r="BE150" i="9"/>
  <c r="BE156" i="9"/>
  <c r="BE167" i="9"/>
  <c r="BE175" i="9"/>
  <c r="BE176" i="9"/>
  <c r="BE183" i="9"/>
  <c r="BE209" i="9"/>
  <c r="E85" i="9"/>
  <c r="BE135" i="9"/>
  <c r="BE139" i="9"/>
  <c r="BE147" i="9"/>
  <c r="BE157" i="9"/>
  <c r="BE164" i="9"/>
  <c r="BE185" i="9"/>
  <c r="BE188" i="9"/>
  <c r="BE199" i="9"/>
  <c r="BE206" i="9"/>
  <c r="BE213" i="9"/>
  <c r="BE138" i="9"/>
  <c r="BE142" i="9"/>
  <c r="BE144" i="9"/>
  <c r="BE159" i="9"/>
  <c r="BE161" i="9"/>
  <c r="BE163" i="9"/>
  <c r="BE178" i="9"/>
  <c r="BE194" i="9"/>
  <c r="BE202" i="9"/>
  <c r="BE214" i="9"/>
  <c r="J89" i="9"/>
  <c r="BE140" i="9"/>
  <c r="BE151" i="9"/>
  <c r="BE154" i="9"/>
  <c r="BE182" i="9"/>
  <c r="BE186" i="9"/>
  <c r="BE187" i="9"/>
  <c r="BE192" i="9"/>
  <c r="BE196" i="9"/>
  <c r="BE198" i="9"/>
  <c r="BE200" i="9"/>
  <c r="BE203" i="9"/>
  <c r="BE212" i="9"/>
  <c r="BE216" i="9"/>
  <c r="BE218" i="9"/>
  <c r="F125" i="8"/>
  <c r="BE160" i="8"/>
  <c r="BE162" i="8"/>
  <c r="BE179" i="8"/>
  <c r="BE184" i="8"/>
  <c r="BE192" i="8"/>
  <c r="BE209" i="8"/>
  <c r="BE210" i="8"/>
  <c r="BE212" i="8"/>
  <c r="BE213" i="8"/>
  <c r="BE214" i="8"/>
  <c r="E85" i="8"/>
  <c r="J89" i="8"/>
  <c r="BE131" i="8"/>
  <c r="BE134" i="8"/>
  <c r="BE137" i="8"/>
  <c r="BE171" i="8"/>
  <c r="BE173" i="8"/>
  <c r="BE194" i="8"/>
  <c r="BE198" i="8"/>
  <c r="BE205" i="8"/>
  <c r="BE208" i="8"/>
  <c r="BE215" i="8"/>
  <c r="BE216" i="8"/>
  <c r="BE217" i="8"/>
  <c r="BE225" i="8"/>
  <c r="BE232" i="8"/>
  <c r="BE163" i="8"/>
  <c r="BE166" i="8"/>
  <c r="BE175" i="8"/>
  <c r="BE186" i="8"/>
  <c r="BE195" i="8"/>
  <c r="BE202" i="8"/>
  <c r="BE207" i="8"/>
  <c r="BE211" i="8"/>
  <c r="BE218" i="8"/>
  <c r="BE220" i="8"/>
  <c r="BE221" i="8"/>
  <c r="BE228" i="8"/>
  <c r="BE236" i="8"/>
  <c r="BE132" i="8"/>
  <c r="BE177" i="8"/>
  <c r="BE189" i="8"/>
  <c r="BE193" i="8"/>
  <c r="BE199" i="8"/>
  <c r="BE201" i="8"/>
  <c r="BE204" i="8"/>
  <c r="BE206" i="8"/>
  <c r="BE223" i="8"/>
  <c r="BE224" i="8"/>
  <c r="BE231" i="8"/>
  <c r="BE235" i="8"/>
  <c r="BE237" i="8"/>
  <c r="BE239" i="8"/>
  <c r="E85" i="7"/>
  <c r="BE133" i="7"/>
  <c r="BE156" i="7"/>
  <c r="BE162" i="7"/>
  <c r="BE173" i="7"/>
  <c r="BE177" i="7"/>
  <c r="BE179" i="7"/>
  <c r="BE182" i="7"/>
  <c r="BE207" i="7"/>
  <c r="BE214" i="7"/>
  <c r="BE217" i="7"/>
  <c r="BE224" i="7"/>
  <c r="BE226" i="7"/>
  <c r="BE230" i="7"/>
  <c r="BE232" i="7"/>
  <c r="BE233" i="7"/>
  <c r="BE234" i="7"/>
  <c r="BE245" i="7"/>
  <c r="BE246" i="7"/>
  <c r="BE247" i="7"/>
  <c r="BE256" i="7"/>
  <c r="BE257" i="7"/>
  <c r="BE259" i="7"/>
  <c r="BE261" i="7"/>
  <c r="J89" i="7"/>
  <c r="F126" i="7"/>
  <c r="BE155" i="7"/>
  <c r="BE171" i="7"/>
  <c r="BE175" i="7"/>
  <c r="BE188" i="7"/>
  <c r="BE208" i="7"/>
  <c r="BE228" i="7"/>
  <c r="BE237" i="7"/>
  <c r="BE243" i="7"/>
  <c r="BE254" i="7"/>
  <c r="BE280" i="7"/>
  <c r="BE132" i="7"/>
  <c r="BE147" i="7"/>
  <c r="BE153" i="7"/>
  <c r="BE163" i="7"/>
  <c r="BE166" i="7"/>
  <c r="BE187" i="7"/>
  <c r="BE193" i="7"/>
  <c r="BE216" i="7"/>
  <c r="BE218" i="7"/>
  <c r="BE219" i="7"/>
  <c r="BE223" i="7"/>
  <c r="BE236" i="7"/>
  <c r="BE238" i="7"/>
  <c r="BE239" i="7"/>
  <c r="BE240" i="7"/>
  <c r="BE242" i="7"/>
  <c r="BE244" i="7"/>
  <c r="BE248" i="7"/>
  <c r="BE249" i="7"/>
  <c r="BE251" i="7"/>
  <c r="BE262" i="7"/>
  <c r="BE264" i="7"/>
  <c r="BE135" i="7"/>
  <c r="BE137" i="7"/>
  <c r="BE183" i="7"/>
  <c r="BE196" i="7"/>
  <c r="BE199" i="7"/>
  <c r="BE202" i="7"/>
  <c r="BE204" i="7"/>
  <c r="BE209" i="7"/>
  <c r="BE210" i="7"/>
  <c r="BE213" i="7"/>
  <c r="BE221" i="7"/>
  <c r="BE231" i="7"/>
  <c r="BE235" i="7"/>
  <c r="BE241" i="7"/>
  <c r="BE250" i="7"/>
  <c r="BE252" i="7"/>
  <c r="BE253" i="7"/>
  <c r="BE255" i="7"/>
  <c r="BE265" i="7"/>
  <c r="BE266" i="7"/>
  <c r="BE269" i="7"/>
  <c r="BE272" i="7"/>
  <c r="BE273" i="7"/>
  <c r="BE274" i="7"/>
  <c r="BE276" i="7"/>
  <c r="BE278" i="7"/>
  <c r="BE223" i="6"/>
  <c r="BE277" i="6"/>
  <c r="E85" i="6"/>
  <c r="F92" i="6"/>
  <c r="BE163" i="6"/>
  <c r="BE197" i="6"/>
  <c r="BE208" i="6"/>
  <c r="BE235" i="6"/>
  <c r="BE258" i="6"/>
  <c r="BE262" i="6"/>
  <c r="BE263" i="6"/>
  <c r="BE264" i="6"/>
  <c r="BE272" i="6"/>
  <c r="BE283" i="6"/>
  <c r="BE285" i="6"/>
  <c r="BE287" i="6"/>
  <c r="BE293" i="6"/>
  <c r="BE128" i="6"/>
  <c r="BE130" i="6"/>
  <c r="BE187" i="6"/>
  <c r="BE189" i="6"/>
  <c r="BE198" i="6"/>
  <c r="BE212" i="6"/>
  <c r="BE214" i="6"/>
  <c r="BE234" i="6"/>
  <c r="BE240" i="6"/>
  <c r="BE247" i="6"/>
  <c r="BE260" i="6"/>
  <c r="BE261" i="6"/>
  <c r="BE266" i="6"/>
  <c r="BE267" i="6"/>
  <c r="BE268" i="6"/>
  <c r="BE270" i="6"/>
  <c r="BE271" i="6"/>
  <c r="BE273" i="6"/>
  <c r="BE274" i="6"/>
  <c r="BE275" i="6"/>
  <c r="BE281" i="6"/>
  <c r="BE282" i="6"/>
  <c r="BE286" i="6"/>
  <c r="BE290" i="6"/>
  <c r="BE291" i="6"/>
  <c r="BE297" i="6"/>
  <c r="BE300" i="6"/>
  <c r="J89" i="6"/>
  <c r="BE171" i="6"/>
  <c r="BE182" i="6"/>
  <c r="BE188" i="6"/>
  <c r="BE201" i="6"/>
  <c r="BE206" i="6"/>
  <c r="BE210" i="6"/>
  <c r="BE224" i="6"/>
  <c r="BE244" i="6"/>
  <c r="BE250" i="6"/>
  <c r="BE256" i="6"/>
  <c r="BE257" i="6"/>
  <c r="BE265" i="6"/>
  <c r="BE269" i="6"/>
  <c r="BE276" i="6"/>
  <c r="BE278" i="6"/>
  <c r="BE279" i="6"/>
  <c r="BE280" i="6"/>
  <c r="BE284" i="6"/>
  <c r="BE288" i="6"/>
  <c r="BE289" i="6"/>
  <c r="BE296" i="6"/>
  <c r="BE298" i="6"/>
  <c r="BE129" i="5"/>
  <c r="BE137" i="5"/>
  <c r="BE140" i="5"/>
  <c r="BE215" i="5"/>
  <c r="BE218" i="5"/>
  <c r="BE226" i="5"/>
  <c r="BE234" i="5"/>
  <c r="BE258" i="5"/>
  <c r="BE264" i="5"/>
  <c r="BE286" i="5"/>
  <c r="BE300" i="5"/>
  <c r="BE322" i="5"/>
  <c r="BE323" i="5"/>
  <c r="BE331" i="5"/>
  <c r="BE336" i="5"/>
  <c r="BE340" i="5"/>
  <c r="BE342" i="5"/>
  <c r="BE349" i="5"/>
  <c r="BE354" i="5"/>
  <c r="BE132" i="5"/>
  <c r="BE203" i="5"/>
  <c r="BE214" i="5"/>
  <c r="BE232" i="5"/>
  <c r="BE271" i="5"/>
  <c r="BE274" i="5"/>
  <c r="BE281" i="5"/>
  <c r="BE298" i="5"/>
  <c r="BE325" i="5"/>
  <c r="BE328" i="5"/>
  <c r="BE339" i="5"/>
  <c r="BE348" i="5"/>
  <c r="BE350" i="5"/>
  <c r="BE351" i="5"/>
  <c r="BE356" i="5"/>
  <c r="BE358" i="5"/>
  <c r="BE363" i="5"/>
  <c r="BE365" i="5"/>
  <c r="E85" i="5"/>
  <c r="F92" i="5"/>
  <c r="J120" i="5"/>
  <c r="BE185" i="5"/>
  <c r="BE204" i="5"/>
  <c r="BE228" i="5"/>
  <c r="BE235" i="5"/>
  <c r="BE284" i="5"/>
  <c r="BE288" i="5"/>
  <c r="BE295" i="5"/>
  <c r="BE303" i="5"/>
  <c r="BE316" i="5"/>
  <c r="BE317" i="5"/>
  <c r="BE320" i="5"/>
  <c r="BE324" i="5"/>
  <c r="BE326" i="5"/>
  <c r="BE327" i="5"/>
  <c r="BE333" i="5"/>
  <c r="BE335" i="5"/>
  <c r="BE343" i="5"/>
  <c r="BE344" i="5"/>
  <c r="BE352" i="5"/>
  <c r="BE361" i="5"/>
  <c r="BE175" i="5"/>
  <c r="BE196" i="5"/>
  <c r="BE202" i="5"/>
  <c r="BE223" i="5"/>
  <c r="BE230" i="5"/>
  <c r="BE244" i="5"/>
  <c r="BE246" i="5"/>
  <c r="BE257" i="5"/>
  <c r="BE269" i="5"/>
  <c r="BE283" i="5"/>
  <c r="BE285" i="5"/>
  <c r="BE305" i="5"/>
  <c r="BE312" i="5"/>
  <c r="BE315" i="5"/>
  <c r="BE319" i="5"/>
  <c r="BE329" i="5"/>
  <c r="BE330" i="5"/>
  <c r="BE337" i="5"/>
  <c r="BE338" i="5"/>
  <c r="BE341" i="5"/>
  <c r="BE345" i="5"/>
  <c r="BE346" i="5"/>
  <c r="BE347" i="5"/>
  <c r="BE362" i="5"/>
  <c r="E85" i="4"/>
  <c r="F123" i="4"/>
  <c r="BE136" i="4"/>
  <c r="BE154" i="4"/>
  <c r="BE155" i="4"/>
  <c r="BE157" i="4"/>
  <c r="BE159" i="4"/>
  <c r="BE202" i="4"/>
  <c r="BE212" i="4"/>
  <c r="BE231" i="4"/>
  <c r="BE241" i="4"/>
  <c r="BE131" i="4"/>
  <c r="BE134" i="4"/>
  <c r="BE152" i="4"/>
  <c r="BE161" i="4"/>
  <c r="BE177" i="4"/>
  <c r="BE180" i="4"/>
  <c r="BE188" i="4"/>
  <c r="BE191" i="4"/>
  <c r="BE194" i="4"/>
  <c r="BE214" i="4"/>
  <c r="BE215" i="4"/>
  <c r="BE221" i="4"/>
  <c r="BE223" i="4"/>
  <c r="BE225" i="4"/>
  <c r="BE229" i="4"/>
  <c r="BE232" i="4"/>
  <c r="BE242" i="4"/>
  <c r="BE132" i="4"/>
  <c r="BE139" i="4"/>
  <c r="BE144" i="4"/>
  <c r="BE163" i="4"/>
  <c r="BE167" i="4"/>
  <c r="BE169" i="4"/>
  <c r="BE171" i="4"/>
  <c r="BE172" i="4"/>
  <c r="BE183" i="4"/>
  <c r="BE185" i="4"/>
  <c r="BE196" i="4"/>
  <c r="BE198" i="4"/>
  <c r="BE199" i="4"/>
  <c r="BE204" i="4"/>
  <c r="BE206" i="4"/>
  <c r="BE210" i="4"/>
  <c r="BE217" i="4"/>
  <c r="BE227" i="4"/>
  <c r="BE244" i="4"/>
  <c r="BE246" i="4"/>
  <c r="J89" i="4"/>
  <c r="BE129" i="4"/>
  <c r="BE130" i="4"/>
  <c r="BE147" i="4"/>
  <c r="BE149" i="4"/>
  <c r="BE165" i="4"/>
  <c r="BE186" i="4"/>
  <c r="BE192" i="4"/>
  <c r="BE207" i="4"/>
  <c r="BE209" i="4"/>
  <c r="BE233" i="4"/>
  <c r="BE234" i="4"/>
  <c r="BE237" i="4"/>
  <c r="BE240" i="4"/>
  <c r="F92" i="3"/>
  <c r="J122" i="3"/>
  <c r="BE135" i="3"/>
  <c r="BE144" i="3"/>
  <c r="BE146" i="3"/>
  <c r="BE149" i="3"/>
  <c r="BE150" i="3"/>
  <c r="BE166" i="3"/>
  <c r="BE168" i="3"/>
  <c r="BE176" i="3"/>
  <c r="BE178" i="3"/>
  <c r="BE180" i="3"/>
  <c r="BE187" i="3"/>
  <c r="BE202" i="3"/>
  <c r="BE211" i="3"/>
  <c r="BE215" i="3"/>
  <c r="BE224" i="3"/>
  <c r="BE227" i="3"/>
  <c r="BE231" i="3"/>
  <c r="BE237" i="3"/>
  <c r="BE239" i="3"/>
  <c r="BE252" i="3"/>
  <c r="BE262" i="3"/>
  <c r="BE268" i="3"/>
  <c r="E118" i="3"/>
  <c r="BE141" i="3"/>
  <c r="BE153" i="3"/>
  <c r="BE158" i="3"/>
  <c r="BE163" i="3"/>
  <c r="BE169" i="3"/>
  <c r="BE193" i="3"/>
  <c r="BE195" i="3"/>
  <c r="BE197" i="3"/>
  <c r="BE200" i="3"/>
  <c r="BE203" i="3"/>
  <c r="BE208" i="3"/>
  <c r="BE209" i="3"/>
  <c r="BE222" i="3"/>
  <c r="BE240" i="3"/>
  <c r="BE245" i="3"/>
  <c r="BE248" i="3"/>
  <c r="BE251" i="3"/>
  <c r="BE259" i="3"/>
  <c r="BE266" i="3"/>
  <c r="BE131" i="3"/>
  <c r="BE133" i="3"/>
  <c r="BE161" i="3"/>
  <c r="BE171" i="3"/>
  <c r="BE182" i="3"/>
  <c r="BE189" i="3"/>
  <c r="BE199" i="3"/>
  <c r="BE214" i="3"/>
  <c r="BE217" i="3"/>
  <c r="BE221" i="3"/>
  <c r="BE223" i="3"/>
  <c r="BE229" i="3"/>
  <c r="BE230" i="3"/>
  <c r="BE236" i="3"/>
  <c r="BE264" i="3"/>
  <c r="BE138" i="3"/>
  <c r="BE147" i="3"/>
  <c r="BE183" i="3"/>
  <c r="BE185" i="3"/>
  <c r="BE191" i="3"/>
  <c r="BE218" i="3"/>
  <c r="BE219" i="3"/>
  <c r="BE220" i="3"/>
  <c r="BE225" i="3"/>
  <c r="BE226" i="3"/>
  <c r="BE234" i="3"/>
  <c r="BE235" i="3"/>
  <c r="BE242" i="3"/>
  <c r="BE254" i="3"/>
  <c r="BE263" i="3"/>
  <c r="BE133" i="2"/>
  <c r="BE134" i="2"/>
  <c r="BE142" i="2"/>
  <c r="BE154" i="2"/>
  <c r="BE157" i="2"/>
  <c r="BE170" i="2"/>
  <c r="BE186" i="2"/>
  <c r="BE201" i="2"/>
  <c r="BE207" i="2"/>
  <c r="BE215" i="2"/>
  <c r="BE233" i="2"/>
  <c r="BE235" i="2"/>
  <c r="BE236" i="2"/>
  <c r="BE243" i="2"/>
  <c r="BE247" i="2"/>
  <c r="BE248" i="2"/>
  <c r="BE252" i="2"/>
  <c r="BE270" i="2"/>
  <c r="BE274" i="2"/>
  <c r="BE275" i="2"/>
  <c r="BE278" i="2"/>
  <c r="BE282" i="2"/>
  <c r="J89" i="2"/>
  <c r="F126" i="2"/>
  <c r="BE137" i="2"/>
  <c r="BE153" i="2"/>
  <c r="BE162" i="2"/>
  <c r="BE165" i="2"/>
  <c r="BE167" i="2"/>
  <c r="BE180" i="2"/>
  <c r="BE182" i="2"/>
  <c r="BE184" i="2"/>
  <c r="BE195" i="2"/>
  <c r="BE197" i="2"/>
  <c r="BE199" i="2"/>
  <c r="BE206" i="2"/>
  <c r="BE212" i="2"/>
  <c r="BE213" i="2"/>
  <c r="BE224" i="2"/>
  <c r="BE225" i="2"/>
  <c r="BE226" i="2"/>
  <c r="BE227" i="2"/>
  <c r="BE230" i="2"/>
  <c r="BE231" i="2"/>
  <c r="BE232" i="2"/>
  <c r="BE238" i="2"/>
  <c r="BE242" i="2"/>
  <c r="BE245" i="2"/>
  <c r="BE250" i="2"/>
  <c r="BE254" i="2"/>
  <c r="BE257" i="2"/>
  <c r="BE264" i="2"/>
  <c r="BE266" i="2"/>
  <c r="BE272" i="2"/>
  <c r="BE135" i="2"/>
  <c r="BE139" i="2"/>
  <c r="BE148" i="2"/>
  <c r="BE150" i="2"/>
  <c r="BE172" i="2"/>
  <c r="BE173" i="2"/>
  <c r="BE175" i="2"/>
  <c r="BE187" i="2"/>
  <c r="BE191" i="2"/>
  <c r="BE203" i="2"/>
  <c r="BE204" i="2"/>
  <c r="BE219" i="2"/>
  <c r="BE221" i="2"/>
  <c r="BE228" i="2"/>
  <c r="BE237" i="2"/>
  <c r="BE239" i="2"/>
  <c r="BE259" i="2"/>
  <c r="BE273" i="2"/>
  <c r="BE281" i="2"/>
  <c r="BE285" i="2"/>
  <c r="BE287" i="2"/>
  <c r="E85" i="2"/>
  <c r="BE132" i="2"/>
  <c r="BE145" i="2"/>
  <c r="BE151" i="2"/>
  <c r="BE189" i="2"/>
  <c r="BE193" i="2"/>
  <c r="BE218" i="2"/>
  <c r="BE229" i="2"/>
  <c r="BE244" i="2"/>
  <c r="BE256" i="2"/>
  <c r="BE268" i="2"/>
  <c r="BE283" i="2"/>
  <c r="J34" i="2"/>
  <c r="AW95" i="1"/>
  <c r="F37" i="2"/>
  <c r="BD95" i="1"/>
  <c r="F36" i="3"/>
  <c r="BC96" i="1"/>
  <c r="F36" i="4"/>
  <c r="BC97" i="1"/>
  <c r="F34" i="5"/>
  <c r="BA98" i="1"/>
  <c r="F37" i="5"/>
  <c r="BD98" i="1" s="1"/>
  <c r="F37" i="6"/>
  <c r="BD99" i="1"/>
  <c r="J34" i="7"/>
  <c r="AW100" i="1" s="1"/>
  <c r="F36" i="8"/>
  <c r="BC101" i="1"/>
  <c r="F34" i="9"/>
  <c r="BA102" i="1" s="1"/>
  <c r="F36" i="10"/>
  <c r="BC103" i="1"/>
  <c r="F35" i="2"/>
  <c r="BB95" i="1" s="1"/>
  <c r="F34" i="3"/>
  <c r="BA96" i="1"/>
  <c r="F35" i="4"/>
  <c r="BB97" i="1" s="1"/>
  <c r="F34" i="4"/>
  <c r="BA97" i="1"/>
  <c r="J34" i="5"/>
  <c r="AW98" i="1" s="1"/>
  <c r="F34" i="6"/>
  <c r="BA99" i="1"/>
  <c r="F36" i="6"/>
  <c r="BC99" i="1" s="1"/>
  <c r="F36" i="7"/>
  <c r="BC100" i="1" s="1"/>
  <c r="J34" i="8"/>
  <c r="AW101" i="1" s="1"/>
  <c r="F35" i="9"/>
  <c r="BB102" i="1"/>
  <c r="J34" i="9"/>
  <c r="AW102" i="1" s="1"/>
  <c r="F34" i="10"/>
  <c r="BA103" i="1" s="1"/>
  <c r="F37" i="10"/>
  <c r="BD103" i="1" s="1"/>
  <c r="F34" i="2"/>
  <c r="BA95" i="1"/>
  <c r="F35" i="3"/>
  <c r="BB96" i="1" s="1"/>
  <c r="F37" i="3"/>
  <c r="BD96" i="1" s="1"/>
  <c r="F35" i="5"/>
  <c r="BB98" i="1" s="1"/>
  <c r="J34" i="6"/>
  <c r="AW99" i="1"/>
  <c r="F35" i="7"/>
  <c r="BB100" i="1" s="1"/>
  <c r="F34" i="8"/>
  <c r="BA101" i="1" s="1"/>
  <c r="F37" i="8"/>
  <c r="BD101" i="1" s="1"/>
  <c r="F36" i="9"/>
  <c r="BC102" i="1"/>
  <c r="F35" i="10"/>
  <c r="BB103" i="1" s="1"/>
  <c r="F36" i="2"/>
  <c r="BC95" i="1" s="1"/>
  <c r="J34" i="3"/>
  <c r="AW96" i="1" s="1"/>
  <c r="J34" i="4"/>
  <c r="AW97" i="1"/>
  <c r="F37" i="4"/>
  <c r="BD97" i="1" s="1"/>
  <c r="F36" i="5"/>
  <c r="BC98" i="1" s="1"/>
  <c r="F35" i="6"/>
  <c r="BB99" i="1" s="1"/>
  <c r="F37" i="7"/>
  <c r="BD100" i="1"/>
  <c r="F34" i="7"/>
  <c r="BA100" i="1" s="1"/>
  <c r="F35" i="8"/>
  <c r="BB101" i="1" s="1"/>
  <c r="F37" i="9"/>
  <c r="BD102" i="1" s="1"/>
  <c r="J34" i="10"/>
  <c r="AW103" i="1"/>
  <c r="P129" i="2" l="1"/>
  <c r="AU95" i="1" s="1"/>
  <c r="R126" i="5"/>
  <c r="T129" i="2"/>
  <c r="BK127" i="4"/>
  <c r="BK127" i="5"/>
  <c r="J127" i="5" s="1"/>
  <c r="J97" i="5" s="1"/>
  <c r="R129" i="3"/>
  <c r="R128" i="3"/>
  <c r="T133" i="9"/>
  <c r="T132" i="9" s="1"/>
  <c r="T130" i="7"/>
  <c r="T129" i="7"/>
  <c r="T127" i="5"/>
  <c r="T126" i="5"/>
  <c r="T127" i="4"/>
  <c r="T126" i="4"/>
  <c r="R132" i="9"/>
  <c r="P127" i="4"/>
  <c r="P126" i="4" s="1"/>
  <c r="AU97" i="1" s="1"/>
  <c r="R124" i="10"/>
  <c r="R123" i="10"/>
  <c r="P127" i="5"/>
  <c r="P126" i="5"/>
  <c r="AU98" i="1"/>
  <c r="R127" i="4"/>
  <c r="R126" i="4" s="1"/>
  <c r="P133" i="9"/>
  <c r="P132" i="9"/>
  <c r="AU102" i="1"/>
  <c r="P130" i="7"/>
  <c r="P129" i="7"/>
  <c r="AU100" i="1"/>
  <c r="T124" i="10"/>
  <c r="T123" i="10" s="1"/>
  <c r="T126" i="6"/>
  <c r="T125" i="6"/>
  <c r="P129" i="8"/>
  <c r="P128" i="8"/>
  <c r="AU101" i="1"/>
  <c r="P125" i="6"/>
  <c r="AU99" i="1" s="1"/>
  <c r="BK124" i="10"/>
  <c r="J124" i="10"/>
  <c r="J97" i="10"/>
  <c r="P129" i="3"/>
  <c r="P128" i="3"/>
  <c r="AU96" i="1"/>
  <c r="R130" i="2"/>
  <c r="R129" i="2" s="1"/>
  <c r="BK130" i="2"/>
  <c r="J130" i="2"/>
  <c r="J97" i="2"/>
  <c r="BK279" i="2"/>
  <c r="J279" i="2"/>
  <c r="J106" i="2"/>
  <c r="BK260" i="3"/>
  <c r="J260" i="3" s="1"/>
  <c r="J105" i="3" s="1"/>
  <c r="BK238" i="4"/>
  <c r="J238" i="4"/>
  <c r="J103" i="4"/>
  <c r="BK165" i="9"/>
  <c r="J165" i="9"/>
  <c r="J107" i="9"/>
  <c r="J125" i="10"/>
  <c r="J98" i="10" s="1"/>
  <c r="BK294" i="6"/>
  <c r="J294" i="6"/>
  <c r="J103" i="6"/>
  <c r="BK130" i="7"/>
  <c r="J130" i="7"/>
  <c r="J97" i="7"/>
  <c r="BK129" i="8"/>
  <c r="J129" i="8" s="1"/>
  <c r="J97" i="8" s="1"/>
  <c r="BK229" i="8"/>
  <c r="J229" i="8"/>
  <c r="J104" i="8"/>
  <c r="BK233" i="8"/>
  <c r="J233" i="8"/>
  <c r="J106" i="8" s="1"/>
  <c r="BK169" i="10"/>
  <c r="J169" i="10"/>
  <c r="J102" i="10"/>
  <c r="BK129" i="3"/>
  <c r="J129" i="3"/>
  <c r="J97" i="3"/>
  <c r="BK152" i="9"/>
  <c r="J152" i="9" s="1"/>
  <c r="J101" i="9" s="1"/>
  <c r="BK210" i="9"/>
  <c r="J210" i="9" s="1"/>
  <c r="J109" i="9" s="1"/>
  <c r="BK359" i="5"/>
  <c r="J359" i="5"/>
  <c r="J104" i="5"/>
  <c r="BK270" i="7"/>
  <c r="J270" i="7" s="1"/>
  <c r="J105" i="7" s="1"/>
  <c r="J133" i="9"/>
  <c r="J97" i="9"/>
  <c r="J126" i="6"/>
  <c r="J97" i="6"/>
  <c r="BK126" i="5"/>
  <c r="J126" i="5" s="1"/>
  <c r="J96" i="5" s="1"/>
  <c r="J127" i="4"/>
  <c r="J97" i="4" s="1"/>
  <c r="J33" i="3"/>
  <c r="AV96" i="1" s="1"/>
  <c r="AT96" i="1" s="1"/>
  <c r="F33" i="4"/>
  <c r="AZ97" i="1" s="1"/>
  <c r="J33" i="6"/>
  <c r="AV99" i="1" s="1"/>
  <c r="AT99" i="1" s="1"/>
  <c r="J33" i="8"/>
  <c r="AV101" i="1" s="1"/>
  <c r="AT101" i="1" s="1"/>
  <c r="F33" i="10"/>
  <c r="AZ103" i="1" s="1"/>
  <c r="BD94" i="1"/>
  <c r="W33" i="1" s="1"/>
  <c r="F33" i="3"/>
  <c r="AZ96" i="1"/>
  <c r="J33" i="4"/>
  <c r="AV97" i="1"/>
  <c r="AT97" i="1"/>
  <c r="F33" i="6"/>
  <c r="AZ99" i="1"/>
  <c r="F33" i="8"/>
  <c r="AZ101" i="1"/>
  <c r="BB94" i="1"/>
  <c r="AX94" i="1"/>
  <c r="J33" i="10"/>
  <c r="AV103" i="1"/>
  <c r="AT103" i="1" s="1"/>
  <c r="J33" i="2"/>
  <c r="AV95" i="1" s="1"/>
  <c r="AT95" i="1" s="1"/>
  <c r="F33" i="5"/>
  <c r="AZ98" i="1" s="1"/>
  <c r="J33" i="7"/>
  <c r="AV100" i="1"/>
  <c r="AT100" i="1" s="1"/>
  <c r="J33" i="9"/>
  <c r="AV102" i="1" s="1"/>
  <c r="AT102" i="1" s="1"/>
  <c r="BA94" i="1"/>
  <c r="W30" i="1"/>
  <c r="F33" i="2"/>
  <c r="AZ95" i="1"/>
  <c r="J33" i="5"/>
  <c r="AV98" i="1"/>
  <c r="AT98" i="1" s="1"/>
  <c r="F33" i="7"/>
  <c r="AZ100" i="1"/>
  <c r="F33" i="9"/>
  <c r="AZ102" i="1"/>
  <c r="BC94" i="1"/>
  <c r="W32" i="1" s="1"/>
  <c r="BK125" i="6" l="1"/>
  <c r="J125" i="6"/>
  <c r="J96" i="6"/>
  <c r="BK123" i="10"/>
  <c r="J123" i="10"/>
  <c r="J96" i="10"/>
  <c r="BK128" i="8"/>
  <c r="J128" i="8"/>
  <c r="J30" i="8" s="1"/>
  <c r="AG101" i="1" s="1"/>
  <c r="BK129" i="7"/>
  <c r="J129" i="7"/>
  <c r="J96" i="7"/>
  <c r="BK128" i="3"/>
  <c r="J128" i="3"/>
  <c r="J96" i="3"/>
  <c r="BK132" i="9"/>
  <c r="J132" i="9"/>
  <c r="J96" i="9" s="1"/>
  <c r="BK129" i="2"/>
  <c r="J129" i="2"/>
  <c r="J96" i="2"/>
  <c r="BK126" i="4"/>
  <c r="J126" i="4"/>
  <c r="J96" i="4"/>
  <c r="AU94" i="1"/>
  <c r="W31" i="1"/>
  <c r="AZ94" i="1"/>
  <c r="AV94" i="1"/>
  <c r="AK29" i="1"/>
  <c r="J30" i="5"/>
  <c r="AG98" i="1"/>
  <c r="AW94" i="1"/>
  <c r="AK30" i="1"/>
  <c r="AY94" i="1"/>
  <c r="J39" i="8" l="1"/>
  <c r="J96" i="8"/>
  <c r="J39" i="5"/>
  <c r="AN98" i="1"/>
  <c r="AN101" i="1"/>
  <c r="J30" i="10"/>
  <c r="AG103" i="1" s="1"/>
  <c r="J30" i="7"/>
  <c r="AG100" i="1" s="1"/>
  <c r="J30" i="4"/>
  <c r="AG97" i="1"/>
  <c r="AN97" i="1"/>
  <c r="J30" i="2"/>
  <c r="AG95" i="1"/>
  <c r="AN95" i="1"/>
  <c r="J30" i="6"/>
  <c r="AG99" i="1" s="1"/>
  <c r="AN99" i="1" s="1"/>
  <c r="J30" i="3"/>
  <c r="AG96" i="1"/>
  <c r="J30" i="9"/>
  <c r="AG102" i="1"/>
  <c r="AN102" i="1"/>
  <c r="W29" i="1"/>
  <c r="AT94" i="1"/>
  <c r="J39" i="10" l="1"/>
  <c r="J39" i="6"/>
  <c r="J39" i="9"/>
  <c r="J39" i="2"/>
  <c r="J39" i="3"/>
  <c r="J39" i="7"/>
  <c r="J39" i="4"/>
  <c r="AN96" i="1"/>
  <c r="AN103" i="1"/>
  <c r="AN100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<sst xmlns="http://schemas.openxmlformats.org/spreadsheetml/2006/main" count="17833" uniqueCount="1821">
  <si>
    <t>Export Komplet</t>
  </si>
  <si>
    <t/>
  </si>
  <si>
    <t>2.0</t>
  </si>
  <si>
    <t>ZAMOK</t>
  </si>
  <si>
    <t>False</t>
  </si>
  <si>
    <t>{2b174f48-6442-4d98-be70-c6eb0b127e7c}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</si>
  <si>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</si>
  <si>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</si>
  <si>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</si>
  <si>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</si>
  <si>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</si>
  <si>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</si>
  <si>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</si>
  <si>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</si>
  <si>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Zadrapa1091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</si>
  <si>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</si>
  <si>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</si>
  <si>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Lokalita pro výstavbu rodinných domů BI 304,k.ú. Kelč - Staré Město</t>
  </si>
  <si>
    <t>KSO:</t>
  </si>
  <si>
    <t>CC-CZ:</t>
  </si>
  <si>
    <t>Místo:</t>
  </si>
  <si>
    <t>Kelč-Staré Město</t>
  </si>
  <si>
    <t>Datum:</t>
  </si>
  <si>
    <t>7. 2. 2023</t>
  </si>
  <si>
    <t>Zadavatel:</t>
  </si>
  <si>
    <t>IČ:</t>
  </si>
  <si>
    <t>Město Kelč</t>
  </si>
  <si>
    <t>DIČ:</t>
  </si>
  <si>
    <t>Uchazeč:</t>
  </si>
  <si>
    <t>Vyplň údaj</t>
  </si>
  <si>
    <t>Projektant:</t>
  </si>
  <si>
    <t xml:space="preserve">LZ-PROJEKT plus s.r.o. 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</si>
  <si>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</si>
  <si>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</si>
  <si>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</si>
  <si>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</si>
  <si>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</si>
  <si>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</si>
  <si>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</si>
  <si>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</si>
  <si>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</si>
  <si>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</si>
  <si>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</si>
  <si>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</si>
  <si>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</si>
  <si>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</si>
  <si>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</si>
  <si>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</si>
  <si>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</si>
  <si>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</si>
  <si>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</si>
  <si>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</si>
  <si>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</si>
  <si>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</si>
  <si>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</si>
  <si>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</si>
  <si>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</si>
  <si>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</si>
  <si>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</si>
  <si>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</si>
  <si>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</si>
  <si>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</si>
  <si>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</si>
  <si>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</si>
  <si>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</si>
  <si>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</si>
  <si>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</si>
  <si>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</si>
  <si>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</si>
  <si>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</si>
  <si>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</si>
  <si>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</si>
  <si>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</si>
  <si>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</si>
  <si>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</si>
  <si>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</si>
  <si>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</si>
  <si>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</si>
  <si>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</si>
  <si>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</si>
  <si>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</si>
  <si>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</si>
  <si>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Komunikace - úsek 1</t>
  </si>
  <si>
    <t>STA</t>
  </si>
  <si>
    <t>1</t>
  </si>
  <si>
    <t>{9831c6fd-2f3a-4c3c-945b-6d226bd30bed}</t>
  </si>
  <si>
    <t>2</t>
  </si>
  <si>
    <t>103</t>
  </si>
  <si>
    <t>SO 103 Komunikace - úsek 3</t>
  </si>
  <si>
    <t>{88440d75-27ba-4e03-b48c-c57862ca3fb1}</t>
  </si>
  <si>
    <t>104</t>
  </si>
  <si>
    <t>SO 104 Chodník - úsek 1</t>
  </si>
  <si>
    <t>{25cf7c2e-e436-4279-8ed0-e8e1c86e69a2}</t>
  </si>
  <si>
    <t>301</t>
  </si>
  <si>
    <t>SO 301 Kanalizace dešťová</t>
  </si>
  <si>
    <t>{cca75897-631f-49d5-8048-5c2a147e6e4d}</t>
  </si>
  <si>
    <t>302</t>
  </si>
  <si>
    <t>SO 302 Kanalizace splašková</t>
  </si>
  <si>
    <t>{61fc83af-1331-4a38-8e51-dbd5476a3e8e}</t>
  </si>
  <si>
    <t>303</t>
  </si>
  <si>
    <t>SO 303 Vodovod</t>
  </si>
  <si>
    <t>{f3a46336-2dfc-4279-94ce-f2e675f1141c}</t>
  </si>
  <si>
    <t>304</t>
  </si>
  <si>
    <t>SO 303.1 Vodovodní přípojky</t>
  </si>
  <si>
    <t>{dc9df773-ddcf-44dc-abe2-f51fc04c4b4f}</t>
  </si>
  <si>
    <t>402</t>
  </si>
  <si>
    <t>SO 402 Veřejné osvětlení</t>
  </si>
  <si>
    <t>{9453eaaa-0e24-464c-bea0-d56fa6372612}</t>
  </si>
  <si>
    <t>801</t>
  </si>
  <si>
    <t>SO 801 Terénní a sadové úpravy</t>
  </si>
  <si>
    <t>{276c029a-35f6-4df2-8ea4-814610909824}</t>
  </si>
  <si>
    <t>or1</t>
  </si>
  <si>
    <t>2279</t>
  </si>
  <si>
    <t>KRYCÍ LIST SOUPISU PRACÍ</t>
  </si>
  <si>
    <t>or2</t>
  </si>
  <si>
    <t>762</t>
  </si>
  <si>
    <t>sut1</t>
  </si>
  <si>
    <t>2,55</t>
  </si>
  <si>
    <t>sut2</t>
  </si>
  <si>
    <t>2,153</t>
  </si>
  <si>
    <t>r1</t>
  </si>
  <si>
    <t>22,68</t>
  </si>
  <si>
    <t>Objekt:</t>
  </si>
  <si>
    <t>r2</t>
  </si>
  <si>
    <t>43</t>
  </si>
  <si>
    <t>101 - SO 101 Komunikace - úsek 1</t>
  </si>
  <si>
    <t>s</t>
  </si>
  <si>
    <t>8,96</t>
  </si>
  <si>
    <t>p1</t>
  </si>
  <si>
    <t>5,67</t>
  </si>
  <si>
    <t>p2</t>
  </si>
  <si>
    <t>1,26</t>
  </si>
  <si>
    <t>o</t>
  </si>
  <si>
    <t>476,64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</si>
  <si>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</si>
  <si>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</si>
  <si>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</si>
  <si>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</si>
  <si>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</si>
  <si>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</si>
  <si>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</si>
  <si>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</si>
  <si>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</si>
  <si>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</si>
  <si>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</si>
  <si>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</si>
  <si>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</si>
  <si>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</si>
  <si>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</si>
  <si>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</si>
  <si>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</si>
  <si>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</si>
  <si>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</si>
  <si>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</si>
  <si>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</si>
  <si>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</si>
  <si>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</si>
  <si>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</si>
  <si>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</si>
  <si>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</si>
  <si>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</si>
  <si>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</si>
  <si>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</si>
  <si>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</si>
  <si>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</si>
  <si>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</si>
  <si>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</si>
  <si>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</si>
  <si>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</si>
  <si>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</si>
  <si>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</si>
  <si>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přes 100 do 200 mm strojně pl do 50 m2</t>
  </si>
  <si>
    <t>m2</t>
  </si>
  <si>
    <t>CS ÚRS 2023 01</t>
  </si>
  <si>
    <t>4</t>
  </si>
  <si>
    <t>-1694095425</t>
  </si>
  <si>
    <t>113107342</t>
  </si>
  <si>
    <t>Odstranění podkladu živičného tl přes 50 do 100 mm strojně pl do 50 m2</t>
  </si>
  <si>
    <t>927681331</t>
  </si>
  <si>
    <t>3</t>
  </si>
  <si>
    <t>113202111</t>
  </si>
  <si>
    <t>Vytrhání obrub krajníků obrubníků stojatých</t>
  </si>
  <si>
    <t>m</t>
  </si>
  <si>
    <t>-1767901319</t>
  </si>
  <si>
    <t>121151123</t>
  </si>
  <si>
    <t>Sejmutí ornice plochy přes 500 m2 tl vrstvy do 200 mm strojně</t>
  </si>
  <si>
    <t>-1642502797</t>
  </si>
  <si>
    <t>VV</t>
  </si>
  <si>
    <t>2279,0</t>
  </si>
  <si>
    <t>5</t>
  </si>
  <si>
    <t>122252204</t>
  </si>
  <si>
    <t>Odkopávky a prokopávky nezapažené pro silnice a dálnice v hornině třídy těžitelnosti I objem do 500 m3 strojně</t>
  </si>
  <si>
    <t>m3</t>
  </si>
  <si>
    <t>-1900569784</t>
  </si>
  <si>
    <t>402,0</t>
  </si>
  <si>
    <t>6</t>
  </si>
  <si>
    <t>132251102</t>
  </si>
  <si>
    <t>Hloubení rýh nezapažených š do 800 mm v hornině třídy těžitelnosti I skupiny 3 objem do 50 m3 strojně</t>
  </si>
  <si>
    <t>-723652168</t>
  </si>
  <si>
    <t>drenáž</t>
  </si>
  <si>
    <t>(0,3+0,5)*0,5*0,5*215,0</t>
  </si>
  <si>
    <t>7</t>
  </si>
  <si>
    <t>132254102</t>
  </si>
  <si>
    <t>Hloubení rýh zapažených š do 800 mm v hornině třídy těžitelnosti I skupiny 3 objem do 50 m3 strojně</t>
  </si>
  <si>
    <t>-1602816872</t>
  </si>
  <si>
    <t>propoj.potrubí</t>
  </si>
  <si>
    <t>0,6*1,8*21,0</t>
  </si>
  <si>
    <t>8</t>
  </si>
  <si>
    <t>133254101</t>
  </si>
  <si>
    <t>Hloubení šachet zapažených v hornině třídy těžitelnosti I skupiny 3 objem do 20 m3</t>
  </si>
  <si>
    <t>756328187</t>
  </si>
  <si>
    <t>výkop pro UV</t>
  </si>
  <si>
    <t>0,8*0,8*2,0*7</t>
  </si>
  <si>
    <t>9</t>
  </si>
  <si>
    <t>151101101</t>
  </si>
  <si>
    <t>Zřízení příložného pažení a rozepření stěn rýh hl do 2 m</t>
  </si>
  <si>
    <t>137032563</t>
  </si>
  <si>
    <t>r1/0,6*2</t>
  </si>
  <si>
    <t>10</t>
  </si>
  <si>
    <t>151101111</t>
  </si>
  <si>
    <t>Odstranění příložného pažení a rozepření stěn rýh hl do 2 m</t>
  </si>
  <si>
    <t>-1636663427</t>
  </si>
  <si>
    <t>11</t>
  </si>
  <si>
    <t>151101201</t>
  </si>
  <si>
    <t>Zřízení příložného pažení stěn výkopu hl do 4 m</t>
  </si>
  <si>
    <t>-67437518</t>
  </si>
  <si>
    <t>0,8*4*2,0*7</t>
  </si>
  <si>
    <t>12</t>
  </si>
  <si>
    <t>151101211</t>
  </si>
  <si>
    <t>Odstranění příložného pažení stěn hl do 4 m</t>
  </si>
  <si>
    <t>1102376221</t>
  </si>
  <si>
    <t>13</t>
  </si>
  <si>
    <t>162351104</t>
  </si>
  <si>
    <t>Vodorovné přemístění přes 500 do 1000 m výkopku/sypaniny z horniny třídy těžitelnosti I skupiny 1 až 3</t>
  </si>
  <si>
    <t>415123602</t>
  </si>
  <si>
    <t>odvoz+dovoz ornice pro rozprostření na mezideponii</t>
  </si>
  <si>
    <t>or2*0,15*2</t>
  </si>
  <si>
    <t>14</t>
  </si>
  <si>
    <t>162751117</t>
  </si>
  <si>
    <t>Vodorovné přemístění přes 9 000 do 10000 m výkopku/sypaniny z horniny třídy těžitelnosti I skupiny 1 až 3</t>
  </si>
  <si>
    <t>-629391394</t>
  </si>
  <si>
    <t>odvoz přebytečné ornice</t>
  </si>
  <si>
    <t>or1*0,15</t>
  </si>
  <si>
    <t>-or2*0,15</t>
  </si>
  <si>
    <t>Součet</t>
  </si>
  <si>
    <t>1181427917</t>
  </si>
  <si>
    <t>odvoz přebytečné zeminy</t>
  </si>
  <si>
    <t>v+r1+r2+s</t>
  </si>
  <si>
    <t>16</t>
  </si>
  <si>
    <t>162751119</t>
  </si>
  <si>
    <t>Příplatek k vodorovnému přemístění výkopku/sypaniny z horniny třídy těžitelnosti I skupiny 1 až 3 ZKD 1000 m přes 10000 m</t>
  </si>
  <si>
    <t>1920595707</t>
  </si>
  <si>
    <t>o*10</t>
  </si>
  <si>
    <t>17</t>
  </si>
  <si>
    <t>167151111</t>
  </si>
  <si>
    <t>Nakládání výkopku z hornin třídy těžitelnosti I skupiny 1 až 3 přes 100 m3</t>
  </si>
  <si>
    <t>1958938370</t>
  </si>
  <si>
    <t>ornice pro rozprostření</t>
  </si>
  <si>
    <t>or2*0,15</t>
  </si>
  <si>
    <t>18</t>
  </si>
  <si>
    <t>171201231</t>
  </si>
  <si>
    <t>Poplatek za uložení zeminy a kamení na recyklační skládce (skládkovné) kód odpadu 17 05 04</t>
  </si>
  <si>
    <t>t</t>
  </si>
  <si>
    <t>-193294560</t>
  </si>
  <si>
    <t>o*2,0</t>
  </si>
  <si>
    <t>19</t>
  </si>
  <si>
    <t>171251201</t>
  </si>
  <si>
    <t>Uložení sypaniny na skládky nebo meziskládky</t>
  </si>
  <si>
    <t>1576353880</t>
  </si>
  <si>
    <t>20</t>
  </si>
  <si>
    <t>1003006854</t>
  </si>
  <si>
    <t>174151101</t>
  </si>
  <si>
    <t>Zásyp jam, šachet rýh nebo kolem objektů sypaninou se zhutněním</t>
  </si>
  <si>
    <t>828786221</t>
  </si>
  <si>
    <t>r1+s</t>
  </si>
  <si>
    <t>-p1-p2</t>
  </si>
  <si>
    <t>-0,45*0,45*2,0*7</t>
  </si>
  <si>
    <t>22</t>
  </si>
  <si>
    <t>M</t>
  </si>
  <si>
    <t>58331200</t>
  </si>
  <si>
    <t>štěrkopísek netříděný</t>
  </si>
  <si>
    <t>-1993512673</t>
  </si>
  <si>
    <t>21,875*2 'Přepočtené koeficientem množství</t>
  </si>
  <si>
    <t>23</t>
  </si>
  <si>
    <t>175151101</t>
  </si>
  <si>
    <t>Obsypání potrubí strojně sypaninou bez prohození, uloženou do 3 m</t>
  </si>
  <si>
    <t>-169027579</t>
  </si>
  <si>
    <t>0,6*0,45*21,0</t>
  </si>
  <si>
    <t>24</t>
  </si>
  <si>
    <t>58337331</t>
  </si>
  <si>
    <t>štěrkopísek frakce 0/22</t>
  </si>
  <si>
    <t>1451745215</t>
  </si>
  <si>
    <t>5,67*2 'Přepočtené koeficientem množství</t>
  </si>
  <si>
    <t>25</t>
  </si>
  <si>
    <t>181152302</t>
  </si>
  <si>
    <t>Úprava pláně pro silnice a dálnice v zářezech se zhutněním</t>
  </si>
  <si>
    <t>-718459004</t>
  </si>
  <si>
    <t>26</t>
  </si>
  <si>
    <t>181351113</t>
  </si>
  <si>
    <t>Rozprostření ornice tl vrstvy do 200 mm pl přes 500 m2 v rovině nebo ve svahu do 1:5 strojně</t>
  </si>
  <si>
    <t>1122300120</t>
  </si>
  <si>
    <t>762,0</t>
  </si>
  <si>
    <t>27</t>
  </si>
  <si>
    <t>181411131</t>
  </si>
  <si>
    <t>Založení parkového trávníku výsevem pl do 1000 m2 v rovině a ve svahu do 1:5</t>
  </si>
  <si>
    <t>978961953</t>
  </si>
  <si>
    <t>28</t>
  </si>
  <si>
    <t>00572410</t>
  </si>
  <si>
    <t>osivo směs travní parková</t>
  </si>
  <si>
    <t>kg</t>
  </si>
  <si>
    <t>1955281357</t>
  </si>
  <si>
    <t>762*0,02 'Přepočtené koeficientem množství</t>
  </si>
  <si>
    <t>29</t>
  </si>
  <si>
    <t>183403153</t>
  </si>
  <si>
    <t>Obdělání půdy hrabáním v rovině a svahu do 1:5</t>
  </si>
  <si>
    <t>8207106</t>
  </si>
  <si>
    <t>30</t>
  </si>
  <si>
    <t>183403161</t>
  </si>
  <si>
    <t>Obdělání půdy válením v rovině a svahu do 1:5</t>
  </si>
  <si>
    <t>969798969</t>
  </si>
  <si>
    <t>31</t>
  </si>
  <si>
    <t>185804511.1</t>
  </si>
  <si>
    <t xml:space="preserve">Mechanické odplevelení </t>
  </si>
  <si>
    <t>-1149430305</t>
  </si>
  <si>
    <t>Zakládání</t>
  </si>
  <si>
    <t>32</t>
  </si>
  <si>
    <t>212752402</t>
  </si>
  <si>
    <t>Trativod z drenážních trubek korugovaných PE-HD SN 8 perforace 360° včetně lože otevřený výkop DN 150 pro liniové stavby</t>
  </si>
  <si>
    <t>-1594644524</t>
  </si>
  <si>
    <t>Vodorovné konstrukce</t>
  </si>
  <si>
    <t>33</t>
  </si>
  <si>
    <t>451572111</t>
  </si>
  <si>
    <t>Lože pod potrubí otevřený výkop z kameniva drobného těženého</t>
  </si>
  <si>
    <t>619566304</t>
  </si>
  <si>
    <t>0,6*0,1*21,0</t>
  </si>
  <si>
    <t>34</t>
  </si>
  <si>
    <t>452112112</t>
  </si>
  <si>
    <t>Osazení betonových prstenců nebo rámů v do 100 mm</t>
  </si>
  <si>
    <t>kus</t>
  </si>
  <si>
    <t>1589747919</t>
  </si>
  <si>
    <t>35</t>
  </si>
  <si>
    <t>59223864</t>
  </si>
  <si>
    <t>prstenec betonový pro uliční vpusť vyrovnávací 39 x 6 x 13 cm</t>
  </si>
  <si>
    <t>-310237161</t>
  </si>
  <si>
    <t>Komunikace pozemní</t>
  </si>
  <si>
    <t>36</t>
  </si>
  <si>
    <t>564761111</t>
  </si>
  <si>
    <t>Podklad z kameniva hrubého drceného vel. 32-63 mm plochy přes 100 m2 tl 200 mm</t>
  </si>
  <si>
    <t>1424372543</t>
  </si>
  <si>
    <t>37</t>
  </si>
  <si>
    <t>564831111</t>
  </si>
  <si>
    <t>Podklad ze štěrkodrtě ŠD plochy přes 100 m2 tl 100 mm</t>
  </si>
  <si>
    <t>-650618132</t>
  </si>
  <si>
    <t>pod obrubníky</t>
  </si>
  <si>
    <t>484*0,45</t>
  </si>
  <si>
    <t>570*0,25</t>
  </si>
  <si>
    <t>38</t>
  </si>
  <si>
    <t>565125121</t>
  </si>
  <si>
    <t>Asfaltový beton vrstva podkladní ACP 16 (obalované kamenivo OKS) tl 40 mm š přes 3 m</t>
  </si>
  <si>
    <t>-1889817595</t>
  </si>
  <si>
    <t>39</t>
  </si>
  <si>
    <t>573231111</t>
  </si>
  <si>
    <t>Postřik živičný spojovací ze silniční emulze v množství 0,70 kg/m2</t>
  </si>
  <si>
    <t>-800401214</t>
  </si>
  <si>
    <t>1339,000*2</t>
  </si>
  <si>
    <t>40</t>
  </si>
  <si>
    <t>574381112</t>
  </si>
  <si>
    <t>Penetrační makadam hrubý PMH tl 100 mm</t>
  </si>
  <si>
    <t>-943193124</t>
  </si>
  <si>
    <t>tl.200mm=100x2</t>
  </si>
  <si>
    <t>1339*2</t>
  </si>
  <si>
    <t>41</t>
  </si>
  <si>
    <t>577144121</t>
  </si>
  <si>
    <t>Asfaltový beton vrstva obrusná ACO 11 (ABS) tř. I tl 50 mm š přes 3 m z nemodifikovaného asfaltu</t>
  </si>
  <si>
    <t>-495432035</t>
  </si>
  <si>
    <t>42</t>
  </si>
  <si>
    <t>599141111</t>
  </si>
  <si>
    <t>Vyplnění spár mezi silničními dílci živičnou zálivkou</t>
  </si>
  <si>
    <t>-1416142960</t>
  </si>
  <si>
    <t>Trubní vedení</t>
  </si>
  <si>
    <t>871315221</t>
  </si>
  <si>
    <t>Kanalizační potrubí z tvrdého PVC jednovrstvé tuhost třídy SN8 DN 160</t>
  </si>
  <si>
    <t>269789117</t>
  </si>
  <si>
    <t>propojovací potrubí</t>
  </si>
  <si>
    <t>21,0</t>
  </si>
  <si>
    <t>79</t>
  </si>
  <si>
    <t>892351111</t>
  </si>
  <si>
    <t>Tlaková zkouška vodou potrubí DN 150 nebo 200</t>
  </si>
  <si>
    <t>-834457859</t>
  </si>
  <si>
    <t>44</t>
  </si>
  <si>
    <t>895941302</t>
  </si>
  <si>
    <t>Osazení vpusti uliční DN 450 z betonových dílců dno s kalištěm</t>
  </si>
  <si>
    <t>1554320404</t>
  </si>
  <si>
    <t>45</t>
  </si>
  <si>
    <t>59223852</t>
  </si>
  <si>
    <t>dno betonové pro uliční vpusť s kalovou prohlubní 45x30x5 cm</t>
  </si>
  <si>
    <t>351465966</t>
  </si>
  <si>
    <t>46</t>
  </si>
  <si>
    <t>59223858</t>
  </si>
  <si>
    <t>skruž pro uliční vpusť horní betonová 450x570x50mm</t>
  </si>
  <si>
    <t>-1262908438</t>
  </si>
  <si>
    <t>47</t>
  </si>
  <si>
    <t>59223854</t>
  </si>
  <si>
    <t>skruž betonová pro uliční vpusť s výtokovým otvorem PVC, 45x35x5 cm</t>
  </si>
  <si>
    <t>-964091326</t>
  </si>
  <si>
    <t>48</t>
  </si>
  <si>
    <t>895941314</t>
  </si>
  <si>
    <t>Osazení vpusti uliční DN 450 z betonových dílců skruž horní 570 mm</t>
  </si>
  <si>
    <t>-1318822489</t>
  </si>
  <si>
    <t>49</t>
  </si>
  <si>
    <t>895941331</t>
  </si>
  <si>
    <t>Osazení vpusti uliční DN 450 z betonových dílců skruž průběžná s výtokem</t>
  </si>
  <si>
    <t>992732795</t>
  </si>
  <si>
    <t>50</t>
  </si>
  <si>
    <t>899204112</t>
  </si>
  <si>
    <t>Osazení mříží litinových včetně rámů a košů na bahno pro třídu zatížení D400, E600</t>
  </si>
  <si>
    <t>1312954319</t>
  </si>
  <si>
    <t>51</t>
  </si>
  <si>
    <t>55242320</t>
  </si>
  <si>
    <t>mříž vtoková litinová plochá 500x500mm</t>
  </si>
  <si>
    <t>-989582267</t>
  </si>
  <si>
    <t>52</t>
  </si>
  <si>
    <t>59223871</t>
  </si>
  <si>
    <t>koš vysoký pro uliční vpusti žárově Pz plech pro rám 500/500mm</t>
  </si>
  <si>
    <t>1226722508</t>
  </si>
  <si>
    <t>Ostatní konstrukce a práce, bourání</t>
  </si>
  <si>
    <t>53</t>
  </si>
  <si>
    <t>914111111</t>
  </si>
  <si>
    <t>Montáž svislé dopravní značky do velikosti 1 m2 objímkami na sloupek nebo konzolu</t>
  </si>
  <si>
    <t>-1168001214</t>
  </si>
  <si>
    <t>54</t>
  </si>
  <si>
    <t>40445612</t>
  </si>
  <si>
    <t>značky upravující přednost P2, P3, P8 750mm</t>
  </si>
  <si>
    <t>189587071</t>
  </si>
  <si>
    <t>55</t>
  </si>
  <si>
    <t>40445609</t>
  </si>
  <si>
    <t>značky upravující přednost P1, P4 900mm</t>
  </si>
  <si>
    <t>29078174</t>
  </si>
  <si>
    <t>56</t>
  </si>
  <si>
    <t>40445625</t>
  </si>
  <si>
    <t>informativní značky provozní IP8, IP9, IP11-IP13 500x700mm</t>
  </si>
  <si>
    <t>906815904</t>
  </si>
  <si>
    <t>57</t>
  </si>
  <si>
    <t>914511113</t>
  </si>
  <si>
    <t>Montáž sloupku dopravních značek délky do 3,5 m s betonovým základem a patkou D 70 mm</t>
  </si>
  <si>
    <t>-2000173507</t>
  </si>
  <si>
    <t>V cenách -1112 a -1113 jsou započteny i náklady na hliníkovou patku s betonovým základem.</t>
  </si>
  <si>
    <t>58</t>
  </si>
  <si>
    <t>40445230</t>
  </si>
  <si>
    <t>sloupek pro dopravní značku Zn D 70mm v 3,5m</t>
  </si>
  <si>
    <t>1445894290</t>
  </si>
  <si>
    <t>59</t>
  </si>
  <si>
    <t>40445254</t>
  </si>
  <si>
    <t>víčko plastové na sloupek D 70mm</t>
  </si>
  <si>
    <t>-577335316</t>
  </si>
  <si>
    <t>60</t>
  </si>
  <si>
    <t>40445257</t>
  </si>
  <si>
    <t>svorka upínací na sloupek D 70mm</t>
  </si>
  <si>
    <t>286513328</t>
  </si>
  <si>
    <t>61</t>
  </si>
  <si>
    <t>915231112</t>
  </si>
  <si>
    <t>Vodorovné dopravní značení přechody pro chodce, šipky, symboly retroreflexní bílý plast</t>
  </si>
  <si>
    <t>1558834153</t>
  </si>
  <si>
    <t>"V10a"    1,5</t>
  </si>
  <si>
    <t>62</t>
  </si>
  <si>
    <t>915621111</t>
  </si>
  <si>
    <t>Předznačení vodorovného plošného značení</t>
  </si>
  <si>
    <t>-492965055</t>
  </si>
  <si>
    <t>63</t>
  </si>
  <si>
    <t>916131213</t>
  </si>
  <si>
    <t>Osazení silničního obrubníku betonového stojatého s boční opěrou do lože z betonu prostého</t>
  </si>
  <si>
    <t>-1474268612</t>
  </si>
  <si>
    <t>393,0+61,0+30,0</t>
  </si>
  <si>
    <t>64</t>
  </si>
  <si>
    <t>59217031</t>
  </si>
  <si>
    <t>obrubník betonový silniční 1000x150x250mm</t>
  </si>
  <si>
    <t>-58603651</t>
  </si>
  <si>
    <t>393*1,02 'Přepočtené koeficientem množství</t>
  </si>
  <si>
    <t>65</t>
  </si>
  <si>
    <t>59217029</t>
  </si>
  <si>
    <t>obrubník betonový silniční nájezdový 1000x150x150mm</t>
  </si>
  <si>
    <t>-709784324</t>
  </si>
  <si>
    <t>61*1,02 'Přepočtené koeficientem množství</t>
  </si>
  <si>
    <t>66</t>
  </si>
  <si>
    <t>59217030</t>
  </si>
  <si>
    <t>obrubník betonový silniční přechodový 1000x150x150-250mm</t>
  </si>
  <si>
    <t>574786489</t>
  </si>
  <si>
    <t>30*1,02 'Přepočtené koeficientem množství</t>
  </si>
  <si>
    <t>67</t>
  </si>
  <si>
    <t>916132113</t>
  </si>
  <si>
    <t>Osazení obruby z betonové přídlažby s boční opěrou do lože z betonu prostého</t>
  </si>
  <si>
    <t>605427205</t>
  </si>
  <si>
    <t>68</t>
  </si>
  <si>
    <t>59218001</t>
  </si>
  <si>
    <t>krajník betonový silniční 500x250x80mm</t>
  </si>
  <si>
    <t>-137614112</t>
  </si>
  <si>
    <t>570*1,02 'Přepočtené koeficientem množství</t>
  </si>
  <si>
    <t>69</t>
  </si>
  <si>
    <t>916991121</t>
  </si>
  <si>
    <t>Lože pod obrubníky, krajníky nebo obruby z dlažebních kostek z betonu prostého</t>
  </si>
  <si>
    <t>-1571883541</t>
  </si>
  <si>
    <t>484*0,45*0,1</t>
  </si>
  <si>
    <t>570*0,25*0,1</t>
  </si>
  <si>
    <t>997</t>
  </si>
  <si>
    <t>Přesun sutě</t>
  </si>
  <si>
    <t>70</t>
  </si>
  <si>
    <t>997221551</t>
  </si>
  <si>
    <t>Vodorovná doprava suti ze sypkých materiálů do 1 km</t>
  </si>
  <si>
    <t>-307968533</t>
  </si>
  <si>
    <t>4,703-2,153</t>
  </si>
  <si>
    <t>71</t>
  </si>
  <si>
    <t>997221559</t>
  </si>
  <si>
    <t>Příplatek ZKD 1 km u vodorovné dopravy suti ze sypkých materiálů</t>
  </si>
  <si>
    <t>1704462436</t>
  </si>
  <si>
    <t>sut1*19</t>
  </si>
  <si>
    <t>72</t>
  </si>
  <si>
    <t>997221561</t>
  </si>
  <si>
    <t>Vodorovná doprava suti z kusových materiálů do 1 km</t>
  </si>
  <si>
    <t>1820963833</t>
  </si>
  <si>
    <t>73</t>
  </si>
  <si>
    <t>997221569</t>
  </si>
  <si>
    <t>Příplatek ZKD 1 km u vodorovné dopravy suti z kusových materiálů</t>
  </si>
  <si>
    <t>1857530798</t>
  </si>
  <si>
    <t>sut2*19</t>
  </si>
  <si>
    <t>74</t>
  </si>
  <si>
    <t>997221611</t>
  </si>
  <si>
    <t>Nakládání suti na dopravní prostředky pro vodorovnou dopravu</t>
  </si>
  <si>
    <t>994082263</t>
  </si>
  <si>
    <t>75</t>
  </si>
  <si>
    <t>997221615</t>
  </si>
  <si>
    <t>Poplatek za uložení na skládce (skládkovné) stavebního odpadu betonového kód odpadu 17 01 01</t>
  </si>
  <si>
    <t>1162889781</t>
  </si>
  <si>
    <t>76</t>
  </si>
  <si>
    <t>997221645</t>
  </si>
  <si>
    <t>Poplatek za uložení na skládce (skládkovné) odpadu asfaltového bez dehtu kód odpadu 17 03 02</t>
  </si>
  <si>
    <t>-28993088</t>
  </si>
  <si>
    <t>77</t>
  </si>
  <si>
    <t>997221873</t>
  </si>
  <si>
    <t>Poplatek za uložení stavebního odpadu na recyklační skládce (skládkovné) zeminy a kamení zatříděného do Katalogu odpadů pod kódem 17 05 04</t>
  </si>
  <si>
    <t>187573578</t>
  </si>
  <si>
    <t>sut1-1,1</t>
  </si>
  <si>
    <t>998</t>
  </si>
  <si>
    <t>Přesun hmot</t>
  </si>
  <si>
    <t>78</t>
  </si>
  <si>
    <t>998225111</t>
  </si>
  <si>
    <t>Přesun hmot pro pozemní komunikace s krytem z kamene, monolitickým betonovým nebo živičným</t>
  </si>
  <si>
    <t>-11752237</t>
  </si>
  <si>
    <t>VRN</t>
  </si>
  <si>
    <t>Vedlejší rozpočtové náklady</t>
  </si>
  <si>
    <t>VRN1</t>
  </si>
  <si>
    <t>Průzkumné, geodetické a projektové práce</t>
  </si>
  <si>
    <t>80</t>
  </si>
  <si>
    <t>012103000</t>
  </si>
  <si>
    <t>Geodetické práce před výstavbou</t>
  </si>
  <si>
    <t>kpl</t>
  </si>
  <si>
    <t>1024</t>
  </si>
  <si>
    <t>1605748076</t>
  </si>
  <si>
    <t>81</t>
  </si>
  <si>
    <t>012203000</t>
  </si>
  <si>
    <t>Geodetické práce při provádění stavby</t>
  </si>
  <si>
    <t>74258293</t>
  </si>
  <si>
    <t>82</t>
  </si>
  <si>
    <t>012303000</t>
  </si>
  <si>
    <t>Geodetické práce po výstavbě</t>
  </si>
  <si>
    <t>1750338451</t>
  </si>
  <si>
    <t>VRN3</t>
  </si>
  <si>
    <t>Zařízení staveniště</t>
  </si>
  <si>
    <t>83</t>
  </si>
  <si>
    <t>030001000</t>
  </si>
  <si>
    <t>-1312754013</t>
  </si>
  <si>
    <t>VRN7</t>
  </si>
  <si>
    <t>Provozní vlivy</t>
  </si>
  <si>
    <t>84</t>
  </si>
  <si>
    <t>072002000</t>
  </si>
  <si>
    <t>Silniční provoz-dočasné dopravní značení</t>
  </si>
  <si>
    <t>436670088</t>
  </si>
  <si>
    <t>643</t>
  </si>
  <si>
    <t>147</t>
  </si>
  <si>
    <t>221</t>
  </si>
  <si>
    <t>2,268</t>
  </si>
  <si>
    <t>32,4</t>
  </si>
  <si>
    <t>3,84</t>
  </si>
  <si>
    <t>0,567</t>
  </si>
  <si>
    <t>103 - SO 103 Komunikace - úsek 3</t>
  </si>
  <si>
    <t>0,126</t>
  </si>
  <si>
    <t>185,508</t>
  </si>
  <si>
    <t>643,0</t>
  </si>
  <si>
    <t>147,0</t>
  </si>
  <si>
    <t>(0,3+0,5)*0,5*0,5*162,0</t>
  </si>
  <si>
    <t>132254101</t>
  </si>
  <si>
    <t>Hloubení rýh zapažených š do 800 mm v hornině třídy těžitelnosti I skupiny 3 objem do 20 m3 strojně</t>
  </si>
  <si>
    <t>0,6*1,8*2,1</t>
  </si>
  <si>
    <t>0,8*0,8*2,0*3</t>
  </si>
  <si>
    <t>0,8*4*2,0*3</t>
  </si>
  <si>
    <t>-0,45*0,45*2,0*3</t>
  </si>
  <si>
    <t>4,2*2 'Přepočtené koeficientem množství</t>
  </si>
  <si>
    <t>0,6*0,45*2,1</t>
  </si>
  <si>
    <t>0,567*2 'Přepočtené koeficientem množství</t>
  </si>
  <si>
    <t>181351103</t>
  </si>
  <si>
    <t>Rozprostření ornice tl vrstvy do 200 mm pl přes 100 do 500 m2 v rovině nebo ve svahu do 1:5 strojně</t>
  </si>
  <si>
    <t>221,0</t>
  </si>
  <si>
    <t>221*0,02 'Přepočtené koeficientem množství</t>
  </si>
  <si>
    <t>0,6*0,1*2,1</t>
  </si>
  <si>
    <t>(148+12+6)*0,45</t>
  </si>
  <si>
    <t>217*0,25</t>
  </si>
  <si>
    <t>369,000*2</t>
  </si>
  <si>
    <t>369*2</t>
  </si>
  <si>
    <t>148+12+6</t>
  </si>
  <si>
    <t>148</t>
  </si>
  <si>
    <t>148*1,02 'Přepočtené koeficientem množství</t>
  </si>
  <si>
    <t>12*1,02 'Přepočtené koeficientem množství</t>
  </si>
  <si>
    <t>6*1,02 'Přepočtené koeficientem množství</t>
  </si>
  <si>
    <t>217*1,02 'Přepočtené koeficientem množství</t>
  </si>
  <si>
    <t>166*0,45*0,1</t>
  </si>
  <si>
    <t>217*0,25*0,1</t>
  </si>
  <si>
    <t>1082285909</t>
  </si>
  <si>
    <t>-1094025144</t>
  </si>
  <si>
    <t>917619010</t>
  </si>
  <si>
    <t>-1826460654</t>
  </si>
  <si>
    <t>1150280784</t>
  </si>
  <si>
    <t>1157</t>
  </si>
  <si>
    <t>275</t>
  </si>
  <si>
    <t>1,275</t>
  </si>
  <si>
    <t>0,923</t>
  </si>
  <si>
    <t>104 - SO 104 Chodník - úsek 1</t>
  </si>
  <si>
    <t>-122505823</t>
  </si>
  <si>
    <t>1417270227</t>
  </si>
  <si>
    <t>135735284</t>
  </si>
  <si>
    <t>-1505712805</t>
  </si>
  <si>
    <t>1157,0</t>
  </si>
  <si>
    <t>-592687990</t>
  </si>
  <si>
    <t>104,0</t>
  </si>
  <si>
    <t>-325273675</t>
  </si>
  <si>
    <t>-371852215</t>
  </si>
  <si>
    <t>-1155487828</t>
  </si>
  <si>
    <t>-1505185629</t>
  </si>
  <si>
    <t>1432510901</t>
  </si>
  <si>
    <t>1946120396</t>
  </si>
  <si>
    <t>-2081851823</t>
  </si>
  <si>
    <t>871412297</t>
  </si>
  <si>
    <t>642017362</t>
  </si>
  <si>
    <t>600+70+8*2+3</t>
  </si>
  <si>
    <t>1235518131</t>
  </si>
  <si>
    <t>275,0</t>
  </si>
  <si>
    <t>-1050052100</t>
  </si>
  <si>
    <t>1481680651</t>
  </si>
  <si>
    <t>275*0,02 'Přepočtené koeficientem množství</t>
  </si>
  <si>
    <t>-1140544002</t>
  </si>
  <si>
    <t>1386308213</t>
  </si>
  <si>
    <t>1460939122</t>
  </si>
  <si>
    <t>564761101</t>
  </si>
  <si>
    <t>Podklad z kameniva hrubého drceného vel. 32-63 mm plochy do 100 m2 tl 200 mm</t>
  </si>
  <si>
    <t>-1655212068</t>
  </si>
  <si>
    <t>-992520508</t>
  </si>
  <si>
    <t>4*0,45</t>
  </si>
  <si>
    <t>794*0,35</t>
  </si>
  <si>
    <t>564851011</t>
  </si>
  <si>
    <t>Podklad ze štěrkodrtě ŠD plochy do 100 m2 tl 150 mm</t>
  </si>
  <si>
    <t>511625149</t>
  </si>
  <si>
    <t>350,0mm=200+150</t>
  </si>
  <si>
    <t>69,5+7,4</t>
  </si>
  <si>
    <t>564861011</t>
  </si>
  <si>
    <t>Podklad ze štěrkodrtě ŠD plochy do 100 m2 tl 200 mm</t>
  </si>
  <si>
    <t>-1557635258</t>
  </si>
  <si>
    <t>564861111</t>
  </si>
  <si>
    <t>Podklad ze štěrkodrtě ŠD plochy přes 100 m2 tl 200 mm</t>
  </si>
  <si>
    <t>-1100556682</t>
  </si>
  <si>
    <t>585+7,5</t>
  </si>
  <si>
    <t>565125101</t>
  </si>
  <si>
    <t>Asfaltový beton vrstva podkladní ACP 16 (obalované kamenivo OKS) tl 40 mm š do 1,5 m</t>
  </si>
  <si>
    <t>1375495568</t>
  </si>
  <si>
    <t>-1586297482</t>
  </si>
  <si>
    <t>2,5*2</t>
  </si>
  <si>
    <t>581805297</t>
  </si>
  <si>
    <t>577144111</t>
  </si>
  <si>
    <t>Asfaltový beton vrstva obrusná ACO 11 (ABS) tř. I tl 50 mm š do 3 m z nemodifikovaného asfaltu</t>
  </si>
  <si>
    <t>710790210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</si>
  <si>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</si>
  <si>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</si>
  <si>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-1040575459</t>
  </si>
  <si>
    <t>585,0+7,5</t>
  </si>
  <si>
    <t>59245018</t>
  </si>
  <si>
    <t>dlažba tvar obdélník betonová 200x100x60mm přírodní</t>
  </si>
  <si>
    <t>707966876</t>
  </si>
  <si>
    <t>585*1,01 'Přepočtené koeficientem množství</t>
  </si>
  <si>
    <t>59245006</t>
  </si>
  <si>
    <t>dlažba tvar obdélník betonová pro nevidomé 200x100x60mm barevná</t>
  </si>
  <si>
    <t>2117127036</t>
  </si>
  <si>
    <t>7,5*1,01 'Přepočtené koeficientem množství</t>
  </si>
  <si>
    <t>596211114</t>
  </si>
  <si>
    <t>Příplatek za kombinaci dvou barev u kladení betonových dlažeb komunikací pro pěší ručně tl 60 mm skupiny A</t>
  </si>
  <si>
    <t>363718038</t>
  </si>
  <si>
    <t>596211211</t>
  </si>
  <si>
    <t>Kladení zámkové dlažby komunikací pro pěší ručně tl 80 mm skupiny A pl přes 50 do 100 m2</t>
  </si>
  <si>
    <t>-526078994</t>
  </si>
  <si>
    <t>sjezdy</t>
  </si>
  <si>
    <t>59245020</t>
  </si>
  <si>
    <t>dlažba tvar obdélník betonová 200x100x80mm přírodní</t>
  </si>
  <si>
    <t>-81973305</t>
  </si>
  <si>
    <t>69,5*1,03 'Přepočtené koeficientem množství</t>
  </si>
  <si>
    <t>59245226</t>
  </si>
  <si>
    <t>dlažba tvar obdélník betonová pro nevidomé 200x100x80mm barevná</t>
  </si>
  <si>
    <t>1771794849</t>
  </si>
  <si>
    <t>7,4*1,03 'Přepočtené koeficientem množství</t>
  </si>
  <si>
    <t>596211214</t>
  </si>
  <si>
    <t>Příplatek za kombinaci dvou barev u kladení betonových dlažeb komunikací pro pěší ručně tl 80 mm skupiny A</t>
  </si>
  <si>
    <t>1607298019</t>
  </si>
  <si>
    <t>-552658640</t>
  </si>
  <si>
    <t>-572063599</t>
  </si>
  <si>
    <t>965267160</t>
  </si>
  <si>
    <t>2*1,02 'Přepočtené koeficientem množství</t>
  </si>
  <si>
    <t>-1125808321</t>
  </si>
  <si>
    <t>916231213</t>
  </si>
  <si>
    <t>Osazení chodníkového obrubníku betonového stojatého s boční opěrou do lože z betonu prostého</t>
  </si>
  <si>
    <t>83012923</t>
  </si>
  <si>
    <t>59217017</t>
  </si>
  <si>
    <t>obrubník betonový chodníkový 1000x100x250mm</t>
  </si>
  <si>
    <t>1291533910</t>
  </si>
  <si>
    <t>794*1,02 'Přepočtené koeficientem množství</t>
  </si>
  <si>
    <t>1154652478</t>
  </si>
  <si>
    <t>4*0,45*0,1</t>
  </si>
  <si>
    <t>794*0,35*0,1</t>
  </si>
  <si>
    <t>919726123</t>
  </si>
  <si>
    <t>Geotextilie pro ochranu, separaci a filtraci netkaná měrná hm přes 300 do 500 g/m2</t>
  </si>
  <si>
    <t>-1586569308</t>
  </si>
  <si>
    <t>366543227</t>
  </si>
  <si>
    <t>2,198-0,923</t>
  </si>
  <si>
    <t>944213908</t>
  </si>
  <si>
    <t>-549133136</t>
  </si>
  <si>
    <t>686282311</t>
  </si>
  <si>
    <t>935203207</t>
  </si>
  <si>
    <t>144054284</t>
  </si>
  <si>
    <t>1202674044</t>
  </si>
  <si>
    <t>1253919336</t>
  </si>
  <si>
    <t>sut1-0,55</t>
  </si>
  <si>
    <t>998223011</t>
  </si>
  <si>
    <t>Přesun hmot pro pozemní komunikace s krytem dlážděným</t>
  </si>
  <si>
    <t>872353173</t>
  </si>
  <si>
    <t>-175786067</t>
  </si>
  <si>
    <t>883438226</t>
  </si>
  <si>
    <t>-1580346173</t>
  </si>
  <si>
    <t>2047032270</t>
  </si>
  <si>
    <t>178961522</t>
  </si>
  <si>
    <t>311,967</t>
  </si>
  <si>
    <t>r</t>
  </si>
  <si>
    <t>1046,806</t>
  </si>
  <si>
    <t>141,427</t>
  </si>
  <si>
    <t>301,423</t>
  </si>
  <si>
    <t>p</t>
  </si>
  <si>
    <t>89,421</t>
  </si>
  <si>
    <t>p3</t>
  </si>
  <si>
    <t>14,176</t>
  </si>
  <si>
    <t>z</t>
  </si>
  <si>
    <t>568,83</t>
  </si>
  <si>
    <t>301 - SO 301 Kanalizace dešťová</t>
  </si>
  <si>
    <t>j</t>
  </si>
  <si>
    <t>480</t>
  </si>
  <si>
    <t>or</t>
  </si>
  <si>
    <t>370</t>
  </si>
  <si>
    <t>1125,803</t>
  </si>
  <si>
    <t>rr</t>
  </si>
  <si>
    <t>26,4</t>
  </si>
  <si>
    <t>z1</t>
  </si>
  <si>
    <t>172,164</t>
  </si>
  <si>
    <t xml:space="preserve">    3 - Svislé a kompletní konstrukce</t>
  </si>
  <si>
    <t>121151113</t>
  </si>
  <si>
    <t>Sejmutí ornice plochy do 500 m2 tl vrstvy do 200 mm strojně</t>
  </si>
  <si>
    <t>1736954860</t>
  </si>
  <si>
    <t>(19+2,0*2)*(12,0+4,0)</t>
  </si>
  <si>
    <t>131251104</t>
  </si>
  <si>
    <t>Hloubení jam nezapažených v hornině třídy těžitelnosti I skupiny 3 objem do 500 m3 strojně</t>
  </si>
  <si>
    <t>1575342299</t>
  </si>
  <si>
    <t>(19,0*12,0+(19,0+3,0)*(12,0+3,0))*0,5*1,5</t>
  </si>
  <si>
    <t>19,0*12,0*0,2</t>
  </si>
  <si>
    <t>Mezisoučet</t>
  </si>
  <si>
    <t>480,0</t>
  </si>
  <si>
    <t>1215093435</t>
  </si>
  <si>
    <t>patka VN</t>
  </si>
  <si>
    <t>(19,0+0,5*2+12,0+0,5*2)*2*0,5*0,8</t>
  </si>
  <si>
    <t>132254205</t>
  </si>
  <si>
    <t>Hloubení zapažených rýh š do 2000 mm v hornině třídy těžitelnosti I skupiny 3 objem do 1000 m3</t>
  </si>
  <si>
    <t>274138980</t>
  </si>
  <si>
    <t>větev D1</t>
  </si>
  <si>
    <t>1,1*(1,52+1,27)*0,5*42,4</t>
  </si>
  <si>
    <t>1,1*(1,23+1,51)*0,5*10,1</t>
  </si>
  <si>
    <t>1,1*(1,53+2,01)*0,5*41,4</t>
  </si>
  <si>
    <t>1,1*(2,01+2,2)*0,5*52,5</t>
  </si>
  <si>
    <t>1,1*(2,2+2,05)*0,5*6,7</t>
  </si>
  <si>
    <t>1,1*(2,24+2,0)*0,5*77,2</t>
  </si>
  <si>
    <t>větev D2</t>
  </si>
  <si>
    <t>1,1*(2,14+1,88)*0,5*56,6</t>
  </si>
  <si>
    <t>1,1*(2,05+1,91)*0,5*60,4</t>
  </si>
  <si>
    <t>přípojky</t>
  </si>
  <si>
    <t>1,1*(1,8+1,22)*0,5*24,41</t>
  </si>
  <si>
    <t>1,1*(1,8+1,77)*0,5*3,37</t>
  </si>
  <si>
    <t>1,1*(1,56+1,86)*0,5*11,2</t>
  </si>
  <si>
    <t>1,1*(1,69+1,83)*0,5*11,2</t>
  </si>
  <si>
    <t>1,1*(1,69+2,01)*0,5*11,2</t>
  </si>
  <si>
    <t>1,1*(1,69+1,96)*0,5*11,2</t>
  </si>
  <si>
    <t>1,1*(1,7+1,69)*0,5*10,42</t>
  </si>
  <si>
    <t>1,1*(1,96+1,75)*0,5*8,36</t>
  </si>
  <si>
    <t>1,1*1,77*8,36</t>
  </si>
  <si>
    <t>1,1*(1,66+1,6)*0,5*8,36</t>
  </si>
  <si>
    <t>1,1*(1,74+1,67)*0,5*8,36</t>
  </si>
  <si>
    <t>1,1*(1,7+1,39)*0,5*5,64</t>
  </si>
  <si>
    <t>1,1*(1,8+1,51)*0,5*5,85</t>
  </si>
  <si>
    <t>1,1*(1,88+1,58)*0,5*5,85</t>
  </si>
  <si>
    <t>1,1*(1,75+1,45)*0,5*5,85</t>
  </si>
  <si>
    <t>1,1*(1,67+1,33)*0,5*5,85</t>
  </si>
  <si>
    <t>1,1*(1,67+1,81)*0,5*7,42</t>
  </si>
  <si>
    <t>1,1*(1,57+1,61)*0,5*6,07</t>
  </si>
  <si>
    <t>1,1*(1,42+1,39)*0,5*5,97</t>
  </si>
  <si>
    <t>1,1*(1,02+1,2)*0,5*6,54</t>
  </si>
  <si>
    <t>133254104</t>
  </si>
  <si>
    <t>Hloubení šachet zapažených v hornině třídy těžitelnosti I skupiny 3 objem přes 100 m3</t>
  </si>
  <si>
    <t>-1328336791</t>
  </si>
  <si>
    <t>šachty DN 1000</t>
  </si>
  <si>
    <t>2,4*2,4*(1,62+1,96+2,13*2+2,12+2,06*2+2,17)</t>
  </si>
  <si>
    <t>šachta ŠK  DN 1650</t>
  </si>
  <si>
    <t>3,0*3,0*(342,76-339,85+0,1)</t>
  </si>
  <si>
    <t>šachty DN 400</t>
  </si>
  <si>
    <t>0,8*0,8*(1,86+1,77+1,22+1,83+2,01+1,96+1,69)</t>
  </si>
  <si>
    <t>0,8*0,8*(1,75+1,77+1,6+1,67+1,39+1,51+1,58)</t>
  </si>
  <si>
    <t>0,8*0,8*(1,45+1,33+1,81+1,61+1,39+1,2)</t>
  </si>
  <si>
    <t>2085730813</t>
  </si>
  <si>
    <t>(1,52+1,27)*0,5*42,4*2</t>
  </si>
  <si>
    <t>(1,23+1,51)*0,5*10,1*2</t>
  </si>
  <si>
    <t>(1,53+2,01)*0,5*41,4*2</t>
  </si>
  <si>
    <t>(2,14+1,88)*0,5*56,6*2</t>
  </si>
  <si>
    <t>(2,05+1,91)*0,5*60,4*2</t>
  </si>
  <si>
    <t>r2/1,1*2</t>
  </si>
  <si>
    <t>151101102</t>
  </si>
  <si>
    <t>Zřízení příložného pažení a rozepření stěn rýh hl přes 2 do 4 m</t>
  </si>
  <si>
    <t>1557000488</t>
  </si>
  <si>
    <t>(2,01+2,2)*0,5*52,5*2</t>
  </si>
  <si>
    <t>(2,2+2,05)*0,5*6,7*2</t>
  </si>
  <si>
    <t>(2,24+2,0)*0,5*77,2*2</t>
  </si>
  <si>
    <t>-988375683</t>
  </si>
  <si>
    <t>151101112</t>
  </si>
  <si>
    <t>Odstranění příložného pažení a rozepření stěn rýh hl přes 2 do 4 m</t>
  </si>
  <si>
    <t>-1317527068</t>
  </si>
  <si>
    <t>-1011234977</t>
  </si>
  <si>
    <t>2,4*4*(1,62+1,96+2,13*2+2,12+2,06*2+2,17)</t>
  </si>
  <si>
    <t>3,0*4*(342,76-339,85+0,1)</t>
  </si>
  <si>
    <t>0,8*4*(1,86+1,77+1,22+1,83+2,01+1,96+1,69)</t>
  </si>
  <si>
    <t>0,8*4*(1,75+1,77+1,6+1,67+1,39+1,51+1,58)</t>
  </si>
  <si>
    <t>0,8*4*(1,45+1,33+1,81+1,61+1,39+1,2)</t>
  </si>
  <si>
    <t>-167393072</t>
  </si>
  <si>
    <t>-937177219</t>
  </si>
  <si>
    <t>odvoz +dovoz zeminy pro zásyp na mezideponii</t>
  </si>
  <si>
    <t>z1*2</t>
  </si>
  <si>
    <t>2117702044</t>
  </si>
  <si>
    <t>j+r+s+rr</t>
  </si>
  <si>
    <t>-z</t>
  </si>
  <si>
    <t>-754991944</t>
  </si>
  <si>
    <t>or*0,15</t>
  </si>
  <si>
    <t>-370622280</t>
  </si>
  <si>
    <t>35427709</t>
  </si>
  <si>
    <t>-1653400422</t>
  </si>
  <si>
    <t>-427746350</t>
  </si>
  <si>
    <t>54160078</t>
  </si>
  <si>
    <t>-294901390</t>
  </si>
  <si>
    <t>-0,45*0,45*(1,86+1,77+1,22+1,83+2,01+1,96+1,69)</t>
  </si>
  <si>
    <t>-0,45*0,45*(1,75+1,77+1,6+1,67+1,39+1,51+1,58)</t>
  </si>
  <si>
    <t>-0,45*0,45*(1,45+1,33+1,81+1,61+1,39+1,2)</t>
  </si>
  <si>
    <t>1269262883</t>
  </si>
  <si>
    <t>p3*2,0</t>
  </si>
  <si>
    <t>-1042447527</t>
  </si>
  <si>
    <t>v komunikaci</t>
  </si>
  <si>
    <t>r+s</t>
  </si>
  <si>
    <t>-p1-p</t>
  </si>
  <si>
    <t>-0,8*0,8*(1,86+1,77+1,22+1,83+2,01+1,96+1,69)</t>
  </si>
  <si>
    <t>-0,8*0,8*(1,75+1,77+1,6+1,67+1,39+1,51+1,58)</t>
  </si>
  <si>
    <t>-0,8*0,8*(1,45+1,33+1,81+1,61+1,39+1,2)</t>
  </si>
  <si>
    <t>-1,3*1,3*(1,62+1,96+2,13*2+2,12+2,06*2+2,17)</t>
  </si>
  <si>
    <t>-1,65*1,65*(342,76-339,85+0,1)</t>
  </si>
  <si>
    <t>-z1</t>
  </si>
  <si>
    <t>-41169664</t>
  </si>
  <si>
    <t>225688705</t>
  </si>
  <si>
    <t>v zeleném</t>
  </si>
  <si>
    <t>r2*0,7</t>
  </si>
  <si>
    <t>-1,1*(0,15+0,437)*172,0*0,7</t>
  </si>
  <si>
    <t>1,1*(1,52+1,27-0,15*2-0,569*2)*0,5*42,4</t>
  </si>
  <si>
    <t>-1781017713</t>
  </si>
  <si>
    <t>1,1*0,437*172,0</t>
  </si>
  <si>
    <t>1,1*0,513*117,0</t>
  </si>
  <si>
    <t>1,1*0,569*244,0</t>
  </si>
  <si>
    <t>58333651</t>
  </si>
  <si>
    <t>kamenivo těžené hrubé frakce 8/16</t>
  </si>
  <si>
    <t>1900220395</t>
  </si>
  <si>
    <t>301,423*2 'Přepočtené koeficientem množství</t>
  </si>
  <si>
    <t>181951111</t>
  </si>
  <si>
    <t>Úprava pláně v hornině třídy těžitelnosti I skupiny 1 až 3 bez zhutnění strojně</t>
  </si>
  <si>
    <t>-1271070439</t>
  </si>
  <si>
    <t>VN</t>
  </si>
  <si>
    <t>12,0*12,0</t>
  </si>
  <si>
    <t>182151111</t>
  </si>
  <si>
    <t>Svahování v zářezech v hornině třídy těžitelnosti I skupiny 1 až 3 strojně</t>
  </si>
  <si>
    <t>1557970482</t>
  </si>
  <si>
    <t>(12,0+15,0)*0,5*1,5*2</t>
  </si>
  <si>
    <t>(19,0+22,0)*0,5*1,5*2</t>
  </si>
  <si>
    <t>105</t>
  </si>
  <si>
    <t>Svislé a kompletní konstrukce</t>
  </si>
  <si>
    <t>359901211</t>
  </si>
  <si>
    <t>Monitoring stoky jakékoli výšky na nové kanalizaci</t>
  </si>
  <si>
    <t>-5834604</t>
  </si>
  <si>
    <t>172+361</t>
  </si>
  <si>
    <t>382121111</t>
  </si>
  <si>
    <t>Montáž dna ŽB prefabrikovaných kruhových nádrží včetně těsnění DN přes 1000 do 2000</t>
  </si>
  <si>
    <t>1265480385</t>
  </si>
  <si>
    <t>RMAT0001</t>
  </si>
  <si>
    <t>Dno kruhové jímky DN 1650, hs 2400, t 130 mm XZY-Q 1650/2400/130</t>
  </si>
  <si>
    <t>-2121166642</t>
  </si>
  <si>
    <t>382121131</t>
  </si>
  <si>
    <t>Montáž zákrytové desky ŽB prefabrikovaných kruhových nádrží DN do 2000</t>
  </si>
  <si>
    <t>269965494</t>
  </si>
  <si>
    <t>CSB.0059112.URS</t>
  </si>
  <si>
    <t>Přechodová deska TZN-Q.1 1650x625/250 D400</t>
  </si>
  <si>
    <t>1113086952</t>
  </si>
  <si>
    <t>451573111</t>
  </si>
  <si>
    <t>Lože pod potrubí otevřený výkop ze štěrkopísku</t>
  </si>
  <si>
    <t>598867705</t>
  </si>
  <si>
    <t>1,1*0,15*(172,0+117,0+244,0)</t>
  </si>
  <si>
    <t>pod prefa DN 1000</t>
  </si>
  <si>
    <t>1,2*1,2*0,1*8</t>
  </si>
  <si>
    <t>pod prefa DN 1650</t>
  </si>
  <si>
    <t>1,8*1,8*0,1</t>
  </si>
  <si>
    <t>452311141</t>
  </si>
  <si>
    <t>Podkladní desky z betonu prostého bez zvýšených nároků na prostředí tř. C 16/20 otevřený výkop</t>
  </si>
  <si>
    <t>-173174282</t>
  </si>
  <si>
    <t>deska pod ŠK</t>
  </si>
  <si>
    <t>452351101</t>
  </si>
  <si>
    <t>Bednění podkladních desek nebo bloků nebo sedlového lože otevřený výkop</t>
  </si>
  <si>
    <t>-1257590592</t>
  </si>
  <si>
    <t>1,8*4*0,1</t>
  </si>
  <si>
    <t>457531112</t>
  </si>
  <si>
    <t>Filtrační vrstvy z hrubého drceného kameniva bez zhutnění frakce od 16 až 63 do 32 až 63 mm</t>
  </si>
  <si>
    <t>1703718875</t>
  </si>
  <si>
    <t>12,0*12,0*0,2</t>
  </si>
  <si>
    <t>461211712</t>
  </si>
  <si>
    <t>Patka z lomového kamene pro dlažbu na sucho s vylitím spár cementovou maltou</t>
  </si>
  <si>
    <t>2009461900</t>
  </si>
  <si>
    <t>463211142</t>
  </si>
  <si>
    <t>Rovnanina objemu do 3 m3 z lomového kamene tříděného hmotnosti přes 80 do 200 kg s urovnáním líce</t>
  </si>
  <si>
    <t>1955993840</t>
  </si>
  <si>
    <t>vyložení břehu</t>
  </si>
  <si>
    <t>(12,0+15,0)*0,5*1,5*2*0,3</t>
  </si>
  <si>
    <t>(19,0+22,0)*0,5*1,5*2*0,3</t>
  </si>
  <si>
    <t>1,0*1,0*0,3</t>
  </si>
  <si>
    <t>465511327</t>
  </si>
  <si>
    <t>Dlažba z lomového kamene na sucho s vyklínováním a vyplněním spár tl 300 mm</t>
  </si>
  <si>
    <t>365352340</t>
  </si>
  <si>
    <t>(19,0+2,0*2+12,0+2,0*2)*2*0,5</t>
  </si>
  <si>
    <t>871315211</t>
  </si>
  <si>
    <t>Kanalizační potrubí z tvrdého PVC jednovrstvé tuhost třídy SN4 DN 160</t>
  </si>
  <si>
    <t>1827316426</t>
  </si>
  <si>
    <t>871360310</t>
  </si>
  <si>
    <t>Montáž kanalizačního potrubí hladkého plnostěnného SN 10 z polypropylenu DN 250</t>
  </si>
  <si>
    <t>-1359991954</t>
  </si>
  <si>
    <t>28617021</t>
  </si>
  <si>
    <t>trubka kanalizační PP plnostěnná třívrstvá DN 250x6000mm SN10</t>
  </si>
  <si>
    <t>-1371819330</t>
  </si>
  <si>
    <t>117*1,015 'Přepočtené koeficientem množství</t>
  </si>
  <si>
    <t>871370310</t>
  </si>
  <si>
    <t>Montáž kanalizačního potrubí hladkého plnostěnného SN 10 z polypropylenu DN 300</t>
  </si>
  <si>
    <t>-90850809</t>
  </si>
  <si>
    <t>28617022</t>
  </si>
  <si>
    <t>trubka kanalizační PP plnostěnná třívrstvá DN 300x6000mm SN10</t>
  </si>
  <si>
    <t>-1473236355</t>
  </si>
  <si>
    <t>244*1,015 'Přepočtené koeficientem množství</t>
  </si>
  <si>
    <t>877315231</t>
  </si>
  <si>
    <t>Montáž víčka z tvrdého PVC-systém KG DN 160</t>
  </si>
  <si>
    <t>310128979</t>
  </si>
  <si>
    <t>WVN.SF632000W</t>
  </si>
  <si>
    <t>Zátka hrdlová kanalizace plastové KGM-160</t>
  </si>
  <si>
    <t>1086832997</t>
  </si>
  <si>
    <t>877360320</t>
  </si>
  <si>
    <t>Montáž odboček na kanalizačním potrubí z PP trub hladkých plnostěnných DN 250</t>
  </si>
  <si>
    <t>-446037382</t>
  </si>
  <si>
    <t>28617210</t>
  </si>
  <si>
    <t>odbočka kanalizační PP SN16 45° DN 250/150</t>
  </si>
  <si>
    <t>1535059864</t>
  </si>
  <si>
    <t>877370320</t>
  </si>
  <si>
    <t>Montáž odboček na kanalizačním potrubí z PP trub hladkých plnostěnných DN 300</t>
  </si>
  <si>
    <t>-192619953</t>
  </si>
  <si>
    <t>28617214</t>
  </si>
  <si>
    <t>odbočka kanalizační PP SN16 45° DN 300/150</t>
  </si>
  <si>
    <t>-296490633</t>
  </si>
  <si>
    <t>-634030443</t>
  </si>
  <si>
    <t>28617217.1</t>
  </si>
  <si>
    <t>odbočka kanalizační PP SN16 87° DN 300/300</t>
  </si>
  <si>
    <t>-1408935703</t>
  </si>
  <si>
    <t>115547351</t>
  </si>
  <si>
    <t>892381111</t>
  </si>
  <si>
    <t>Tlaková zkouška vodou potrubí DN 250, DN 300 nebo 350</t>
  </si>
  <si>
    <t>-2022969528</t>
  </si>
  <si>
    <t>117+244</t>
  </si>
  <si>
    <t>894411121</t>
  </si>
  <si>
    <t>Zřízení šachet kanalizačních z betonových dílců na potrubí DN přes 200 do 300 dno beton tř. C 25/30</t>
  </si>
  <si>
    <t>531864866</t>
  </si>
  <si>
    <t>6+2</t>
  </si>
  <si>
    <t>59224352</t>
  </si>
  <si>
    <t>dno betonové šachty kanalizační jednolité 100x63x25cm</t>
  </si>
  <si>
    <t>-1884674594</t>
  </si>
  <si>
    <t>59224353</t>
  </si>
  <si>
    <t>dno betonové šachty kanalizační jednolité 100x68x30cm</t>
  </si>
  <si>
    <t>-2032200291</t>
  </si>
  <si>
    <t>59224066</t>
  </si>
  <si>
    <t>skruž betonová DN 1000x250 PS, 100x25x12cm</t>
  </si>
  <si>
    <t>422608474</t>
  </si>
  <si>
    <t>59224068</t>
  </si>
  <si>
    <t>skruž betonová DN 1000x500 PS, 100x50x12cm</t>
  </si>
  <si>
    <t>-1515306830</t>
  </si>
  <si>
    <t>59224312</t>
  </si>
  <si>
    <t>kónus šachetní betonový kapsové plastové stupadlo 100x62,5x58cm</t>
  </si>
  <si>
    <t>-1488603556</t>
  </si>
  <si>
    <t>59224184</t>
  </si>
  <si>
    <t>prstenec šachtový vyrovnávací betonový 625x120x40mm</t>
  </si>
  <si>
    <t>-217191517</t>
  </si>
  <si>
    <t>59224185</t>
  </si>
  <si>
    <t>prstenec šachtový vyrovnávací betonový 625x120x60mm</t>
  </si>
  <si>
    <t>934225477</t>
  </si>
  <si>
    <t>59224188</t>
  </si>
  <si>
    <t>prstenec šachtový vyrovnávací betonový 625x120x120mm</t>
  </si>
  <si>
    <t>882670932</t>
  </si>
  <si>
    <t>59224348</t>
  </si>
  <si>
    <t>těsnění elastomerové pro spojení šachetních dílů DN 1000</t>
  </si>
  <si>
    <t>-1105569542</t>
  </si>
  <si>
    <t>894812001</t>
  </si>
  <si>
    <t>Revizní a čistící šachta z PP šachtové dno DN 400/150 přímý tok</t>
  </si>
  <si>
    <t>2024227922</t>
  </si>
  <si>
    <t>894812031</t>
  </si>
  <si>
    <t>Revizní a čistící šachta z PP DN 400 šachtová roura korugovaná bez hrdla světlé hloubky 1000 mm</t>
  </si>
  <si>
    <t>-1947478393</t>
  </si>
  <si>
    <t>894812032</t>
  </si>
  <si>
    <t>Revizní a čistící šachta z PP DN 400 šachtová roura korugovaná bez hrdla světlé hloubky 1500 mm</t>
  </si>
  <si>
    <t>-100029070</t>
  </si>
  <si>
    <t>894812033</t>
  </si>
  <si>
    <t>Revizní a čistící šachta z PP DN 400 šachtová roura korugovaná bez hrdla světlé hloubky 2000 mm</t>
  </si>
  <si>
    <t>-156373425</t>
  </si>
  <si>
    <t>894812041</t>
  </si>
  <si>
    <t>Příplatek k rourám revizní a čistící šachty z PP DN 400 za uříznutí šachtové roury</t>
  </si>
  <si>
    <t>-612299220</t>
  </si>
  <si>
    <t>894812062</t>
  </si>
  <si>
    <t>Revizní a čistící šachta z PP DN 400 poklop litinový s betonovým rámem pro třídu zatížení B125</t>
  </si>
  <si>
    <t>488477722</t>
  </si>
  <si>
    <t>899103112</t>
  </si>
  <si>
    <t>Osazení poklopů litinových nebo ocelových včetně rámů pro třídu zatížení B125, C250</t>
  </si>
  <si>
    <t>-3597425</t>
  </si>
  <si>
    <t>PFB.0001004OZ</t>
  </si>
  <si>
    <t>Poklop litinový KASI (OZ) KB 02 Poklop zab. BEGU "B2" B125 s odv.</t>
  </si>
  <si>
    <t>524136805</t>
  </si>
  <si>
    <t>899104112</t>
  </si>
  <si>
    <t>Osazení poklopů litinových nebo ocelových včetně rámů pro třídu zatížení D400, E600</t>
  </si>
  <si>
    <t>-2028975806</t>
  </si>
  <si>
    <t>PFB.0001008OZ</t>
  </si>
  <si>
    <t>Poklop litinový KASI (OZ) KD 03 Poklop litinový s odvětráním "D3" D400</t>
  </si>
  <si>
    <t>-1892371993</t>
  </si>
  <si>
    <t>936922111.1</t>
  </si>
  <si>
    <t>Norný filtr plovoucích nečistot</t>
  </si>
  <si>
    <t>2005668891</t>
  </si>
  <si>
    <t>998276101</t>
  </si>
  <si>
    <t>Přesun hmot pro trubní vedení z trub z plastických hmot otevřený výkop</t>
  </si>
  <si>
    <t>-2033451788</t>
  </si>
  <si>
    <t>1266761692</t>
  </si>
  <si>
    <t>1796715939</t>
  </si>
  <si>
    <t>1644894156</t>
  </si>
  <si>
    <t>-1151629213</t>
  </si>
  <si>
    <t>1233,759</t>
  </si>
  <si>
    <t>385,485</t>
  </si>
  <si>
    <t>1619,244</t>
  </si>
  <si>
    <t>112,352</t>
  </si>
  <si>
    <t>1544,922</t>
  </si>
  <si>
    <t>209,209</t>
  </si>
  <si>
    <t>66,534</t>
  </si>
  <si>
    <t>302 - SO 302 Kanalizace splašková</t>
  </si>
  <si>
    <t>186,674</t>
  </si>
  <si>
    <t>119001405</t>
  </si>
  <si>
    <t>Dočasné zajištění potrubí z PE DN do 200 mm</t>
  </si>
  <si>
    <t>-1870528941</t>
  </si>
  <si>
    <t>1,5*2</t>
  </si>
  <si>
    <t>132254206</t>
  </si>
  <si>
    <t>Hloubení zapažených rýh š do 2000 mm v hornině třídy těžitelnosti I skupiny 3 objem do 5000 m3</t>
  </si>
  <si>
    <t>993306530</t>
  </si>
  <si>
    <t>větev S1</t>
  </si>
  <si>
    <t>1,1*(2,16+2,7)*0,5*10,4</t>
  </si>
  <si>
    <t>1,1*(2,6+2,52)*0,5*37,0</t>
  </si>
  <si>
    <t>1,1*(2,73+2,6)*0,5*41,9</t>
  </si>
  <si>
    <t>1,1*(2,56+2,48)*0,5*10,7</t>
  </si>
  <si>
    <t>větev S2</t>
  </si>
  <si>
    <t>1,1*(2,55+2,63)*0,5*57,0</t>
  </si>
  <si>
    <t>1,1*(22,62+2,48)*0,5*57,0</t>
  </si>
  <si>
    <t>1,1*(2,21+1,64)*0,5*25,21</t>
  </si>
  <si>
    <t>1,1*(2,21+2,15)*0,5*5,0</t>
  </si>
  <si>
    <t>1,1*(1,96+1,9)*0,5*9,74</t>
  </si>
  <si>
    <t>1,1*(2,11+1,89)*0,5*9,74</t>
  </si>
  <si>
    <t>1,1*(2,05+2,01)*0,5*9,74</t>
  </si>
  <si>
    <t>1,1*(1,99+1,91)*0,5*9,74</t>
  </si>
  <si>
    <t>1,1*(2,09+1,7)*0,5*11,45</t>
  </si>
  <si>
    <t>1,1*(2,13+2,09)*0,5*6,87</t>
  </si>
  <si>
    <t>1,1*(2,09+2,1)*0,5*6,87</t>
  </si>
  <si>
    <t>1,1*(1,98+1,99)*0,5*6,87</t>
  </si>
  <si>
    <t>1,1*(2,1+2,05)*0,5*6,87</t>
  </si>
  <si>
    <t>1,1*(2,09+1,73)*0,5*7,14</t>
  </si>
  <si>
    <t>1,1*(2,06+1,72)*0,5*7,35</t>
  </si>
  <si>
    <t>1,1*(2,17+1,82)*0,5*7,35</t>
  </si>
  <si>
    <t>1,1*(2,21+1,87)*0,5*7,14</t>
  </si>
  <si>
    <t>1,1*(2,02+1,62)*0,5*7,35</t>
  </si>
  <si>
    <t>1,1*(2,12+1,77)*0,5*7,35</t>
  </si>
  <si>
    <t>1,1*(1,51+1,59)*0,5*10,62</t>
  </si>
  <si>
    <t>1,1*(1,61+1,62)*0,5*10,53</t>
  </si>
  <si>
    <t>1,1*(1,68+1,69)*0,5*10,44</t>
  </si>
  <si>
    <t>1974863700</t>
  </si>
  <si>
    <t>2,4*2,4*(2,64+2,57+2,52+2,45+2,65+2,58)</t>
  </si>
  <si>
    <t>0,8*0,8*(1,69+1,62+1,59+1,77+1,62+1,87)</t>
  </si>
  <si>
    <t>0,8*0,8*(1,82+1,72+1,73+2,05+1,99+2,1+2,09)</t>
  </si>
  <si>
    <t>0,8*0,8*(1,7+1,91+2,01+1,89+1,9+2,15+1,64)</t>
  </si>
  <si>
    <t>-1260918361</t>
  </si>
  <si>
    <t>(1,96+1,9)*0,5*9,74*2</t>
  </si>
  <si>
    <t>(1,99+1,91)*0,5*9,74*2</t>
  </si>
  <si>
    <t>(2,09+1,7)*0,5*11,45*2</t>
  </si>
  <si>
    <t>(1,98+1,99)*0,5*6,87*2</t>
  </si>
  <si>
    <t>(2,06+1,72)*0,5*7,35*2</t>
  </si>
  <si>
    <t>(1,51+1,59)*0,5*10,62*2</t>
  </si>
  <si>
    <t>(1,61+1,62)*0,5*10,53*2</t>
  </si>
  <si>
    <t>(1,68+1,69)*0,5*10,44*2</t>
  </si>
  <si>
    <t>-627957971</t>
  </si>
  <si>
    <t>r1/1,1*2</t>
  </si>
  <si>
    <t>-276,152</t>
  </si>
  <si>
    <t>-885212043</t>
  </si>
  <si>
    <t>-2010026726</t>
  </si>
  <si>
    <t>203950823</t>
  </si>
  <si>
    <t>2,4*4*(2,64+2,57+2,52+2,45+2,65+2,58)</t>
  </si>
  <si>
    <t>0,8*4*(1,69+1,62+1,59+1,77+1,62+1,87)</t>
  </si>
  <si>
    <t>0,8*4*(1,82+1,72+1,73+2,05+1,99+2,1+2,09)</t>
  </si>
  <si>
    <t>0,8*4*(1,7+1,91+2,01+1,89+1,9+2,15+1,64)</t>
  </si>
  <si>
    <t>129739952</t>
  </si>
  <si>
    <t>767104958</t>
  </si>
  <si>
    <t>275464254</t>
  </si>
  <si>
    <t>-1749206558</t>
  </si>
  <si>
    <t>-1219888145</t>
  </si>
  <si>
    <t>-1040199556</t>
  </si>
  <si>
    <t>-209721184</t>
  </si>
  <si>
    <t>1656775433</t>
  </si>
  <si>
    <t>-0,45*0,45*(1,69+1,62+1,59+1,77+1,62+1,87)</t>
  </si>
  <si>
    <t>-0,45*0,45*(1,82+1,72+1,73+2,05+1,99+2,1+2,09)</t>
  </si>
  <si>
    <t>-0,45*0,45*(1,7+1,91+2,01+1,89+1,9+2,15+1,64)</t>
  </si>
  <si>
    <t>628613721</t>
  </si>
  <si>
    <t>1683316889</t>
  </si>
  <si>
    <t>zásyp v komunikaci</t>
  </si>
  <si>
    <t>-1,3*1,3*(2,64+2,57+2,52+2,45+2,65+2,58)</t>
  </si>
  <si>
    <t>-0,8*0,8*(1,69+1,62+1,59+1,77+1,62+1,87)</t>
  </si>
  <si>
    <t>-0,8*0,8*(1,82+1,72+1,73+2,05+1,99+2,1+2,09)</t>
  </si>
  <si>
    <t>-0,8*0,8*(1,7+1,91+2,01+1,89+1,9+2,15+1,64)</t>
  </si>
  <si>
    <t>1921833708</t>
  </si>
  <si>
    <t>-1749806265</t>
  </si>
  <si>
    <t>-1,1*(0,15+0,437)*184,0*0,7</t>
  </si>
  <si>
    <t>-1755400075</t>
  </si>
  <si>
    <t>1,1*0,437*184,0</t>
  </si>
  <si>
    <t>1,1*0,513*214,0</t>
  </si>
  <si>
    <t>-1774287579</t>
  </si>
  <si>
    <t>209,209*2 'Přepočtené koeficientem množství</t>
  </si>
  <si>
    <t>-1670348470</t>
  </si>
  <si>
    <t>184+214</t>
  </si>
  <si>
    <t>1795976960</t>
  </si>
  <si>
    <t>1,1*0,15*(184,0+214,0)</t>
  </si>
  <si>
    <t>1,2*1,2*0,1*6</t>
  </si>
  <si>
    <t>-1466974293</t>
  </si>
  <si>
    <t>936112670</t>
  </si>
  <si>
    <t>-1299623037</t>
  </si>
  <si>
    <t>214*1,015 'Přepočtené koeficientem množství</t>
  </si>
  <si>
    <t>877315211</t>
  </si>
  <si>
    <t>Montáž tvarovek z tvrdého PVC-systém KG nebo z polypropylenu-systém KG 2000 jednoosé DN 160</t>
  </si>
  <si>
    <t>-923450108</t>
  </si>
  <si>
    <t>28611361</t>
  </si>
  <si>
    <t>koleno kanalizační PVC KG 160x45°</t>
  </si>
  <si>
    <t>1954500467</t>
  </si>
  <si>
    <t>-480715506</t>
  </si>
  <si>
    <t>81745628</t>
  </si>
  <si>
    <t>-574207581</t>
  </si>
  <si>
    <t>1021840397</t>
  </si>
  <si>
    <t>877390420</t>
  </si>
  <si>
    <t>Montáž odboček na kanalizačním potrubí z PP trub korugovaných DN 400</t>
  </si>
  <si>
    <t>-1130228948</t>
  </si>
  <si>
    <t>28617407</t>
  </si>
  <si>
    <t>odbočka sedlová kanalizace PP korugované DN 400/150</t>
  </si>
  <si>
    <t>1421645812</t>
  </si>
  <si>
    <t>877395121</t>
  </si>
  <si>
    <t>Výřez a montáž tvarovek odbočných na potrubí z kanalizačních trub z PVC DN 400</t>
  </si>
  <si>
    <t>-1500025931</t>
  </si>
  <si>
    <t>877395R01</t>
  </si>
  <si>
    <t>Napojení na stáv.kanalizaci v místě stávající revizní šachty potrubím DN 250</t>
  </si>
  <si>
    <t>-1591073395</t>
  </si>
  <si>
    <t>-1700682237</t>
  </si>
  <si>
    <t>-2059561797</t>
  </si>
  <si>
    <t>-1775815763</t>
  </si>
  <si>
    <t>-344013580</t>
  </si>
  <si>
    <t>1139482746</t>
  </si>
  <si>
    <t>-558160413</t>
  </si>
  <si>
    <t>59224069</t>
  </si>
  <si>
    <t>skruž betonová DN 1000x1000, 100x100x12cm</t>
  </si>
  <si>
    <t>-713335400</t>
  </si>
  <si>
    <t>-247715981</t>
  </si>
  <si>
    <t>-1740231169</t>
  </si>
  <si>
    <t>59224176</t>
  </si>
  <si>
    <t>prstenec šachtový vyrovnávací betonový 625x120x80mm</t>
  </si>
  <si>
    <t>-1607885651</t>
  </si>
  <si>
    <t>59224187</t>
  </si>
  <si>
    <t>prstenec šachtový vyrovnávací betonový 625x120x100mm</t>
  </si>
  <si>
    <t>-681868768</t>
  </si>
  <si>
    <t>1294616524</t>
  </si>
  <si>
    <t>-1923964437</t>
  </si>
  <si>
    <t>1555045544</t>
  </si>
  <si>
    <t>-314568444</t>
  </si>
  <si>
    <t>-1001170877</t>
  </si>
  <si>
    <t>1155638967</t>
  </si>
  <si>
    <t>-1244252630</t>
  </si>
  <si>
    <t>150943117</t>
  </si>
  <si>
    <t>Poklop litinový  KB 02 Poklop zab. BEGU "B2" B125 s odv.</t>
  </si>
  <si>
    <t>2058559817</t>
  </si>
  <si>
    <t>-1674136348</t>
  </si>
  <si>
    <t>Poklop litinový  KD 03 Poklop litinový s odvětráním "D3" D400</t>
  </si>
  <si>
    <t>1747903172</t>
  </si>
  <si>
    <t>-1080384991</t>
  </si>
  <si>
    <t>-199716395</t>
  </si>
  <si>
    <t>934329391</t>
  </si>
  <si>
    <t>1386282565</t>
  </si>
  <si>
    <t>1341848055</t>
  </si>
  <si>
    <t>361,225</t>
  </si>
  <si>
    <t>20,15</t>
  </si>
  <si>
    <t>243,364</t>
  </si>
  <si>
    <t>138,011</t>
  </si>
  <si>
    <t>12,15</t>
  </si>
  <si>
    <t>94,925</t>
  </si>
  <si>
    <t>303 - SO 303 Vodovod</t>
  </si>
  <si>
    <t>6,216</t>
  </si>
  <si>
    <t>24,72</t>
  </si>
  <si>
    <t>s1</t>
  </si>
  <si>
    <t xml:space="preserve">    VRN9 - Ostatní náklady</t>
  </si>
  <si>
    <t>-1025938531</t>
  </si>
  <si>
    <t>113107344</t>
  </si>
  <si>
    <t>Odstranění podkladu živičného tl přes 150 do 200 mm strojně pl do 50 m2</t>
  </si>
  <si>
    <t>1392827042</t>
  </si>
  <si>
    <t>0,6*6,0</t>
  </si>
  <si>
    <t>119001421</t>
  </si>
  <si>
    <t>Dočasné zajištění kabelů a kabelových tratí ze 3 volně ložených kabelů</t>
  </si>
  <si>
    <t>-645820449</t>
  </si>
  <si>
    <t>132254104</t>
  </si>
  <si>
    <t>Hloubení rýh zapažených š do 800 mm v hornině třídy těžitelnosti I skupiny 3 objem přes 100 m3 strojně</t>
  </si>
  <si>
    <t>-578052846</t>
  </si>
  <si>
    <t>řad 1</t>
  </si>
  <si>
    <t>0,6*(1,57+1,47)*0,5*10,0</t>
  </si>
  <si>
    <t>0,6*(1,45+1,41)*0,5*(100,0-10,0)</t>
  </si>
  <si>
    <t>0,6*(1,58+1,38)*0,5*(219,5-100,0)</t>
  </si>
  <si>
    <t>řad 2</t>
  </si>
  <si>
    <t>0,6*(1,65+1,42)*0,5*100,0</t>
  </si>
  <si>
    <t>0,6*(1,51+1,28)*0,5*(191,6-100,0)</t>
  </si>
  <si>
    <t>1542584778</t>
  </si>
  <si>
    <t>hydranty</t>
  </si>
  <si>
    <t>1,5*1,5*1,8*3</t>
  </si>
  <si>
    <t>v místě napojení na stáv.vodovod</t>
  </si>
  <si>
    <t>2,0*2,0*2,0</t>
  </si>
  <si>
    <t>46458691</t>
  </si>
  <si>
    <t>348645926</t>
  </si>
  <si>
    <t>-591067798</t>
  </si>
  <si>
    <t>1,5*4*1,8*3</t>
  </si>
  <si>
    <t>2,0*4*2,0</t>
  </si>
  <si>
    <t>-223517658</t>
  </si>
  <si>
    <t>-523332768</t>
  </si>
  <si>
    <t>442513358</t>
  </si>
  <si>
    <t>-95631586</t>
  </si>
  <si>
    <t>-489113578</t>
  </si>
  <si>
    <t>2048321880</t>
  </si>
  <si>
    <t>2110092863</t>
  </si>
  <si>
    <t>756334987</t>
  </si>
  <si>
    <t>-399262495</t>
  </si>
  <si>
    <t>8494174</t>
  </si>
  <si>
    <t>0,6*(1,57+1,47-0,1*2-0,384*2)*0,5*10,0</t>
  </si>
  <si>
    <t>1092377720</t>
  </si>
  <si>
    <t>1014866853</t>
  </si>
  <si>
    <t>-p1-p2-p3-z</t>
  </si>
  <si>
    <t>-1378114933</t>
  </si>
  <si>
    <t>0,6*0,384*412,0</t>
  </si>
  <si>
    <t>58331289</t>
  </si>
  <si>
    <t>kamenivo těžené drobné frakce 0/2</t>
  </si>
  <si>
    <t>-902647324</t>
  </si>
  <si>
    <t>94,925*2 'Přepočtené koeficientem množství</t>
  </si>
  <si>
    <t>2078589457</t>
  </si>
  <si>
    <t>0,6*0,1*412,0</t>
  </si>
  <si>
    <t>452313141</t>
  </si>
  <si>
    <t>Podkladní bloky z betonu prostého bez zvýšených nároků na prostředí tř. C 16/20 otevřený výkop</t>
  </si>
  <si>
    <t>-148401474</t>
  </si>
  <si>
    <t>0,3*0,3*0,4*19</t>
  </si>
  <si>
    <t>452353101</t>
  </si>
  <si>
    <t>Bednění podkladních bloků otevřený výkop</t>
  </si>
  <si>
    <t>1646062931</t>
  </si>
  <si>
    <t>(0,3+0,4)*2*0,3*19</t>
  </si>
  <si>
    <t>-1891103962</t>
  </si>
  <si>
    <t>-748065509</t>
  </si>
  <si>
    <t>1145391577</t>
  </si>
  <si>
    <t>1910581621</t>
  </si>
  <si>
    <t>3,6*2</t>
  </si>
  <si>
    <t>1627948000</t>
  </si>
  <si>
    <t>1123260369</t>
  </si>
  <si>
    <t>850265121</t>
  </si>
  <si>
    <t>Výřez nebo výsek na potrubí z trub litinových tlakových nebo plastických hmot DN 100</t>
  </si>
  <si>
    <t>1048500385</t>
  </si>
  <si>
    <t>HWL.799R</t>
  </si>
  <si>
    <t>přírubová tvarovka s hrdlem DN 100  pro pE a PVC potrubí</t>
  </si>
  <si>
    <t>-136099051</t>
  </si>
  <si>
    <t>851241131</t>
  </si>
  <si>
    <t>Montáž potrubí z trub litinových hrdlových s integrovaným těsněním otevřený výkop DN 80</t>
  </si>
  <si>
    <t>-891866583</t>
  </si>
  <si>
    <t>55253000</t>
  </si>
  <si>
    <t>trouba vodovodní litinová hrdlová Pz dl 6m DN 80</t>
  </si>
  <si>
    <t>1417516172</t>
  </si>
  <si>
    <t>412*1,01 'Přepočtené koeficientem množství</t>
  </si>
  <si>
    <t>55291029</t>
  </si>
  <si>
    <t>kroužek těsnící gumový  DN 80 pro vodovodní potrubí</t>
  </si>
  <si>
    <t>443591787</t>
  </si>
  <si>
    <t>70*1,1</t>
  </si>
  <si>
    <t>852242122</t>
  </si>
  <si>
    <t>Montáž potrubí z trub litinových tlakových přírubových délky do 1 m otevřený výkop DN 80</t>
  </si>
  <si>
    <t>647006735</t>
  </si>
  <si>
    <t>55253235</t>
  </si>
  <si>
    <t>tvarovka přírubová litinová vodovodní PN10/16 DN 80 dl 200mm</t>
  </si>
  <si>
    <t>-462950311</t>
  </si>
  <si>
    <t>3*1,01 'Přepočtené koeficientem množství</t>
  </si>
  <si>
    <t>55253247</t>
  </si>
  <si>
    <t>tvarovka přírubová litinová vodovodní PN10/16 DN 80 dl 1000mm</t>
  </si>
  <si>
    <t>2124923720</t>
  </si>
  <si>
    <t>857241131</t>
  </si>
  <si>
    <t>Montáž litinových tvarovek jednoosých hrdlových otevřený výkop s integrovaným těsněním DN 80</t>
  </si>
  <si>
    <t>-507351541</t>
  </si>
  <si>
    <t>2+2+1+2</t>
  </si>
  <si>
    <t>55253952</t>
  </si>
  <si>
    <t>koleno hrdlové z tvárné litiny,práškový epoxid tl 250µm MMQ-kus DN 80-90°</t>
  </si>
  <si>
    <t>-832049404</t>
  </si>
  <si>
    <t>55253916</t>
  </si>
  <si>
    <t>koleno hrdlové z tvárné litiny,práškový epoxid tl 250µm MMK-kus DN 80-22,5°</t>
  </si>
  <si>
    <t>-237638310</t>
  </si>
  <si>
    <t>55253940</t>
  </si>
  <si>
    <t>koleno hrdlové z tvárné litiny,práškový epoxid tl 250µm MMK-kus DN 80-45°</t>
  </si>
  <si>
    <t>966529878</t>
  </si>
  <si>
    <t>55253928</t>
  </si>
  <si>
    <t>koleno hrdlové z tvárné litiny,práškový epoxid tl 250µm MMK-kus DN 80-30°</t>
  </si>
  <si>
    <t>465232936</t>
  </si>
  <si>
    <t>857242122</t>
  </si>
  <si>
    <t>Montáž litinových tvarovek jednoosých přírubových otevřený výkop DN 80</t>
  </si>
  <si>
    <t>-1616595221</t>
  </si>
  <si>
    <t>55253892</t>
  </si>
  <si>
    <t>tvarovka přírubová s hrdlem z tvárné litiny,práškový epoxid tl 250µm EU-kus dl 130mm DN 80</t>
  </si>
  <si>
    <t>-1715397105</t>
  </si>
  <si>
    <t>-208181885</t>
  </si>
  <si>
    <t>55254047</t>
  </si>
  <si>
    <t>koleno 90° s patkou přírubové litinové vodovodní N-kus PN10/40 DN 80</t>
  </si>
  <si>
    <t>-1828732404</t>
  </si>
  <si>
    <t>857244122</t>
  </si>
  <si>
    <t>Montáž litinových tvarovek odbočných přírubových otevřený výkop DN 80</t>
  </si>
  <si>
    <t>-77697109</t>
  </si>
  <si>
    <t>55253510</t>
  </si>
  <si>
    <t>tvarovka přírubová litinová vodovodní s přírubovou odbočkou PN10/40 T-kus DN 80/80</t>
  </si>
  <si>
    <t>-1502249096</t>
  </si>
  <si>
    <t>857264122</t>
  </si>
  <si>
    <t>Montáž litinových tvarovek odbočných přírubových otevřený výkop DN 100</t>
  </si>
  <si>
    <t>275245342</t>
  </si>
  <si>
    <t>55253515</t>
  </si>
  <si>
    <t>tvarovka přírubová litinová s přírubovou odbočkou,práškový epoxid tl 250µm T-kus DN 100/80</t>
  </si>
  <si>
    <t>250819882</t>
  </si>
  <si>
    <t>891241112</t>
  </si>
  <si>
    <t>Montáž vodovodních šoupátek otevřený výkop DN 80</t>
  </si>
  <si>
    <t>-27553619</t>
  </si>
  <si>
    <t>42224397</t>
  </si>
  <si>
    <t>šoupátko vodovodní šedá litina uzavírací víkové S24 118 610 DN 80x210mm</t>
  </si>
  <si>
    <t>-1996783140</t>
  </si>
  <si>
    <t>HWL.950108000003</t>
  </si>
  <si>
    <t>SOUPRAVA ZEMNÍ TELESKOPICKÁ E1/A-1,3 -1,8 65-80 E1/80 A (1,3-1,8m)</t>
  </si>
  <si>
    <t>1483733894</t>
  </si>
  <si>
    <t>892241111</t>
  </si>
  <si>
    <t>Tlaková zkouška vodou potrubí DN do 80</t>
  </si>
  <si>
    <t>-315083638</t>
  </si>
  <si>
    <t>892273122</t>
  </si>
  <si>
    <t>Proplach a dezinfekce vodovodního potrubí DN od 80 do 125</t>
  </si>
  <si>
    <t>-1035710106</t>
  </si>
  <si>
    <t>892372111</t>
  </si>
  <si>
    <t>Zabezpečení konců potrubí DN do 300 při tlakových zkouškách vodou</t>
  </si>
  <si>
    <t>1590587406</t>
  </si>
  <si>
    <t>899401112</t>
  </si>
  <si>
    <t>Osazení poklopů litinových šoupátkových</t>
  </si>
  <si>
    <t>232449387</t>
  </si>
  <si>
    <t>42291000</t>
  </si>
  <si>
    <t>klíč ke kanálovým šoupátkům T-klíč</t>
  </si>
  <si>
    <t>-1604459903</t>
  </si>
  <si>
    <t>HWL.1750KASI0001</t>
  </si>
  <si>
    <t>POKLOP ULIČNÍ SAMONIVELAČNÍ ŠOUPÁTKOVÝ BEZ LOGA VODA</t>
  </si>
  <si>
    <t>-1241007095</t>
  </si>
  <si>
    <t>HWL.348100000000</t>
  </si>
  <si>
    <t>PODKLAD. DESKA  UNI UNI</t>
  </si>
  <si>
    <t>157189016</t>
  </si>
  <si>
    <t>899401113</t>
  </si>
  <si>
    <t>Osazení poklopů litinových hydrantových</t>
  </si>
  <si>
    <t>769286594</t>
  </si>
  <si>
    <t>42291452</t>
  </si>
  <si>
    <t>poklop litinový hydrantový DN 80</t>
  </si>
  <si>
    <t>1108715216</t>
  </si>
  <si>
    <t>HWL.348200000000</t>
  </si>
  <si>
    <t>PODKLAD. DESKA  POD HYDRANT.POKLOP</t>
  </si>
  <si>
    <t>1392605145</t>
  </si>
  <si>
    <t>HWL.342000000000</t>
  </si>
  <si>
    <t>KLÍČ UZAVÍRACÍ K ŠOUPATŮM A HYDRANTŮM 50-500</t>
  </si>
  <si>
    <t>421864403</t>
  </si>
  <si>
    <t>899721111</t>
  </si>
  <si>
    <t>Signalizační vodič DN do 150 mm na potrubí</t>
  </si>
  <si>
    <t>-1958305422</t>
  </si>
  <si>
    <t>899722112</t>
  </si>
  <si>
    <t>Krytí potrubí z plastů výstražnou fólií z PVC 25 cm</t>
  </si>
  <si>
    <t>18299225</t>
  </si>
  <si>
    <t>919735112</t>
  </si>
  <si>
    <t>Řezání stávajícího živičného krytu hl přes 50 do 100 mm</t>
  </si>
  <si>
    <t>668152663</t>
  </si>
  <si>
    <t>719894897</t>
  </si>
  <si>
    <t>-943146484</t>
  </si>
  <si>
    <t>2,664*19 'Přepočtené koeficientem množství</t>
  </si>
  <si>
    <t>1484639444</t>
  </si>
  <si>
    <t>-2100098910</t>
  </si>
  <si>
    <t>1472970909</t>
  </si>
  <si>
    <t>2,664-1,62</t>
  </si>
  <si>
    <t>998273102</t>
  </si>
  <si>
    <t>Přesun hmot pro trubní vedení z trub litinových otevřený výkop</t>
  </si>
  <si>
    <t>1630977501</t>
  </si>
  <si>
    <t>-1128524931</t>
  </si>
  <si>
    <t>159548602</t>
  </si>
  <si>
    <t>-1078523873</t>
  </si>
  <si>
    <t>-145581646</t>
  </si>
  <si>
    <t>-216056577</t>
  </si>
  <si>
    <t>VRN9</t>
  </si>
  <si>
    <t>Ostatní náklady</t>
  </si>
  <si>
    <t>094002000</t>
  </si>
  <si>
    <t>Ostatní náklady související s výstavbou-náhradní zásobování vodou</t>
  </si>
  <si>
    <t>702096977</t>
  </si>
  <si>
    <t>92,561</t>
  </si>
  <si>
    <t>300,73</t>
  </si>
  <si>
    <t>323,152</t>
  </si>
  <si>
    <t>70,139</t>
  </si>
  <si>
    <t>21,974</t>
  </si>
  <si>
    <t>18,72</t>
  </si>
  <si>
    <t>304 - SO 303.1 Vodovodní přípojky</t>
  </si>
  <si>
    <t>PSV - Práce a dodávky PSV</t>
  </si>
  <si>
    <t xml:space="preserve">    722 - Zdravotechnika - vnitřní vodovod</t>
  </si>
  <si>
    <t>591184807</t>
  </si>
  <si>
    <t>410318324</t>
  </si>
  <si>
    <t>0,6*8,0</t>
  </si>
  <si>
    <t>828082972</t>
  </si>
  <si>
    <t>VŠ</t>
  </si>
  <si>
    <t>(2,0*2,0+3,7*3,7)*0,5*1,7*20</t>
  </si>
  <si>
    <t>132254103</t>
  </si>
  <si>
    <t>Hloubení rýh zapažených š do 800 mm v hornině třídy těžitelnosti I skupiny 3 objem do 100 m3 strojně</t>
  </si>
  <si>
    <t>-1818370504</t>
  </si>
  <si>
    <t>výkop pro přípojky</t>
  </si>
  <si>
    <t>0,6*(1,4+1,3)*0,5*6,8</t>
  </si>
  <si>
    <t>0,6*(1,4+1,3)*0,5*6,9</t>
  </si>
  <si>
    <t>0,6*(1,26+1,3)*0,5*4,1</t>
  </si>
  <si>
    <t>0,6*(1,28+1,3)*0,5*4,1</t>
  </si>
  <si>
    <t>0,6*(1,43+1,3)*0,5*4,1</t>
  </si>
  <si>
    <t>0,6*(1,49+1,3)*0,5*8,4</t>
  </si>
  <si>
    <t>0,6*(1,61+1,3)*0,5*10,45</t>
  </si>
  <si>
    <t>0,6*(1,71+1,3)*0,5*10,45</t>
  </si>
  <si>
    <t>0,6*(1,51+1,3)*0,5*10,45</t>
  </si>
  <si>
    <t>0,6*(1,47+1,3)*0,5*10,45</t>
  </si>
  <si>
    <t>0,6*(1,48+1,3)*0,5*3,35</t>
  </si>
  <si>
    <t>0,6*(1,53+1,3)*0,5*3,35</t>
  </si>
  <si>
    <t>0,6*(1,62+1,3)*0,5*3,35</t>
  </si>
  <si>
    <t>0,6*(1,41+1,3)*0,5*3,35</t>
  </si>
  <si>
    <t>0,6*(1,5+1,3)*0,5*3,35</t>
  </si>
  <si>
    <t>0,6*(1,38+1,3)*0,5*3,75</t>
  </si>
  <si>
    <t>0,6*(1,14+1,3)*0,5*3,75</t>
  </si>
  <si>
    <t>0,6*(1,08+1,3)*0,5*3,75</t>
  </si>
  <si>
    <t>1140526999</t>
  </si>
  <si>
    <t>r/0,6*2</t>
  </si>
  <si>
    <t>-856510903</t>
  </si>
  <si>
    <t>162351103</t>
  </si>
  <si>
    <t>Vodorovné přemístění přes 50 do 500 m výkopku/sypaniny z horniny třídy těžitelnosti I skupiny 1 až 3</t>
  </si>
  <si>
    <t>926233546</t>
  </si>
  <si>
    <t>odvoz+dovoz zeminy pro zásyp</t>
  </si>
  <si>
    <t>z*2</t>
  </si>
  <si>
    <t>-772450234</t>
  </si>
  <si>
    <t>-1409734246</t>
  </si>
  <si>
    <t>167151101</t>
  </si>
  <si>
    <t>Nakládání výkopku z hornin třídy těžitelnosti I skupiny 1 až 3 do 100 m3</t>
  </si>
  <si>
    <t>695209890</t>
  </si>
  <si>
    <t>1517711715</t>
  </si>
  <si>
    <t>-1606503576</t>
  </si>
  <si>
    <t>478293708</t>
  </si>
  <si>
    <t>-3,14*0,55*0,55*1,55*20</t>
  </si>
  <si>
    <t>-1802010329</t>
  </si>
  <si>
    <t>0,6*0,327*112,0</t>
  </si>
  <si>
    <t>58331351</t>
  </si>
  <si>
    <t>kamenivo těžené drobné frakce 0/4</t>
  </si>
  <si>
    <t>678928718</t>
  </si>
  <si>
    <t>21,974*2 'Přepočtené koeficientem množství</t>
  </si>
  <si>
    <t>1004234744</t>
  </si>
  <si>
    <t>0,6*0,1*112,0+2,0*2,0*0,15*20</t>
  </si>
  <si>
    <t>-1653134810</t>
  </si>
  <si>
    <t>-322908554</t>
  </si>
  <si>
    <t>896565709</t>
  </si>
  <si>
    <t>814805341</t>
  </si>
  <si>
    <t>4,8*2</t>
  </si>
  <si>
    <t>-1703188675</t>
  </si>
  <si>
    <t>-1108828697</t>
  </si>
  <si>
    <t>871161211</t>
  </si>
  <si>
    <t>Montáž potrubí z PE100 SDR 11 otevřený výkop svařovaných elektrotvarovkou D 32 x 3,0 mm</t>
  </si>
  <si>
    <t>2077486522</t>
  </si>
  <si>
    <t>28613170</t>
  </si>
  <si>
    <t>trubka vodovodní PE100 SDR11 se signalizační vrstvou 32x3,0mm</t>
  </si>
  <si>
    <t>1828693719</t>
  </si>
  <si>
    <t>112*1,015 'Přepočtené koeficientem množství</t>
  </si>
  <si>
    <t>879171111</t>
  </si>
  <si>
    <t>Montáž vodovodní přípojky na potrubí DN 32</t>
  </si>
  <si>
    <t>177269809</t>
  </si>
  <si>
    <t>3194248.1</t>
  </si>
  <si>
    <t>Přechodová tvarovka 32x1"</t>
  </si>
  <si>
    <t>-1581289164</t>
  </si>
  <si>
    <t>891249111</t>
  </si>
  <si>
    <t>Montáž navrtávacích pasů na potrubí z jakýchkoli trub DN 80</t>
  </si>
  <si>
    <t>1799873709</t>
  </si>
  <si>
    <t>RMAT0002</t>
  </si>
  <si>
    <t>pás navrtávací HOD pro potrubí litinové DN 80 s mosazným šoupátkem DN 25 s koncovkou pro připojení potrubí PE D32</t>
  </si>
  <si>
    <t>-1208874097</t>
  </si>
  <si>
    <t>HWL.960110016003</t>
  </si>
  <si>
    <t>SOUPRAVA ZEMNÍ TELESKOPICKÁ DOM. ŠOUPÁTKA-1,0-1,6 3/4"-2" (1,0-1,6m)</t>
  </si>
  <si>
    <t>67714001</t>
  </si>
  <si>
    <t>891269111</t>
  </si>
  <si>
    <t>Montáž navrtávacích pasů na potrubí z jakýchkoli trub DN 100</t>
  </si>
  <si>
    <t>-1642950714</t>
  </si>
  <si>
    <t>pás navrtávací HOD pro potrubí PVC DN 100 s mosazným šoupátkem DN 25 s koncovkou pro připojení potrubí PE D32</t>
  </si>
  <si>
    <t>1820570056</t>
  </si>
  <si>
    <t>892233122</t>
  </si>
  <si>
    <t>Proplach a dezinfekce vodovodního potrubí DN od 40 do 70</t>
  </si>
  <si>
    <t>-595597105</t>
  </si>
  <si>
    <t>1553798178</t>
  </si>
  <si>
    <t>893811R01</t>
  </si>
  <si>
    <t>Vodoměrná šachta SB VR 1100 B21  dodávka + osazení vč.dopravy</t>
  </si>
  <si>
    <t>-1515150742</t>
  </si>
  <si>
    <t>893811R02</t>
  </si>
  <si>
    <t>Plastový poklop PP 600 pro šachty s nosností 200kg + osazení vč.dopravy</t>
  </si>
  <si>
    <t>-220750676</t>
  </si>
  <si>
    <t>-1086229365</t>
  </si>
  <si>
    <t>HWL.1650KASI0001</t>
  </si>
  <si>
    <t>POKLOP ULIČNÍ SAMONIVELAČNÍ PŘÍPOJKOVÝ BEZ LOGA VODA</t>
  </si>
  <si>
    <t>-885823552</t>
  </si>
  <si>
    <t>-578167747</t>
  </si>
  <si>
    <t>1941058305</t>
  </si>
  <si>
    <t>916595491</t>
  </si>
  <si>
    <t>1600752655</t>
  </si>
  <si>
    <t>3,552*19 'Přepočtené koeficientem množství</t>
  </si>
  <si>
    <t>1616287719</t>
  </si>
  <si>
    <t>-451737452</t>
  </si>
  <si>
    <t>-1758708450</t>
  </si>
  <si>
    <t>3,552-2,16</t>
  </si>
  <si>
    <t>-709969111</t>
  </si>
  <si>
    <t>PSV</t>
  </si>
  <si>
    <t>Práce a dodávky PSV</t>
  </si>
  <si>
    <t>722</t>
  </si>
  <si>
    <t>Zdravotechnika - vnitřní vodovod</t>
  </si>
  <si>
    <t>722224154.1</t>
  </si>
  <si>
    <t>Kulový kohout s páčkou  G 1"</t>
  </si>
  <si>
    <t>802725608</t>
  </si>
  <si>
    <t>998722201</t>
  </si>
  <si>
    <t>Přesun hmot procentní pro vnitřní vodovod v objektech v do 6 m</t>
  </si>
  <si>
    <t>%</t>
  </si>
  <si>
    <t>-1155144275</t>
  </si>
  <si>
    <t>-379966920</t>
  </si>
  <si>
    <t>1055843027</t>
  </si>
  <si>
    <t>1280245107</t>
  </si>
  <si>
    <t>-988813222</t>
  </si>
  <si>
    <t>25,274</t>
  </si>
  <si>
    <t>16,164</t>
  </si>
  <si>
    <t>402 - SO 402 Veřejné osvětlení</t>
  </si>
  <si>
    <t xml:space="preserve">    740 - Elektromontáže - zkoušky a revize</t>
  </si>
  <si>
    <t xml:space="preserve">    741 - Elektroinstalace - silnoproud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</si>
  <si>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</si>
  <si>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</si>
  <si>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</si>
  <si>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</si>
  <si>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46-M - Zemní práce při extr.mont.pracích</t>
  </si>
  <si>
    <t>113106123</t>
  </si>
  <si>
    <t>Rozebrání dlažeb ze zámkových dlaždic komunikací pro pěší ručně</t>
  </si>
  <si>
    <t>-1369339947</t>
  </si>
  <si>
    <t>okolo sloupů pro zpětné použití</t>
  </si>
  <si>
    <t>8,0</t>
  </si>
  <si>
    <t>113107122</t>
  </si>
  <si>
    <t>Odstranění podkladu z kameniva drceného tl přes 100 do 200 mm ručně</t>
  </si>
  <si>
    <t>1225824310</t>
  </si>
  <si>
    <t>119003211</t>
  </si>
  <si>
    <t>Mobilní plotová zábrana s reflexním pásem výšky do 1,5 m pro zabezpečení výkopu zřízení</t>
  </si>
  <si>
    <t>683557929</t>
  </si>
  <si>
    <t>119003212</t>
  </si>
  <si>
    <t>Mobilní plotová zábrana s reflexním pásem výšky do 1,5 m pro zabezpečení výkopu odstranění</t>
  </si>
  <si>
    <t>143989046</t>
  </si>
  <si>
    <t>Zemnící vodič FeZn -8mm</t>
  </si>
  <si>
    <t>226963756</t>
  </si>
  <si>
    <t>997221131</t>
  </si>
  <si>
    <t>Vodorovná doprava vybouraných hmot nošením do 50 m</t>
  </si>
  <si>
    <t>-1072431006</t>
  </si>
  <si>
    <t>manipulace s vybouranou dlažbou</t>
  </si>
  <si>
    <t>2,08*2</t>
  </si>
  <si>
    <t>613114016</t>
  </si>
  <si>
    <t>-1831338563</t>
  </si>
  <si>
    <t>2,32*19</t>
  </si>
  <si>
    <t>-417878070</t>
  </si>
  <si>
    <t>1000955158</t>
  </si>
  <si>
    <t>740</t>
  </si>
  <si>
    <t>Elektromontáže - zkoušky a revize</t>
  </si>
  <si>
    <t>741810003</t>
  </si>
  <si>
    <t>Celková prohlídka elektrického rozvodu a zařízení do 1 milionu Kč</t>
  </si>
  <si>
    <t>1508972187</t>
  </si>
  <si>
    <t>741</t>
  </si>
  <si>
    <t>Elektroinstalace - silnoproud</t>
  </si>
  <si>
    <t>741123224</t>
  </si>
  <si>
    <t>Montáž kabel  uložený volně (AYKY)</t>
  </si>
  <si>
    <t>917984131</t>
  </si>
  <si>
    <t>34113078</t>
  </si>
  <si>
    <t>kabel silový jádro Al izolace PVC plášť PVC 0,6/1kV (1-AYKY) 4x10mm2</t>
  </si>
  <si>
    <t>128</t>
  </si>
  <si>
    <t>-1661404653</t>
  </si>
  <si>
    <t>744</t>
  </si>
  <si>
    <t>Elektromontáže - rozvody vodičů měděných</t>
  </si>
  <si>
    <t>741812001</t>
  </si>
  <si>
    <t>Zkouška izolační vodiče do 1 kV průřezu žíly 300 až 800 mm2</t>
  </si>
  <si>
    <t>-1358995395</t>
  </si>
  <si>
    <t>747</t>
  </si>
  <si>
    <t>Elektromontáže - kompletace rozvodů</t>
  </si>
  <si>
    <t>7477414R01</t>
  </si>
  <si>
    <t>Napojení na stávající VO</t>
  </si>
  <si>
    <t>1981204869</t>
  </si>
  <si>
    <t>748</t>
  </si>
  <si>
    <t>Elektromontáže - osvětlovací zařízení a svítidla</t>
  </si>
  <si>
    <t>7481323R003</t>
  </si>
  <si>
    <t>Mont+dod  svítidlo hliník/sklo  LED ,vč. všech doplňků</t>
  </si>
  <si>
    <t>1141066936</t>
  </si>
  <si>
    <t>7481323R004</t>
  </si>
  <si>
    <t>Mont+dod sloup bezpaticový,metalizovaný VO bez výložníku výšky 6m  vč. všech doplňků</t>
  </si>
  <si>
    <t>2042197566</t>
  </si>
  <si>
    <t>Práce a dodávky M</t>
  </si>
  <si>
    <t>46-M</t>
  </si>
  <si>
    <t>Zemní práce při extr.mont.pracích</t>
  </si>
  <si>
    <t>460141112</t>
  </si>
  <si>
    <t>Hloubení nezapažených jam při elektromontážích strojně v hornině tř I skupiny 3</t>
  </si>
  <si>
    <t>-773286983</t>
  </si>
  <si>
    <t>startovací jáma pro protlak</t>
  </si>
  <si>
    <t>2,0*1,0*1,5</t>
  </si>
  <si>
    <t>montážní jáma pro protlak</t>
  </si>
  <si>
    <t>1,0*1,0*1,5</t>
  </si>
  <si>
    <t>patky</t>
  </si>
  <si>
    <t>0,9*0,9*1,2*12</t>
  </si>
  <si>
    <t>460171172</t>
  </si>
  <si>
    <t>Hloubení kabelových nezapažených rýh strojně š 35 cm hl 80 cm v hornině tř I skupiny 3</t>
  </si>
  <si>
    <t>-449824391</t>
  </si>
  <si>
    <t>460361121</t>
  </si>
  <si>
    <t>Poplatek za uložení zeminy na recyklační skládce (skládkovné) kód odpadu 17 05 04</t>
  </si>
  <si>
    <t>570027245</t>
  </si>
  <si>
    <t>o*2</t>
  </si>
  <si>
    <t>460411122</t>
  </si>
  <si>
    <t>Zásyp jam při elektromontážích strojně včetně zhutnění v hornině tř I skupiny 3</t>
  </si>
  <si>
    <t>-154454164</t>
  </si>
  <si>
    <t>-0,6*0,6*1,2*12</t>
  </si>
  <si>
    <t>460631125</t>
  </si>
  <si>
    <t>Neřízený zemní protlak při elektromontážích v hornině tř. těžitelnosti I a II skupiny 3 a 4 vnějšího průměru přes 90 do 110 mm</t>
  </si>
  <si>
    <t>-1426945153</t>
  </si>
  <si>
    <t>55283916</t>
  </si>
  <si>
    <t>trubka ocelová bezešvá hladká jakost 11 353 108x5,0mm</t>
  </si>
  <si>
    <t>-1356684878</t>
  </si>
  <si>
    <t>8*1,03 'Přepočtené koeficientem množství</t>
  </si>
  <si>
    <t>460661111</t>
  </si>
  <si>
    <t>Kabelové lože z písku pro kabely nn bez zakrytí š lože do 35 cm</t>
  </si>
  <si>
    <t>-369245053</t>
  </si>
  <si>
    <t>460671112</t>
  </si>
  <si>
    <t>Výstražná fólie pro krytí kabelů šířky 25 cm</t>
  </si>
  <si>
    <t>252954095</t>
  </si>
  <si>
    <t>460451182</t>
  </si>
  <si>
    <t>Zásyp kabelových rýh strojně se zhutněním š 35 cm hl 80 cm z horniny tř I skupiny 3</t>
  </si>
  <si>
    <t>1769447686</t>
  </si>
  <si>
    <t>460341113</t>
  </si>
  <si>
    <t>Vodorovné přemístění horniny jakékoliv třídy dopravními prostředky při elektromontážích přes 500 do 1000 m</t>
  </si>
  <si>
    <t>-217753784</t>
  </si>
  <si>
    <t>0,6*0,6*1,2*12</t>
  </si>
  <si>
    <t>0,35*0,2*287</t>
  </si>
  <si>
    <t>460341121</t>
  </si>
  <si>
    <t>Příplatek k vodorovnému přemístění horniny dopravními prostředky při elektromontážích za každých dalších i započatých 1000 m</t>
  </si>
  <si>
    <t>-434809210</t>
  </si>
  <si>
    <t>o*19</t>
  </si>
  <si>
    <t>460641125</t>
  </si>
  <si>
    <t>Základové konstrukce při elektromontážích ze ŽB tř. C 25/30 bez zvláštních nároků na prostředí</t>
  </si>
  <si>
    <t>1520838979</t>
  </si>
  <si>
    <t>460641411</t>
  </si>
  <si>
    <t>Zřízení nezabudovaného bednění základových konstrukcí při elektromontážích</t>
  </si>
  <si>
    <t>-401568780</t>
  </si>
  <si>
    <t>0,6*4*1,2*12</t>
  </si>
  <si>
    <t>460641412</t>
  </si>
  <si>
    <t>Odstranění nezabudovaného bednění základových konstrukcí při elektromontážích</t>
  </si>
  <si>
    <t>-1701695453</t>
  </si>
  <si>
    <t>460791213</t>
  </si>
  <si>
    <t>Montáž trubek ochranných plastových uložených volně do rýhy ohebných přes 50 do 90 mm uložených do rýhy</t>
  </si>
  <si>
    <t>873150969</t>
  </si>
  <si>
    <t>34571354</t>
  </si>
  <si>
    <t>trubka elektroinstalační ohebná dvouplášťová korugovaná (chránička) D 75/90mm, HDPE+LDPE</t>
  </si>
  <si>
    <t>-1795463948</t>
  </si>
  <si>
    <t>300*1,05 'Přepočtené koeficientem množství</t>
  </si>
  <si>
    <t>460871144</t>
  </si>
  <si>
    <t>Podklad vozovky a chodníku ze štěrkodrti se zhutněním při elektromontážích tl přes 15 do 20 cm</t>
  </si>
  <si>
    <t>1088247957</t>
  </si>
  <si>
    <t>460881612</t>
  </si>
  <si>
    <t>Kladení dlažby z dlaždic betonových tvarovaných a zámkových do lože z kameniva těženého při elektromontážích</t>
  </si>
  <si>
    <t>-1519574130</t>
  </si>
  <si>
    <t>zpětné položení dlažby</t>
  </si>
  <si>
    <t>6,0+2,0</t>
  </si>
  <si>
    <t>59245212</t>
  </si>
  <si>
    <t>dlažba zámková tvaru I 196x161x60mm přírodní</t>
  </si>
  <si>
    <t>2067898392</t>
  </si>
  <si>
    <t>10%</t>
  </si>
  <si>
    <t>8*0,1</t>
  </si>
  <si>
    <t>469981111</t>
  </si>
  <si>
    <t>Přesun hmot pro pomocné stavební práce při elektromotážích</t>
  </si>
  <si>
    <t>-1578156879</t>
  </si>
  <si>
    <t>-1636189498</t>
  </si>
  <si>
    <t>-1390468481</t>
  </si>
  <si>
    <t>1701481279</t>
  </si>
  <si>
    <t>-136312422</t>
  </si>
  <si>
    <t>730059063</t>
  </si>
  <si>
    <t>801 - SO 801 Terénní a sadové úpravy</t>
  </si>
  <si>
    <t xml:space="preserve">    1104 - Výsadba stromů</t>
  </si>
  <si>
    <t>22142144</t>
  </si>
  <si>
    <t>dovoz ornice</t>
  </si>
  <si>
    <t>3288,0*0,15</t>
  </si>
  <si>
    <t>-808432080</t>
  </si>
  <si>
    <t>naložení ornice</t>
  </si>
  <si>
    <t>-734204515</t>
  </si>
  <si>
    <t>2042,0+1246,0</t>
  </si>
  <si>
    <t>1315625691</t>
  </si>
  <si>
    <t>"zeleň ostatní"   2042,0</t>
  </si>
  <si>
    <t>"komunitní zeleň"  1246,0</t>
  </si>
  <si>
    <t>1094636366</t>
  </si>
  <si>
    <t>3288*0,02 'Přepočtené koeficientem množství</t>
  </si>
  <si>
    <t>267640927</t>
  </si>
  <si>
    <t>899482392</t>
  </si>
  <si>
    <t>-152109820</t>
  </si>
  <si>
    <t>1104</t>
  </si>
  <si>
    <t>Výsadba stromů</t>
  </si>
  <si>
    <t>183101215</t>
  </si>
  <si>
    <t>Jamky pro výsadbu s výměnou 50 % půdy zeminy tř 1 až 4 objem do 0,4 m3 v rovině a svahu do 1:5</t>
  </si>
  <si>
    <t>-1484588972</t>
  </si>
  <si>
    <t>10321100</t>
  </si>
  <si>
    <t>zahradní substrát pro výsadbu VL</t>
  </si>
  <si>
    <t>651803459</t>
  </si>
  <si>
    <t>4*0,5*1,03</t>
  </si>
  <si>
    <t>184102116</t>
  </si>
  <si>
    <t>Výsadba dřeviny s balem D do 0,8 m do jamky se zalitím v rovině a svahu do 1:5</t>
  </si>
  <si>
    <t>-1988842667</t>
  </si>
  <si>
    <t>026504050</t>
  </si>
  <si>
    <t>Lípa srdčitá Tilia cordata</t>
  </si>
  <si>
    <t>-323813246</t>
  </si>
  <si>
    <t>026504051</t>
  </si>
  <si>
    <t>Višeň okrasná ´Kiku-Shidare-Zakura´</t>
  </si>
  <si>
    <t>1394288718</t>
  </si>
  <si>
    <t>184215133</t>
  </si>
  <si>
    <t>Ukotvení kmene dřevin třemi kůly D do 0,1 m délky do 3 m</t>
  </si>
  <si>
    <t>-1880176140</t>
  </si>
  <si>
    <t>BTP.38200520</t>
  </si>
  <si>
    <t>kůl na ukotvení  stromů, kůl,frézovaný s  fazetou a špicí, pr. 9cm, délka 3m, 3ks/1strom</t>
  </si>
  <si>
    <t>1199296193</t>
  </si>
  <si>
    <t>052172101</t>
  </si>
  <si>
    <t>příčka z půlené frézované kulatiny pr. 9cm, délka 60cm, 3ks/1strom</t>
  </si>
  <si>
    <t>-1146753718</t>
  </si>
  <si>
    <t>184911421</t>
  </si>
  <si>
    <t>Mulčování rostlin kůrou tl. do 0,1 m v rovině a svahu do 1:5</t>
  </si>
  <si>
    <t>2019876976</t>
  </si>
  <si>
    <t>103911000</t>
  </si>
  <si>
    <t>kůra mulčovací VL</t>
  </si>
  <si>
    <t>1404998874</t>
  </si>
  <si>
    <t>4,000*0,1*1,03</t>
  </si>
  <si>
    <t>185802114</t>
  </si>
  <si>
    <t>Hnojení půdy umělým hnojivem k jednotlivým rostlinám v rovině a svahu do 1:5</t>
  </si>
  <si>
    <t>93688308</t>
  </si>
  <si>
    <t>4,000*0,001</t>
  </si>
  <si>
    <t>251911551</t>
  </si>
  <si>
    <t xml:space="preserve">umělé hnojivo Silvamix tablety,  4x10g/ks, </t>
  </si>
  <si>
    <t>487667062</t>
  </si>
  <si>
    <t>4,000*4</t>
  </si>
  <si>
    <t>185804311</t>
  </si>
  <si>
    <t>Zalití rostlin vodou plocha do 20 m2</t>
  </si>
  <si>
    <t>927252558</t>
  </si>
  <si>
    <t>4*0,1</t>
  </si>
  <si>
    <t>08211321</t>
  </si>
  <si>
    <t>voda pitná pro ostatní odběratele</t>
  </si>
  <si>
    <t>-910192852</t>
  </si>
  <si>
    <t>185851121</t>
  </si>
  <si>
    <t>Dovoz vody pro zálivku rostlin za vzdálenost do 1000 m</t>
  </si>
  <si>
    <t>-1555761176</t>
  </si>
  <si>
    <t>936124112</t>
  </si>
  <si>
    <t>Montáž lavičky stabilní parkové se zabetonováním noh</t>
  </si>
  <si>
    <t>1122232077</t>
  </si>
  <si>
    <t>74910110.1</t>
  </si>
  <si>
    <t>lavička s opěradlem (nekotvená) 1800x600x800mm konstrukce-litina, sedák-dřevo</t>
  </si>
  <si>
    <t>380670743</t>
  </si>
  <si>
    <t>998231311</t>
  </si>
  <si>
    <t>Přesun hmot pro sadovnické a krajinářské úpravy vodorovně do 5000 m</t>
  </si>
  <si>
    <t>160298799</t>
  </si>
  <si>
    <t>29527125</t>
  </si>
  <si>
    <t>SEZNAM FIGUR</t>
  </si>
  <si>
    <t>Výměra</t>
  </si>
  <si>
    <t xml:space="preserve"> 101</t>
  </si>
  <si>
    <t>Použití figury:</t>
  </si>
  <si>
    <t xml:space="preserve"> 103</t>
  </si>
  <si>
    <t xml:space="preserve"> 104</t>
  </si>
  <si>
    <t xml:space="preserve"> 301</t>
  </si>
  <si>
    <t>r2_1</t>
  </si>
  <si>
    <t xml:space="preserve"> 302</t>
  </si>
  <si>
    <t xml:space="preserve"> 303</t>
  </si>
  <si>
    <t xml:space="preserve"> 304</t>
  </si>
  <si>
    <t xml:space="preserve"> 402</t>
  </si>
  <si>
    <t>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</si>
</sst>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9" t="s">
        <v>14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23"/>
      <c r="AL5" s="23"/>
      <c r="AM5" s="23"/>
      <c r="AN5" s="23"/>
      <c r="AO5" s="23"/>
      <c r="AP5" s="23"/>
      <c r="AQ5" s="23"/>
      <c r="AR5" s="21"/>
      <c r="BE5" s="29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1" t="s">
        <v>17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23"/>
      <c r="AL6" s="23"/>
      <c r="AM6" s="23"/>
      <c r="AN6" s="23"/>
      <c r="AO6" s="23"/>
      <c r="AP6" s="23"/>
      <c r="AQ6" s="23"/>
      <c r="AR6" s="21"/>
      <c r="BE6" s="29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9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7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97"/>
      <c r="BS13" s="18" t="s">
        <v>6</v>
      </c>
    </row>
    <row r="14" spans="1:74" ht="12.75">
      <c r="B14" s="22"/>
      <c r="C14" s="23"/>
      <c r="D14" s="23"/>
      <c r="E14" s="302" t="s">
        <v>29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9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7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97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7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97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7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7"/>
    </row>
    <row r="23" spans="1:71" s="1" customFormat="1" ht="16.5" customHeight="1">
      <c r="B23" s="22"/>
      <c r="C23" s="23"/>
      <c r="D23" s="23"/>
      <c r="E23" s="304" t="s">
        <v>1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23"/>
      <c r="AP23" s="23"/>
      <c r="AQ23" s="23"/>
      <c r="AR23" s="21"/>
      <c r="BE23" s="29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7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5">
        <f>ROUND(AG94,2)</f>
        <v>0</v>
      </c>
      <c r="AL26" s="306"/>
      <c r="AM26" s="306"/>
      <c r="AN26" s="306"/>
      <c r="AO26" s="306"/>
      <c r="AP26" s="37"/>
      <c r="AQ26" s="37"/>
      <c r="AR26" s="40"/>
      <c r="BE26" s="29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7" t="s">
        <v>37</v>
      </c>
      <c r="M28" s="307"/>
      <c r="N28" s="307"/>
      <c r="O28" s="307"/>
      <c r="P28" s="307"/>
      <c r="Q28" s="37"/>
      <c r="R28" s="37"/>
      <c r="S28" s="37"/>
      <c r="T28" s="37"/>
      <c r="U28" s="37"/>
      <c r="V28" s="37"/>
      <c r="W28" s="307" t="s">
        <v>38</v>
      </c>
      <c r="X28" s="307"/>
      <c r="Y28" s="307"/>
      <c r="Z28" s="307"/>
      <c r="AA28" s="307"/>
      <c r="AB28" s="307"/>
      <c r="AC28" s="307"/>
      <c r="AD28" s="307"/>
      <c r="AE28" s="307"/>
      <c r="AF28" s="37"/>
      <c r="AG28" s="37"/>
      <c r="AH28" s="37"/>
      <c r="AI28" s="37"/>
      <c r="AJ28" s="37"/>
      <c r="AK28" s="307" t="s">
        <v>39</v>
      </c>
      <c r="AL28" s="307"/>
      <c r="AM28" s="307"/>
      <c r="AN28" s="307"/>
      <c r="AO28" s="307"/>
      <c r="AP28" s="37"/>
      <c r="AQ28" s="37"/>
      <c r="AR28" s="40"/>
      <c r="BE28" s="297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0">
        <v>0.21</v>
      </c>
      <c r="M29" s="309"/>
      <c r="N29" s="309"/>
      <c r="O29" s="309"/>
      <c r="P29" s="309"/>
      <c r="Q29" s="42"/>
      <c r="R29" s="42"/>
      <c r="S29" s="42"/>
      <c r="T29" s="42"/>
      <c r="U29" s="42"/>
      <c r="V29" s="42"/>
      <c r="W29" s="308">
        <f>ROUND(AZ94, 2)</f>
        <v>0</v>
      </c>
      <c r="X29" s="309"/>
      <c r="Y29" s="309"/>
      <c r="Z29" s="309"/>
      <c r="AA29" s="309"/>
      <c r="AB29" s="309"/>
      <c r="AC29" s="309"/>
      <c r="AD29" s="309"/>
      <c r="AE29" s="309"/>
      <c r="AF29" s="42"/>
      <c r="AG29" s="42"/>
      <c r="AH29" s="42"/>
      <c r="AI29" s="42"/>
      <c r="AJ29" s="42"/>
      <c r="AK29" s="308">
        <f>ROUND(AV94, 2)</f>
        <v>0</v>
      </c>
      <c r="AL29" s="309"/>
      <c r="AM29" s="309"/>
      <c r="AN29" s="309"/>
      <c r="AO29" s="309"/>
      <c r="AP29" s="42"/>
      <c r="AQ29" s="42"/>
      <c r="AR29" s="43"/>
      <c r="BE29" s="298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0">
        <v>0.15</v>
      </c>
      <c r="M30" s="309"/>
      <c r="N30" s="309"/>
      <c r="O30" s="309"/>
      <c r="P30" s="309"/>
      <c r="Q30" s="42"/>
      <c r="R30" s="42"/>
      <c r="S30" s="42"/>
      <c r="T30" s="42"/>
      <c r="U30" s="42"/>
      <c r="V30" s="42"/>
      <c r="W30" s="308">
        <f>ROUND(BA94, 2)</f>
        <v>0</v>
      </c>
      <c r="X30" s="309"/>
      <c r="Y30" s="309"/>
      <c r="Z30" s="309"/>
      <c r="AA30" s="309"/>
      <c r="AB30" s="309"/>
      <c r="AC30" s="309"/>
      <c r="AD30" s="309"/>
      <c r="AE30" s="309"/>
      <c r="AF30" s="42"/>
      <c r="AG30" s="42"/>
      <c r="AH30" s="42"/>
      <c r="AI30" s="42"/>
      <c r="AJ30" s="42"/>
      <c r="AK30" s="308">
        <f>ROUND(AW94, 2)</f>
        <v>0</v>
      </c>
      <c r="AL30" s="309"/>
      <c r="AM30" s="309"/>
      <c r="AN30" s="309"/>
      <c r="AO30" s="309"/>
      <c r="AP30" s="42"/>
      <c r="AQ30" s="42"/>
      <c r="AR30" s="43"/>
      <c r="BE30" s="298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0">
        <v>0.21</v>
      </c>
      <c r="M31" s="309"/>
      <c r="N31" s="309"/>
      <c r="O31" s="309"/>
      <c r="P31" s="309"/>
      <c r="Q31" s="42"/>
      <c r="R31" s="42"/>
      <c r="S31" s="42"/>
      <c r="T31" s="42"/>
      <c r="U31" s="42"/>
      <c r="V31" s="42"/>
      <c r="W31" s="308">
        <f>ROUND(BB94, 2)</f>
        <v>0</v>
      </c>
      <c r="X31" s="309"/>
      <c r="Y31" s="309"/>
      <c r="Z31" s="309"/>
      <c r="AA31" s="309"/>
      <c r="AB31" s="309"/>
      <c r="AC31" s="309"/>
      <c r="AD31" s="309"/>
      <c r="AE31" s="309"/>
      <c r="AF31" s="42"/>
      <c r="AG31" s="42"/>
      <c r="AH31" s="42"/>
      <c r="AI31" s="42"/>
      <c r="AJ31" s="42"/>
      <c r="AK31" s="308">
        <v>0</v>
      </c>
      <c r="AL31" s="309"/>
      <c r="AM31" s="309"/>
      <c r="AN31" s="309"/>
      <c r="AO31" s="309"/>
      <c r="AP31" s="42"/>
      <c r="AQ31" s="42"/>
      <c r="AR31" s="43"/>
      <c r="BE31" s="298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0">
        <v>0.15</v>
      </c>
      <c r="M32" s="309"/>
      <c r="N32" s="309"/>
      <c r="O32" s="309"/>
      <c r="P32" s="309"/>
      <c r="Q32" s="42"/>
      <c r="R32" s="42"/>
      <c r="S32" s="42"/>
      <c r="T32" s="42"/>
      <c r="U32" s="42"/>
      <c r="V32" s="42"/>
      <c r="W32" s="308">
        <f>ROUND(BC94, 2)</f>
        <v>0</v>
      </c>
      <c r="X32" s="309"/>
      <c r="Y32" s="309"/>
      <c r="Z32" s="309"/>
      <c r="AA32" s="309"/>
      <c r="AB32" s="309"/>
      <c r="AC32" s="309"/>
      <c r="AD32" s="309"/>
      <c r="AE32" s="309"/>
      <c r="AF32" s="42"/>
      <c r="AG32" s="42"/>
      <c r="AH32" s="42"/>
      <c r="AI32" s="42"/>
      <c r="AJ32" s="42"/>
      <c r="AK32" s="308">
        <v>0</v>
      </c>
      <c r="AL32" s="309"/>
      <c r="AM32" s="309"/>
      <c r="AN32" s="309"/>
      <c r="AO32" s="309"/>
      <c r="AP32" s="42"/>
      <c r="AQ32" s="42"/>
      <c r="AR32" s="43"/>
      <c r="BE32" s="298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0">
        <v>0</v>
      </c>
      <c r="M33" s="309"/>
      <c r="N33" s="309"/>
      <c r="O33" s="309"/>
      <c r="P33" s="309"/>
      <c r="Q33" s="42"/>
      <c r="R33" s="42"/>
      <c r="S33" s="42"/>
      <c r="T33" s="42"/>
      <c r="U33" s="42"/>
      <c r="V33" s="42"/>
      <c r="W33" s="308">
        <f>ROUND(BD94, 2)</f>
        <v>0</v>
      </c>
      <c r="X33" s="309"/>
      <c r="Y33" s="309"/>
      <c r="Z33" s="309"/>
      <c r="AA33" s="309"/>
      <c r="AB33" s="309"/>
      <c r="AC33" s="309"/>
      <c r="AD33" s="309"/>
      <c r="AE33" s="309"/>
      <c r="AF33" s="42"/>
      <c r="AG33" s="42"/>
      <c r="AH33" s="42"/>
      <c r="AI33" s="42"/>
      <c r="AJ33" s="42"/>
      <c r="AK33" s="308">
        <v>0</v>
      </c>
      <c r="AL33" s="309"/>
      <c r="AM33" s="309"/>
      <c r="AN33" s="309"/>
      <c r="AO33" s="309"/>
      <c r="AP33" s="42"/>
      <c r="AQ33" s="42"/>
      <c r="AR33" s="43"/>
      <c r="BE33" s="29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7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4" t="s">
        <v>48</v>
      </c>
      <c r="Y35" s="312"/>
      <c r="Z35" s="312"/>
      <c r="AA35" s="312"/>
      <c r="AB35" s="312"/>
      <c r="AC35" s="46"/>
      <c r="AD35" s="46"/>
      <c r="AE35" s="46"/>
      <c r="AF35" s="46"/>
      <c r="AG35" s="46"/>
      <c r="AH35" s="46"/>
      <c r="AI35" s="46"/>
      <c r="AJ35" s="46"/>
      <c r="AK35" s="311">
        <f>SUM(AK26:AK33)</f>
        <v>0</v>
      </c>
      <c r="AL35" s="312"/>
      <c r="AM35" s="312"/>
      <c r="AN35" s="312"/>
      <c r="AO35" s="31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Zadrapa1091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5" t="str">
        <f>K6</f>
        <v>Lokalita pro výstavbu rodinných domů BI 304,k.ú. Kelč - Staré Město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Kelč-Staré Město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7" t="str">
        <f>IF(AN8= "","",AN8)</f>
        <v>7. 2. 2023</v>
      </c>
      <c r="AN87" s="277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Kelč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78" t="str">
        <f>IF(E17="","",E17)</f>
        <v xml:space="preserve">LZ-PROJEKT plus s.r.o. </v>
      </c>
      <c r="AN89" s="279"/>
      <c r="AO89" s="279"/>
      <c r="AP89" s="279"/>
      <c r="AQ89" s="37"/>
      <c r="AR89" s="40"/>
      <c r="AS89" s="280" t="s">
        <v>56</v>
      </c>
      <c r="AT89" s="28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78" t="str">
        <f>IF(E20="","",E20)</f>
        <v>Fajfrová Irena</v>
      </c>
      <c r="AN90" s="279"/>
      <c r="AO90" s="279"/>
      <c r="AP90" s="279"/>
      <c r="AQ90" s="37"/>
      <c r="AR90" s="40"/>
      <c r="AS90" s="282"/>
      <c r="AT90" s="28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4"/>
      <c r="AT91" s="28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6" t="s">
        <v>57</v>
      </c>
      <c r="D92" s="287"/>
      <c r="E92" s="287"/>
      <c r="F92" s="287"/>
      <c r="G92" s="287"/>
      <c r="H92" s="74"/>
      <c r="I92" s="289" t="s">
        <v>58</v>
      </c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288" t="s">
        <v>59</v>
      </c>
      <c r="AH92" s="287"/>
      <c r="AI92" s="287"/>
      <c r="AJ92" s="287"/>
      <c r="AK92" s="287"/>
      <c r="AL92" s="287"/>
      <c r="AM92" s="287"/>
      <c r="AN92" s="289" t="s">
        <v>60</v>
      </c>
      <c r="AO92" s="287"/>
      <c r="AP92" s="290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4">
        <f>ROUND(SUM(AG95:AG103),2)</f>
        <v>0</v>
      </c>
      <c r="AH94" s="294"/>
      <c r="AI94" s="294"/>
      <c r="AJ94" s="294"/>
      <c r="AK94" s="294"/>
      <c r="AL94" s="294"/>
      <c r="AM94" s="294"/>
      <c r="AN94" s="295">
        <f t="shared" ref="AN94:AN103" si="0">SUM(AG94,AT94)</f>
        <v>0</v>
      </c>
      <c r="AO94" s="295"/>
      <c r="AP94" s="295"/>
      <c r="AQ94" s="86" t="s">
        <v>1</v>
      </c>
      <c r="AR94" s="87"/>
      <c r="AS94" s="88">
        <f>ROUND(SUM(AS95:AS103),2)</f>
        <v>0</v>
      </c>
      <c r="AT94" s="89">
        <f t="shared" ref="AT94:AT103" si="1">ROUND(SUM(AV94:AW94),2)</f>
        <v>0</v>
      </c>
      <c r="AU94" s="90">
        <f>ROUND(SUM(AU95:AU103),5)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ROUND(SUM(AZ95:AZ103),2)</f>
        <v>0</v>
      </c>
      <c r="BA94" s="89">
        <f>ROUND(SUM(BA95:BA103),2)</f>
        <v>0</v>
      </c>
      <c r="BB94" s="89">
        <f>ROUND(SUM(BB95:BB103),2)</f>
        <v>0</v>
      </c>
      <c r="BC94" s="89">
        <f>ROUND(SUM(BC95:BC103),2)</f>
        <v>0</v>
      </c>
      <c r="BD94" s="91">
        <f>ROUND(SUM(BD95:BD103),2)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91" t="s">
        <v>81</v>
      </c>
      <c r="E95" s="291"/>
      <c r="F95" s="291"/>
      <c r="G95" s="291"/>
      <c r="H95" s="291"/>
      <c r="I95" s="97"/>
      <c r="J95" s="291" t="s">
        <v>82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2">
        <f>'101 - SO 101 Komunikace -...'!J30</f>
        <v>0</v>
      </c>
      <c r="AH95" s="293"/>
      <c r="AI95" s="293"/>
      <c r="AJ95" s="293"/>
      <c r="AK95" s="293"/>
      <c r="AL95" s="293"/>
      <c r="AM95" s="293"/>
      <c r="AN95" s="292">
        <f t="shared" si="0"/>
        <v>0</v>
      </c>
      <c r="AO95" s="293"/>
      <c r="AP95" s="293"/>
      <c r="AQ95" s="98" t="s">
        <v>83</v>
      </c>
      <c r="AR95" s="99"/>
      <c r="AS95" s="100">
        <v>0</v>
      </c>
      <c r="AT95" s="101">
        <f t="shared" si="1"/>
        <v>0</v>
      </c>
      <c r="AU95" s="102">
        <f>'101 - SO 101 Komunikace -...'!P129</f>
        <v>0</v>
      </c>
      <c r="AV95" s="101">
        <f>'101 - SO 101 Komunikace -...'!J33</f>
        <v>0</v>
      </c>
      <c r="AW95" s="101">
        <f>'101 - SO 101 Komunikace -...'!J34</f>
        <v>0</v>
      </c>
      <c r="AX95" s="101">
        <f>'101 - SO 101 Komunikace -...'!J35</f>
        <v>0</v>
      </c>
      <c r="AY95" s="101">
        <f>'101 - SO 101 Komunikace -...'!J36</f>
        <v>0</v>
      </c>
      <c r="AZ95" s="101">
        <f>'101 - SO 101 Komunikace -...'!F33</f>
        <v>0</v>
      </c>
      <c r="BA95" s="101">
        <f>'101 - SO 101 Komunikace -...'!F34</f>
        <v>0</v>
      </c>
      <c r="BB95" s="101">
        <f>'101 - SO 101 Komunikace -...'!F35</f>
        <v>0</v>
      </c>
      <c r="BC95" s="101">
        <f>'101 - SO 101 Komunikace -...'!F36</f>
        <v>0</v>
      </c>
      <c r="BD95" s="103">
        <f>'101 - SO 101 Komunikace -...'!F37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291" t="s">
        <v>87</v>
      </c>
      <c r="E96" s="291"/>
      <c r="F96" s="291"/>
      <c r="G96" s="291"/>
      <c r="H96" s="291"/>
      <c r="I96" s="97"/>
      <c r="J96" s="291" t="s">
        <v>88</v>
      </c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2">
        <f>'103 - SO 103 Komunikace -...'!J30</f>
        <v>0</v>
      </c>
      <c r="AH96" s="293"/>
      <c r="AI96" s="293"/>
      <c r="AJ96" s="293"/>
      <c r="AK96" s="293"/>
      <c r="AL96" s="293"/>
      <c r="AM96" s="293"/>
      <c r="AN96" s="292">
        <f t="shared" si="0"/>
        <v>0</v>
      </c>
      <c r="AO96" s="293"/>
      <c r="AP96" s="293"/>
      <c r="AQ96" s="98" t="s">
        <v>83</v>
      </c>
      <c r="AR96" s="99"/>
      <c r="AS96" s="100">
        <v>0</v>
      </c>
      <c r="AT96" s="101">
        <f t="shared" si="1"/>
        <v>0</v>
      </c>
      <c r="AU96" s="102">
        <f>'103 - SO 103 Komunikace -...'!P128</f>
        <v>0</v>
      </c>
      <c r="AV96" s="101">
        <f>'103 - SO 103 Komunikace -...'!J33</f>
        <v>0</v>
      </c>
      <c r="AW96" s="101">
        <f>'103 - SO 103 Komunikace -...'!J34</f>
        <v>0</v>
      </c>
      <c r="AX96" s="101">
        <f>'103 - SO 103 Komunikace -...'!J35</f>
        <v>0</v>
      </c>
      <c r="AY96" s="101">
        <f>'103 - SO 103 Komunikace -...'!J36</f>
        <v>0</v>
      </c>
      <c r="AZ96" s="101">
        <f>'103 - SO 103 Komunikace -...'!F33</f>
        <v>0</v>
      </c>
      <c r="BA96" s="101">
        <f>'103 - SO 103 Komunikace -...'!F34</f>
        <v>0</v>
      </c>
      <c r="BB96" s="101">
        <f>'103 - SO 103 Komunikace -...'!F35</f>
        <v>0</v>
      </c>
      <c r="BC96" s="101">
        <f>'103 - SO 103 Komunikace -...'!F36</f>
        <v>0</v>
      </c>
      <c r="BD96" s="103">
        <f>'103 - SO 103 Komunikace -...'!F37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91" s="7" customFormat="1" ht="16.5" customHeight="1">
      <c r="A97" s="94" t="s">
        <v>80</v>
      </c>
      <c r="B97" s="95"/>
      <c r="C97" s="96"/>
      <c r="D97" s="291" t="s">
        <v>90</v>
      </c>
      <c r="E97" s="291"/>
      <c r="F97" s="291"/>
      <c r="G97" s="291"/>
      <c r="H97" s="291"/>
      <c r="I97" s="97"/>
      <c r="J97" s="291" t="s">
        <v>91</v>
      </c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2">
        <f>'104 - SO 104 Chodník - ús...'!J30</f>
        <v>0</v>
      </c>
      <c r="AH97" s="293"/>
      <c r="AI97" s="293"/>
      <c r="AJ97" s="293"/>
      <c r="AK97" s="293"/>
      <c r="AL97" s="293"/>
      <c r="AM97" s="293"/>
      <c r="AN97" s="292">
        <f t="shared" si="0"/>
        <v>0</v>
      </c>
      <c r="AO97" s="293"/>
      <c r="AP97" s="293"/>
      <c r="AQ97" s="98" t="s">
        <v>83</v>
      </c>
      <c r="AR97" s="99"/>
      <c r="AS97" s="100">
        <v>0</v>
      </c>
      <c r="AT97" s="101">
        <f t="shared" si="1"/>
        <v>0</v>
      </c>
      <c r="AU97" s="102">
        <f>'104 - SO 104 Chodník - ús...'!P126</f>
        <v>0</v>
      </c>
      <c r="AV97" s="101">
        <f>'104 - SO 104 Chodník - ús...'!J33</f>
        <v>0</v>
      </c>
      <c r="AW97" s="101">
        <f>'104 - SO 104 Chodník - ús...'!J34</f>
        <v>0</v>
      </c>
      <c r="AX97" s="101">
        <f>'104 - SO 104 Chodník - ús...'!J35</f>
        <v>0</v>
      </c>
      <c r="AY97" s="101">
        <f>'104 - SO 104 Chodník - ús...'!J36</f>
        <v>0</v>
      </c>
      <c r="AZ97" s="101">
        <f>'104 - SO 104 Chodník - ús...'!F33</f>
        <v>0</v>
      </c>
      <c r="BA97" s="101">
        <f>'104 - SO 104 Chodník - ús...'!F34</f>
        <v>0</v>
      </c>
      <c r="BB97" s="101">
        <f>'104 - SO 104 Chodník - ús...'!F35</f>
        <v>0</v>
      </c>
      <c r="BC97" s="101">
        <f>'104 - SO 104 Chodník - ús...'!F36</f>
        <v>0</v>
      </c>
      <c r="BD97" s="103">
        <f>'104 - SO 104 Chodník - ús...'!F37</f>
        <v>0</v>
      </c>
      <c r="BT97" s="104" t="s">
        <v>84</v>
      </c>
      <c r="BV97" s="104" t="s">
        <v>78</v>
      </c>
      <c r="BW97" s="104" t="s">
        <v>92</v>
      </c>
      <c r="BX97" s="104" t="s">
        <v>5</v>
      </c>
      <c r="CL97" s="104" t="s">
        <v>1</v>
      </c>
      <c r="CM97" s="104" t="s">
        <v>86</v>
      </c>
    </row>
    <row r="98" spans="1:91" s="7" customFormat="1" ht="16.5" customHeight="1">
      <c r="A98" s="94" t="s">
        <v>80</v>
      </c>
      <c r="B98" s="95"/>
      <c r="C98" s="96"/>
      <c r="D98" s="291" t="s">
        <v>93</v>
      </c>
      <c r="E98" s="291"/>
      <c r="F98" s="291"/>
      <c r="G98" s="291"/>
      <c r="H98" s="291"/>
      <c r="I98" s="97"/>
      <c r="J98" s="291" t="s">
        <v>94</v>
      </c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2">
        <f>'301 - SO 301 Kanalizace d...'!J30</f>
        <v>0</v>
      </c>
      <c r="AH98" s="293"/>
      <c r="AI98" s="293"/>
      <c r="AJ98" s="293"/>
      <c r="AK98" s="293"/>
      <c r="AL98" s="293"/>
      <c r="AM98" s="293"/>
      <c r="AN98" s="292">
        <f t="shared" si="0"/>
        <v>0</v>
      </c>
      <c r="AO98" s="293"/>
      <c r="AP98" s="293"/>
      <c r="AQ98" s="98" t="s">
        <v>83</v>
      </c>
      <c r="AR98" s="99"/>
      <c r="AS98" s="100">
        <v>0</v>
      </c>
      <c r="AT98" s="101">
        <f t="shared" si="1"/>
        <v>0</v>
      </c>
      <c r="AU98" s="102">
        <f>'301 - SO 301 Kanalizace d...'!P126</f>
        <v>0</v>
      </c>
      <c r="AV98" s="101">
        <f>'301 - SO 301 Kanalizace d...'!J33</f>
        <v>0</v>
      </c>
      <c r="AW98" s="101">
        <f>'301 - SO 301 Kanalizace d...'!J34</f>
        <v>0</v>
      </c>
      <c r="AX98" s="101">
        <f>'301 - SO 301 Kanalizace d...'!J35</f>
        <v>0</v>
      </c>
      <c r="AY98" s="101">
        <f>'301 - SO 301 Kanalizace d...'!J36</f>
        <v>0</v>
      </c>
      <c r="AZ98" s="101">
        <f>'301 - SO 301 Kanalizace d...'!F33</f>
        <v>0</v>
      </c>
      <c r="BA98" s="101">
        <f>'301 - SO 301 Kanalizace d...'!F34</f>
        <v>0</v>
      </c>
      <c r="BB98" s="101">
        <f>'301 - SO 301 Kanalizace d...'!F35</f>
        <v>0</v>
      </c>
      <c r="BC98" s="101">
        <f>'301 - SO 301 Kanalizace d...'!F36</f>
        <v>0</v>
      </c>
      <c r="BD98" s="103">
        <f>'301 - SO 301 Kanalizace d...'!F37</f>
        <v>0</v>
      </c>
      <c r="BT98" s="104" t="s">
        <v>84</v>
      </c>
      <c r="BV98" s="104" t="s">
        <v>78</v>
      </c>
      <c r="BW98" s="104" t="s">
        <v>95</v>
      </c>
      <c r="BX98" s="104" t="s">
        <v>5</v>
      </c>
      <c r="CL98" s="104" t="s">
        <v>1</v>
      </c>
      <c r="CM98" s="104" t="s">
        <v>86</v>
      </c>
    </row>
    <row r="99" spans="1:91" s="7" customFormat="1" ht="16.5" customHeight="1">
      <c r="A99" s="94" t="s">
        <v>80</v>
      </c>
      <c r="B99" s="95"/>
      <c r="C99" s="96"/>
      <c r="D99" s="291" t="s">
        <v>96</v>
      </c>
      <c r="E99" s="291"/>
      <c r="F99" s="291"/>
      <c r="G99" s="291"/>
      <c r="H99" s="291"/>
      <c r="I99" s="97"/>
      <c r="J99" s="291" t="s">
        <v>97</v>
      </c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2">
        <f>'302 - SO 302 Kanalizace s...'!J30</f>
        <v>0</v>
      </c>
      <c r="AH99" s="293"/>
      <c r="AI99" s="293"/>
      <c r="AJ99" s="293"/>
      <c r="AK99" s="293"/>
      <c r="AL99" s="293"/>
      <c r="AM99" s="293"/>
      <c r="AN99" s="292">
        <f t="shared" si="0"/>
        <v>0</v>
      </c>
      <c r="AO99" s="293"/>
      <c r="AP99" s="293"/>
      <c r="AQ99" s="98" t="s">
        <v>83</v>
      </c>
      <c r="AR99" s="99"/>
      <c r="AS99" s="100">
        <v>0</v>
      </c>
      <c r="AT99" s="101">
        <f t="shared" si="1"/>
        <v>0</v>
      </c>
      <c r="AU99" s="102">
        <f>'302 - SO 302 Kanalizace s...'!P125</f>
        <v>0</v>
      </c>
      <c r="AV99" s="101">
        <f>'302 - SO 302 Kanalizace s...'!J33</f>
        <v>0</v>
      </c>
      <c r="AW99" s="101">
        <f>'302 - SO 302 Kanalizace s...'!J34</f>
        <v>0</v>
      </c>
      <c r="AX99" s="101">
        <f>'302 - SO 302 Kanalizace s...'!J35</f>
        <v>0</v>
      </c>
      <c r="AY99" s="101">
        <f>'302 - SO 302 Kanalizace s...'!J36</f>
        <v>0</v>
      </c>
      <c r="AZ99" s="101">
        <f>'302 - SO 302 Kanalizace s...'!F33</f>
        <v>0</v>
      </c>
      <c r="BA99" s="101">
        <f>'302 - SO 302 Kanalizace s...'!F34</f>
        <v>0</v>
      </c>
      <c r="BB99" s="101">
        <f>'302 - SO 302 Kanalizace s...'!F35</f>
        <v>0</v>
      </c>
      <c r="BC99" s="101">
        <f>'302 - SO 302 Kanalizace s...'!F36</f>
        <v>0</v>
      </c>
      <c r="BD99" s="103">
        <f>'302 - SO 302 Kanalizace s...'!F37</f>
        <v>0</v>
      </c>
      <c r="BT99" s="104" t="s">
        <v>84</v>
      </c>
      <c r="BV99" s="104" t="s">
        <v>78</v>
      </c>
      <c r="BW99" s="104" t="s">
        <v>98</v>
      </c>
      <c r="BX99" s="104" t="s">
        <v>5</v>
      </c>
      <c r="CL99" s="104" t="s">
        <v>1</v>
      </c>
      <c r="CM99" s="104" t="s">
        <v>86</v>
      </c>
    </row>
    <row r="100" spans="1:91" s="7" customFormat="1" ht="16.5" customHeight="1">
      <c r="A100" s="94" t="s">
        <v>80</v>
      </c>
      <c r="B100" s="95"/>
      <c r="C100" s="96"/>
      <c r="D100" s="291" t="s">
        <v>99</v>
      </c>
      <c r="E100" s="291"/>
      <c r="F100" s="291"/>
      <c r="G100" s="291"/>
      <c r="H100" s="291"/>
      <c r="I100" s="97"/>
      <c r="J100" s="291" t="s">
        <v>100</v>
      </c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2">
        <f>'303 - SO 303 Vodovod'!J30</f>
        <v>0</v>
      </c>
      <c r="AH100" s="293"/>
      <c r="AI100" s="293"/>
      <c r="AJ100" s="293"/>
      <c r="AK100" s="293"/>
      <c r="AL100" s="293"/>
      <c r="AM100" s="293"/>
      <c r="AN100" s="292">
        <f t="shared" si="0"/>
        <v>0</v>
      </c>
      <c r="AO100" s="293"/>
      <c r="AP100" s="293"/>
      <c r="AQ100" s="98" t="s">
        <v>83</v>
      </c>
      <c r="AR100" s="99"/>
      <c r="AS100" s="100">
        <v>0</v>
      </c>
      <c r="AT100" s="101">
        <f t="shared" si="1"/>
        <v>0</v>
      </c>
      <c r="AU100" s="102">
        <f>'303 - SO 303 Vodovod'!P129</f>
        <v>0</v>
      </c>
      <c r="AV100" s="101">
        <f>'303 - SO 303 Vodovod'!J33</f>
        <v>0</v>
      </c>
      <c r="AW100" s="101">
        <f>'303 - SO 303 Vodovod'!J34</f>
        <v>0</v>
      </c>
      <c r="AX100" s="101">
        <f>'303 - SO 303 Vodovod'!J35</f>
        <v>0</v>
      </c>
      <c r="AY100" s="101">
        <f>'303 - SO 303 Vodovod'!J36</f>
        <v>0</v>
      </c>
      <c r="AZ100" s="101">
        <f>'303 - SO 303 Vodovod'!F33</f>
        <v>0</v>
      </c>
      <c r="BA100" s="101">
        <f>'303 - SO 303 Vodovod'!F34</f>
        <v>0</v>
      </c>
      <c r="BB100" s="101">
        <f>'303 - SO 303 Vodovod'!F35</f>
        <v>0</v>
      </c>
      <c r="BC100" s="101">
        <f>'303 - SO 303 Vodovod'!F36</f>
        <v>0</v>
      </c>
      <c r="BD100" s="103">
        <f>'303 - SO 303 Vodovod'!F37</f>
        <v>0</v>
      </c>
      <c r="BT100" s="104" t="s">
        <v>84</v>
      </c>
      <c r="BV100" s="104" t="s">
        <v>78</v>
      </c>
      <c r="BW100" s="104" t="s">
        <v>101</v>
      </c>
      <c r="BX100" s="104" t="s">
        <v>5</v>
      </c>
      <c r="CL100" s="104" t="s">
        <v>1</v>
      </c>
      <c r="CM100" s="104" t="s">
        <v>86</v>
      </c>
    </row>
    <row r="101" spans="1:91" s="7" customFormat="1" ht="16.5" customHeight="1">
      <c r="A101" s="94" t="s">
        <v>80</v>
      </c>
      <c r="B101" s="95"/>
      <c r="C101" s="96"/>
      <c r="D101" s="291" t="s">
        <v>102</v>
      </c>
      <c r="E101" s="291"/>
      <c r="F101" s="291"/>
      <c r="G101" s="291"/>
      <c r="H101" s="291"/>
      <c r="I101" s="97"/>
      <c r="J101" s="291" t="s">
        <v>103</v>
      </c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2">
        <f>'304 - SO 303.1 Vodovodní ...'!J30</f>
        <v>0</v>
      </c>
      <c r="AH101" s="293"/>
      <c r="AI101" s="293"/>
      <c r="AJ101" s="293"/>
      <c r="AK101" s="293"/>
      <c r="AL101" s="293"/>
      <c r="AM101" s="293"/>
      <c r="AN101" s="292">
        <f t="shared" si="0"/>
        <v>0</v>
      </c>
      <c r="AO101" s="293"/>
      <c r="AP101" s="293"/>
      <c r="AQ101" s="98" t="s">
        <v>83</v>
      </c>
      <c r="AR101" s="99"/>
      <c r="AS101" s="100">
        <v>0</v>
      </c>
      <c r="AT101" s="101">
        <f t="shared" si="1"/>
        <v>0</v>
      </c>
      <c r="AU101" s="102">
        <f>'304 - SO 303.1 Vodovodní ...'!P128</f>
        <v>0</v>
      </c>
      <c r="AV101" s="101">
        <f>'304 - SO 303.1 Vodovodní ...'!J33</f>
        <v>0</v>
      </c>
      <c r="AW101" s="101">
        <f>'304 - SO 303.1 Vodovodní ...'!J34</f>
        <v>0</v>
      </c>
      <c r="AX101" s="101">
        <f>'304 - SO 303.1 Vodovodní ...'!J35</f>
        <v>0</v>
      </c>
      <c r="AY101" s="101">
        <f>'304 - SO 303.1 Vodovodní ...'!J36</f>
        <v>0</v>
      </c>
      <c r="AZ101" s="101">
        <f>'304 - SO 303.1 Vodovodní ...'!F33</f>
        <v>0</v>
      </c>
      <c r="BA101" s="101">
        <f>'304 - SO 303.1 Vodovodní ...'!F34</f>
        <v>0</v>
      </c>
      <c r="BB101" s="101">
        <f>'304 - SO 303.1 Vodovodní ...'!F35</f>
        <v>0</v>
      </c>
      <c r="BC101" s="101">
        <f>'304 - SO 303.1 Vodovodní ...'!F36</f>
        <v>0</v>
      </c>
      <c r="BD101" s="103">
        <f>'304 - SO 303.1 Vodovodní ...'!F37</f>
        <v>0</v>
      </c>
      <c r="BT101" s="104" t="s">
        <v>84</v>
      </c>
      <c r="BV101" s="104" t="s">
        <v>78</v>
      </c>
      <c r="BW101" s="104" t="s">
        <v>104</v>
      </c>
      <c r="BX101" s="104" t="s">
        <v>5</v>
      </c>
      <c r="CL101" s="104" t="s">
        <v>1</v>
      </c>
      <c r="CM101" s="104" t="s">
        <v>86</v>
      </c>
    </row>
    <row r="102" spans="1:91" s="7" customFormat="1" ht="16.5" customHeight="1">
      <c r="A102" s="94" t="s">
        <v>80</v>
      </c>
      <c r="B102" s="95"/>
      <c r="C102" s="96"/>
      <c r="D102" s="291" t="s">
        <v>105</v>
      </c>
      <c r="E102" s="291"/>
      <c r="F102" s="291"/>
      <c r="G102" s="291"/>
      <c r="H102" s="291"/>
      <c r="I102" s="97"/>
      <c r="J102" s="291" t="s">
        <v>106</v>
      </c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2">
        <f>'402 - SO 402 Veřejné osvě...'!J30</f>
        <v>0</v>
      </c>
      <c r="AH102" s="293"/>
      <c r="AI102" s="293"/>
      <c r="AJ102" s="293"/>
      <c r="AK102" s="293"/>
      <c r="AL102" s="293"/>
      <c r="AM102" s="293"/>
      <c r="AN102" s="292">
        <f t="shared" si="0"/>
        <v>0</v>
      </c>
      <c r="AO102" s="293"/>
      <c r="AP102" s="293"/>
      <c r="AQ102" s="98" t="s">
        <v>83</v>
      </c>
      <c r="AR102" s="99"/>
      <c r="AS102" s="100">
        <v>0</v>
      </c>
      <c r="AT102" s="101">
        <f t="shared" si="1"/>
        <v>0</v>
      </c>
      <c r="AU102" s="102">
        <f>'402 - SO 402 Veřejné osvě...'!P132</f>
        <v>0</v>
      </c>
      <c r="AV102" s="101">
        <f>'402 - SO 402 Veřejné osvě...'!J33</f>
        <v>0</v>
      </c>
      <c r="AW102" s="101">
        <f>'402 - SO 402 Veřejné osvě...'!J34</f>
        <v>0</v>
      </c>
      <c r="AX102" s="101">
        <f>'402 - SO 402 Veřejné osvě...'!J35</f>
        <v>0</v>
      </c>
      <c r="AY102" s="101">
        <f>'402 - SO 402 Veřejné osvě...'!J36</f>
        <v>0</v>
      </c>
      <c r="AZ102" s="101">
        <f>'402 - SO 402 Veřejné osvě...'!F33</f>
        <v>0</v>
      </c>
      <c r="BA102" s="101">
        <f>'402 - SO 402 Veřejné osvě...'!F34</f>
        <v>0</v>
      </c>
      <c r="BB102" s="101">
        <f>'402 - SO 402 Veřejné osvě...'!F35</f>
        <v>0</v>
      </c>
      <c r="BC102" s="101">
        <f>'402 - SO 402 Veřejné osvě...'!F36</f>
        <v>0</v>
      </c>
      <c r="BD102" s="103">
        <f>'402 - SO 402 Veřejné osvě...'!F37</f>
        <v>0</v>
      </c>
      <c r="BT102" s="104" t="s">
        <v>84</v>
      </c>
      <c r="BV102" s="104" t="s">
        <v>78</v>
      </c>
      <c r="BW102" s="104" t="s">
        <v>107</v>
      </c>
      <c r="BX102" s="104" t="s">
        <v>5</v>
      </c>
      <c r="CL102" s="104" t="s">
        <v>1</v>
      </c>
      <c r="CM102" s="104" t="s">
        <v>86</v>
      </c>
    </row>
    <row r="103" spans="1:91" s="7" customFormat="1" ht="16.5" customHeight="1">
      <c r="A103" s="94" t="s">
        <v>80</v>
      </c>
      <c r="B103" s="95"/>
      <c r="C103" s="96"/>
      <c r="D103" s="291" t="s">
        <v>108</v>
      </c>
      <c r="E103" s="291"/>
      <c r="F103" s="291"/>
      <c r="G103" s="291"/>
      <c r="H103" s="291"/>
      <c r="I103" s="97"/>
      <c r="J103" s="291" t="s">
        <v>109</v>
      </c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2">
        <f>'801 - SO 801 Terénní a sa...'!J30</f>
        <v>0</v>
      </c>
      <c r="AH103" s="293"/>
      <c r="AI103" s="293"/>
      <c r="AJ103" s="293"/>
      <c r="AK103" s="293"/>
      <c r="AL103" s="293"/>
      <c r="AM103" s="293"/>
      <c r="AN103" s="292">
        <f t="shared" si="0"/>
        <v>0</v>
      </c>
      <c r="AO103" s="293"/>
      <c r="AP103" s="293"/>
      <c r="AQ103" s="98" t="s">
        <v>83</v>
      </c>
      <c r="AR103" s="99"/>
      <c r="AS103" s="105">
        <v>0</v>
      </c>
      <c r="AT103" s="106">
        <f t="shared" si="1"/>
        <v>0</v>
      </c>
      <c r="AU103" s="107">
        <f>'801 - SO 801 Terénní a sa...'!P123</f>
        <v>0</v>
      </c>
      <c r="AV103" s="106">
        <f>'801 - SO 801 Terénní a sa...'!J33</f>
        <v>0</v>
      </c>
      <c r="AW103" s="106">
        <f>'801 - SO 801 Terénní a sa...'!J34</f>
        <v>0</v>
      </c>
      <c r="AX103" s="106">
        <f>'801 - SO 801 Terénní a sa...'!J35</f>
        <v>0</v>
      </c>
      <c r="AY103" s="106">
        <f>'801 - SO 801 Terénní a sa...'!J36</f>
        <v>0</v>
      </c>
      <c r="AZ103" s="106">
        <f>'801 - SO 801 Terénní a sa...'!F33</f>
        <v>0</v>
      </c>
      <c r="BA103" s="106">
        <f>'801 - SO 801 Terénní a sa...'!F34</f>
        <v>0</v>
      </c>
      <c r="BB103" s="106">
        <f>'801 - SO 801 Terénní a sa...'!F35</f>
        <v>0</v>
      </c>
      <c r="BC103" s="106">
        <f>'801 - SO 801 Terénní a sa...'!F36</f>
        <v>0</v>
      </c>
      <c r="BD103" s="108">
        <f>'801 - SO 801 Terénní a sa...'!F37</f>
        <v>0</v>
      </c>
      <c r="BT103" s="104" t="s">
        <v>84</v>
      </c>
      <c r="BV103" s="104" t="s">
        <v>78</v>
      </c>
      <c r="BW103" s="104" t="s">
        <v>110</v>
      </c>
      <c r="BX103" s="104" t="s">
        <v>5</v>
      </c>
      <c r="CL103" s="104" t="s">
        <v>1</v>
      </c>
      <c r="CM103" s="104" t="s">
        <v>86</v>
      </c>
    </row>
    <row r="104" spans="1:91" s="2" customFormat="1" ht="30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40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pans="1:9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</sheetData>
  <sheetProtection algorithmName="SHA-512" hashValue="24bi5oDUnpIkM3HBvTpzZ5XRPaGe8YNfEh22iCIhu/oymnLhuqOLtSW5XysqNcl10Px19af/L6v318glrbW23Q==" saltValue="qAdeumYGiyhsW5TYVA2XgFMIrCnl2TOwjL8PyBT3lQXBW7aZDJ2V2u9RLR+4EHsL/izIvm548j0zqTM/s2lpQg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101 - SO 101 Komunikace -...'!C2" display="/"/>
    <hyperlink ref="A96" location="'103 - SO 103 Komunikace -...'!C2" display="/"/>
    <hyperlink ref="A97" location="'104 - SO 104 Chodník - ús...'!C2" display="/"/>
    <hyperlink ref="A98" location="'301 - SO 301 Kanalizace d...'!C2" display="/"/>
    <hyperlink ref="A99" location="'302 - SO 302 Kanalizace s...'!C2" display="/"/>
    <hyperlink ref="A100" location="'303 - SO 303 Vodovod'!C2" display="/"/>
    <hyperlink ref="A101" location="'304 - SO 303.1 Vodovodní ...'!C2" display="/"/>
    <hyperlink ref="A102" location="'402 - SO 402 Veřejné osvě...'!C2" display="/"/>
    <hyperlink ref="A103" location="'801 - SO 801 Terénní a s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85</v>
      </c>
      <c r="AZ2" s="109" t="s">
        <v>111</v>
      </c>
      <c r="BA2" s="109" t="s">
        <v>1</v>
      </c>
      <c r="BB2" s="109" t="s">
        <v>1</v>
      </c>
      <c r="BC2" s="109" t="s">
        <v>112</v>
      </c>
      <c r="BD2" s="109" t="s">
        <v>86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  <c r="AZ3" s="109" t="s">
        <v>47</v>
      </c>
      <c r="BA3" s="109" t="s">
        <v>1</v>
      </c>
      <c r="BB3" s="109" t="s">
        <v>1</v>
      </c>
      <c r="BC3" s="109" t="s">
        <v>105</v>
      </c>
      <c r="BD3" s="109" t="s">
        <v>86</v>
      </c>
    </row>
    <row r="4" spans="1:56" s="1" customFormat="1" ht="24.95" customHeight="1">
      <c r="B4" s="21"/>
      <c r="D4" s="112" t="s">
        <v>113</v>
      </c>
      <c r="L4" s="21"/>
      <c r="M4" s="113" t="s">
        <v>10</v>
      </c>
      <c r="AT4" s="18" t="s">
        <v>4</v>
      </c>
      <c r="AZ4" s="109" t="s">
        <v>114</v>
      </c>
      <c r="BA4" s="109" t="s">
        <v>1</v>
      </c>
      <c r="BB4" s="109" t="s">
        <v>1</v>
      </c>
      <c r="BC4" s="109" t="s">
        <v>115</v>
      </c>
      <c r="BD4" s="109" t="s">
        <v>86</v>
      </c>
    </row>
    <row r="5" spans="1:56" s="1" customFormat="1" ht="6.95" customHeight="1">
      <c r="B5" s="21"/>
      <c r="L5" s="21"/>
      <c r="AZ5" s="109" t="s">
        <v>116</v>
      </c>
      <c r="BA5" s="109" t="s">
        <v>1</v>
      </c>
      <c r="BB5" s="109" t="s">
        <v>1</v>
      </c>
      <c r="BC5" s="109" t="s">
        <v>117</v>
      </c>
      <c r="BD5" s="109" t="s">
        <v>86</v>
      </c>
    </row>
    <row r="6" spans="1:56" s="1" customFormat="1" ht="12" customHeight="1">
      <c r="B6" s="21"/>
      <c r="D6" s="114" t="s">
        <v>16</v>
      </c>
      <c r="L6" s="21"/>
      <c r="AZ6" s="109" t="s">
        <v>118</v>
      </c>
      <c r="BA6" s="109" t="s">
        <v>1</v>
      </c>
      <c r="BB6" s="109" t="s">
        <v>1</v>
      </c>
      <c r="BC6" s="109" t="s">
        <v>119</v>
      </c>
      <c r="BD6" s="109" t="s">
        <v>86</v>
      </c>
    </row>
    <row r="7" spans="1:56" s="1" customFormat="1" ht="26.25" customHeight="1">
      <c r="B7" s="21"/>
      <c r="E7" s="316" t="str">
        <f>'Rekapitulace stavby'!K6</f>
        <v>Lokalita pro výstavbu rodinných domů BI 304,k.ú. Kelč - Staré Město</v>
      </c>
      <c r="F7" s="317"/>
      <c r="G7" s="317"/>
      <c r="H7" s="317"/>
      <c r="L7" s="21"/>
      <c r="AZ7" s="109" t="s">
        <v>120</v>
      </c>
      <c r="BA7" s="109" t="s">
        <v>1</v>
      </c>
      <c r="BB7" s="109" t="s">
        <v>1</v>
      </c>
      <c r="BC7" s="109" t="s">
        <v>121</v>
      </c>
      <c r="BD7" s="109" t="s">
        <v>86</v>
      </c>
    </row>
    <row r="8" spans="1:56" s="2" customFormat="1" ht="12" customHeight="1">
      <c r="A8" s="35"/>
      <c r="B8" s="40"/>
      <c r="C8" s="35"/>
      <c r="D8" s="114" t="s">
        <v>122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123</v>
      </c>
      <c r="BA8" s="109" t="s">
        <v>1</v>
      </c>
      <c r="BB8" s="109" t="s">
        <v>1</v>
      </c>
      <c r="BC8" s="109" t="s">
        <v>124</v>
      </c>
      <c r="BD8" s="109" t="s">
        <v>86</v>
      </c>
    </row>
    <row r="9" spans="1:56" s="2" customFormat="1" ht="16.5" customHeight="1">
      <c r="A9" s="35"/>
      <c r="B9" s="40"/>
      <c r="C9" s="35"/>
      <c r="D9" s="35"/>
      <c r="E9" s="318" t="s">
        <v>125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126</v>
      </c>
      <c r="BA9" s="109" t="s">
        <v>1</v>
      </c>
      <c r="BB9" s="109" t="s">
        <v>1</v>
      </c>
      <c r="BC9" s="109" t="s">
        <v>127</v>
      </c>
      <c r="BD9" s="109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128</v>
      </c>
      <c r="BA10" s="109" t="s">
        <v>1</v>
      </c>
      <c r="BB10" s="109" t="s">
        <v>1</v>
      </c>
      <c r="BC10" s="109" t="s">
        <v>129</v>
      </c>
      <c r="BD10" s="109" t="s">
        <v>86</v>
      </c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130</v>
      </c>
      <c r="BA11" s="109" t="s">
        <v>1</v>
      </c>
      <c r="BB11" s="109" t="s">
        <v>1</v>
      </c>
      <c r="BC11" s="109" t="s">
        <v>131</v>
      </c>
      <c r="BD11" s="109" t="s">
        <v>86</v>
      </c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7. 2. 2023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132</v>
      </c>
      <c r="BA12" s="109" t="s">
        <v>1</v>
      </c>
      <c r="BB12" s="109" t="s">
        <v>1</v>
      </c>
      <c r="BC12" s="109" t="s">
        <v>133</v>
      </c>
      <c r="BD12" s="109" t="s">
        <v>86</v>
      </c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2" t="s">
        <v>1</v>
      </c>
      <c r="F27" s="322"/>
      <c r="G27" s="322"/>
      <c r="H27" s="32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ROUND((SUM(BE129:BE287)),  2)</f>
        <v>0</v>
      </c>
      <c r="G33" s="35"/>
      <c r="H33" s="35"/>
      <c r="I33" s="126">
        <v>0.21</v>
      </c>
      <c r="J33" s="125">
        <f>ROUND(((SUM(BE129:BE287))*I33),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ROUND((SUM(BF129:BF287)),  2)</f>
        <v>0</v>
      </c>
      <c r="G34" s="35"/>
      <c r="H34" s="35"/>
      <c r="I34" s="126">
        <v>0.15</v>
      </c>
      <c r="J34" s="125">
        <f>ROUND(((SUM(BF129:BF287))*I34),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ROUND((SUM(BG129:BG287)),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ROUND((SUM(BH129:BH287)),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ROUND((SUM(BI129:BI287)),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3" t="str">
        <f>E7</f>
        <v>Lokalita pro výstavbu rodinných domů BI 304,k.ú. Kelč - Staré Město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101 - SO 101 Komunikace - úsek 1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Kelč-Staré Město</v>
      </c>
      <c r="G89" s="37"/>
      <c r="H89" s="37"/>
      <c r="I89" s="30" t="s">
        <v>22</v>
      </c>
      <c r="J89" s="67" t="str">
        <f>IF(J12="","",J12)</f>
        <v>7. 2. 2023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Město Kelč</v>
      </c>
      <c r="G91" s="37"/>
      <c r="H91" s="37"/>
      <c r="I91" s="30" t="s">
        <v>30</v>
      </c>
      <c r="J91" s="33" t="str">
        <f>E21</f>
        <v xml:space="preserve">LZ-PROJEKT plus s.r.o.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135</v>
      </c>
      <c r="D94" s="146"/>
      <c r="E94" s="146"/>
      <c r="F94" s="146"/>
      <c r="G94" s="146"/>
      <c r="H94" s="146"/>
      <c r="I94" s="146"/>
      <c r="J94" s="147" t="s">
        <v>136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137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138</v>
      </c>
    </row>
    <row r="97" spans="1:31" s="9" customFormat="1" ht="24.95" customHeight="1">
      <c r="B97" s="149"/>
      <c r="C97" s="150"/>
      <c r="D97" s="151" t="s">
        <v>139</v>
      </c>
      <c r="E97" s="152"/>
      <c r="F97" s="152"/>
      <c r="G97" s="152"/>
      <c r="H97" s="152"/>
      <c r="I97" s="152"/>
      <c r="J97" s="153">
        <f>J130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140</v>
      </c>
      <c r="E98" s="158"/>
      <c r="F98" s="158"/>
      <c r="G98" s="158"/>
      <c r="H98" s="158"/>
      <c r="I98" s="158"/>
      <c r="J98" s="159">
        <f>J131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141</v>
      </c>
      <c r="E99" s="158"/>
      <c r="F99" s="158"/>
      <c r="G99" s="158"/>
      <c r="H99" s="158"/>
      <c r="I99" s="158"/>
      <c r="J99" s="159">
        <f>J198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142</v>
      </c>
      <c r="E100" s="158"/>
      <c r="F100" s="158"/>
      <c r="G100" s="158"/>
      <c r="H100" s="158"/>
      <c r="I100" s="158"/>
      <c r="J100" s="159">
        <f>J200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143</v>
      </c>
      <c r="E101" s="158"/>
      <c r="F101" s="158"/>
      <c r="G101" s="158"/>
      <c r="H101" s="158"/>
      <c r="I101" s="158"/>
      <c r="J101" s="159">
        <f>J205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144</v>
      </c>
      <c r="E102" s="158"/>
      <c r="F102" s="158"/>
      <c r="G102" s="158"/>
      <c r="H102" s="158"/>
      <c r="I102" s="158"/>
      <c r="J102" s="159">
        <f>J220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145</v>
      </c>
      <c r="E103" s="158"/>
      <c r="F103" s="158"/>
      <c r="G103" s="158"/>
      <c r="H103" s="158"/>
      <c r="I103" s="158"/>
      <c r="J103" s="159">
        <f>J234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146</v>
      </c>
      <c r="E104" s="158"/>
      <c r="F104" s="158"/>
      <c r="G104" s="158"/>
      <c r="H104" s="158"/>
      <c r="I104" s="158"/>
      <c r="J104" s="159">
        <f>J263</f>
        <v>0</v>
      </c>
      <c r="K104" s="156"/>
      <c r="L104" s="160"/>
    </row>
    <row r="105" spans="1:31" s="10" customFormat="1" ht="19.899999999999999" customHeight="1">
      <c r="B105" s="155"/>
      <c r="C105" s="156"/>
      <c r="D105" s="157" t="s">
        <v>147</v>
      </c>
      <c r="E105" s="158"/>
      <c r="F105" s="158"/>
      <c r="G105" s="158"/>
      <c r="H105" s="158"/>
      <c r="I105" s="158"/>
      <c r="J105" s="159">
        <f>J277</f>
        <v>0</v>
      </c>
      <c r="K105" s="156"/>
      <c r="L105" s="160"/>
    </row>
    <row r="106" spans="1:31" s="9" customFormat="1" ht="24.95" customHeight="1">
      <c r="B106" s="149"/>
      <c r="C106" s="150"/>
      <c r="D106" s="151" t="s">
        <v>148</v>
      </c>
      <c r="E106" s="152"/>
      <c r="F106" s="152"/>
      <c r="G106" s="152"/>
      <c r="H106" s="152"/>
      <c r="I106" s="152"/>
      <c r="J106" s="153">
        <f>J279</f>
        <v>0</v>
      </c>
      <c r="K106" s="150"/>
      <c r="L106" s="154"/>
    </row>
    <row r="107" spans="1:31" s="10" customFormat="1" ht="19.899999999999999" customHeight="1">
      <c r="B107" s="155"/>
      <c r="C107" s="156"/>
      <c r="D107" s="157" t="s">
        <v>149</v>
      </c>
      <c r="E107" s="158"/>
      <c r="F107" s="158"/>
      <c r="G107" s="158"/>
      <c r="H107" s="158"/>
      <c r="I107" s="158"/>
      <c r="J107" s="159">
        <f>J280</f>
        <v>0</v>
      </c>
      <c r="K107" s="156"/>
      <c r="L107" s="160"/>
    </row>
    <row r="108" spans="1:31" s="10" customFormat="1" ht="19.899999999999999" customHeight="1">
      <c r="B108" s="155"/>
      <c r="C108" s="156"/>
      <c r="D108" s="157" t="s">
        <v>150</v>
      </c>
      <c r="E108" s="158"/>
      <c r="F108" s="158"/>
      <c r="G108" s="158"/>
      <c r="H108" s="158"/>
      <c r="I108" s="158"/>
      <c r="J108" s="159">
        <f>J284</f>
        <v>0</v>
      </c>
      <c r="K108" s="156"/>
      <c r="L108" s="160"/>
    </row>
    <row r="109" spans="1:31" s="10" customFormat="1" ht="19.899999999999999" customHeight="1">
      <c r="B109" s="155"/>
      <c r="C109" s="156"/>
      <c r="D109" s="157" t="s">
        <v>151</v>
      </c>
      <c r="E109" s="158"/>
      <c r="F109" s="158"/>
      <c r="G109" s="158"/>
      <c r="H109" s="158"/>
      <c r="I109" s="158"/>
      <c r="J109" s="159">
        <f>J286</f>
        <v>0</v>
      </c>
      <c r="K109" s="156"/>
      <c r="L109" s="160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152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>
      <c r="A119" s="35"/>
      <c r="B119" s="36"/>
      <c r="C119" s="37"/>
      <c r="D119" s="37"/>
      <c r="E119" s="323" t="str">
        <f>E7</f>
        <v>Lokalita pro výstavbu rodinných domů BI 304,k.ú. Kelč - Staré Město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122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75" t="str">
        <f>E9</f>
        <v>101 - SO 101 Komunikace - úsek 1</v>
      </c>
      <c r="F121" s="325"/>
      <c r="G121" s="325"/>
      <c r="H121" s="325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>Kelč-Staré Město</v>
      </c>
      <c r="G123" s="37"/>
      <c r="H123" s="37"/>
      <c r="I123" s="30" t="s">
        <v>22</v>
      </c>
      <c r="J123" s="67" t="str">
        <f>IF(J12="","",J12)</f>
        <v>7. 2. 2023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E15</f>
        <v>Město Kelč</v>
      </c>
      <c r="G125" s="37"/>
      <c r="H125" s="37"/>
      <c r="I125" s="30" t="s">
        <v>30</v>
      </c>
      <c r="J125" s="33" t="str">
        <f>E21</f>
        <v xml:space="preserve">LZ-PROJEKT plus s.r.o.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IF(E18="","",E18)</f>
        <v>Vyplň údaj</v>
      </c>
      <c r="G126" s="37"/>
      <c r="H126" s="37"/>
      <c r="I126" s="30" t="s">
        <v>33</v>
      </c>
      <c r="J126" s="33" t="str">
        <f>E24</f>
        <v>Fajfrová Irena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1"/>
      <c r="B128" s="162"/>
      <c r="C128" s="163" t="s">
        <v>153</v>
      </c>
      <c r="D128" s="164" t="s">
        <v>61</v>
      </c>
      <c r="E128" s="164" t="s">
        <v>57</v>
      </c>
      <c r="F128" s="164" t="s">
        <v>58</v>
      </c>
      <c r="G128" s="164" t="s">
        <v>154</v>
      </c>
      <c r="H128" s="164" t="s">
        <v>155</v>
      </c>
      <c r="I128" s="164" t="s">
        <v>156</v>
      </c>
      <c r="J128" s="164" t="s">
        <v>136</v>
      </c>
      <c r="K128" s="165" t="s">
        <v>157</v>
      </c>
      <c r="L128" s="166"/>
      <c r="M128" s="76" t="s">
        <v>1</v>
      </c>
      <c r="N128" s="77" t="s">
        <v>40</v>
      </c>
      <c r="O128" s="77" t="s">
        <v>158</v>
      </c>
      <c r="P128" s="77" t="s">
        <v>159</v>
      </c>
      <c r="Q128" s="77" t="s">
        <v>160</v>
      </c>
      <c r="R128" s="77" t="s">
        <v>161</v>
      </c>
      <c r="S128" s="77" t="s">
        <v>162</v>
      </c>
      <c r="T128" s="78" t="s">
        <v>163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1:65" s="2" customFormat="1" ht="22.9" customHeight="1">
      <c r="A129" s="35"/>
      <c r="B129" s="36"/>
      <c r="C129" s="83" t="s">
        <v>164</v>
      </c>
      <c r="D129" s="37"/>
      <c r="E129" s="37"/>
      <c r="F129" s="37"/>
      <c r="G129" s="37"/>
      <c r="H129" s="37"/>
      <c r="I129" s="37"/>
      <c r="J129" s="167">
        <f>BK129</f>
        <v>0</v>
      </c>
      <c r="K129" s="37"/>
      <c r="L129" s="40"/>
      <c r="M129" s="79"/>
      <c r="N129" s="168"/>
      <c r="O129" s="80"/>
      <c r="P129" s="169">
        <f>P130+P279</f>
        <v>0</v>
      </c>
      <c r="Q129" s="80"/>
      <c r="R129" s="169">
        <f>R130+R279</f>
        <v>1938.7493374000001</v>
      </c>
      <c r="S129" s="80"/>
      <c r="T129" s="170">
        <f>T130+T279</f>
        <v>4.7024999999999997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138</v>
      </c>
      <c r="BK129" s="171">
        <f>BK130+BK279</f>
        <v>0</v>
      </c>
    </row>
    <row r="130" spans="1:65" s="12" customFormat="1" ht="25.9" customHeight="1">
      <c r="B130" s="172"/>
      <c r="C130" s="173"/>
      <c r="D130" s="174" t="s">
        <v>75</v>
      </c>
      <c r="E130" s="175" t="s">
        <v>165</v>
      </c>
      <c r="F130" s="175" t="s">
        <v>166</v>
      </c>
      <c r="G130" s="173"/>
      <c r="H130" s="173"/>
      <c r="I130" s="176"/>
      <c r="J130" s="177">
        <f>BK130</f>
        <v>0</v>
      </c>
      <c r="K130" s="173"/>
      <c r="L130" s="178"/>
      <c r="M130" s="179"/>
      <c r="N130" s="180"/>
      <c r="O130" s="180"/>
      <c r="P130" s="181">
        <f>P131+P198+P200+P205+P220+P234+P263+P277</f>
        <v>0</v>
      </c>
      <c r="Q130" s="180"/>
      <c r="R130" s="181">
        <f>R131+R198+R200+R205+R220+R234+R263+R277</f>
        <v>1938.7493374000001</v>
      </c>
      <c r="S130" s="180"/>
      <c r="T130" s="182">
        <f>T131+T198+T200+T205+T220+T234+T263+T277</f>
        <v>4.7024999999999997</v>
      </c>
      <c r="AR130" s="183" t="s">
        <v>84</v>
      </c>
      <c r="AT130" s="184" t="s">
        <v>75</v>
      </c>
      <c r="AU130" s="184" t="s">
        <v>76</v>
      </c>
      <c r="AY130" s="183" t="s">
        <v>167</v>
      </c>
      <c r="BK130" s="185">
        <f>BK131+BK198+BK200+BK205+BK220+BK234+BK263+BK277</f>
        <v>0</v>
      </c>
    </row>
    <row r="131" spans="1:65" s="12" customFormat="1" ht="22.9" customHeight="1">
      <c r="B131" s="172"/>
      <c r="C131" s="173"/>
      <c r="D131" s="174" t="s">
        <v>75</v>
      </c>
      <c r="E131" s="186" t="s">
        <v>84</v>
      </c>
      <c r="F131" s="186" t="s">
        <v>168</v>
      </c>
      <c r="G131" s="173"/>
      <c r="H131" s="173"/>
      <c r="I131" s="176"/>
      <c r="J131" s="187">
        <f>BK131</f>
        <v>0</v>
      </c>
      <c r="K131" s="173"/>
      <c r="L131" s="178"/>
      <c r="M131" s="179"/>
      <c r="N131" s="180"/>
      <c r="O131" s="180"/>
      <c r="P131" s="181">
        <f>SUM(P132:P197)</f>
        <v>0</v>
      </c>
      <c r="Q131" s="180"/>
      <c r="R131" s="181">
        <f>SUM(R132:R197)</f>
        <v>55.200104000000003</v>
      </c>
      <c r="S131" s="180"/>
      <c r="T131" s="182">
        <f>SUM(T132:T197)</f>
        <v>4.7024999999999997</v>
      </c>
      <c r="AR131" s="183" t="s">
        <v>84</v>
      </c>
      <c r="AT131" s="184" t="s">
        <v>75</v>
      </c>
      <c r="AU131" s="184" t="s">
        <v>84</v>
      </c>
      <c r="AY131" s="183" t="s">
        <v>167</v>
      </c>
      <c r="BK131" s="185">
        <f>SUM(BK132:BK197)</f>
        <v>0</v>
      </c>
    </row>
    <row r="132" spans="1:65" s="2" customFormat="1" ht="24.2" customHeight="1">
      <c r="A132" s="35"/>
      <c r="B132" s="36"/>
      <c r="C132" s="188" t="s">
        <v>84</v>
      </c>
      <c r="D132" s="188" t="s">
        <v>169</v>
      </c>
      <c r="E132" s="189" t="s">
        <v>170</v>
      </c>
      <c r="F132" s="190" t="s">
        <v>171</v>
      </c>
      <c r="G132" s="191" t="s">
        <v>172</v>
      </c>
      <c r="H132" s="192">
        <v>5</v>
      </c>
      <c r="I132" s="193"/>
      <c r="J132" s="194">
        <f>ROUND(I132*H132,2)</f>
        <v>0</v>
      </c>
      <c r="K132" s="190" t="s">
        <v>173</v>
      </c>
      <c r="L132" s="40"/>
      <c r="M132" s="195" t="s">
        <v>1</v>
      </c>
      <c r="N132" s="196" t="s">
        <v>41</v>
      </c>
      <c r="O132" s="72"/>
      <c r="P132" s="197">
        <f>O132*H132</f>
        <v>0</v>
      </c>
      <c r="Q132" s="197">
        <v>0</v>
      </c>
      <c r="R132" s="197">
        <f>Q132*H132</f>
        <v>0</v>
      </c>
      <c r="S132" s="197">
        <v>0.28999999999999998</v>
      </c>
      <c r="T132" s="198">
        <f>S132*H132</f>
        <v>1.45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174</v>
      </c>
      <c r="AT132" s="199" t="s">
        <v>169</v>
      </c>
      <c r="AU132" s="199" t="s">
        <v>86</v>
      </c>
      <c r="AY132" s="18" t="s">
        <v>167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84</v>
      </c>
      <c r="BK132" s="200">
        <f>ROUND(I132*H132,2)</f>
        <v>0</v>
      </c>
      <c r="BL132" s="18" t="s">
        <v>174</v>
      </c>
      <c r="BM132" s="199" t="s">
        <v>175</v>
      </c>
    </row>
    <row r="133" spans="1:65" s="2" customFormat="1" ht="24.2" customHeight="1">
      <c r="A133" s="35"/>
      <c r="B133" s="36"/>
      <c r="C133" s="188" t="s">
        <v>86</v>
      </c>
      <c r="D133" s="188" t="s">
        <v>169</v>
      </c>
      <c r="E133" s="189" t="s">
        <v>176</v>
      </c>
      <c r="F133" s="190" t="s">
        <v>177</v>
      </c>
      <c r="G133" s="191" t="s">
        <v>172</v>
      </c>
      <c r="H133" s="192">
        <v>5</v>
      </c>
      <c r="I133" s="193"/>
      <c r="J133" s="194">
        <f>ROUND(I133*H133,2)</f>
        <v>0</v>
      </c>
      <c r="K133" s="190" t="s">
        <v>173</v>
      </c>
      <c r="L133" s="40"/>
      <c r="M133" s="195" t="s">
        <v>1</v>
      </c>
      <c r="N133" s="196" t="s">
        <v>41</v>
      </c>
      <c r="O133" s="72"/>
      <c r="P133" s="197">
        <f>O133*H133</f>
        <v>0</v>
      </c>
      <c r="Q133" s="197">
        <v>0</v>
      </c>
      <c r="R133" s="197">
        <f>Q133*H133</f>
        <v>0</v>
      </c>
      <c r="S133" s="197">
        <v>0.22</v>
      </c>
      <c r="T133" s="198">
        <f>S133*H133</f>
        <v>1.1000000000000001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174</v>
      </c>
      <c r="AT133" s="199" t="s">
        <v>169</v>
      </c>
      <c r="AU133" s="199" t="s">
        <v>86</v>
      </c>
      <c r="AY133" s="18" t="s">
        <v>167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84</v>
      </c>
      <c r="BK133" s="200">
        <f>ROUND(I133*H133,2)</f>
        <v>0</v>
      </c>
      <c r="BL133" s="18" t="s">
        <v>174</v>
      </c>
      <c r="BM133" s="199" t="s">
        <v>178</v>
      </c>
    </row>
    <row r="134" spans="1:65" s="2" customFormat="1" ht="16.5" customHeight="1">
      <c r="A134" s="35"/>
      <c r="B134" s="36"/>
      <c r="C134" s="188" t="s">
        <v>179</v>
      </c>
      <c r="D134" s="188" t="s">
        <v>169</v>
      </c>
      <c r="E134" s="189" t="s">
        <v>180</v>
      </c>
      <c r="F134" s="190" t="s">
        <v>181</v>
      </c>
      <c r="G134" s="191" t="s">
        <v>182</v>
      </c>
      <c r="H134" s="192">
        <v>10.5</v>
      </c>
      <c r="I134" s="193"/>
      <c r="J134" s="194">
        <f>ROUND(I134*H134,2)</f>
        <v>0</v>
      </c>
      <c r="K134" s="190" t="s">
        <v>173</v>
      </c>
      <c r="L134" s="40"/>
      <c r="M134" s="195" t="s">
        <v>1</v>
      </c>
      <c r="N134" s="196" t="s">
        <v>41</v>
      </c>
      <c r="O134" s="72"/>
      <c r="P134" s="197">
        <f>O134*H134</f>
        <v>0</v>
      </c>
      <c r="Q134" s="197">
        <v>0</v>
      </c>
      <c r="R134" s="197">
        <f>Q134*H134</f>
        <v>0</v>
      </c>
      <c r="S134" s="197">
        <v>0.20499999999999999</v>
      </c>
      <c r="T134" s="198">
        <f>S134*H134</f>
        <v>2.1524999999999999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174</v>
      </c>
      <c r="AT134" s="199" t="s">
        <v>169</v>
      </c>
      <c r="AU134" s="199" t="s">
        <v>86</v>
      </c>
      <c r="AY134" s="18" t="s">
        <v>167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84</v>
      </c>
      <c r="BK134" s="200">
        <f>ROUND(I134*H134,2)</f>
        <v>0</v>
      </c>
      <c r="BL134" s="18" t="s">
        <v>174</v>
      </c>
      <c r="BM134" s="199" t="s">
        <v>183</v>
      </c>
    </row>
    <row r="135" spans="1:65" s="2" customFormat="1" ht="24.2" customHeight="1">
      <c r="A135" s="35"/>
      <c r="B135" s="36"/>
      <c r="C135" s="188" t="s">
        <v>174</v>
      </c>
      <c r="D135" s="188" t="s">
        <v>169</v>
      </c>
      <c r="E135" s="189" t="s">
        <v>184</v>
      </c>
      <c r="F135" s="190" t="s">
        <v>185</v>
      </c>
      <c r="G135" s="191" t="s">
        <v>172</v>
      </c>
      <c r="H135" s="192">
        <v>2279</v>
      </c>
      <c r="I135" s="193"/>
      <c r="J135" s="194">
        <f>ROUND(I135*H135,2)</f>
        <v>0</v>
      </c>
      <c r="K135" s="190" t="s">
        <v>173</v>
      </c>
      <c r="L135" s="40"/>
      <c r="M135" s="195" t="s">
        <v>1</v>
      </c>
      <c r="N135" s="196" t="s">
        <v>41</v>
      </c>
      <c r="O135" s="72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174</v>
      </c>
      <c r="AT135" s="199" t="s">
        <v>169</v>
      </c>
      <c r="AU135" s="199" t="s">
        <v>86</v>
      </c>
      <c r="AY135" s="18" t="s">
        <v>167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84</v>
      </c>
      <c r="BK135" s="200">
        <f>ROUND(I135*H135,2)</f>
        <v>0</v>
      </c>
      <c r="BL135" s="18" t="s">
        <v>174</v>
      </c>
      <c r="BM135" s="199" t="s">
        <v>186</v>
      </c>
    </row>
    <row r="136" spans="1:65" s="13" customFormat="1" ht="11.25">
      <c r="B136" s="201"/>
      <c r="C136" s="202"/>
      <c r="D136" s="203" t="s">
        <v>187</v>
      </c>
      <c r="E136" s="204" t="s">
        <v>111</v>
      </c>
      <c r="F136" s="205" t="s">
        <v>188</v>
      </c>
      <c r="G136" s="202"/>
      <c r="H136" s="206">
        <v>2279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187</v>
      </c>
      <c r="AU136" s="212" t="s">
        <v>86</v>
      </c>
      <c r="AV136" s="13" t="s">
        <v>86</v>
      </c>
      <c r="AW136" s="13" t="s">
        <v>32</v>
      </c>
      <c r="AX136" s="13" t="s">
        <v>84</v>
      </c>
      <c r="AY136" s="212" t="s">
        <v>167</v>
      </c>
    </row>
    <row r="137" spans="1:65" s="2" customFormat="1" ht="37.9" customHeight="1">
      <c r="A137" s="35"/>
      <c r="B137" s="36"/>
      <c r="C137" s="188" t="s">
        <v>189</v>
      </c>
      <c r="D137" s="188" t="s">
        <v>169</v>
      </c>
      <c r="E137" s="189" t="s">
        <v>190</v>
      </c>
      <c r="F137" s="190" t="s">
        <v>191</v>
      </c>
      <c r="G137" s="191" t="s">
        <v>192</v>
      </c>
      <c r="H137" s="192">
        <v>402</v>
      </c>
      <c r="I137" s="193"/>
      <c r="J137" s="194">
        <f>ROUND(I137*H137,2)</f>
        <v>0</v>
      </c>
      <c r="K137" s="190" t="s">
        <v>173</v>
      </c>
      <c r="L137" s="40"/>
      <c r="M137" s="195" t="s">
        <v>1</v>
      </c>
      <c r="N137" s="196" t="s">
        <v>41</v>
      </c>
      <c r="O137" s="72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174</v>
      </c>
      <c r="AT137" s="199" t="s">
        <v>169</v>
      </c>
      <c r="AU137" s="199" t="s">
        <v>86</v>
      </c>
      <c r="AY137" s="18" t="s">
        <v>167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84</v>
      </c>
      <c r="BK137" s="200">
        <f>ROUND(I137*H137,2)</f>
        <v>0</v>
      </c>
      <c r="BL137" s="18" t="s">
        <v>174</v>
      </c>
      <c r="BM137" s="199" t="s">
        <v>193</v>
      </c>
    </row>
    <row r="138" spans="1:65" s="13" customFormat="1" ht="11.25">
      <c r="B138" s="201"/>
      <c r="C138" s="202"/>
      <c r="D138" s="203" t="s">
        <v>187</v>
      </c>
      <c r="E138" s="204" t="s">
        <v>47</v>
      </c>
      <c r="F138" s="205" t="s">
        <v>194</v>
      </c>
      <c r="G138" s="202"/>
      <c r="H138" s="206">
        <v>402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187</v>
      </c>
      <c r="AU138" s="212" t="s">
        <v>86</v>
      </c>
      <c r="AV138" s="13" t="s">
        <v>86</v>
      </c>
      <c r="AW138" s="13" t="s">
        <v>32</v>
      </c>
      <c r="AX138" s="13" t="s">
        <v>84</v>
      </c>
      <c r="AY138" s="212" t="s">
        <v>167</v>
      </c>
    </row>
    <row r="139" spans="1:65" s="2" customFormat="1" ht="33" customHeight="1">
      <c r="A139" s="35"/>
      <c r="B139" s="36"/>
      <c r="C139" s="188" t="s">
        <v>195</v>
      </c>
      <c r="D139" s="188" t="s">
        <v>169</v>
      </c>
      <c r="E139" s="189" t="s">
        <v>196</v>
      </c>
      <c r="F139" s="190" t="s">
        <v>197</v>
      </c>
      <c r="G139" s="191" t="s">
        <v>192</v>
      </c>
      <c r="H139" s="192">
        <v>43</v>
      </c>
      <c r="I139" s="193"/>
      <c r="J139" s="194">
        <f>ROUND(I139*H139,2)</f>
        <v>0</v>
      </c>
      <c r="K139" s="190" t="s">
        <v>173</v>
      </c>
      <c r="L139" s="40"/>
      <c r="M139" s="195" t="s">
        <v>1</v>
      </c>
      <c r="N139" s="196" t="s">
        <v>41</v>
      </c>
      <c r="O139" s="72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174</v>
      </c>
      <c r="AT139" s="199" t="s">
        <v>169</v>
      </c>
      <c r="AU139" s="199" t="s">
        <v>86</v>
      </c>
      <c r="AY139" s="18" t="s">
        <v>167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84</v>
      </c>
      <c r="BK139" s="200">
        <f>ROUND(I139*H139,2)</f>
        <v>0</v>
      </c>
      <c r="BL139" s="18" t="s">
        <v>174</v>
      </c>
      <c r="BM139" s="199" t="s">
        <v>198</v>
      </c>
    </row>
    <row r="140" spans="1:65" s="14" customFormat="1" ht="11.25">
      <c r="B140" s="213"/>
      <c r="C140" s="214"/>
      <c r="D140" s="203" t="s">
        <v>187</v>
      </c>
      <c r="E140" s="215" t="s">
        <v>1</v>
      </c>
      <c r="F140" s="216" t="s">
        <v>199</v>
      </c>
      <c r="G140" s="214"/>
      <c r="H140" s="215" t="s">
        <v>1</v>
      </c>
      <c r="I140" s="217"/>
      <c r="J140" s="214"/>
      <c r="K140" s="214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187</v>
      </c>
      <c r="AU140" s="222" t="s">
        <v>86</v>
      </c>
      <c r="AV140" s="14" t="s">
        <v>84</v>
      </c>
      <c r="AW140" s="14" t="s">
        <v>32</v>
      </c>
      <c r="AX140" s="14" t="s">
        <v>76</v>
      </c>
      <c r="AY140" s="222" t="s">
        <v>167</v>
      </c>
    </row>
    <row r="141" spans="1:65" s="13" customFormat="1" ht="11.25">
      <c r="B141" s="201"/>
      <c r="C141" s="202"/>
      <c r="D141" s="203" t="s">
        <v>187</v>
      </c>
      <c r="E141" s="204" t="s">
        <v>123</v>
      </c>
      <c r="F141" s="205" t="s">
        <v>200</v>
      </c>
      <c r="G141" s="202"/>
      <c r="H141" s="206">
        <v>43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187</v>
      </c>
      <c r="AU141" s="212" t="s">
        <v>86</v>
      </c>
      <c r="AV141" s="13" t="s">
        <v>86</v>
      </c>
      <c r="AW141" s="13" t="s">
        <v>32</v>
      </c>
      <c r="AX141" s="13" t="s">
        <v>84</v>
      </c>
      <c r="AY141" s="212" t="s">
        <v>167</v>
      </c>
    </row>
    <row r="142" spans="1:65" s="2" customFormat="1" ht="33" customHeight="1">
      <c r="A142" s="35"/>
      <c r="B142" s="36"/>
      <c r="C142" s="188" t="s">
        <v>201</v>
      </c>
      <c r="D142" s="188" t="s">
        <v>169</v>
      </c>
      <c r="E142" s="189" t="s">
        <v>202</v>
      </c>
      <c r="F142" s="190" t="s">
        <v>203</v>
      </c>
      <c r="G142" s="191" t="s">
        <v>192</v>
      </c>
      <c r="H142" s="192">
        <v>22.68</v>
      </c>
      <c r="I142" s="193"/>
      <c r="J142" s="194">
        <f>ROUND(I142*H142,2)</f>
        <v>0</v>
      </c>
      <c r="K142" s="190" t="s">
        <v>173</v>
      </c>
      <c r="L142" s="40"/>
      <c r="M142" s="195" t="s">
        <v>1</v>
      </c>
      <c r="N142" s="196" t="s">
        <v>41</v>
      </c>
      <c r="O142" s="72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174</v>
      </c>
      <c r="AT142" s="199" t="s">
        <v>169</v>
      </c>
      <c r="AU142" s="199" t="s">
        <v>86</v>
      </c>
      <c r="AY142" s="18" t="s">
        <v>167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84</v>
      </c>
      <c r="BK142" s="200">
        <f>ROUND(I142*H142,2)</f>
        <v>0</v>
      </c>
      <c r="BL142" s="18" t="s">
        <v>174</v>
      </c>
      <c r="BM142" s="199" t="s">
        <v>204</v>
      </c>
    </row>
    <row r="143" spans="1:65" s="14" customFormat="1" ht="11.25">
      <c r="B143" s="213"/>
      <c r="C143" s="214"/>
      <c r="D143" s="203" t="s">
        <v>187</v>
      </c>
      <c r="E143" s="215" t="s">
        <v>1</v>
      </c>
      <c r="F143" s="216" t="s">
        <v>205</v>
      </c>
      <c r="G143" s="214"/>
      <c r="H143" s="215" t="s">
        <v>1</v>
      </c>
      <c r="I143" s="217"/>
      <c r="J143" s="214"/>
      <c r="K143" s="214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187</v>
      </c>
      <c r="AU143" s="222" t="s">
        <v>86</v>
      </c>
      <c r="AV143" s="14" t="s">
        <v>84</v>
      </c>
      <c r="AW143" s="14" t="s">
        <v>32</v>
      </c>
      <c r="AX143" s="14" t="s">
        <v>76</v>
      </c>
      <c r="AY143" s="222" t="s">
        <v>167</v>
      </c>
    </row>
    <row r="144" spans="1:65" s="13" customFormat="1" ht="11.25">
      <c r="B144" s="201"/>
      <c r="C144" s="202"/>
      <c r="D144" s="203" t="s">
        <v>187</v>
      </c>
      <c r="E144" s="204" t="s">
        <v>120</v>
      </c>
      <c r="F144" s="205" t="s">
        <v>206</v>
      </c>
      <c r="G144" s="202"/>
      <c r="H144" s="206">
        <v>22.68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187</v>
      </c>
      <c r="AU144" s="212" t="s">
        <v>86</v>
      </c>
      <c r="AV144" s="13" t="s">
        <v>86</v>
      </c>
      <c r="AW144" s="13" t="s">
        <v>32</v>
      </c>
      <c r="AX144" s="13" t="s">
        <v>84</v>
      </c>
      <c r="AY144" s="212" t="s">
        <v>167</v>
      </c>
    </row>
    <row r="145" spans="1:65" s="2" customFormat="1" ht="24.2" customHeight="1">
      <c r="A145" s="35"/>
      <c r="B145" s="36"/>
      <c r="C145" s="188" t="s">
        <v>207</v>
      </c>
      <c r="D145" s="188" t="s">
        <v>169</v>
      </c>
      <c r="E145" s="189" t="s">
        <v>208</v>
      </c>
      <c r="F145" s="190" t="s">
        <v>209</v>
      </c>
      <c r="G145" s="191" t="s">
        <v>192</v>
      </c>
      <c r="H145" s="192">
        <v>8.9600000000000009</v>
      </c>
      <c r="I145" s="193"/>
      <c r="J145" s="194">
        <f>ROUND(I145*H145,2)</f>
        <v>0</v>
      </c>
      <c r="K145" s="190" t="s">
        <v>173</v>
      </c>
      <c r="L145" s="40"/>
      <c r="M145" s="195" t="s">
        <v>1</v>
      </c>
      <c r="N145" s="196" t="s">
        <v>41</v>
      </c>
      <c r="O145" s="72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174</v>
      </c>
      <c r="AT145" s="199" t="s">
        <v>169</v>
      </c>
      <c r="AU145" s="199" t="s">
        <v>86</v>
      </c>
      <c r="AY145" s="18" t="s">
        <v>167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84</v>
      </c>
      <c r="BK145" s="200">
        <f>ROUND(I145*H145,2)</f>
        <v>0</v>
      </c>
      <c r="BL145" s="18" t="s">
        <v>174</v>
      </c>
      <c r="BM145" s="199" t="s">
        <v>210</v>
      </c>
    </row>
    <row r="146" spans="1:65" s="14" customFormat="1" ht="11.25">
      <c r="B146" s="213"/>
      <c r="C146" s="214"/>
      <c r="D146" s="203" t="s">
        <v>187</v>
      </c>
      <c r="E146" s="215" t="s">
        <v>1</v>
      </c>
      <c r="F146" s="216" t="s">
        <v>211</v>
      </c>
      <c r="G146" s="214"/>
      <c r="H146" s="215" t="s">
        <v>1</v>
      </c>
      <c r="I146" s="217"/>
      <c r="J146" s="214"/>
      <c r="K146" s="214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187</v>
      </c>
      <c r="AU146" s="222" t="s">
        <v>86</v>
      </c>
      <c r="AV146" s="14" t="s">
        <v>84</v>
      </c>
      <c r="AW146" s="14" t="s">
        <v>32</v>
      </c>
      <c r="AX146" s="14" t="s">
        <v>76</v>
      </c>
      <c r="AY146" s="222" t="s">
        <v>167</v>
      </c>
    </row>
    <row r="147" spans="1:65" s="13" customFormat="1" ht="11.25">
      <c r="B147" s="201"/>
      <c r="C147" s="202"/>
      <c r="D147" s="203" t="s">
        <v>187</v>
      </c>
      <c r="E147" s="204" t="s">
        <v>126</v>
      </c>
      <c r="F147" s="205" t="s">
        <v>212</v>
      </c>
      <c r="G147" s="202"/>
      <c r="H147" s="206">
        <v>8.9600000000000009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187</v>
      </c>
      <c r="AU147" s="212" t="s">
        <v>86</v>
      </c>
      <c r="AV147" s="13" t="s">
        <v>86</v>
      </c>
      <c r="AW147" s="13" t="s">
        <v>32</v>
      </c>
      <c r="AX147" s="13" t="s">
        <v>84</v>
      </c>
      <c r="AY147" s="212" t="s">
        <v>167</v>
      </c>
    </row>
    <row r="148" spans="1:65" s="2" customFormat="1" ht="21.75" customHeight="1">
      <c r="A148" s="35"/>
      <c r="B148" s="36"/>
      <c r="C148" s="188" t="s">
        <v>213</v>
      </c>
      <c r="D148" s="188" t="s">
        <v>169</v>
      </c>
      <c r="E148" s="189" t="s">
        <v>214</v>
      </c>
      <c r="F148" s="190" t="s">
        <v>215</v>
      </c>
      <c r="G148" s="191" t="s">
        <v>172</v>
      </c>
      <c r="H148" s="192">
        <v>75.599999999999994</v>
      </c>
      <c r="I148" s="193"/>
      <c r="J148" s="194">
        <f>ROUND(I148*H148,2)</f>
        <v>0</v>
      </c>
      <c r="K148" s="190" t="s">
        <v>173</v>
      </c>
      <c r="L148" s="40"/>
      <c r="M148" s="195" t="s">
        <v>1</v>
      </c>
      <c r="N148" s="196" t="s">
        <v>41</v>
      </c>
      <c r="O148" s="72"/>
      <c r="P148" s="197">
        <f>O148*H148</f>
        <v>0</v>
      </c>
      <c r="Q148" s="197">
        <v>8.4000000000000003E-4</v>
      </c>
      <c r="R148" s="197">
        <f>Q148*H148</f>
        <v>6.3503999999999991E-2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174</v>
      </c>
      <c r="AT148" s="199" t="s">
        <v>169</v>
      </c>
      <c r="AU148" s="199" t="s">
        <v>86</v>
      </c>
      <c r="AY148" s="18" t="s">
        <v>167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84</v>
      </c>
      <c r="BK148" s="200">
        <f>ROUND(I148*H148,2)</f>
        <v>0</v>
      </c>
      <c r="BL148" s="18" t="s">
        <v>174</v>
      </c>
      <c r="BM148" s="199" t="s">
        <v>216</v>
      </c>
    </row>
    <row r="149" spans="1:65" s="13" customFormat="1" ht="11.25">
      <c r="B149" s="201"/>
      <c r="C149" s="202"/>
      <c r="D149" s="203" t="s">
        <v>187</v>
      </c>
      <c r="E149" s="204" t="s">
        <v>1</v>
      </c>
      <c r="F149" s="205" t="s">
        <v>217</v>
      </c>
      <c r="G149" s="202"/>
      <c r="H149" s="206">
        <v>75.599999999999994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187</v>
      </c>
      <c r="AU149" s="212" t="s">
        <v>86</v>
      </c>
      <c r="AV149" s="13" t="s">
        <v>86</v>
      </c>
      <c r="AW149" s="13" t="s">
        <v>32</v>
      </c>
      <c r="AX149" s="13" t="s">
        <v>84</v>
      </c>
      <c r="AY149" s="212" t="s">
        <v>167</v>
      </c>
    </row>
    <row r="150" spans="1:65" s="2" customFormat="1" ht="24.2" customHeight="1">
      <c r="A150" s="35"/>
      <c r="B150" s="36"/>
      <c r="C150" s="188" t="s">
        <v>218</v>
      </c>
      <c r="D150" s="188" t="s">
        <v>169</v>
      </c>
      <c r="E150" s="189" t="s">
        <v>219</v>
      </c>
      <c r="F150" s="190" t="s">
        <v>220</v>
      </c>
      <c r="G150" s="191" t="s">
        <v>172</v>
      </c>
      <c r="H150" s="192">
        <v>75.599999999999994</v>
      </c>
      <c r="I150" s="193"/>
      <c r="J150" s="194">
        <f>ROUND(I150*H150,2)</f>
        <v>0</v>
      </c>
      <c r="K150" s="190" t="s">
        <v>173</v>
      </c>
      <c r="L150" s="40"/>
      <c r="M150" s="195" t="s">
        <v>1</v>
      </c>
      <c r="N150" s="196" t="s">
        <v>41</v>
      </c>
      <c r="O150" s="72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174</v>
      </c>
      <c r="AT150" s="199" t="s">
        <v>169</v>
      </c>
      <c r="AU150" s="199" t="s">
        <v>86</v>
      </c>
      <c r="AY150" s="18" t="s">
        <v>167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84</v>
      </c>
      <c r="BK150" s="200">
        <f>ROUND(I150*H150,2)</f>
        <v>0</v>
      </c>
      <c r="BL150" s="18" t="s">
        <v>174</v>
      </c>
      <c r="BM150" s="199" t="s">
        <v>221</v>
      </c>
    </row>
    <row r="151" spans="1:65" s="2" customFormat="1" ht="21.75" customHeight="1">
      <c r="A151" s="35"/>
      <c r="B151" s="36"/>
      <c r="C151" s="188" t="s">
        <v>222</v>
      </c>
      <c r="D151" s="188" t="s">
        <v>169</v>
      </c>
      <c r="E151" s="189" t="s">
        <v>223</v>
      </c>
      <c r="F151" s="190" t="s">
        <v>224</v>
      </c>
      <c r="G151" s="191" t="s">
        <v>172</v>
      </c>
      <c r="H151" s="192">
        <v>44.8</v>
      </c>
      <c r="I151" s="193"/>
      <c r="J151" s="194">
        <f>ROUND(I151*H151,2)</f>
        <v>0</v>
      </c>
      <c r="K151" s="190" t="s">
        <v>173</v>
      </c>
      <c r="L151" s="40"/>
      <c r="M151" s="195" t="s">
        <v>1</v>
      </c>
      <c r="N151" s="196" t="s">
        <v>41</v>
      </c>
      <c r="O151" s="72"/>
      <c r="P151" s="197">
        <f>O151*H151</f>
        <v>0</v>
      </c>
      <c r="Q151" s="197">
        <v>6.9999999999999999E-4</v>
      </c>
      <c r="R151" s="197">
        <f>Q151*H151</f>
        <v>3.1359999999999999E-2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174</v>
      </c>
      <c r="AT151" s="199" t="s">
        <v>169</v>
      </c>
      <c r="AU151" s="199" t="s">
        <v>86</v>
      </c>
      <c r="AY151" s="18" t="s">
        <v>167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84</v>
      </c>
      <c r="BK151" s="200">
        <f>ROUND(I151*H151,2)</f>
        <v>0</v>
      </c>
      <c r="BL151" s="18" t="s">
        <v>174</v>
      </c>
      <c r="BM151" s="199" t="s">
        <v>225</v>
      </c>
    </row>
    <row r="152" spans="1:65" s="13" customFormat="1" ht="11.25">
      <c r="B152" s="201"/>
      <c r="C152" s="202"/>
      <c r="D152" s="203" t="s">
        <v>187</v>
      </c>
      <c r="E152" s="204" t="s">
        <v>1</v>
      </c>
      <c r="F152" s="205" t="s">
        <v>226</v>
      </c>
      <c r="G152" s="202"/>
      <c r="H152" s="206">
        <v>44.8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187</v>
      </c>
      <c r="AU152" s="212" t="s">
        <v>86</v>
      </c>
      <c r="AV152" s="13" t="s">
        <v>86</v>
      </c>
      <c r="AW152" s="13" t="s">
        <v>32</v>
      </c>
      <c r="AX152" s="13" t="s">
        <v>84</v>
      </c>
      <c r="AY152" s="212" t="s">
        <v>167</v>
      </c>
    </row>
    <row r="153" spans="1:65" s="2" customFormat="1" ht="16.5" customHeight="1">
      <c r="A153" s="35"/>
      <c r="B153" s="36"/>
      <c r="C153" s="188" t="s">
        <v>227</v>
      </c>
      <c r="D153" s="188" t="s">
        <v>169</v>
      </c>
      <c r="E153" s="189" t="s">
        <v>228</v>
      </c>
      <c r="F153" s="190" t="s">
        <v>229</v>
      </c>
      <c r="G153" s="191" t="s">
        <v>172</v>
      </c>
      <c r="H153" s="192">
        <v>44.8</v>
      </c>
      <c r="I153" s="193"/>
      <c r="J153" s="194">
        <f>ROUND(I153*H153,2)</f>
        <v>0</v>
      </c>
      <c r="K153" s="190" t="s">
        <v>173</v>
      </c>
      <c r="L153" s="40"/>
      <c r="M153" s="195" t="s">
        <v>1</v>
      </c>
      <c r="N153" s="196" t="s">
        <v>41</v>
      </c>
      <c r="O153" s="72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174</v>
      </c>
      <c r="AT153" s="199" t="s">
        <v>169</v>
      </c>
      <c r="AU153" s="199" t="s">
        <v>86</v>
      </c>
      <c r="AY153" s="18" t="s">
        <v>167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84</v>
      </c>
      <c r="BK153" s="200">
        <f>ROUND(I153*H153,2)</f>
        <v>0</v>
      </c>
      <c r="BL153" s="18" t="s">
        <v>174</v>
      </c>
      <c r="BM153" s="199" t="s">
        <v>230</v>
      </c>
    </row>
    <row r="154" spans="1:65" s="2" customFormat="1" ht="37.9" customHeight="1">
      <c r="A154" s="35"/>
      <c r="B154" s="36"/>
      <c r="C154" s="188" t="s">
        <v>231</v>
      </c>
      <c r="D154" s="188" t="s">
        <v>169</v>
      </c>
      <c r="E154" s="189" t="s">
        <v>232</v>
      </c>
      <c r="F154" s="190" t="s">
        <v>233</v>
      </c>
      <c r="G154" s="191" t="s">
        <v>192</v>
      </c>
      <c r="H154" s="192">
        <v>228.6</v>
      </c>
      <c r="I154" s="193"/>
      <c r="J154" s="194">
        <f>ROUND(I154*H154,2)</f>
        <v>0</v>
      </c>
      <c r="K154" s="190" t="s">
        <v>173</v>
      </c>
      <c r="L154" s="40"/>
      <c r="M154" s="195" t="s">
        <v>1</v>
      </c>
      <c r="N154" s="196" t="s">
        <v>41</v>
      </c>
      <c r="O154" s="72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174</v>
      </c>
      <c r="AT154" s="199" t="s">
        <v>169</v>
      </c>
      <c r="AU154" s="199" t="s">
        <v>86</v>
      </c>
      <c r="AY154" s="18" t="s">
        <v>167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84</v>
      </c>
      <c r="BK154" s="200">
        <f>ROUND(I154*H154,2)</f>
        <v>0</v>
      </c>
      <c r="BL154" s="18" t="s">
        <v>174</v>
      </c>
      <c r="BM154" s="199" t="s">
        <v>234</v>
      </c>
    </row>
    <row r="155" spans="1:65" s="14" customFormat="1" ht="11.25">
      <c r="B155" s="213"/>
      <c r="C155" s="214"/>
      <c r="D155" s="203" t="s">
        <v>187</v>
      </c>
      <c r="E155" s="215" t="s">
        <v>1</v>
      </c>
      <c r="F155" s="216" t="s">
        <v>235</v>
      </c>
      <c r="G155" s="214"/>
      <c r="H155" s="215" t="s">
        <v>1</v>
      </c>
      <c r="I155" s="217"/>
      <c r="J155" s="214"/>
      <c r="K155" s="214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187</v>
      </c>
      <c r="AU155" s="222" t="s">
        <v>86</v>
      </c>
      <c r="AV155" s="14" t="s">
        <v>84</v>
      </c>
      <c r="AW155" s="14" t="s">
        <v>32</v>
      </c>
      <c r="AX155" s="14" t="s">
        <v>76</v>
      </c>
      <c r="AY155" s="222" t="s">
        <v>167</v>
      </c>
    </row>
    <row r="156" spans="1:65" s="13" customFormat="1" ht="11.25">
      <c r="B156" s="201"/>
      <c r="C156" s="202"/>
      <c r="D156" s="203" t="s">
        <v>187</v>
      </c>
      <c r="E156" s="204" t="s">
        <v>1</v>
      </c>
      <c r="F156" s="205" t="s">
        <v>236</v>
      </c>
      <c r="G156" s="202"/>
      <c r="H156" s="206">
        <v>228.6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187</v>
      </c>
      <c r="AU156" s="212" t="s">
        <v>86</v>
      </c>
      <c r="AV156" s="13" t="s">
        <v>86</v>
      </c>
      <c r="AW156" s="13" t="s">
        <v>32</v>
      </c>
      <c r="AX156" s="13" t="s">
        <v>84</v>
      </c>
      <c r="AY156" s="212" t="s">
        <v>167</v>
      </c>
    </row>
    <row r="157" spans="1:65" s="2" customFormat="1" ht="37.9" customHeight="1">
      <c r="A157" s="35"/>
      <c r="B157" s="36"/>
      <c r="C157" s="188" t="s">
        <v>237</v>
      </c>
      <c r="D157" s="188" t="s">
        <v>169</v>
      </c>
      <c r="E157" s="189" t="s">
        <v>238</v>
      </c>
      <c r="F157" s="190" t="s">
        <v>239</v>
      </c>
      <c r="G157" s="191" t="s">
        <v>192</v>
      </c>
      <c r="H157" s="192">
        <v>227.55</v>
      </c>
      <c r="I157" s="193"/>
      <c r="J157" s="194">
        <f>ROUND(I157*H157,2)</f>
        <v>0</v>
      </c>
      <c r="K157" s="190" t="s">
        <v>173</v>
      </c>
      <c r="L157" s="40"/>
      <c r="M157" s="195" t="s">
        <v>1</v>
      </c>
      <c r="N157" s="196" t="s">
        <v>41</v>
      </c>
      <c r="O157" s="72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174</v>
      </c>
      <c r="AT157" s="199" t="s">
        <v>169</v>
      </c>
      <c r="AU157" s="199" t="s">
        <v>86</v>
      </c>
      <c r="AY157" s="18" t="s">
        <v>167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84</v>
      </c>
      <c r="BK157" s="200">
        <f>ROUND(I157*H157,2)</f>
        <v>0</v>
      </c>
      <c r="BL157" s="18" t="s">
        <v>174</v>
      </c>
      <c r="BM157" s="199" t="s">
        <v>240</v>
      </c>
    </row>
    <row r="158" spans="1:65" s="14" customFormat="1" ht="11.25">
      <c r="B158" s="213"/>
      <c r="C158" s="214"/>
      <c r="D158" s="203" t="s">
        <v>187</v>
      </c>
      <c r="E158" s="215" t="s">
        <v>1</v>
      </c>
      <c r="F158" s="216" t="s">
        <v>241</v>
      </c>
      <c r="G158" s="214"/>
      <c r="H158" s="215" t="s">
        <v>1</v>
      </c>
      <c r="I158" s="217"/>
      <c r="J158" s="214"/>
      <c r="K158" s="214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187</v>
      </c>
      <c r="AU158" s="222" t="s">
        <v>86</v>
      </c>
      <c r="AV158" s="14" t="s">
        <v>84</v>
      </c>
      <c r="AW158" s="14" t="s">
        <v>32</v>
      </c>
      <c r="AX158" s="14" t="s">
        <v>76</v>
      </c>
      <c r="AY158" s="222" t="s">
        <v>167</v>
      </c>
    </row>
    <row r="159" spans="1:65" s="13" customFormat="1" ht="11.25">
      <c r="B159" s="201"/>
      <c r="C159" s="202"/>
      <c r="D159" s="203" t="s">
        <v>187</v>
      </c>
      <c r="E159" s="204" t="s">
        <v>1</v>
      </c>
      <c r="F159" s="205" t="s">
        <v>242</v>
      </c>
      <c r="G159" s="202"/>
      <c r="H159" s="206">
        <v>341.85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187</v>
      </c>
      <c r="AU159" s="212" t="s">
        <v>86</v>
      </c>
      <c r="AV159" s="13" t="s">
        <v>86</v>
      </c>
      <c r="AW159" s="13" t="s">
        <v>32</v>
      </c>
      <c r="AX159" s="13" t="s">
        <v>76</v>
      </c>
      <c r="AY159" s="212" t="s">
        <v>167</v>
      </c>
    </row>
    <row r="160" spans="1:65" s="13" customFormat="1" ht="11.25">
      <c r="B160" s="201"/>
      <c r="C160" s="202"/>
      <c r="D160" s="203" t="s">
        <v>187</v>
      </c>
      <c r="E160" s="204" t="s">
        <v>1</v>
      </c>
      <c r="F160" s="205" t="s">
        <v>243</v>
      </c>
      <c r="G160" s="202"/>
      <c r="H160" s="206">
        <v>-114.3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187</v>
      </c>
      <c r="AU160" s="212" t="s">
        <v>86</v>
      </c>
      <c r="AV160" s="13" t="s">
        <v>86</v>
      </c>
      <c r="AW160" s="13" t="s">
        <v>32</v>
      </c>
      <c r="AX160" s="13" t="s">
        <v>76</v>
      </c>
      <c r="AY160" s="212" t="s">
        <v>167</v>
      </c>
    </row>
    <row r="161" spans="1:65" s="15" customFormat="1" ht="11.25">
      <c r="B161" s="223"/>
      <c r="C161" s="224"/>
      <c r="D161" s="203" t="s">
        <v>187</v>
      </c>
      <c r="E161" s="225" t="s">
        <v>1</v>
      </c>
      <c r="F161" s="226" t="s">
        <v>244</v>
      </c>
      <c r="G161" s="224"/>
      <c r="H161" s="227">
        <v>227.55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187</v>
      </c>
      <c r="AU161" s="233" t="s">
        <v>86</v>
      </c>
      <c r="AV161" s="15" t="s">
        <v>174</v>
      </c>
      <c r="AW161" s="15" t="s">
        <v>32</v>
      </c>
      <c r="AX161" s="15" t="s">
        <v>84</v>
      </c>
      <c r="AY161" s="233" t="s">
        <v>167</v>
      </c>
    </row>
    <row r="162" spans="1:65" s="2" customFormat="1" ht="37.9" customHeight="1">
      <c r="A162" s="35"/>
      <c r="B162" s="36"/>
      <c r="C162" s="188" t="s">
        <v>8</v>
      </c>
      <c r="D162" s="188" t="s">
        <v>169</v>
      </c>
      <c r="E162" s="189" t="s">
        <v>238</v>
      </c>
      <c r="F162" s="190" t="s">
        <v>239</v>
      </c>
      <c r="G162" s="191" t="s">
        <v>192</v>
      </c>
      <c r="H162" s="192">
        <v>476.64</v>
      </c>
      <c r="I162" s="193"/>
      <c r="J162" s="194">
        <f>ROUND(I162*H162,2)</f>
        <v>0</v>
      </c>
      <c r="K162" s="190" t="s">
        <v>173</v>
      </c>
      <c r="L162" s="40"/>
      <c r="M162" s="195" t="s">
        <v>1</v>
      </c>
      <c r="N162" s="196" t="s">
        <v>41</v>
      </c>
      <c r="O162" s="72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174</v>
      </c>
      <c r="AT162" s="199" t="s">
        <v>169</v>
      </c>
      <c r="AU162" s="199" t="s">
        <v>86</v>
      </c>
      <c r="AY162" s="18" t="s">
        <v>167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84</v>
      </c>
      <c r="BK162" s="200">
        <f>ROUND(I162*H162,2)</f>
        <v>0</v>
      </c>
      <c r="BL162" s="18" t="s">
        <v>174</v>
      </c>
      <c r="BM162" s="199" t="s">
        <v>245</v>
      </c>
    </row>
    <row r="163" spans="1:65" s="14" customFormat="1" ht="11.25">
      <c r="B163" s="213"/>
      <c r="C163" s="214"/>
      <c r="D163" s="203" t="s">
        <v>187</v>
      </c>
      <c r="E163" s="215" t="s">
        <v>1</v>
      </c>
      <c r="F163" s="216" t="s">
        <v>246</v>
      </c>
      <c r="G163" s="214"/>
      <c r="H163" s="215" t="s">
        <v>1</v>
      </c>
      <c r="I163" s="217"/>
      <c r="J163" s="214"/>
      <c r="K163" s="214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187</v>
      </c>
      <c r="AU163" s="222" t="s">
        <v>86</v>
      </c>
      <c r="AV163" s="14" t="s">
        <v>84</v>
      </c>
      <c r="AW163" s="14" t="s">
        <v>32</v>
      </c>
      <c r="AX163" s="14" t="s">
        <v>76</v>
      </c>
      <c r="AY163" s="222" t="s">
        <v>167</v>
      </c>
    </row>
    <row r="164" spans="1:65" s="13" customFormat="1" ht="11.25">
      <c r="B164" s="201"/>
      <c r="C164" s="202"/>
      <c r="D164" s="203" t="s">
        <v>187</v>
      </c>
      <c r="E164" s="204" t="s">
        <v>132</v>
      </c>
      <c r="F164" s="205" t="s">
        <v>247</v>
      </c>
      <c r="G164" s="202"/>
      <c r="H164" s="206">
        <v>476.64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187</v>
      </c>
      <c r="AU164" s="212" t="s">
        <v>86</v>
      </c>
      <c r="AV164" s="13" t="s">
        <v>86</v>
      </c>
      <c r="AW164" s="13" t="s">
        <v>32</v>
      </c>
      <c r="AX164" s="13" t="s">
        <v>84</v>
      </c>
      <c r="AY164" s="212" t="s">
        <v>167</v>
      </c>
    </row>
    <row r="165" spans="1:65" s="2" customFormat="1" ht="37.9" customHeight="1">
      <c r="A165" s="35"/>
      <c r="B165" s="36"/>
      <c r="C165" s="188" t="s">
        <v>248</v>
      </c>
      <c r="D165" s="188" t="s">
        <v>169</v>
      </c>
      <c r="E165" s="189" t="s">
        <v>249</v>
      </c>
      <c r="F165" s="190" t="s">
        <v>250</v>
      </c>
      <c r="G165" s="191" t="s">
        <v>192</v>
      </c>
      <c r="H165" s="192">
        <v>4766.3999999999996</v>
      </c>
      <c r="I165" s="193"/>
      <c r="J165" s="194">
        <f>ROUND(I165*H165,2)</f>
        <v>0</v>
      </c>
      <c r="K165" s="190" t="s">
        <v>173</v>
      </c>
      <c r="L165" s="40"/>
      <c r="M165" s="195" t="s">
        <v>1</v>
      </c>
      <c r="N165" s="196" t="s">
        <v>41</v>
      </c>
      <c r="O165" s="72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174</v>
      </c>
      <c r="AT165" s="199" t="s">
        <v>169</v>
      </c>
      <c r="AU165" s="199" t="s">
        <v>86</v>
      </c>
      <c r="AY165" s="18" t="s">
        <v>167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84</v>
      </c>
      <c r="BK165" s="200">
        <f>ROUND(I165*H165,2)</f>
        <v>0</v>
      </c>
      <c r="BL165" s="18" t="s">
        <v>174</v>
      </c>
      <c r="BM165" s="199" t="s">
        <v>251</v>
      </c>
    </row>
    <row r="166" spans="1:65" s="13" customFormat="1" ht="11.25">
      <c r="B166" s="201"/>
      <c r="C166" s="202"/>
      <c r="D166" s="203" t="s">
        <v>187</v>
      </c>
      <c r="E166" s="204" t="s">
        <v>1</v>
      </c>
      <c r="F166" s="205" t="s">
        <v>252</v>
      </c>
      <c r="G166" s="202"/>
      <c r="H166" s="206">
        <v>4766.3999999999996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187</v>
      </c>
      <c r="AU166" s="212" t="s">
        <v>86</v>
      </c>
      <c r="AV166" s="13" t="s">
        <v>86</v>
      </c>
      <c r="AW166" s="13" t="s">
        <v>32</v>
      </c>
      <c r="AX166" s="13" t="s">
        <v>84</v>
      </c>
      <c r="AY166" s="212" t="s">
        <v>167</v>
      </c>
    </row>
    <row r="167" spans="1:65" s="2" customFormat="1" ht="24.2" customHeight="1">
      <c r="A167" s="35"/>
      <c r="B167" s="36"/>
      <c r="C167" s="188" t="s">
        <v>253</v>
      </c>
      <c r="D167" s="188" t="s">
        <v>169</v>
      </c>
      <c r="E167" s="189" t="s">
        <v>254</v>
      </c>
      <c r="F167" s="190" t="s">
        <v>255</v>
      </c>
      <c r="G167" s="191" t="s">
        <v>192</v>
      </c>
      <c r="H167" s="192">
        <v>114.3</v>
      </c>
      <c r="I167" s="193"/>
      <c r="J167" s="194">
        <f>ROUND(I167*H167,2)</f>
        <v>0</v>
      </c>
      <c r="K167" s="190" t="s">
        <v>173</v>
      </c>
      <c r="L167" s="40"/>
      <c r="M167" s="195" t="s">
        <v>1</v>
      </c>
      <c r="N167" s="196" t="s">
        <v>41</v>
      </c>
      <c r="O167" s="72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174</v>
      </c>
      <c r="AT167" s="199" t="s">
        <v>169</v>
      </c>
      <c r="AU167" s="199" t="s">
        <v>86</v>
      </c>
      <c r="AY167" s="18" t="s">
        <v>167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84</v>
      </c>
      <c r="BK167" s="200">
        <f>ROUND(I167*H167,2)</f>
        <v>0</v>
      </c>
      <c r="BL167" s="18" t="s">
        <v>174</v>
      </c>
      <c r="BM167" s="199" t="s">
        <v>256</v>
      </c>
    </row>
    <row r="168" spans="1:65" s="14" customFormat="1" ht="11.25">
      <c r="B168" s="213"/>
      <c r="C168" s="214"/>
      <c r="D168" s="203" t="s">
        <v>187</v>
      </c>
      <c r="E168" s="215" t="s">
        <v>1</v>
      </c>
      <c r="F168" s="216" t="s">
        <v>257</v>
      </c>
      <c r="G168" s="214"/>
      <c r="H168" s="215" t="s">
        <v>1</v>
      </c>
      <c r="I168" s="217"/>
      <c r="J168" s="214"/>
      <c r="K168" s="214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187</v>
      </c>
      <c r="AU168" s="222" t="s">
        <v>86</v>
      </c>
      <c r="AV168" s="14" t="s">
        <v>84</v>
      </c>
      <c r="AW168" s="14" t="s">
        <v>32</v>
      </c>
      <c r="AX168" s="14" t="s">
        <v>76</v>
      </c>
      <c r="AY168" s="222" t="s">
        <v>167</v>
      </c>
    </row>
    <row r="169" spans="1:65" s="13" customFormat="1" ht="11.25">
      <c r="B169" s="201"/>
      <c r="C169" s="202"/>
      <c r="D169" s="203" t="s">
        <v>187</v>
      </c>
      <c r="E169" s="204" t="s">
        <v>1</v>
      </c>
      <c r="F169" s="205" t="s">
        <v>258</v>
      </c>
      <c r="G169" s="202"/>
      <c r="H169" s="206">
        <v>114.3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187</v>
      </c>
      <c r="AU169" s="212" t="s">
        <v>86</v>
      </c>
      <c r="AV169" s="13" t="s">
        <v>86</v>
      </c>
      <c r="AW169" s="13" t="s">
        <v>32</v>
      </c>
      <c r="AX169" s="13" t="s">
        <v>84</v>
      </c>
      <c r="AY169" s="212" t="s">
        <v>167</v>
      </c>
    </row>
    <row r="170" spans="1:65" s="2" customFormat="1" ht="33" customHeight="1">
      <c r="A170" s="35"/>
      <c r="B170" s="36"/>
      <c r="C170" s="188" t="s">
        <v>259</v>
      </c>
      <c r="D170" s="188" t="s">
        <v>169</v>
      </c>
      <c r="E170" s="189" t="s">
        <v>260</v>
      </c>
      <c r="F170" s="190" t="s">
        <v>261</v>
      </c>
      <c r="G170" s="191" t="s">
        <v>262</v>
      </c>
      <c r="H170" s="192">
        <v>953.28</v>
      </c>
      <c r="I170" s="193"/>
      <c r="J170" s="194">
        <f>ROUND(I170*H170,2)</f>
        <v>0</v>
      </c>
      <c r="K170" s="190" t="s">
        <v>173</v>
      </c>
      <c r="L170" s="40"/>
      <c r="M170" s="195" t="s">
        <v>1</v>
      </c>
      <c r="N170" s="196" t="s">
        <v>41</v>
      </c>
      <c r="O170" s="72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174</v>
      </c>
      <c r="AT170" s="199" t="s">
        <v>169</v>
      </c>
      <c r="AU170" s="199" t="s">
        <v>86</v>
      </c>
      <c r="AY170" s="18" t="s">
        <v>167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8" t="s">
        <v>84</v>
      </c>
      <c r="BK170" s="200">
        <f>ROUND(I170*H170,2)</f>
        <v>0</v>
      </c>
      <c r="BL170" s="18" t="s">
        <v>174</v>
      </c>
      <c r="BM170" s="199" t="s">
        <v>263</v>
      </c>
    </row>
    <row r="171" spans="1:65" s="13" customFormat="1" ht="11.25">
      <c r="B171" s="201"/>
      <c r="C171" s="202"/>
      <c r="D171" s="203" t="s">
        <v>187</v>
      </c>
      <c r="E171" s="204" t="s">
        <v>1</v>
      </c>
      <c r="F171" s="205" t="s">
        <v>264</v>
      </c>
      <c r="G171" s="202"/>
      <c r="H171" s="206">
        <v>953.28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187</v>
      </c>
      <c r="AU171" s="212" t="s">
        <v>86</v>
      </c>
      <c r="AV171" s="13" t="s">
        <v>86</v>
      </c>
      <c r="AW171" s="13" t="s">
        <v>32</v>
      </c>
      <c r="AX171" s="13" t="s">
        <v>84</v>
      </c>
      <c r="AY171" s="212" t="s">
        <v>167</v>
      </c>
    </row>
    <row r="172" spans="1:65" s="2" customFormat="1" ht="16.5" customHeight="1">
      <c r="A172" s="35"/>
      <c r="B172" s="36"/>
      <c r="C172" s="188" t="s">
        <v>265</v>
      </c>
      <c r="D172" s="188" t="s">
        <v>169</v>
      </c>
      <c r="E172" s="189" t="s">
        <v>266</v>
      </c>
      <c r="F172" s="190" t="s">
        <v>267</v>
      </c>
      <c r="G172" s="191" t="s">
        <v>192</v>
      </c>
      <c r="H172" s="192">
        <v>227.55</v>
      </c>
      <c r="I172" s="193"/>
      <c r="J172" s="194">
        <f>ROUND(I172*H172,2)</f>
        <v>0</v>
      </c>
      <c r="K172" s="190" t="s">
        <v>173</v>
      </c>
      <c r="L172" s="40"/>
      <c r="M172" s="195" t="s">
        <v>1</v>
      </c>
      <c r="N172" s="196" t="s">
        <v>41</v>
      </c>
      <c r="O172" s="72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174</v>
      </c>
      <c r="AT172" s="199" t="s">
        <v>169</v>
      </c>
      <c r="AU172" s="199" t="s">
        <v>86</v>
      </c>
      <c r="AY172" s="18" t="s">
        <v>167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8" t="s">
        <v>84</v>
      </c>
      <c r="BK172" s="200">
        <f>ROUND(I172*H172,2)</f>
        <v>0</v>
      </c>
      <c r="BL172" s="18" t="s">
        <v>174</v>
      </c>
      <c r="BM172" s="199" t="s">
        <v>268</v>
      </c>
    </row>
    <row r="173" spans="1:65" s="2" customFormat="1" ht="16.5" customHeight="1">
      <c r="A173" s="35"/>
      <c r="B173" s="36"/>
      <c r="C173" s="188" t="s">
        <v>269</v>
      </c>
      <c r="D173" s="188" t="s">
        <v>169</v>
      </c>
      <c r="E173" s="189" t="s">
        <v>266</v>
      </c>
      <c r="F173" s="190" t="s">
        <v>267</v>
      </c>
      <c r="G173" s="191" t="s">
        <v>192</v>
      </c>
      <c r="H173" s="192">
        <v>476.64</v>
      </c>
      <c r="I173" s="193"/>
      <c r="J173" s="194">
        <f>ROUND(I173*H173,2)</f>
        <v>0</v>
      </c>
      <c r="K173" s="190" t="s">
        <v>173</v>
      </c>
      <c r="L173" s="40"/>
      <c r="M173" s="195" t="s">
        <v>1</v>
      </c>
      <c r="N173" s="196" t="s">
        <v>41</v>
      </c>
      <c r="O173" s="72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174</v>
      </c>
      <c r="AT173" s="199" t="s">
        <v>169</v>
      </c>
      <c r="AU173" s="199" t="s">
        <v>86</v>
      </c>
      <c r="AY173" s="18" t="s">
        <v>167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84</v>
      </c>
      <c r="BK173" s="200">
        <f>ROUND(I173*H173,2)</f>
        <v>0</v>
      </c>
      <c r="BL173" s="18" t="s">
        <v>174</v>
      </c>
      <c r="BM173" s="199" t="s">
        <v>270</v>
      </c>
    </row>
    <row r="174" spans="1:65" s="13" customFormat="1" ht="11.25">
      <c r="B174" s="201"/>
      <c r="C174" s="202"/>
      <c r="D174" s="203" t="s">
        <v>187</v>
      </c>
      <c r="E174" s="204" t="s">
        <v>1</v>
      </c>
      <c r="F174" s="205" t="s">
        <v>132</v>
      </c>
      <c r="G174" s="202"/>
      <c r="H174" s="206">
        <v>476.64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187</v>
      </c>
      <c r="AU174" s="212" t="s">
        <v>86</v>
      </c>
      <c r="AV174" s="13" t="s">
        <v>86</v>
      </c>
      <c r="AW174" s="13" t="s">
        <v>32</v>
      </c>
      <c r="AX174" s="13" t="s">
        <v>84</v>
      </c>
      <c r="AY174" s="212" t="s">
        <v>167</v>
      </c>
    </row>
    <row r="175" spans="1:65" s="2" customFormat="1" ht="24.2" customHeight="1">
      <c r="A175" s="35"/>
      <c r="B175" s="36"/>
      <c r="C175" s="188" t="s">
        <v>7</v>
      </c>
      <c r="D175" s="188" t="s">
        <v>169</v>
      </c>
      <c r="E175" s="189" t="s">
        <v>271</v>
      </c>
      <c r="F175" s="190" t="s">
        <v>272</v>
      </c>
      <c r="G175" s="191" t="s">
        <v>192</v>
      </c>
      <c r="H175" s="192">
        <v>21.875</v>
      </c>
      <c r="I175" s="193"/>
      <c r="J175" s="194">
        <f>ROUND(I175*H175,2)</f>
        <v>0</v>
      </c>
      <c r="K175" s="190" t="s">
        <v>173</v>
      </c>
      <c r="L175" s="40"/>
      <c r="M175" s="195" t="s">
        <v>1</v>
      </c>
      <c r="N175" s="196" t="s">
        <v>41</v>
      </c>
      <c r="O175" s="72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174</v>
      </c>
      <c r="AT175" s="199" t="s">
        <v>169</v>
      </c>
      <c r="AU175" s="199" t="s">
        <v>86</v>
      </c>
      <c r="AY175" s="18" t="s">
        <v>167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84</v>
      </c>
      <c r="BK175" s="200">
        <f>ROUND(I175*H175,2)</f>
        <v>0</v>
      </c>
      <c r="BL175" s="18" t="s">
        <v>174</v>
      </c>
      <c r="BM175" s="199" t="s">
        <v>273</v>
      </c>
    </row>
    <row r="176" spans="1:65" s="13" customFormat="1" ht="11.25">
      <c r="B176" s="201"/>
      <c r="C176" s="202"/>
      <c r="D176" s="203" t="s">
        <v>187</v>
      </c>
      <c r="E176" s="204" t="s">
        <v>1</v>
      </c>
      <c r="F176" s="205" t="s">
        <v>274</v>
      </c>
      <c r="G176" s="202"/>
      <c r="H176" s="206">
        <v>31.64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187</v>
      </c>
      <c r="AU176" s="212" t="s">
        <v>86</v>
      </c>
      <c r="AV176" s="13" t="s">
        <v>86</v>
      </c>
      <c r="AW176" s="13" t="s">
        <v>32</v>
      </c>
      <c r="AX176" s="13" t="s">
        <v>76</v>
      </c>
      <c r="AY176" s="212" t="s">
        <v>167</v>
      </c>
    </row>
    <row r="177" spans="1:65" s="13" customFormat="1" ht="11.25">
      <c r="B177" s="201"/>
      <c r="C177" s="202"/>
      <c r="D177" s="203" t="s">
        <v>187</v>
      </c>
      <c r="E177" s="204" t="s">
        <v>1</v>
      </c>
      <c r="F177" s="205" t="s">
        <v>275</v>
      </c>
      <c r="G177" s="202"/>
      <c r="H177" s="206">
        <v>-6.93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187</v>
      </c>
      <c r="AU177" s="212" t="s">
        <v>86</v>
      </c>
      <c r="AV177" s="13" t="s">
        <v>86</v>
      </c>
      <c r="AW177" s="13" t="s">
        <v>32</v>
      </c>
      <c r="AX177" s="13" t="s">
        <v>76</v>
      </c>
      <c r="AY177" s="212" t="s">
        <v>167</v>
      </c>
    </row>
    <row r="178" spans="1:65" s="13" customFormat="1" ht="11.25">
      <c r="B178" s="201"/>
      <c r="C178" s="202"/>
      <c r="D178" s="203" t="s">
        <v>187</v>
      </c>
      <c r="E178" s="204" t="s">
        <v>1</v>
      </c>
      <c r="F178" s="205" t="s">
        <v>276</v>
      </c>
      <c r="G178" s="202"/>
      <c r="H178" s="206">
        <v>-2.835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187</v>
      </c>
      <c r="AU178" s="212" t="s">
        <v>86</v>
      </c>
      <c r="AV178" s="13" t="s">
        <v>86</v>
      </c>
      <c r="AW178" s="13" t="s">
        <v>32</v>
      </c>
      <c r="AX178" s="13" t="s">
        <v>76</v>
      </c>
      <c r="AY178" s="212" t="s">
        <v>167</v>
      </c>
    </row>
    <row r="179" spans="1:65" s="15" customFormat="1" ht="11.25">
      <c r="B179" s="223"/>
      <c r="C179" s="224"/>
      <c r="D179" s="203" t="s">
        <v>187</v>
      </c>
      <c r="E179" s="225" t="s">
        <v>1</v>
      </c>
      <c r="F179" s="226" t="s">
        <v>244</v>
      </c>
      <c r="G179" s="224"/>
      <c r="H179" s="227">
        <v>21.875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187</v>
      </c>
      <c r="AU179" s="233" t="s">
        <v>86</v>
      </c>
      <c r="AV179" s="15" t="s">
        <v>174</v>
      </c>
      <c r="AW179" s="15" t="s">
        <v>32</v>
      </c>
      <c r="AX179" s="15" t="s">
        <v>84</v>
      </c>
      <c r="AY179" s="233" t="s">
        <v>167</v>
      </c>
    </row>
    <row r="180" spans="1:65" s="2" customFormat="1" ht="16.5" customHeight="1">
      <c r="A180" s="35"/>
      <c r="B180" s="36"/>
      <c r="C180" s="234" t="s">
        <v>277</v>
      </c>
      <c r="D180" s="234" t="s">
        <v>278</v>
      </c>
      <c r="E180" s="235" t="s">
        <v>279</v>
      </c>
      <c r="F180" s="236" t="s">
        <v>280</v>
      </c>
      <c r="G180" s="237" t="s">
        <v>262</v>
      </c>
      <c r="H180" s="238">
        <v>43.75</v>
      </c>
      <c r="I180" s="239"/>
      <c r="J180" s="240">
        <f>ROUND(I180*H180,2)</f>
        <v>0</v>
      </c>
      <c r="K180" s="236" t="s">
        <v>173</v>
      </c>
      <c r="L180" s="241"/>
      <c r="M180" s="242" t="s">
        <v>1</v>
      </c>
      <c r="N180" s="243" t="s">
        <v>41</v>
      </c>
      <c r="O180" s="72"/>
      <c r="P180" s="197">
        <f>O180*H180</f>
        <v>0</v>
      </c>
      <c r="Q180" s="197">
        <v>1</v>
      </c>
      <c r="R180" s="197">
        <f>Q180*H180</f>
        <v>43.75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207</v>
      </c>
      <c r="AT180" s="199" t="s">
        <v>278</v>
      </c>
      <c r="AU180" s="199" t="s">
        <v>86</v>
      </c>
      <c r="AY180" s="18" t="s">
        <v>167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8" t="s">
        <v>84</v>
      </c>
      <c r="BK180" s="200">
        <f>ROUND(I180*H180,2)</f>
        <v>0</v>
      </c>
      <c r="BL180" s="18" t="s">
        <v>174</v>
      </c>
      <c r="BM180" s="199" t="s">
        <v>281</v>
      </c>
    </row>
    <row r="181" spans="1:65" s="13" customFormat="1" ht="11.25">
      <c r="B181" s="201"/>
      <c r="C181" s="202"/>
      <c r="D181" s="203" t="s">
        <v>187</v>
      </c>
      <c r="E181" s="202"/>
      <c r="F181" s="205" t="s">
        <v>282</v>
      </c>
      <c r="G181" s="202"/>
      <c r="H181" s="206">
        <v>43.75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187</v>
      </c>
      <c r="AU181" s="212" t="s">
        <v>86</v>
      </c>
      <c r="AV181" s="13" t="s">
        <v>86</v>
      </c>
      <c r="AW181" s="13" t="s">
        <v>4</v>
      </c>
      <c r="AX181" s="13" t="s">
        <v>84</v>
      </c>
      <c r="AY181" s="212" t="s">
        <v>167</v>
      </c>
    </row>
    <row r="182" spans="1:65" s="2" customFormat="1" ht="24.2" customHeight="1">
      <c r="A182" s="35"/>
      <c r="B182" s="36"/>
      <c r="C182" s="188" t="s">
        <v>283</v>
      </c>
      <c r="D182" s="188" t="s">
        <v>169</v>
      </c>
      <c r="E182" s="189" t="s">
        <v>284</v>
      </c>
      <c r="F182" s="190" t="s">
        <v>285</v>
      </c>
      <c r="G182" s="191" t="s">
        <v>192</v>
      </c>
      <c r="H182" s="192">
        <v>5.67</v>
      </c>
      <c r="I182" s="193"/>
      <c r="J182" s="194">
        <f>ROUND(I182*H182,2)</f>
        <v>0</v>
      </c>
      <c r="K182" s="190" t="s">
        <v>173</v>
      </c>
      <c r="L182" s="40"/>
      <c r="M182" s="195" t="s">
        <v>1</v>
      </c>
      <c r="N182" s="196" t="s">
        <v>41</v>
      </c>
      <c r="O182" s="72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174</v>
      </c>
      <c r="AT182" s="199" t="s">
        <v>169</v>
      </c>
      <c r="AU182" s="199" t="s">
        <v>86</v>
      </c>
      <c r="AY182" s="18" t="s">
        <v>167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8" t="s">
        <v>84</v>
      </c>
      <c r="BK182" s="200">
        <f>ROUND(I182*H182,2)</f>
        <v>0</v>
      </c>
      <c r="BL182" s="18" t="s">
        <v>174</v>
      </c>
      <c r="BM182" s="199" t="s">
        <v>286</v>
      </c>
    </row>
    <row r="183" spans="1:65" s="13" customFormat="1" ht="11.25">
      <c r="B183" s="201"/>
      <c r="C183" s="202"/>
      <c r="D183" s="203" t="s">
        <v>187</v>
      </c>
      <c r="E183" s="204" t="s">
        <v>128</v>
      </c>
      <c r="F183" s="205" t="s">
        <v>287</v>
      </c>
      <c r="G183" s="202"/>
      <c r="H183" s="206">
        <v>5.67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187</v>
      </c>
      <c r="AU183" s="212" t="s">
        <v>86</v>
      </c>
      <c r="AV183" s="13" t="s">
        <v>86</v>
      </c>
      <c r="AW183" s="13" t="s">
        <v>32</v>
      </c>
      <c r="AX183" s="13" t="s">
        <v>84</v>
      </c>
      <c r="AY183" s="212" t="s">
        <v>167</v>
      </c>
    </row>
    <row r="184" spans="1:65" s="2" customFormat="1" ht="16.5" customHeight="1">
      <c r="A184" s="35"/>
      <c r="B184" s="36"/>
      <c r="C184" s="234" t="s">
        <v>288</v>
      </c>
      <c r="D184" s="234" t="s">
        <v>278</v>
      </c>
      <c r="E184" s="235" t="s">
        <v>289</v>
      </c>
      <c r="F184" s="236" t="s">
        <v>290</v>
      </c>
      <c r="G184" s="237" t="s">
        <v>262</v>
      </c>
      <c r="H184" s="238">
        <v>11.34</v>
      </c>
      <c r="I184" s="239"/>
      <c r="J184" s="240">
        <f>ROUND(I184*H184,2)</f>
        <v>0</v>
      </c>
      <c r="K184" s="236" t="s">
        <v>173</v>
      </c>
      <c r="L184" s="241"/>
      <c r="M184" s="242" t="s">
        <v>1</v>
      </c>
      <c r="N184" s="243" t="s">
        <v>41</v>
      </c>
      <c r="O184" s="72"/>
      <c r="P184" s="197">
        <f>O184*H184</f>
        <v>0</v>
      </c>
      <c r="Q184" s="197">
        <v>1</v>
      </c>
      <c r="R184" s="197">
        <f>Q184*H184</f>
        <v>11.34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207</v>
      </c>
      <c r="AT184" s="199" t="s">
        <v>278</v>
      </c>
      <c r="AU184" s="199" t="s">
        <v>86</v>
      </c>
      <c r="AY184" s="18" t="s">
        <v>167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8" t="s">
        <v>84</v>
      </c>
      <c r="BK184" s="200">
        <f>ROUND(I184*H184,2)</f>
        <v>0</v>
      </c>
      <c r="BL184" s="18" t="s">
        <v>174</v>
      </c>
      <c r="BM184" s="199" t="s">
        <v>291</v>
      </c>
    </row>
    <row r="185" spans="1:65" s="13" customFormat="1" ht="11.25">
      <c r="B185" s="201"/>
      <c r="C185" s="202"/>
      <c r="D185" s="203" t="s">
        <v>187</v>
      </c>
      <c r="E185" s="202"/>
      <c r="F185" s="205" t="s">
        <v>292</v>
      </c>
      <c r="G185" s="202"/>
      <c r="H185" s="206">
        <v>11.34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187</v>
      </c>
      <c r="AU185" s="212" t="s">
        <v>86</v>
      </c>
      <c r="AV185" s="13" t="s">
        <v>86</v>
      </c>
      <c r="AW185" s="13" t="s">
        <v>4</v>
      </c>
      <c r="AX185" s="13" t="s">
        <v>84</v>
      </c>
      <c r="AY185" s="212" t="s">
        <v>167</v>
      </c>
    </row>
    <row r="186" spans="1:65" s="2" customFormat="1" ht="24.2" customHeight="1">
      <c r="A186" s="35"/>
      <c r="B186" s="36"/>
      <c r="C186" s="188" t="s">
        <v>293</v>
      </c>
      <c r="D186" s="188" t="s">
        <v>169</v>
      </c>
      <c r="E186" s="189" t="s">
        <v>294</v>
      </c>
      <c r="F186" s="190" t="s">
        <v>295</v>
      </c>
      <c r="G186" s="191" t="s">
        <v>172</v>
      </c>
      <c r="H186" s="192">
        <v>1473</v>
      </c>
      <c r="I186" s="193"/>
      <c r="J186" s="194">
        <f>ROUND(I186*H186,2)</f>
        <v>0</v>
      </c>
      <c r="K186" s="190" t="s">
        <v>173</v>
      </c>
      <c r="L186" s="40"/>
      <c r="M186" s="195" t="s">
        <v>1</v>
      </c>
      <c r="N186" s="196" t="s">
        <v>41</v>
      </c>
      <c r="O186" s="72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174</v>
      </c>
      <c r="AT186" s="199" t="s">
        <v>169</v>
      </c>
      <c r="AU186" s="199" t="s">
        <v>86</v>
      </c>
      <c r="AY186" s="18" t="s">
        <v>167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8" t="s">
        <v>84</v>
      </c>
      <c r="BK186" s="200">
        <f>ROUND(I186*H186,2)</f>
        <v>0</v>
      </c>
      <c r="BL186" s="18" t="s">
        <v>174</v>
      </c>
      <c r="BM186" s="199" t="s">
        <v>296</v>
      </c>
    </row>
    <row r="187" spans="1:65" s="2" customFormat="1" ht="33" customHeight="1">
      <c r="A187" s="35"/>
      <c r="B187" s="36"/>
      <c r="C187" s="188" t="s">
        <v>297</v>
      </c>
      <c r="D187" s="188" t="s">
        <v>169</v>
      </c>
      <c r="E187" s="189" t="s">
        <v>298</v>
      </c>
      <c r="F187" s="190" t="s">
        <v>299</v>
      </c>
      <c r="G187" s="191" t="s">
        <v>172</v>
      </c>
      <c r="H187" s="192">
        <v>762</v>
      </c>
      <c r="I187" s="193"/>
      <c r="J187" s="194">
        <f>ROUND(I187*H187,2)</f>
        <v>0</v>
      </c>
      <c r="K187" s="190" t="s">
        <v>173</v>
      </c>
      <c r="L187" s="40"/>
      <c r="M187" s="195" t="s">
        <v>1</v>
      </c>
      <c r="N187" s="196" t="s">
        <v>41</v>
      </c>
      <c r="O187" s="72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174</v>
      </c>
      <c r="AT187" s="199" t="s">
        <v>169</v>
      </c>
      <c r="AU187" s="199" t="s">
        <v>86</v>
      </c>
      <c r="AY187" s="18" t="s">
        <v>167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8" t="s">
        <v>84</v>
      </c>
      <c r="BK187" s="200">
        <f>ROUND(I187*H187,2)</f>
        <v>0</v>
      </c>
      <c r="BL187" s="18" t="s">
        <v>174</v>
      </c>
      <c r="BM187" s="199" t="s">
        <v>300</v>
      </c>
    </row>
    <row r="188" spans="1:65" s="13" customFormat="1" ht="11.25">
      <c r="B188" s="201"/>
      <c r="C188" s="202"/>
      <c r="D188" s="203" t="s">
        <v>187</v>
      </c>
      <c r="E188" s="204" t="s">
        <v>114</v>
      </c>
      <c r="F188" s="205" t="s">
        <v>301</v>
      </c>
      <c r="G188" s="202"/>
      <c r="H188" s="206">
        <v>762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187</v>
      </c>
      <c r="AU188" s="212" t="s">
        <v>86</v>
      </c>
      <c r="AV188" s="13" t="s">
        <v>86</v>
      </c>
      <c r="AW188" s="13" t="s">
        <v>32</v>
      </c>
      <c r="AX188" s="13" t="s">
        <v>84</v>
      </c>
      <c r="AY188" s="212" t="s">
        <v>167</v>
      </c>
    </row>
    <row r="189" spans="1:65" s="2" customFormat="1" ht="24.2" customHeight="1">
      <c r="A189" s="35"/>
      <c r="B189" s="36"/>
      <c r="C189" s="188" t="s">
        <v>302</v>
      </c>
      <c r="D189" s="188" t="s">
        <v>169</v>
      </c>
      <c r="E189" s="189" t="s">
        <v>303</v>
      </c>
      <c r="F189" s="190" t="s">
        <v>304</v>
      </c>
      <c r="G189" s="191" t="s">
        <v>172</v>
      </c>
      <c r="H189" s="192">
        <v>762</v>
      </c>
      <c r="I189" s="193"/>
      <c r="J189" s="194">
        <f>ROUND(I189*H189,2)</f>
        <v>0</v>
      </c>
      <c r="K189" s="190" t="s">
        <v>173</v>
      </c>
      <c r="L189" s="40"/>
      <c r="M189" s="195" t="s">
        <v>1</v>
      </c>
      <c r="N189" s="196" t="s">
        <v>41</v>
      </c>
      <c r="O189" s="72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174</v>
      </c>
      <c r="AT189" s="199" t="s">
        <v>169</v>
      </c>
      <c r="AU189" s="199" t="s">
        <v>86</v>
      </c>
      <c r="AY189" s="18" t="s">
        <v>167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84</v>
      </c>
      <c r="BK189" s="200">
        <f>ROUND(I189*H189,2)</f>
        <v>0</v>
      </c>
      <c r="BL189" s="18" t="s">
        <v>174</v>
      </c>
      <c r="BM189" s="199" t="s">
        <v>305</v>
      </c>
    </row>
    <row r="190" spans="1:65" s="13" customFormat="1" ht="11.25">
      <c r="B190" s="201"/>
      <c r="C190" s="202"/>
      <c r="D190" s="203" t="s">
        <v>187</v>
      </c>
      <c r="E190" s="204" t="s">
        <v>1</v>
      </c>
      <c r="F190" s="205" t="s">
        <v>114</v>
      </c>
      <c r="G190" s="202"/>
      <c r="H190" s="206">
        <v>762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187</v>
      </c>
      <c r="AU190" s="212" t="s">
        <v>86</v>
      </c>
      <c r="AV190" s="13" t="s">
        <v>86</v>
      </c>
      <c r="AW190" s="13" t="s">
        <v>32</v>
      </c>
      <c r="AX190" s="13" t="s">
        <v>84</v>
      </c>
      <c r="AY190" s="212" t="s">
        <v>167</v>
      </c>
    </row>
    <row r="191" spans="1:65" s="2" customFormat="1" ht="16.5" customHeight="1">
      <c r="A191" s="35"/>
      <c r="B191" s="36"/>
      <c r="C191" s="234" t="s">
        <v>306</v>
      </c>
      <c r="D191" s="234" t="s">
        <v>278</v>
      </c>
      <c r="E191" s="235" t="s">
        <v>307</v>
      </c>
      <c r="F191" s="236" t="s">
        <v>308</v>
      </c>
      <c r="G191" s="237" t="s">
        <v>309</v>
      </c>
      <c r="H191" s="238">
        <v>15.24</v>
      </c>
      <c r="I191" s="239"/>
      <c r="J191" s="240">
        <f>ROUND(I191*H191,2)</f>
        <v>0</v>
      </c>
      <c r="K191" s="236" t="s">
        <v>173</v>
      </c>
      <c r="L191" s="241"/>
      <c r="M191" s="242" t="s">
        <v>1</v>
      </c>
      <c r="N191" s="243" t="s">
        <v>41</v>
      </c>
      <c r="O191" s="72"/>
      <c r="P191" s="197">
        <f>O191*H191</f>
        <v>0</v>
      </c>
      <c r="Q191" s="197">
        <v>1E-3</v>
      </c>
      <c r="R191" s="197">
        <f>Q191*H191</f>
        <v>1.524E-2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207</v>
      </c>
      <c r="AT191" s="199" t="s">
        <v>278</v>
      </c>
      <c r="AU191" s="199" t="s">
        <v>86</v>
      </c>
      <c r="AY191" s="18" t="s">
        <v>167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8" t="s">
        <v>84</v>
      </c>
      <c r="BK191" s="200">
        <f>ROUND(I191*H191,2)</f>
        <v>0</v>
      </c>
      <c r="BL191" s="18" t="s">
        <v>174</v>
      </c>
      <c r="BM191" s="199" t="s">
        <v>310</v>
      </c>
    </row>
    <row r="192" spans="1:65" s="13" customFormat="1" ht="11.25">
      <c r="B192" s="201"/>
      <c r="C192" s="202"/>
      <c r="D192" s="203" t="s">
        <v>187</v>
      </c>
      <c r="E192" s="202"/>
      <c r="F192" s="205" t="s">
        <v>311</v>
      </c>
      <c r="G192" s="202"/>
      <c r="H192" s="206">
        <v>15.24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187</v>
      </c>
      <c r="AU192" s="212" t="s">
        <v>86</v>
      </c>
      <c r="AV192" s="13" t="s">
        <v>86</v>
      </c>
      <c r="AW192" s="13" t="s">
        <v>4</v>
      </c>
      <c r="AX192" s="13" t="s">
        <v>84</v>
      </c>
      <c r="AY192" s="212" t="s">
        <v>167</v>
      </c>
    </row>
    <row r="193" spans="1:65" s="2" customFormat="1" ht="21.75" customHeight="1">
      <c r="A193" s="35"/>
      <c r="B193" s="36"/>
      <c r="C193" s="188" t="s">
        <v>312</v>
      </c>
      <c r="D193" s="188" t="s">
        <v>169</v>
      </c>
      <c r="E193" s="189" t="s">
        <v>313</v>
      </c>
      <c r="F193" s="190" t="s">
        <v>314</v>
      </c>
      <c r="G193" s="191" t="s">
        <v>172</v>
      </c>
      <c r="H193" s="192">
        <v>762</v>
      </c>
      <c r="I193" s="193"/>
      <c r="J193" s="194">
        <f>ROUND(I193*H193,2)</f>
        <v>0</v>
      </c>
      <c r="K193" s="190" t="s">
        <v>173</v>
      </c>
      <c r="L193" s="40"/>
      <c r="M193" s="195" t="s">
        <v>1</v>
      </c>
      <c r="N193" s="196" t="s">
        <v>41</v>
      </c>
      <c r="O193" s="72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174</v>
      </c>
      <c r="AT193" s="199" t="s">
        <v>169</v>
      </c>
      <c r="AU193" s="199" t="s">
        <v>86</v>
      </c>
      <c r="AY193" s="18" t="s">
        <v>167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8" t="s">
        <v>84</v>
      </c>
      <c r="BK193" s="200">
        <f>ROUND(I193*H193,2)</f>
        <v>0</v>
      </c>
      <c r="BL193" s="18" t="s">
        <v>174</v>
      </c>
      <c r="BM193" s="199" t="s">
        <v>315</v>
      </c>
    </row>
    <row r="194" spans="1:65" s="13" customFormat="1" ht="11.25">
      <c r="B194" s="201"/>
      <c r="C194" s="202"/>
      <c r="D194" s="203" t="s">
        <v>187</v>
      </c>
      <c r="E194" s="204" t="s">
        <v>1</v>
      </c>
      <c r="F194" s="205" t="s">
        <v>114</v>
      </c>
      <c r="G194" s="202"/>
      <c r="H194" s="206">
        <v>762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187</v>
      </c>
      <c r="AU194" s="212" t="s">
        <v>86</v>
      </c>
      <c r="AV194" s="13" t="s">
        <v>86</v>
      </c>
      <c r="AW194" s="13" t="s">
        <v>32</v>
      </c>
      <c r="AX194" s="13" t="s">
        <v>84</v>
      </c>
      <c r="AY194" s="212" t="s">
        <v>167</v>
      </c>
    </row>
    <row r="195" spans="1:65" s="2" customFormat="1" ht="16.5" customHeight="1">
      <c r="A195" s="35"/>
      <c r="B195" s="36"/>
      <c r="C195" s="188" t="s">
        <v>316</v>
      </c>
      <c r="D195" s="188" t="s">
        <v>169</v>
      </c>
      <c r="E195" s="189" t="s">
        <v>317</v>
      </c>
      <c r="F195" s="190" t="s">
        <v>318</v>
      </c>
      <c r="G195" s="191" t="s">
        <v>172</v>
      </c>
      <c r="H195" s="192">
        <v>762</v>
      </c>
      <c r="I195" s="193"/>
      <c r="J195" s="194">
        <f>ROUND(I195*H195,2)</f>
        <v>0</v>
      </c>
      <c r="K195" s="190" t="s">
        <v>173</v>
      </c>
      <c r="L195" s="40"/>
      <c r="M195" s="195" t="s">
        <v>1</v>
      </c>
      <c r="N195" s="196" t="s">
        <v>41</v>
      </c>
      <c r="O195" s="72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174</v>
      </c>
      <c r="AT195" s="199" t="s">
        <v>169</v>
      </c>
      <c r="AU195" s="199" t="s">
        <v>86</v>
      </c>
      <c r="AY195" s="18" t="s">
        <v>167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8" t="s">
        <v>84</v>
      </c>
      <c r="BK195" s="200">
        <f>ROUND(I195*H195,2)</f>
        <v>0</v>
      </c>
      <c r="BL195" s="18" t="s">
        <v>174</v>
      </c>
      <c r="BM195" s="199" t="s">
        <v>319</v>
      </c>
    </row>
    <row r="196" spans="1:65" s="13" customFormat="1" ht="11.25">
      <c r="B196" s="201"/>
      <c r="C196" s="202"/>
      <c r="D196" s="203" t="s">
        <v>187</v>
      </c>
      <c r="E196" s="204" t="s">
        <v>1</v>
      </c>
      <c r="F196" s="205" t="s">
        <v>114</v>
      </c>
      <c r="G196" s="202"/>
      <c r="H196" s="206">
        <v>762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187</v>
      </c>
      <c r="AU196" s="212" t="s">
        <v>86</v>
      </c>
      <c r="AV196" s="13" t="s">
        <v>86</v>
      </c>
      <c r="AW196" s="13" t="s">
        <v>32</v>
      </c>
      <c r="AX196" s="13" t="s">
        <v>84</v>
      </c>
      <c r="AY196" s="212" t="s">
        <v>167</v>
      </c>
    </row>
    <row r="197" spans="1:65" s="2" customFormat="1" ht="16.5" customHeight="1">
      <c r="A197" s="35"/>
      <c r="B197" s="36"/>
      <c r="C197" s="188" t="s">
        <v>320</v>
      </c>
      <c r="D197" s="188" t="s">
        <v>169</v>
      </c>
      <c r="E197" s="189" t="s">
        <v>321</v>
      </c>
      <c r="F197" s="190" t="s">
        <v>322</v>
      </c>
      <c r="G197" s="191" t="s">
        <v>172</v>
      </c>
      <c r="H197" s="192">
        <v>762</v>
      </c>
      <c r="I197" s="193"/>
      <c r="J197" s="194">
        <f>ROUND(I197*H197,2)</f>
        <v>0</v>
      </c>
      <c r="K197" s="190" t="s">
        <v>1</v>
      </c>
      <c r="L197" s="40"/>
      <c r="M197" s="195" t="s">
        <v>1</v>
      </c>
      <c r="N197" s="196" t="s">
        <v>41</v>
      </c>
      <c r="O197" s="72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174</v>
      </c>
      <c r="AT197" s="199" t="s">
        <v>169</v>
      </c>
      <c r="AU197" s="199" t="s">
        <v>86</v>
      </c>
      <c r="AY197" s="18" t="s">
        <v>167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8" t="s">
        <v>84</v>
      </c>
      <c r="BK197" s="200">
        <f>ROUND(I197*H197,2)</f>
        <v>0</v>
      </c>
      <c r="BL197" s="18" t="s">
        <v>174</v>
      </c>
      <c r="BM197" s="199" t="s">
        <v>323</v>
      </c>
    </row>
    <row r="198" spans="1:65" s="12" customFormat="1" ht="22.9" customHeight="1">
      <c r="B198" s="172"/>
      <c r="C198" s="173"/>
      <c r="D198" s="174" t="s">
        <v>75</v>
      </c>
      <c r="E198" s="186" t="s">
        <v>86</v>
      </c>
      <c r="F198" s="186" t="s">
        <v>324</v>
      </c>
      <c r="G198" s="173"/>
      <c r="H198" s="173"/>
      <c r="I198" s="176"/>
      <c r="J198" s="187">
        <f>BK198</f>
        <v>0</v>
      </c>
      <c r="K198" s="173"/>
      <c r="L198" s="178"/>
      <c r="M198" s="179"/>
      <c r="N198" s="180"/>
      <c r="O198" s="180"/>
      <c r="P198" s="181">
        <f>P199</f>
        <v>0</v>
      </c>
      <c r="Q198" s="180"/>
      <c r="R198" s="181">
        <f>R199</f>
        <v>58.933650000000007</v>
      </c>
      <c r="S198" s="180"/>
      <c r="T198" s="182">
        <f>T199</f>
        <v>0</v>
      </c>
      <c r="AR198" s="183" t="s">
        <v>84</v>
      </c>
      <c r="AT198" s="184" t="s">
        <v>75</v>
      </c>
      <c r="AU198" s="184" t="s">
        <v>84</v>
      </c>
      <c r="AY198" s="183" t="s">
        <v>167</v>
      </c>
      <c r="BK198" s="185">
        <f>BK199</f>
        <v>0</v>
      </c>
    </row>
    <row r="199" spans="1:65" s="2" customFormat="1" ht="37.9" customHeight="1">
      <c r="A199" s="35"/>
      <c r="B199" s="36"/>
      <c r="C199" s="188" t="s">
        <v>325</v>
      </c>
      <c r="D199" s="188" t="s">
        <v>169</v>
      </c>
      <c r="E199" s="189" t="s">
        <v>326</v>
      </c>
      <c r="F199" s="190" t="s">
        <v>327</v>
      </c>
      <c r="G199" s="191" t="s">
        <v>182</v>
      </c>
      <c r="H199" s="192">
        <v>215</v>
      </c>
      <c r="I199" s="193"/>
      <c r="J199" s="194">
        <f>ROUND(I199*H199,2)</f>
        <v>0</v>
      </c>
      <c r="K199" s="190" t="s">
        <v>173</v>
      </c>
      <c r="L199" s="40"/>
      <c r="M199" s="195" t="s">
        <v>1</v>
      </c>
      <c r="N199" s="196" t="s">
        <v>41</v>
      </c>
      <c r="O199" s="72"/>
      <c r="P199" s="197">
        <f>O199*H199</f>
        <v>0</v>
      </c>
      <c r="Q199" s="197">
        <v>0.27411000000000002</v>
      </c>
      <c r="R199" s="197">
        <f>Q199*H199</f>
        <v>58.933650000000007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174</v>
      </c>
      <c r="AT199" s="199" t="s">
        <v>169</v>
      </c>
      <c r="AU199" s="199" t="s">
        <v>86</v>
      </c>
      <c r="AY199" s="18" t="s">
        <v>167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8" t="s">
        <v>84</v>
      </c>
      <c r="BK199" s="200">
        <f>ROUND(I199*H199,2)</f>
        <v>0</v>
      </c>
      <c r="BL199" s="18" t="s">
        <v>174</v>
      </c>
      <c r="BM199" s="199" t="s">
        <v>328</v>
      </c>
    </row>
    <row r="200" spans="1:65" s="12" customFormat="1" ht="22.9" customHeight="1">
      <c r="B200" s="172"/>
      <c r="C200" s="173"/>
      <c r="D200" s="174" t="s">
        <v>75</v>
      </c>
      <c r="E200" s="186" t="s">
        <v>174</v>
      </c>
      <c r="F200" s="186" t="s">
        <v>329</v>
      </c>
      <c r="G200" s="173"/>
      <c r="H200" s="173"/>
      <c r="I200" s="176"/>
      <c r="J200" s="187">
        <f>BK200</f>
        <v>0</v>
      </c>
      <c r="K200" s="173"/>
      <c r="L200" s="178"/>
      <c r="M200" s="179"/>
      <c r="N200" s="180"/>
      <c r="O200" s="180"/>
      <c r="P200" s="181">
        <f>SUM(P201:P204)</f>
        <v>0</v>
      </c>
      <c r="Q200" s="180"/>
      <c r="R200" s="181">
        <f>SUM(R201:R204)</f>
        <v>4.1389502</v>
      </c>
      <c r="S200" s="180"/>
      <c r="T200" s="182">
        <f>SUM(T201:T204)</f>
        <v>0</v>
      </c>
      <c r="AR200" s="183" t="s">
        <v>84</v>
      </c>
      <c r="AT200" s="184" t="s">
        <v>75</v>
      </c>
      <c r="AU200" s="184" t="s">
        <v>84</v>
      </c>
      <c r="AY200" s="183" t="s">
        <v>167</v>
      </c>
      <c r="BK200" s="185">
        <f>SUM(BK201:BK204)</f>
        <v>0</v>
      </c>
    </row>
    <row r="201" spans="1:65" s="2" customFormat="1" ht="24.2" customHeight="1">
      <c r="A201" s="35"/>
      <c r="B201" s="36"/>
      <c r="C201" s="188" t="s">
        <v>330</v>
      </c>
      <c r="D201" s="188" t="s">
        <v>169</v>
      </c>
      <c r="E201" s="189" t="s">
        <v>331</v>
      </c>
      <c r="F201" s="190" t="s">
        <v>332</v>
      </c>
      <c r="G201" s="191" t="s">
        <v>192</v>
      </c>
      <c r="H201" s="192">
        <v>1.26</v>
      </c>
      <c r="I201" s="193"/>
      <c r="J201" s="194">
        <f>ROUND(I201*H201,2)</f>
        <v>0</v>
      </c>
      <c r="K201" s="190" t="s">
        <v>173</v>
      </c>
      <c r="L201" s="40"/>
      <c r="M201" s="195" t="s">
        <v>1</v>
      </c>
      <c r="N201" s="196" t="s">
        <v>41</v>
      </c>
      <c r="O201" s="72"/>
      <c r="P201" s="197">
        <f>O201*H201</f>
        <v>0</v>
      </c>
      <c r="Q201" s="197">
        <v>1.8907700000000001</v>
      </c>
      <c r="R201" s="197">
        <f>Q201*H201</f>
        <v>2.3823702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174</v>
      </c>
      <c r="AT201" s="199" t="s">
        <v>169</v>
      </c>
      <c r="AU201" s="199" t="s">
        <v>86</v>
      </c>
      <c r="AY201" s="18" t="s">
        <v>167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8" t="s">
        <v>84</v>
      </c>
      <c r="BK201" s="200">
        <f>ROUND(I201*H201,2)</f>
        <v>0</v>
      </c>
      <c r="BL201" s="18" t="s">
        <v>174</v>
      </c>
      <c r="BM201" s="199" t="s">
        <v>333</v>
      </c>
    </row>
    <row r="202" spans="1:65" s="13" customFormat="1" ht="11.25">
      <c r="B202" s="201"/>
      <c r="C202" s="202"/>
      <c r="D202" s="203" t="s">
        <v>187</v>
      </c>
      <c r="E202" s="204" t="s">
        <v>130</v>
      </c>
      <c r="F202" s="205" t="s">
        <v>334</v>
      </c>
      <c r="G202" s="202"/>
      <c r="H202" s="206">
        <v>1.26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187</v>
      </c>
      <c r="AU202" s="212" t="s">
        <v>86</v>
      </c>
      <c r="AV202" s="13" t="s">
        <v>86</v>
      </c>
      <c r="AW202" s="13" t="s">
        <v>32</v>
      </c>
      <c r="AX202" s="13" t="s">
        <v>84</v>
      </c>
      <c r="AY202" s="212" t="s">
        <v>167</v>
      </c>
    </row>
    <row r="203" spans="1:65" s="2" customFormat="1" ht="21.75" customHeight="1">
      <c r="A203" s="35"/>
      <c r="B203" s="36"/>
      <c r="C203" s="188" t="s">
        <v>335</v>
      </c>
      <c r="D203" s="188" t="s">
        <v>169</v>
      </c>
      <c r="E203" s="189" t="s">
        <v>336</v>
      </c>
      <c r="F203" s="190" t="s">
        <v>337</v>
      </c>
      <c r="G203" s="191" t="s">
        <v>338</v>
      </c>
      <c r="H203" s="192">
        <v>7</v>
      </c>
      <c r="I203" s="193"/>
      <c r="J203" s="194">
        <f>ROUND(I203*H203,2)</f>
        <v>0</v>
      </c>
      <c r="K203" s="190" t="s">
        <v>173</v>
      </c>
      <c r="L203" s="40"/>
      <c r="M203" s="195" t="s">
        <v>1</v>
      </c>
      <c r="N203" s="196" t="s">
        <v>41</v>
      </c>
      <c r="O203" s="72"/>
      <c r="P203" s="197">
        <f>O203*H203</f>
        <v>0</v>
      </c>
      <c r="Q203" s="197">
        <v>0.22394</v>
      </c>
      <c r="R203" s="197">
        <f>Q203*H203</f>
        <v>1.56758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174</v>
      </c>
      <c r="AT203" s="199" t="s">
        <v>169</v>
      </c>
      <c r="AU203" s="199" t="s">
        <v>86</v>
      </c>
      <c r="AY203" s="18" t="s">
        <v>167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84</v>
      </c>
      <c r="BK203" s="200">
        <f>ROUND(I203*H203,2)</f>
        <v>0</v>
      </c>
      <c r="BL203" s="18" t="s">
        <v>174</v>
      </c>
      <c r="BM203" s="199" t="s">
        <v>339</v>
      </c>
    </row>
    <row r="204" spans="1:65" s="2" customFormat="1" ht="24.2" customHeight="1">
      <c r="A204" s="35"/>
      <c r="B204" s="36"/>
      <c r="C204" s="234" t="s">
        <v>340</v>
      </c>
      <c r="D204" s="234" t="s">
        <v>278</v>
      </c>
      <c r="E204" s="235" t="s">
        <v>341</v>
      </c>
      <c r="F204" s="236" t="s">
        <v>342</v>
      </c>
      <c r="G204" s="237" t="s">
        <v>338</v>
      </c>
      <c r="H204" s="238">
        <v>7</v>
      </c>
      <c r="I204" s="239"/>
      <c r="J204" s="240">
        <f>ROUND(I204*H204,2)</f>
        <v>0</v>
      </c>
      <c r="K204" s="236" t="s">
        <v>173</v>
      </c>
      <c r="L204" s="241"/>
      <c r="M204" s="242" t="s">
        <v>1</v>
      </c>
      <c r="N204" s="243" t="s">
        <v>41</v>
      </c>
      <c r="O204" s="72"/>
      <c r="P204" s="197">
        <f>O204*H204</f>
        <v>0</v>
      </c>
      <c r="Q204" s="197">
        <v>2.7E-2</v>
      </c>
      <c r="R204" s="197">
        <f>Q204*H204</f>
        <v>0.189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207</v>
      </c>
      <c r="AT204" s="199" t="s">
        <v>278</v>
      </c>
      <c r="AU204" s="199" t="s">
        <v>86</v>
      </c>
      <c r="AY204" s="18" t="s">
        <v>167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8" t="s">
        <v>84</v>
      </c>
      <c r="BK204" s="200">
        <f>ROUND(I204*H204,2)</f>
        <v>0</v>
      </c>
      <c r="BL204" s="18" t="s">
        <v>174</v>
      </c>
      <c r="BM204" s="199" t="s">
        <v>343</v>
      </c>
    </row>
    <row r="205" spans="1:65" s="12" customFormat="1" ht="22.9" customHeight="1">
      <c r="B205" s="172"/>
      <c r="C205" s="173"/>
      <c r="D205" s="174" t="s">
        <v>75</v>
      </c>
      <c r="E205" s="186" t="s">
        <v>189</v>
      </c>
      <c r="F205" s="186" t="s">
        <v>344</v>
      </c>
      <c r="G205" s="173"/>
      <c r="H205" s="173"/>
      <c r="I205" s="176"/>
      <c r="J205" s="187">
        <f>BK205</f>
        <v>0</v>
      </c>
      <c r="K205" s="173"/>
      <c r="L205" s="178"/>
      <c r="M205" s="179"/>
      <c r="N205" s="180"/>
      <c r="O205" s="180"/>
      <c r="P205" s="181">
        <f>SUM(P206:P219)</f>
        <v>0</v>
      </c>
      <c r="Q205" s="180"/>
      <c r="R205" s="181">
        <f>SUM(R206:R219)</f>
        <v>1525.35904</v>
      </c>
      <c r="S205" s="180"/>
      <c r="T205" s="182">
        <f>SUM(T206:T219)</f>
        <v>0</v>
      </c>
      <c r="AR205" s="183" t="s">
        <v>84</v>
      </c>
      <c r="AT205" s="184" t="s">
        <v>75</v>
      </c>
      <c r="AU205" s="184" t="s">
        <v>84</v>
      </c>
      <c r="AY205" s="183" t="s">
        <v>167</v>
      </c>
      <c r="BK205" s="185">
        <f>SUM(BK206:BK219)</f>
        <v>0</v>
      </c>
    </row>
    <row r="206" spans="1:65" s="2" customFormat="1" ht="24.2" customHeight="1">
      <c r="A206" s="35"/>
      <c r="B206" s="36"/>
      <c r="C206" s="188" t="s">
        <v>345</v>
      </c>
      <c r="D206" s="188" t="s">
        <v>169</v>
      </c>
      <c r="E206" s="189" t="s">
        <v>346</v>
      </c>
      <c r="F206" s="190" t="s">
        <v>347</v>
      </c>
      <c r="G206" s="191" t="s">
        <v>172</v>
      </c>
      <c r="H206" s="192">
        <v>1339</v>
      </c>
      <c r="I206" s="193"/>
      <c r="J206" s="194">
        <f>ROUND(I206*H206,2)</f>
        <v>0</v>
      </c>
      <c r="K206" s="190" t="s">
        <v>173</v>
      </c>
      <c r="L206" s="40"/>
      <c r="M206" s="195" t="s">
        <v>1</v>
      </c>
      <c r="N206" s="196" t="s">
        <v>41</v>
      </c>
      <c r="O206" s="72"/>
      <c r="P206" s="197">
        <f>O206*H206</f>
        <v>0</v>
      </c>
      <c r="Q206" s="197">
        <v>0.38700000000000001</v>
      </c>
      <c r="R206" s="197">
        <f>Q206*H206</f>
        <v>518.19299999999998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174</v>
      </c>
      <c r="AT206" s="199" t="s">
        <v>169</v>
      </c>
      <c r="AU206" s="199" t="s">
        <v>86</v>
      </c>
      <c r="AY206" s="18" t="s">
        <v>167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8" t="s">
        <v>84</v>
      </c>
      <c r="BK206" s="200">
        <f>ROUND(I206*H206,2)</f>
        <v>0</v>
      </c>
      <c r="BL206" s="18" t="s">
        <v>174</v>
      </c>
      <c r="BM206" s="199" t="s">
        <v>348</v>
      </c>
    </row>
    <row r="207" spans="1:65" s="2" customFormat="1" ht="24.2" customHeight="1">
      <c r="A207" s="35"/>
      <c r="B207" s="36"/>
      <c r="C207" s="188" t="s">
        <v>349</v>
      </c>
      <c r="D207" s="188" t="s">
        <v>169</v>
      </c>
      <c r="E207" s="189" t="s">
        <v>350</v>
      </c>
      <c r="F207" s="190" t="s">
        <v>351</v>
      </c>
      <c r="G207" s="191" t="s">
        <v>172</v>
      </c>
      <c r="H207" s="192">
        <v>360.3</v>
      </c>
      <c r="I207" s="193"/>
      <c r="J207" s="194">
        <f>ROUND(I207*H207,2)</f>
        <v>0</v>
      </c>
      <c r="K207" s="190" t="s">
        <v>173</v>
      </c>
      <c r="L207" s="40"/>
      <c r="M207" s="195" t="s">
        <v>1</v>
      </c>
      <c r="N207" s="196" t="s">
        <v>41</v>
      </c>
      <c r="O207" s="72"/>
      <c r="P207" s="197">
        <f>O207*H207</f>
        <v>0</v>
      </c>
      <c r="Q207" s="197">
        <v>0.23</v>
      </c>
      <c r="R207" s="197">
        <f>Q207*H207</f>
        <v>82.869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174</v>
      </c>
      <c r="AT207" s="199" t="s">
        <v>169</v>
      </c>
      <c r="AU207" s="199" t="s">
        <v>86</v>
      </c>
      <c r="AY207" s="18" t="s">
        <v>167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8" t="s">
        <v>84</v>
      </c>
      <c r="BK207" s="200">
        <f>ROUND(I207*H207,2)</f>
        <v>0</v>
      </c>
      <c r="BL207" s="18" t="s">
        <v>174</v>
      </c>
      <c r="BM207" s="199" t="s">
        <v>352</v>
      </c>
    </row>
    <row r="208" spans="1:65" s="14" customFormat="1" ht="11.25">
      <c r="B208" s="213"/>
      <c r="C208" s="214"/>
      <c r="D208" s="203" t="s">
        <v>187</v>
      </c>
      <c r="E208" s="215" t="s">
        <v>1</v>
      </c>
      <c r="F208" s="216" t="s">
        <v>353</v>
      </c>
      <c r="G208" s="214"/>
      <c r="H208" s="215" t="s">
        <v>1</v>
      </c>
      <c r="I208" s="217"/>
      <c r="J208" s="214"/>
      <c r="K208" s="214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187</v>
      </c>
      <c r="AU208" s="222" t="s">
        <v>86</v>
      </c>
      <c r="AV208" s="14" t="s">
        <v>84</v>
      </c>
      <c r="AW208" s="14" t="s">
        <v>32</v>
      </c>
      <c r="AX208" s="14" t="s">
        <v>76</v>
      </c>
      <c r="AY208" s="222" t="s">
        <v>167</v>
      </c>
    </row>
    <row r="209" spans="1:65" s="13" customFormat="1" ht="11.25">
      <c r="B209" s="201"/>
      <c r="C209" s="202"/>
      <c r="D209" s="203" t="s">
        <v>187</v>
      </c>
      <c r="E209" s="204" t="s">
        <v>1</v>
      </c>
      <c r="F209" s="205" t="s">
        <v>354</v>
      </c>
      <c r="G209" s="202"/>
      <c r="H209" s="206">
        <v>217.8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187</v>
      </c>
      <c r="AU209" s="212" t="s">
        <v>86</v>
      </c>
      <c r="AV209" s="13" t="s">
        <v>86</v>
      </c>
      <c r="AW209" s="13" t="s">
        <v>32</v>
      </c>
      <c r="AX209" s="13" t="s">
        <v>76</v>
      </c>
      <c r="AY209" s="212" t="s">
        <v>167</v>
      </c>
    </row>
    <row r="210" spans="1:65" s="13" customFormat="1" ht="11.25">
      <c r="B210" s="201"/>
      <c r="C210" s="202"/>
      <c r="D210" s="203" t="s">
        <v>187</v>
      </c>
      <c r="E210" s="204" t="s">
        <v>1</v>
      </c>
      <c r="F210" s="205" t="s">
        <v>355</v>
      </c>
      <c r="G210" s="202"/>
      <c r="H210" s="206">
        <v>142.5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187</v>
      </c>
      <c r="AU210" s="212" t="s">
        <v>86</v>
      </c>
      <c r="AV210" s="13" t="s">
        <v>86</v>
      </c>
      <c r="AW210" s="13" t="s">
        <v>32</v>
      </c>
      <c r="AX210" s="13" t="s">
        <v>76</v>
      </c>
      <c r="AY210" s="212" t="s">
        <v>167</v>
      </c>
    </row>
    <row r="211" spans="1:65" s="15" customFormat="1" ht="11.25">
      <c r="B211" s="223"/>
      <c r="C211" s="224"/>
      <c r="D211" s="203" t="s">
        <v>187</v>
      </c>
      <c r="E211" s="225" t="s">
        <v>1</v>
      </c>
      <c r="F211" s="226" t="s">
        <v>244</v>
      </c>
      <c r="G211" s="224"/>
      <c r="H211" s="227">
        <v>360.3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187</v>
      </c>
      <c r="AU211" s="233" t="s">
        <v>86</v>
      </c>
      <c r="AV211" s="15" t="s">
        <v>174</v>
      </c>
      <c r="AW211" s="15" t="s">
        <v>32</v>
      </c>
      <c r="AX211" s="15" t="s">
        <v>84</v>
      </c>
      <c r="AY211" s="233" t="s">
        <v>167</v>
      </c>
    </row>
    <row r="212" spans="1:65" s="2" customFormat="1" ht="33" customHeight="1">
      <c r="A212" s="35"/>
      <c r="B212" s="36"/>
      <c r="C212" s="188" t="s">
        <v>356</v>
      </c>
      <c r="D212" s="188" t="s">
        <v>169</v>
      </c>
      <c r="E212" s="189" t="s">
        <v>357</v>
      </c>
      <c r="F212" s="190" t="s">
        <v>358</v>
      </c>
      <c r="G212" s="191" t="s">
        <v>172</v>
      </c>
      <c r="H212" s="192">
        <v>1339</v>
      </c>
      <c r="I212" s="193"/>
      <c r="J212" s="194">
        <f>ROUND(I212*H212,2)</f>
        <v>0</v>
      </c>
      <c r="K212" s="190" t="s">
        <v>173</v>
      </c>
      <c r="L212" s="40"/>
      <c r="M212" s="195" t="s">
        <v>1</v>
      </c>
      <c r="N212" s="196" t="s">
        <v>41</v>
      </c>
      <c r="O212" s="72"/>
      <c r="P212" s="197">
        <f>O212*H212</f>
        <v>0</v>
      </c>
      <c r="Q212" s="197">
        <v>0.10548</v>
      </c>
      <c r="R212" s="197">
        <f>Q212*H212</f>
        <v>141.23772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174</v>
      </c>
      <c r="AT212" s="199" t="s">
        <v>169</v>
      </c>
      <c r="AU212" s="199" t="s">
        <v>86</v>
      </c>
      <c r="AY212" s="18" t="s">
        <v>167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8" t="s">
        <v>84</v>
      </c>
      <c r="BK212" s="200">
        <f>ROUND(I212*H212,2)</f>
        <v>0</v>
      </c>
      <c r="BL212" s="18" t="s">
        <v>174</v>
      </c>
      <c r="BM212" s="199" t="s">
        <v>359</v>
      </c>
    </row>
    <row r="213" spans="1:65" s="2" customFormat="1" ht="24.2" customHeight="1">
      <c r="A213" s="35"/>
      <c r="B213" s="36"/>
      <c r="C213" s="188" t="s">
        <v>360</v>
      </c>
      <c r="D213" s="188" t="s">
        <v>169</v>
      </c>
      <c r="E213" s="189" t="s">
        <v>361</v>
      </c>
      <c r="F213" s="190" t="s">
        <v>362</v>
      </c>
      <c r="G213" s="191" t="s">
        <v>172</v>
      </c>
      <c r="H213" s="192">
        <v>2678</v>
      </c>
      <c r="I213" s="193"/>
      <c r="J213" s="194">
        <f>ROUND(I213*H213,2)</f>
        <v>0</v>
      </c>
      <c r="K213" s="190" t="s">
        <v>173</v>
      </c>
      <c r="L213" s="40"/>
      <c r="M213" s="195" t="s">
        <v>1</v>
      </c>
      <c r="N213" s="196" t="s">
        <v>41</v>
      </c>
      <c r="O213" s="72"/>
      <c r="P213" s="197">
        <f>O213*H213</f>
        <v>0</v>
      </c>
      <c r="Q213" s="197">
        <v>7.1000000000000002E-4</v>
      </c>
      <c r="R213" s="197">
        <f>Q213*H213</f>
        <v>1.9013800000000001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174</v>
      </c>
      <c r="AT213" s="199" t="s">
        <v>169</v>
      </c>
      <c r="AU213" s="199" t="s">
        <v>86</v>
      </c>
      <c r="AY213" s="18" t="s">
        <v>167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8" t="s">
        <v>84</v>
      </c>
      <c r="BK213" s="200">
        <f>ROUND(I213*H213,2)</f>
        <v>0</v>
      </c>
      <c r="BL213" s="18" t="s">
        <v>174</v>
      </c>
      <c r="BM213" s="199" t="s">
        <v>363</v>
      </c>
    </row>
    <row r="214" spans="1:65" s="13" customFormat="1" ht="11.25">
      <c r="B214" s="201"/>
      <c r="C214" s="202"/>
      <c r="D214" s="203" t="s">
        <v>187</v>
      </c>
      <c r="E214" s="204" t="s">
        <v>1</v>
      </c>
      <c r="F214" s="205" t="s">
        <v>364</v>
      </c>
      <c r="G214" s="202"/>
      <c r="H214" s="206">
        <v>2678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187</v>
      </c>
      <c r="AU214" s="212" t="s">
        <v>86</v>
      </c>
      <c r="AV214" s="13" t="s">
        <v>86</v>
      </c>
      <c r="AW214" s="13" t="s">
        <v>32</v>
      </c>
      <c r="AX214" s="13" t="s">
        <v>84</v>
      </c>
      <c r="AY214" s="212" t="s">
        <v>167</v>
      </c>
    </row>
    <row r="215" spans="1:65" s="2" customFormat="1" ht="16.5" customHeight="1">
      <c r="A215" s="35"/>
      <c r="B215" s="36"/>
      <c r="C215" s="188" t="s">
        <v>365</v>
      </c>
      <c r="D215" s="188" t="s">
        <v>169</v>
      </c>
      <c r="E215" s="189" t="s">
        <v>366</v>
      </c>
      <c r="F215" s="190" t="s">
        <v>367</v>
      </c>
      <c r="G215" s="191" t="s">
        <v>172</v>
      </c>
      <c r="H215" s="192">
        <v>2678</v>
      </c>
      <c r="I215" s="193"/>
      <c r="J215" s="194">
        <f>ROUND(I215*H215,2)</f>
        <v>0</v>
      </c>
      <c r="K215" s="190" t="s">
        <v>173</v>
      </c>
      <c r="L215" s="40"/>
      <c r="M215" s="195" t="s">
        <v>1</v>
      </c>
      <c r="N215" s="196" t="s">
        <v>41</v>
      </c>
      <c r="O215" s="72"/>
      <c r="P215" s="197">
        <f>O215*H215</f>
        <v>0</v>
      </c>
      <c r="Q215" s="197">
        <v>0.2268</v>
      </c>
      <c r="R215" s="197">
        <f>Q215*H215</f>
        <v>607.37040000000002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174</v>
      </c>
      <c r="AT215" s="199" t="s">
        <v>169</v>
      </c>
      <c r="AU215" s="199" t="s">
        <v>86</v>
      </c>
      <c r="AY215" s="18" t="s">
        <v>167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84</v>
      </c>
      <c r="BK215" s="200">
        <f>ROUND(I215*H215,2)</f>
        <v>0</v>
      </c>
      <c r="BL215" s="18" t="s">
        <v>174</v>
      </c>
      <c r="BM215" s="199" t="s">
        <v>368</v>
      </c>
    </row>
    <row r="216" spans="1:65" s="14" customFormat="1" ht="11.25">
      <c r="B216" s="213"/>
      <c r="C216" s="214"/>
      <c r="D216" s="203" t="s">
        <v>187</v>
      </c>
      <c r="E216" s="215" t="s">
        <v>1</v>
      </c>
      <c r="F216" s="216" t="s">
        <v>369</v>
      </c>
      <c r="G216" s="214"/>
      <c r="H216" s="215" t="s">
        <v>1</v>
      </c>
      <c r="I216" s="217"/>
      <c r="J216" s="214"/>
      <c r="K216" s="214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187</v>
      </c>
      <c r="AU216" s="222" t="s">
        <v>86</v>
      </c>
      <c r="AV216" s="14" t="s">
        <v>84</v>
      </c>
      <c r="AW216" s="14" t="s">
        <v>32</v>
      </c>
      <c r="AX216" s="14" t="s">
        <v>76</v>
      </c>
      <c r="AY216" s="222" t="s">
        <v>167</v>
      </c>
    </row>
    <row r="217" spans="1:65" s="13" customFormat="1" ht="11.25">
      <c r="B217" s="201"/>
      <c r="C217" s="202"/>
      <c r="D217" s="203" t="s">
        <v>187</v>
      </c>
      <c r="E217" s="204" t="s">
        <v>1</v>
      </c>
      <c r="F217" s="205" t="s">
        <v>370</v>
      </c>
      <c r="G217" s="202"/>
      <c r="H217" s="206">
        <v>2678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187</v>
      </c>
      <c r="AU217" s="212" t="s">
        <v>86</v>
      </c>
      <c r="AV217" s="13" t="s">
        <v>86</v>
      </c>
      <c r="AW217" s="13" t="s">
        <v>32</v>
      </c>
      <c r="AX217" s="13" t="s">
        <v>84</v>
      </c>
      <c r="AY217" s="212" t="s">
        <v>167</v>
      </c>
    </row>
    <row r="218" spans="1:65" s="2" customFormat="1" ht="33" customHeight="1">
      <c r="A218" s="35"/>
      <c r="B218" s="36"/>
      <c r="C218" s="188" t="s">
        <v>371</v>
      </c>
      <c r="D218" s="188" t="s">
        <v>169</v>
      </c>
      <c r="E218" s="189" t="s">
        <v>372</v>
      </c>
      <c r="F218" s="190" t="s">
        <v>373</v>
      </c>
      <c r="G218" s="191" t="s">
        <v>172</v>
      </c>
      <c r="H218" s="192">
        <v>1339</v>
      </c>
      <c r="I218" s="193"/>
      <c r="J218" s="194">
        <f>ROUND(I218*H218,2)</f>
        <v>0</v>
      </c>
      <c r="K218" s="190" t="s">
        <v>173</v>
      </c>
      <c r="L218" s="40"/>
      <c r="M218" s="195" t="s">
        <v>1</v>
      </c>
      <c r="N218" s="196" t="s">
        <v>41</v>
      </c>
      <c r="O218" s="72"/>
      <c r="P218" s="197">
        <f>O218*H218</f>
        <v>0</v>
      </c>
      <c r="Q218" s="197">
        <v>0.12966</v>
      </c>
      <c r="R218" s="197">
        <f>Q218*H218</f>
        <v>173.61473999999998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174</v>
      </c>
      <c r="AT218" s="199" t="s">
        <v>169</v>
      </c>
      <c r="AU218" s="199" t="s">
        <v>86</v>
      </c>
      <c r="AY218" s="18" t="s">
        <v>167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8" t="s">
        <v>84</v>
      </c>
      <c r="BK218" s="200">
        <f>ROUND(I218*H218,2)</f>
        <v>0</v>
      </c>
      <c r="BL218" s="18" t="s">
        <v>174</v>
      </c>
      <c r="BM218" s="199" t="s">
        <v>374</v>
      </c>
    </row>
    <row r="219" spans="1:65" s="2" customFormat="1" ht="21.75" customHeight="1">
      <c r="A219" s="35"/>
      <c r="B219" s="36"/>
      <c r="C219" s="188" t="s">
        <v>375</v>
      </c>
      <c r="D219" s="188" t="s">
        <v>169</v>
      </c>
      <c r="E219" s="189" t="s">
        <v>376</v>
      </c>
      <c r="F219" s="190" t="s">
        <v>377</v>
      </c>
      <c r="G219" s="191" t="s">
        <v>182</v>
      </c>
      <c r="H219" s="192">
        <v>48</v>
      </c>
      <c r="I219" s="193"/>
      <c r="J219" s="194">
        <f>ROUND(I219*H219,2)</f>
        <v>0</v>
      </c>
      <c r="K219" s="190" t="s">
        <v>173</v>
      </c>
      <c r="L219" s="40"/>
      <c r="M219" s="195" t="s">
        <v>1</v>
      </c>
      <c r="N219" s="196" t="s">
        <v>41</v>
      </c>
      <c r="O219" s="72"/>
      <c r="P219" s="197">
        <f>O219*H219</f>
        <v>0</v>
      </c>
      <c r="Q219" s="197">
        <v>3.5999999999999999E-3</v>
      </c>
      <c r="R219" s="197">
        <f>Q219*H219</f>
        <v>0.17280000000000001</v>
      </c>
      <c r="S219" s="197">
        <v>0</v>
      </c>
      <c r="T219" s="19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174</v>
      </c>
      <c r="AT219" s="199" t="s">
        <v>169</v>
      </c>
      <c r="AU219" s="199" t="s">
        <v>86</v>
      </c>
      <c r="AY219" s="18" t="s">
        <v>167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8" t="s">
        <v>84</v>
      </c>
      <c r="BK219" s="200">
        <f>ROUND(I219*H219,2)</f>
        <v>0</v>
      </c>
      <c r="BL219" s="18" t="s">
        <v>174</v>
      </c>
      <c r="BM219" s="199" t="s">
        <v>378</v>
      </c>
    </row>
    <row r="220" spans="1:65" s="12" customFormat="1" ht="22.9" customHeight="1">
      <c r="B220" s="172"/>
      <c r="C220" s="173"/>
      <c r="D220" s="174" t="s">
        <v>75</v>
      </c>
      <c r="E220" s="186" t="s">
        <v>207</v>
      </c>
      <c r="F220" s="186" t="s">
        <v>379</v>
      </c>
      <c r="G220" s="173"/>
      <c r="H220" s="173"/>
      <c r="I220" s="176"/>
      <c r="J220" s="187">
        <f>BK220</f>
        <v>0</v>
      </c>
      <c r="K220" s="173"/>
      <c r="L220" s="178"/>
      <c r="M220" s="179"/>
      <c r="N220" s="180"/>
      <c r="O220" s="180"/>
      <c r="P220" s="181">
        <f>SUM(P221:P233)</f>
        <v>0</v>
      </c>
      <c r="Q220" s="180"/>
      <c r="R220" s="181">
        <f>SUM(R221:R233)</f>
        <v>5.0881599999999993</v>
      </c>
      <c r="S220" s="180"/>
      <c r="T220" s="182">
        <f>SUM(T221:T233)</f>
        <v>0</v>
      </c>
      <c r="AR220" s="183" t="s">
        <v>84</v>
      </c>
      <c r="AT220" s="184" t="s">
        <v>75</v>
      </c>
      <c r="AU220" s="184" t="s">
        <v>84</v>
      </c>
      <c r="AY220" s="183" t="s">
        <v>167</v>
      </c>
      <c r="BK220" s="185">
        <f>SUM(BK221:BK233)</f>
        <v>0</v>
      </c>
    </row>
    <row r="221" spans="1:65" s="2" customFormat="1" ht="24.2" customHeight="1">
      <c r="A221" s="35"/>
      <c r="B221" s="36"/>
      <c r="C221" s="188" t="s">
        <v>124</v>
      </c>
      <c r="D221" s="188" t="s">
        <v>169</v>
      </c>
      <c r="E221" s="189" t="s">
        <v>380</v>
      </c>
      <c r="F221" s="190" t="s">
        <v>381</v>
      </c>
      <c r="G221" s="191" t="s">
        <v>182</v>
      </c>
      <c r="H221" s="192">
        <v>21</v>
      </c>
      <c r="I221" s="193"/>
      <c r="J221" s="194">
        <f>ROUND(I221*H221,2)</f>
        <v>0</v>
      </c>
      <c r="K221" s="190" t="s">
        <v>173</v>
      </c>
      <c r="L221" s="40"/>
      <c r="M221" s="195" t="s">
        <v>1</v>
      </c>
      <c r="N221" s="196" t="s">
        <v>41</v>
      </c>
      <c r="O221" s="72"/>
      <c r="P221" s="197">
        <f>O221*H221</f>
        <v>0</v>
      </c>
      <c r="Q221" s="197">
        <v>2.7599999999999999E-3</v>
      </c>
      <c r="R221" s="197">
        <f>Q221*H221</f>
        <v>5.7959999999999998E-2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174</v>
      </c>
      <c r="AT221" s="199" t="s">
        <v>169</v>
      </c>
      <c r="AU221" s="199" t="s">
        <v>86</v>
      </c>
      <c r="AY221" s="18" t="s">
        <v>167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8" t="s">
        <v>84</v>
      </c>
      <c r="BK221" s="200">
        <f>ROUND(I221*H221,2)</f>
        <v>0</v>
      </c>
      <c r="BL221" s="18" t="s">
        <v>174</v>
      </c>
      <c r="BM221" s="199" t="s">
        <v>382</v>
      </c>
    </row>
    <row r="222" spans="1:65" s="14" customFormat="1" ht="11.25">
      <c r="B222" s="213"/>
      <c r="C222" s="214"/>
      <c r="D222" s="203" t="s">
        <v>187</v>
      </c>
      <c r="E222" s="215" t="s">
        <v>1</v>
      </c>
      <c r="F222" s="216" t="s">
        <v>383</v>
      </c>
      <c r="G222" s="214"/>
      <c r="H222" s="215" t="s">
        <v>1</v>
      </c>
      <c r="I222" s="217"/>
      <c r="J222" s="214"/>
      <c r="K222" s="214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187</v>
      </c>
      <c r="AU222" s="222" t="s">
        <v>86</v>
      </c>
      <c r="AV222" s="14" t="s">
        <v>84</v>
      </c>
      <c r="AW222" s="14" t="s">
        <v>32</v>
      </c>
      <c r="AX222" s="14" t="s">
        <v>76</v>
      </c>
      <c r="AY222" s="222" t="s">
        <v>167</v>
      </c>
    </row>
    <row r="223" spans="1:65" s="13" customFormat="1" ht="11.25">
      <c r="B223" s="201"/>
      <c r="C223" s="202"/>
      <c r="D223" s="203" t="s">
        <v>187</v>
      </c>
      <c r="E223" s="204" t="s">
        <v>1</v>
      </c>
      <c r="F223" s="205" t="s">
        <v>384</v>
      </c>
      <c r="G223" s="202"/>
      <c r="H223" s="206">
        <v>21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187</v>
      </c>
      <c r="AU223" s="212" t="s">
        <v>86</v>
      </c>
      <c r="AV223" s="13" t="s">
        <v>86</v>
      </c>
      <c r="AW223" s="13" t="s">
        <v>32</v>
      </c>
      <c r="AX223" s="13" t="s">
        <v>84</v>
      </c>
      <c r="AY223" s="212" t="s">
        <v>167</v>
      </c>
    </row>
    <row r="224" spans="1:65" s="2" customFormat="1" ht="21.75" customHeight="1">
      <c r="A224" s="35"/>
      <c r="B224" s="36"/>
      <c r="C224" s="188" t="s">
        <v>385</v>
      </c>
      <c r="D224" s="188" t="s">
        <v>169</v>
      </c>
      <c r="E224" s="189" t="s">
        <v>386</v>
      </c>
      <c r="F224" s="190" t="s">
        <v>387</v>
      </c>
      <c r="G224" s="191" t="s">
        <v>182</v>
      </c>
      <c r="H224" s="192">
        <v>21</v>
      </c>
      <c r="I224" s="193"/>
      <c r="J224" s="194">
        <f t="shared" ref="J224:J233" si="0">ROUND(I224*H224,2)</f>
        <v>0</v>
      </c>
      <c r="K224" s="190" t="s">
        <v>173</v>
      </c>
      <c r="L224" s="40"/>
      <c r="M224" s="195" t="s">
        <v>1</v>
      </c>
      <c r="N224" s="196" t="s">
        <v>41</v>
      </c>
      <c r="O224" s="72"/>
      <c r="P224" s="197">
        <f t="shared" ref="P224:P233" si="1">O224*H224</f>
        <v>0</v>
      </c>
      <c r="Q224" s="197">
        <v>0</v>
      </c>
      <c r="R224" s="197">
        <f t="shared" ref="R224:R233" si="2">Q224*H224</f>
        <v>0</v>
      </c>
      <c r="S224" s="197">
        <v>0</v>
      </c>
      <c r="T224" s="198">
        <f t="shared" ref="T224:T233" si="3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174</v>
      </c>
      <c r="AT224" s="199" t="s">
        <v>169</v>
      </c>
      <c r="AU224" s="199" t="s">
        <v>86</v>
      </c>
      <c r="AY224" s="18" t="s">
        <v>167</v>
      </c>
      <c r="BE224" s="200">
        <f t="shared" ref="BE224:BE233" si="4">IF(N224="základní",J224,0)</f>
        <v>0</v>
      </c>
      <c r="BF224" s="200">
        <f t="shared" ref="BF224:BF233" si="5">IF(N224="snížená",J224,0)</f>
        <v>0</v>
      </c>
      <c r="BG224" s="200">
        <f t="shared" ref="BG224:BG233" si="6">IF(N224="zákl. přenesená",J224,0)</f>
        <v>0</v>
      </c>
      <c r="BH224" s="200">
        <f t="shared" ref="BH224:BH233" si="7">IF(N224="sníž. přenesená",J224,0)</f>
        <v>0</v>
      </c>
      <c r="BI224" s="200">
        <f t="shared" ref="BI224:BI233" si="8">IF(N224="nulová",J224,0)</f>
        <v>0</v>
      </c>
      <c r="BJ224" s="18" t="s">
        <v>84</v>
      </c>
      <c r="BK224" s="200">
        <f t="shared" ref="BK224:BK233" si="9">ROUND(I224*H224,2)</f>
        <v>0</v>
      </c>
      <c r="BL224" s="18" t="s">
        <v>174</v>
      </c>
      <c r="BM224" s="199" t="s">
        <v>388</v>
      </c>
    </row>
    <row r="225" spans="1:65" s="2" customFormat="1" ht="24.2" customHeight="1">
      <c r="A225" s="35"/>
      <c r="B225" s="36"/>
      <c r="C225" s="188" t="s">
        <v>389</v>
      </c>
      <c r="D225" s="188" t="s">
        <v>169</v>
      </c>
      <c r="E225" s="189" t="s">
        <v>390</v>
      </c>
      <c r="F225" s="190" t="s">
        <v>391</v>
      </c>
      <c r="G225" s="191" t="s">
        <v>338</v>
      </c>
      <c r="H225" s="192">
        <v>7</v>
      </c>
      <c r="I225" s="193"/>
      <c r="J225" s="194">
        <f t="shared" si="0"/>
        <v>0</v>
      </c>
      <c r="K225" s="190" t="s">
        <v>173</v>
      </c>
      <c r="L225" s="40"/>
      <c r="M225" s="195" t="s">
        <v>1</v>
      </c>
      <c r="N225" s="196" t="s">
        <v>41</v>
      </c>
      <c r="O225" s="72"/>
      <c r="P225" s="197">
        <f t="shared" si="1"/>
        <v>0</v>
      </c>
      <c r="Q225" s="197">
        <v>0.12422</v>
      </c>
      <c r="R225" s="197">
        <f t="shared" si="2"/>
        <v>0.86953999999999998</v>
      </c>
      <c r="S225" s="197">
        <v>0</v>
      </c>
      <c r="T225" s="198">
        <f t="shared" si="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174</v>
      </c>
      <c r="AT225" s="199" t="s">
        <v>169</v>
      </c>
      <c r="AU225" s="199" t="s">
        <v>86</v>
      </c>
      <c r="AY225" s="18" t="s">
        <v>167</v>
      </c>
      <c r="BE225" s="200">
        <f t="shared" si="4"/>
        <v>0</v>
      </c>
      <c r="BF225" s="200">
        <f t="shared" si="5"/>
        <v>0</v>
      </c>
      <c r="BG225" s="200">
        <f t="shared" si="6"/>
        <v>0</v>
      </c>
      <c r="BH225" s="200">
        <f t="shared" si="7"/>
        <v>0</v>
      </c>
      <c r="BI225" s="200">
        <f t="shared" si="8"/>
        <v>0</v>
      </c>
      <c r="BJ225" s="18" t="s">
        <v>84</v>
      </c>
      <c r="BK225" s="200">
        <f t="shared" si="9"/>
        <v>0</v>
      </c>
      <c r="BL225" s="18" t="s">
        <v>174</v>
      </c>
      <c r="BM225" s="199" t="s">
        <v>392</v>
      </c>
    </row>
    <row r="226" spans="1:65" s="2" customFormat="1" ht="24.2" customHeight="1">
      <c r="A226" s="35"/>
      <c r="B226" s="36"/>
      <c r="C226" s="234" t="s">
        <v>393</v>
      </c>
      <c r="D226" s="234" t="s">
        <v>278</v>
      </c>
      <c r="E226" s="235" t="s">
        <v>394</v>
      </c>
      <c r="F226" s="236" t="s">
        <v>395</v>
      </c>
      <c r="G226" s="237" t="s">
        <v>338</v>
      </c>
      <c r="H226" s="238">
        <v>7</v>
      </c>
      <c r="I226" s="239"/>
      <c r="J226" s="240">
        <f t="shared" si="0"/>
        <v>0</v>
      </c>
      <c r="K226" s="236" t="s">
        <v>173</v>
      </c>
      <c r="L226" s="241"/>
      <c r="M226" s="242" t="s">
        <v>1</v>
      </c>
      <c r="N226" s="243" t="s">
        <v>41</v>
      </c>
      <c r="O226" s="72"/>
      <c r="P226" s="197">
        <f t="shared" si="1"/>
        <v>0</v>
      </c>
      <c r="Q226" s="197">
        <v>7.1999999999999995E-2</v>
      </c>
      <c r="R226" s="197">
        <f t="shared" si="2"/>
        <v>0.504</v>
      </c>
      <c r="S226" s="197">
        <v>0</v>
      </c>
      <c r="T226" s="198">
        <f t="shared" si="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207</v>
      </c>
      <c r="AT226" s="199" t="s">
        <v>278</v>
      </c>
      <c r="AU226" s="199" t="s">
        <v>86</v>
      </c>
      <c r="AY226" s="18" t="s">
        <v>167</v>
      </c>
      <c r="BE226" s="200">
        <f t="shared" si="4"/>
        <v>0</v>
      </c>
      <c r="BF226" s="200">
        <f t="shared" si="5"/>
        <v>0</v>
      </c>
      <c r="BG226" s="200">
        <f t="shared" si="6"/>
        <v>0</v>
      </c>
      <c r="BH226" s="200">
        <f t="shared" si="7"/>
        <v>0</v>
      </c>
      <c r="BI226" s="200">
        <f t="shared" si="8"/>
        <v>0</v>
      </c>
      <c r="BJ226" s="18" t="s">
        <v>84</v>
      </c>
      <c r="BK226" s="200">
        <f t="shared" si="9"/>
        <v>0</v>
      </c>
      <c r="BL226" s="18" t="s">
        <v>174</v>
      </c>
      <c r="BM226" s="199" t="s">
        <v>396</v>
      </c>
    </row>
    <row r="227" spans="1:65" s="2" customFormat="1" ht="21.75" customHeight="1">
      <c r="A227" s="35"/>
      <c r="B227" s="36"/>
      <c r="C227" s="234" t="s">
        <v>397</v>
      </c>
      <c r="D227" s="234" t="s">
        <v>278</v>
      </c>
      <c r="E227" s="235" t="s">
        <v>398</v>
      </c>
      <c r="F227" s="236" t="s">
        <v>399</v>
      </c>
      <c r="G227" s="237" t="s">
        <v>338</v>
      </c>
      <c r="H227" s="238">
        <v>7</v>
      </c>
      <c r="I227" s="239"/>
      <c r="J227" s="240">
        <f t="shared" si="0"/>
        <v>0</v>
      </c>
      <c r="K227" s="236" t="s">
        <v>173</v>
      </c>
      <c r="L227" s="241"/>
      <c r="M227" s="242" t="s">
        <v>1</v>
      </c>
      <c r="N227" s="243" t="s">
        <v>41</v>
      </c>
      <c r="O227" s="72"/>
      <c r="P227" s="197">
        <f t="shared" si="1"/>
        <v>0</v>
      </c>
      <c r="Q227" s="197">
        <v>0.111</v>
      </c>
      <c r="R227" s="197">
        <f t="shared" si="2"/>
        <v>0.77700000000000002</v>
      </c>
      <c r="S227" s="197">
        <v>0</v>
      </c>
      <c r="T227" s="198">
        <f t="shared" si="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207</v>
      </c>
      <c r="AT227" s="199" t="s">
        <v>278</v>
      </c>
      <c r="AU227" s="199" t="s">
        <v>86</v>
      </c>
      <c r="AY227" s="18" t="s">
        <v>167</v>
      </c>
      <c r="BE227" s="200">
        <f t="shared" si="4"/>
        <v>0</v>
      </c>
      <c r="BF227" s="200">
        <f t="shared" si="5"/>
        <v>0</v>
      </c>
      <c r="BG227" s="200">
        <f t="shared" si="6"/>
        <v>0</v>
      </c>
      <c r="BH227" s="200">
        <f t="shared" si="7"/>
        <v>0</v>
      </c>
      <c r="BI227" s="200">
        <f t="shared" si="8"/>
        <v>0</v>
      </c>
      <c r="BJ227" s="18" t="s">
        <v>84</v>
      </c>
      <c r="BK227" s="200">
        <f t="shared" si="9"/>
        <v>0</v>
      </c>
      <c r="BL227" s="18" t="s">
        <v>174</v>
      </c>
      <c r="BM227" s="199" t="s">
        <v>400</v>
      </c>
    </row>
    <row r="228" spans="1:65" s="2" customFormat="1" ht="24.2" customHeight="1">
      <c r="A228" s="35"/>
      <c r="B228" s="36"/>
      <c r="C228" s="234" t="s">
        <v>401</v>
      </c>
      <c r="D228" s="234" t="s">
        <v>278</v>
      </c>
      <c r="E228" s="235" t="s">
        <v>402</v>
      </c>
      <c r="F228" s="236" t="s">
        <v>403</v>
      </c>
      <c r="G228" s="237" t="s">
        <v>338</v>
      </c>
      <c r="H228" s="238">
        <v>7</v>
      </c>
      <c r="I228" s="239"/>
      <c r="J228" s="240">
        <f t="shared" si="0"/>
        <v>0</v>
      </c>
      <c r="K228" s="236" t="s">
        <v>173</v>
      </c>
      <c r="L228" s="241"/>
      <c r="M228" s="242" t="s">
        <v>1</v>
      </c>
      <c r="N228" s="243" t="s">
        <v>41</v>
      </c>
      <c r="O228" s="72"/>
      <c r="P228" s="197">
        <f t="shared" si="1"/>
        <v>0</v>
      </c>
      <c r="Q228" s="197">
        <v>0.08</v>
      </c>
      <c r="R228" s="197">
        <f t="shared" si="2"/>
        <v>0.56000000000000005</v>
      </c>
      <c r="S228" s="197">
        <v>0</v>
      </c>
      <c r="T228" s="198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207</v>
      </c>
      <c r="AT228" s="199" t="s">
        <v>278</v>
      </c>
      <c r="AU228" s="199" t="s">
        <v>86</v>
      </c>
      <c r="AY228" s="18" t="s">
        <v>167</v>
      </c>
      <c r="BE228" s="200">
        <f t="shared" si="4"/>
        <v>0</v>
      </c>
      <c r="BF228" s="200">
        <f t="shared" si="5"/>
        <v>0</v>
      </c>
      <c r="BG228" s="200">
        <f t="shared" si="6"/>
        <v>0</v>
      </c>
      <c r="BH228" s="200">
        <f t="shared" si="7"/>
        <v>0</v>
      </c>
      <c r="BI228" s="200">
        <f t="shared" si="8"/>
        <v>0</v>
      </c>
      <c r="BJ228" s="18" t="s">
        <v>84</v>
      </c>
      <c r="BK228" s="200">
        <f t="shared" si="9"/>
        <v>0</v>
      </c>
      <c r="BL228" s="18" t="s">
        <v>174</v>
      </c>
      <c r="BM228" s="199" t="s">
        <v>404</v>
      </c>
    </row>
    <row r="229" spans="1:65" s="2" customFormat="1" ht="24.2" customHeight="1">
      <c r="A229" s="35"/>
      <c r="B229" s="36"/>
      <c r="C229" s="188" t="s">
        <v>405</v>
      </c>
      <c r="D229" s="188" t="s">
        <v>169</v>
      </c>
      <c r="E229" s="189" t="s">
        <v>406</v>
      </c>
      <c r="F229" s="190" t="s">
        <v>407</v>
      </c>
      <c r="G229" s="191" t="s">
        <v>338</v>
      </c>
      <c r="H229" s="192">
        <v>7</v>
      </c>
      <c r="I229" s="193"/>
      <c r="J229" s="194">
        <f t="shared" si="0"/>
        <v>0</v>
      </c>
      <c r="K229" s="190" t="s">
        <v>173</v>
      </c>
      <c r="L229" s="40"/>
      <c r="M229" s="195" t="s">
        <v>1</v>
      </c>
      <c r="N229" s="196" t="s">
        <v>41</v>
      </c>
      <c r="O229" s="72"/>
      <c r="P229" s="197">
        <f t="shared" si="1"/>
        <v>0</v>
      </c>
      <c r="Q229" s="197">
        <v>2.972E-2</v>
      </c>
      <c r="R229" s="197">
        <f t="shared" si="2"/>
        <v>0.20804</v>
      </c>
      <c r="S229" s="197">
        <v>0</v>
      </c>
      <c r="T229" s="198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9" t="s">
        <v>174</v>
      </c>
      <c r="AT229" s="199" t="s">
        <v>169</v>
      </c>
      <c r="AU229" s="199" t="s">
        <v>86</v>
      </c>
      <c r="AY229" s="18" t="s">
        <v>167</v>
      </c>
      <c r="BE229" s="200">
        <f t="shared" si="4"/>
        <v>0</v>
      </c>
      <c r="BF229" s="200">
        <f t="shared" si="5"/>
        <v>0</v>
      </c>
      <c r="BG229" s="200">
        <f t="shared" si="6"/>
        <v>0</v>
      </c>
      <c r="BH229" s="200">
        <f t="shared" si="7"/>
        <v>0</v>
      </c>
      <c r="BI229" s="200">
        <f t="shared" si="8"/>
        <v>0</v>
      </c>
      <c r="BJ229" s="18" t="s">
        <v>84</v>
      </c>
      <c r="BK229" s="200">
        <f t="shared" si="9"/>
        <v>0</v>
      </c>
      <c r="BL229" s="18" t="s">
        <v>174</v>
      </c>
      <c r="BM229" s="199" t="s">
        <v>408</v>
      </c>
    </row>
    <row r="230" spans="1:65" s="2" customFormat="1" ht="24.2" customHeight="1">
      <c r="A230" s="35"/>
      <c r="B230" s="36"/>
      <c r="C230" s="188" t="s">
        <v>409</v>
      </c>
      <c r="D230" s="188" t="s">
        <v>169</v>
      </c>
      <c r="E230" s="189" t="s">
        <v>410</v>
      </c>
      <c r="F230" s="190" t="s">
        <v>411</v>
      </c>
      <c r="G230" s="191" t="s">
        <v>338</v>
      </c>
      <c r="H230" s="192">
        <v>7</v>
      </c>
      <c r="I230" s="193"/>
      <c r="J230" s="194">
        <f t="shared" si="0"/>
        <v>0</v>
      </c>
      <c r="K230" s="190" t="s">
        <v>173</v>
      </c>
      <c r="L230" s="40"/>
      <c r="M230" s="195" t="s">
        <v>1</v>
      </c>
      <c r="N230" s="196" t="s">
        <v>41</v>
      </c>
      <c r="O230" s="72"/>
      <c r="P230" s="197">
        <f t="shared" si="1"/>
        <v>0</v>
      </c>
      <c r="Q230" s="197">
        <v>2.972E-2</v>
      </c>
      <c r="R230" s="197">
        <f t="shared" si="2"/>
        <v>0.20804</v>
      </c>
      <c r="S230" s="197">
        <v>0</v>
      </c>
      <c r="T230" s="198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174</v>
      </c>
      <c r="AT230" s="199" t="s">
        <v>169</v>
      </c>
      <c r="AU230" s="199" t="s">
        <v>86</v>
      </c>
      <c r="AY230" s="18" t="s">
        <v>167</v>
      </c>
      <c r="BE230" s="200">
        <f t="shared" si="4"/>
        <v>0</v>
      </c>
      <c r="BF230" s="200">
        <f t="shared" si="5"/>
        <v>0</v>
      </c>
      <c r="BG230" s="200">
        <f t="shared" si="6"/>
        <v>0</v>
      </c>
      <c r="BH230" s="200">
        <f t="shared" si="7"/>
        <v>0</v>
      </c>
      <c r="BI230" s="200">
        <f t="shared" si="8"/>
        <v>0</v>
      </c>
      <c r="BJ230" s="18" t="s">
        <v>84</v>
      </c>
      <c r="BK230" s="200">
        <f t="shared" si="9"/>
        <v>0</v>
      </c>
      <c r="BL230" s="18" t="s">
        <v>174</v>
      </c>
      <c r="BM230" s="199" t="s">
        <v>412</v>
      </c>
    </row>
    <row r="231" spans="1:65" s="2" customFormat="1" ht="24.2" customHeight="1">
      <c r="A231" s="35"/>
      <c r="B231" s="36"/>
      <c r="C231" s="188" t="s">
        <v>413</v>
      </c>
      <c r="D231" s="188" t="s">
        <v>169</v>
      </c>
      <c r="E231" s="189" t="s">
        <v>414</v>
      </c>
      <c r="F231" s="190" t="s">
        <v>415</v>
      </c>
      <c r="G231" s="191" t="s">
        <v>338</v>
      </c>
      <c r="H231" s="192">
        <v>7</v>
      </c>
      <c r="I231" s="193"/>
      <c r="J231" s="194">
        <f t="shared" si="0"/>
        <v>0</v>
      </c>
      <c r="K231" s="190" t="s">
        <v>173</v>
      </c>
      <c r="L231" s="40"/>
      <c r="M231" s="195" t="s">
        <v>1</v>
      </c>
      <c r="N231" s="196" t="s">
        <v>41</v>
      </c>
      <c r="O231" s="72"/>
      <c r="P231" s="197">
        <f t="shared" si="1"/>
        <v>0</v>
      </c>
      <c r="Q231" s="197">
        <v>0.21734000000000001</v>
      </c>
      <c r="R231" s="197">
        <f t="shared" si="2"/>
        <v>1.52138</v>
      </c>
      <c r="S231" s="197">
        <v>0</v>
      </c>
      <c r="T231" s="198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174</v>
      </c>
      <c r="AT231" s="199" t="s">
        <v>169</v>
      </c>
      <c r="AU231" s="199" t="s">
        <v>86</v>
      </c>
      <c r="AY231" s="18" t="s">
        <v>167</v>
      </c>
      <c r="BE231" s="200">
        <f t="shared" si="4"/>
        <v>0</v>
      </c>
      <c r="BF231" s="200">
        <f t="shared" si="5"/>
        <v>0</v>
      </c>
      <c r="BG231" s="200">
        <f t="shared" si="6"/>
        <v>0</v>
      </c>
      <c r="BH231" s="200">
        <f t="shared" si="7"/>
        <v>0</v>
      </c>
      <c r="BI231" s="200">
        <f t="shared" si="8"/>
        <v>0</v>
      </c>
      <c r="BJ231" s="18" t="s">
        <v>84</v>
      </c>
      <c r="BK231" s="200">
        <f t="shared" si="9"/>
        <v>0</v>
      </c>
      <c r="BL231" s="18" t="s">
        <v>174</v>
      </c>
      <c r="BM231" s="199" t="s">
        <v>416</v>
      </c>
    </row>
    <row r="232" spans="1:65" s="2" customFormat="1" ht="16.5" customHeight="1">
      <c r="A232" s="35"/>
      <c r="B232" s="36"/>
      <c r="C232" s="234" t="s">
        <v>417</v>
      </c>
      <c r="D232" s="234" t="s">
        <v>278</v>
      </c>
      <c r="E232" s="235" t="s">
        <v>418</v>
      </c>
      <c r="F232" s="236" t="s">
        <v>419</v>
      </c>
      <c r="G232" s="237" t="s">
        <v>338</v>
      </c>
      <c r="H232" s="238">
        <v>7</v>
      </c>
      <c r="I232" s="239"/>
      <c r="J232" s="240">
        <f t="shared" si="0"/>
        <v>0</v>
      </c>
      <c r="K232" s="236" t="s">
        <v>173</v>
      </c>
      <c r="L232" s="241"/>
      <c r="M232" s="242" t="s">
        <v>1</v>
      </c>
      <c r="N232" s="243" t="s">
        <v>41</v>
      </c>
      <c r="O232" s="72"/>
      <c r="P232" s="197">
        <f t="shared" si="1"/>
        <v>0</v>
      </c>
      <c r="Q232" s="197">
        <v>5.0599999999999999E-2</v>
      </c>
      <c r="R232" s="197">
        <f t="shared" si="2"/>
        <v>0.35420000000000001</v>
      </c>
      <c r="S232" s="197">
        <v>0</v>
      </c>
      <c r="T232" s="198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207</v>
      </c>
      <c r="AT232" s="199" t="s">
        <v>278</v>
      </c>
      <c r="AU232" s="199" t="s">
        <v>86</v>
      </c>
      <c r="AY232" s="18" t="s">
        <v>167</v>
      </c>
      <c r="BE232" s="200">
        <f t="shared" si="4"/>
        <v>0</v>
      </c>
      <c r="BF232" s="200">
        <f t="shared" si="5"/>
        <v>0</v>
      </c>
      <c r="BG232" s="200">
        <f t="shared" si="6"/>
        <v>0</v>
      </c>
      <c r="BH232" s="200">
        <f t="shared" si="7"/>
        <v>0</v>
      </c>
      <c r="BI232" s="200">
        <f t="shared" si="8"/>
        <v>0</v>
      </c>
      <c r="BJ232" s="18" t="s">
        <v>84</v>
      </c>
      <c r="BK232" s="200">
        <f t="shared" si="9"/>
        <v>0</v>
      </c>
      <c r="BL232" s="18" t="s">
        <v>174</v>
      </c>
      <c r="BM232" s="199" t="s">
        <v>420</v>
      </c>
    </row>
    <row r="233" spans="1:65" s="2" customFormat="1" ht="24.2" customHeight="1">
      <c r="A233" s="35"/>
      <c r="B233" s="36"/>
      <c r="C233" s="234" t="s">
        <v>421</v>
      </c>
      <c r="D233" s="234" t="s">
        <v>278</v>
      </c>
      <c r="E233" s="235" t="s">
        <v>422</v>
      </c>
      <c r="F233" s="236" t="s">
        <v>423</v>
      </c>
      <c r="G233" s="237" t="s">
        <v>338</v>
      </c>
      <c r="H233" s="238">
        <v>7</v>
      </c>
      <c r="I233" s="239"/>
      <c r="J233" s="240">
        <f t="shared" si="0"/>
        <v>0</v>
      </c>
      <c r="K233" s="236" t="s">
        <v>173</v>
      </c>
      <c r="L233" s="241"/>
      <c r="M233" s="242" t="s">
        <v>1</v>
      </c>
      <c r="N233" s="243" t="s">
        <v>41</v>
      </c>
      <c r="O233" s="72"/>
      <c r="P233" s="197">
        <f t="shared" si="1"/>
        <v>0</v>
      </c>
      <c r="Q233" s="197">
        <v>4.0000000000000001E-3</v>
      </c>
      <c r="R233" s="197">
        <f t="shared" si="2"/>
        <v>2.8000000000000001E-2</v>
      </c>
      <c r="S233" s="197">
        <v>0</v>
      </c>
      <c r="T233" s="198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207</v>
      </c>
      <c r="AT233" s="199" t="s">
        <v>278</v>
      </c>
      <c r="AU233" s="199" t="s">
        <v>86</v>
      </c>
      <c r="AY233" s="18" t="s">
        <v>167</v>
      </c>
      <c r="BE233" s="200">
        <f t="shared" si="4"/>
        <v>0</v>
      </c>
      <c r="BF233" s="200">
        <f t="shared" si="5"/>
        <v>0</v>
      </c>
      <c r="BG233" s="200">
        <f t="shared" si="6"/>
        <v>0</v>
      </c>
      <c r="BH233" s="200">
        <f t="shared" si="7"/>
        <v>0</v>
      </c>
      <c r="BI233" s="200">
        <f t="shared" si="8"/>
        <v>0</v>
      </c>
      <c r="BJ233" s="18" t="s">
        <v>84</v>
      </c>
      <c r="BK233" s="200">
        <f t="shared" si="9"/>
        <v>0</v>
      </c>
      <c r="BL233" s="18" t="s">
        <v>174</v>
      </c>
      <c r="BM233" s="199" t="s">
        <v>424</v>
      </c>
    </row>
    <row r="234" spans="1:65" s="12" customFormat="1" ht="22.9" customHeight="1">
      <c r="B234" s="172"/>
      <c r="C234" s="173"/>
      <c r="D234" s="174" t="s">
        <v>75</v>
      </c>
      <c r="E234" s="186" t="s">
        <v>213</v>
      </c>
      <c r="F234" s="186" t="s">
        <v>425</v>
      </c>
      <c r="G234" s="173"/>
      <c r="H234" s="173"/>
      <c r="I234" s="176"/>
      <c r="J234" s="187">
        <f>BK234</f>
        <v>0</v>
      </c>
      <c r="K234" s="173"/>
      <c r="L234" s="178"/>
      <c r="M234" s="179"/>
      <c r="N234" s="180"/>
      <c r="O234" s="180"/>
      <c r="P234" s="181">
        <f>SUM(P235:P262)</f>
        <v>0</v>
      </c>
      <c r="Q234" s="180"/>
      <c r="R234" s="181">
        <f>SUM(R235:R262)</f>
        <v>290.02943319999997</v>
      </c>
      <c r="S234" s="180"/>
      <c r="T234" s="182">
        <f>SUM(T235:T262)</f>
        <v>0</v>
      </c>
      <c r="AR234" s="183" t="s">
        <v>84</v>
      </c>
      <c r="AT234" s="184" t="s">
        <v>75</v>
      </c>
      <c r="AU234" s="184" t="s">
        <v>84</v>
      </c>
      <c r="AY234" s="183" t="s">
        <v>167</v>
      </c>
      <c r="BK234" s="185">
        <f>SUM(BK235:BK262)</f>
        <v>0</v>
      </c>
    </row>
    <row r="235" spans="1:65" s="2" customFormat="1" ht="24.2" customHeight="1">
      <c r="A235" s="35"/>
      <c r="B235" s="36"/>
      <c r="C235" s="188" t="s">
        <v>426</v>
      </c>
      <c r="D235" s="188" t="s">
        <v>169</v>
      </c>
      <c r="E235" s="189" t="s">
        <v>427</v>
      </c>
      <c r="F235" s="190" t="s">
        <v>428</v>
      </c>
      <c r="G235" s="191" t="s">
        <v>338</v>
      </c>
      <c r="H235" s="192">
        <v>6</v>
      </c>
      <c r="I235" s="193"/>
      <c r="J235" s="194">
        <f>ROUND(I235*H235,2)</f>
        <v>0</v>
      </c>
      <c r="K235" s="190" t="s">
        <v>173</v>
      </c>
      <c r="L235" s="40"/>
      <c r="M235" s="195" t="s">
        <v>1</v>
      </c>
      <c r="N235" s="196" t="s">
        <v>41</v>
      </c>
      <c r="O235" s="72"/>
      <c r="P235" s="197">
        <f>O235*H235</f>
        <v>0</v>
      </c>
      <c r="Q235" s="197">
        <v>6.9999999999999999E-4</v>
      </c>
      <c r="R235" s="197">
        <f>Q235*H235</f>
        <v>4.1999999999999997E-3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174</v>
      </c>
      <c r="AT235" s="199" t="s">
        <v>169</v>
      </c>
      <c r="AU235" s="199" t="s">
        <v>86</v>
      </c>
      <c r="AY235" s="18" t="s">
        <v>167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8" t="s">
        <v>84</v>
      </c>
      <c r="BK235" s="200">
        <f>ROUND(I235*H235,2)</f>
        <v>0</v>
      </c>
      <c r="BL235" s="18" t="s">
        <v>174</v>
      </c>
      <c r="BM235" s="199" t="s">
        <v>429</v>
      </c>
    </row>
    <row r="236" spans="1:65" s="2" customFormat="1" ht="16.5" customHeight="1">
      <c r="A236" s="35"/>
      <c r="B236" s="36"/>
      <c r="C236" s="234" t="s">
        <v>430</v>
      </c>
      <c r="D236" s="234" t="s">
        <v>278</v>
      </c>
      <c r="E236" s="235" t="s">
        <v>431</v>
      </c>
      <c r="F236" s="236" t="s">
        <v>432</v>
      </c>
      <c r="G236" s="237" t="s">
        <v>338</v>
      </c>
      <c r="H236" s="238">
        <v>2</v>
      </c>
      <c r="I236" s="239"/>
      <c r="J236" s="240">
        <f>ROUND(I236*H236,2)</f>
        <v>0</v>
      </c>
      <c r="K236" s="236" t="s">
        <v>173</v>
      </c>
      <c r="L236" s="241"/>
      <c r="M236" s="242" t="s">
        <v>1</v>
      </c>
      <c r="N236" s="243" t="s">
        <v>41</v>
      </c>
      <c r="O236" s="72"/>
      <c r="P236" s="197">
        <f>O236*H236</f>
        <v>0</v>
      </c>
      <c r="Q236" s="197">
        <v>4.0000000000000001E-3</v>
      </c>
      <c r="R236" s="197">
        <f>Q236*H236</f>
        <v>8.0000000000000002E-3</v>
      </c>
      <c r="S236" s="197">
        <v>0</v>
      </c>
      <c r="T236" s="19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9" t="s">
        <v>207</v>
      </c>
      <c r="AT236" s="199" t="s">
        <v>278</v>
      </c>
      <c r="AU236" s="199" t="s">
        <v>86</v>
      </c>
      <c r="AY236" s="18" t="s">
        <v>167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8" t="s">
        <v>84</v>
      </c>
      <c r="BK236" s="200">
        <f>ROUND(I236*H236,2)</f>
        <v>0</v>
      </c>
      <c r="BL236" s="18" t="s">
        <v>174</v>
      </c>
      <c r="BM236" s="199" t="s">
        <v>433</v>
      </c>
    </row>
    <row r="237" spans="1:65" s="2" customFormat="1" ht="16.5" customHeight="1">
      <c r="A237" s="35"/>
      <c r="B237" s="36"/>
      <c r="C237" s="234" t="s">
        <v>434</v>
      </c>
      <c r="D237" s="234" t="s">
        <v>278</v>
      </c>
      <c r="E237" s="235" t="s">
        <v>435</v>
      </c>
      <c r="F237" s="236" t="s">
        <v>436</v>
      </c>
      <c r="G237" s="237" t="s">
        <v>338</v>
      </c>
      <c r="H237" s="238">
        <v>1</v>
      </c>
      <c r="I237" s="239"/>
      <c r="J237" s="240">
        <f>ROUND(I237*H237,2)</f>
        <v>0</v>
      </c>
      <c r="K237" s="236" t="s">
        <v>173</v>
      </c>
      <c r="L237" s="241"/>
      <c r="M237" s="242" t="s">
        <v>1</v>
      </c>
      <c r="N237" s="243" t="s">
        <v>41</v>
      </c>
      <c r="O237" s="72"/>
      <c r="P237" s="197">
        <f>O237*H237</f>
        <v>0</v>
      </c>
      <c r="Q237" s="197">
        <v>5.0000000000000001E-3</v>
      </c>
      <c r="R237" s="197">
        <f>Q237*H237</f>
        <v>5.0000000000000001E-3</v>
      </c>
      <c r="S237" s="197">
        <v>0</v>
      </c>
      <c r="T237" s="19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9" t="s">
        <v>207</v>
      </c>
      <c r="AT237" s="199" t="s">
        <v>278</v>
      </c>
      <c r="AU237" s="199" t="s">
        <v>86</v>
      </c>
      <c r="AY237" s="18" t="s">
        <v>167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8" t="s">
        <v>84</v>
      </c>
      <c r="BK237" s="200">
        <f>ROUND(I237*H237,2)</f>
        <v>0</v>
      </c>
      <c r="BL237" s="18" t="s">
        <v>174</v>
      </c>
      <c r="BM237" s="199" t="s">
        <v>437</v>
      </c>
    </row>
    <row r="238" spans="1:65" s="2" customFormat="1" ht="24.2" customHeight="1">
      <c r="A238" s="35"/>
      <c r="B238" s="36"/>
      <c r="C238" s="234" t="s">
        <v>438</v>
      </c>
      <c r="D238" s="234" t="s">
        <v>278</v>
      </c>
      <c r="E238" s="235" t="s">
        <v>439</v>
      </c>
      <c r="F238" s="236" t="s">
        <v>440</v>
      </c>
      <c r="G238" s="237" t="s">
        <v>338</v>
      </c>
      <c r="H238" s="238">
        <v>3</v>
      </c>
      <c r="I238" s="239"/>
      <c r="J238" s="240">
        <f>ROUND(I238*H238,2)</f>
        <v>0</v>
      </c>
      <c r="K238" s="236" t="s">
        <v>173</v>
      </c>
      <c r="L238" s="241"/>
      <c r="M238" s="242" t="s">
        <v>1</v>
      </c>
      <c r="N238" s="243" t="s">
        <v>41</v>
      </c>
      <c r="O238" s="72"/>
      <c r="P238" s="197">
        <f>O238*H238</f>
        <v>0</v>
      </c>
      <c r="Q238" s="197">
        <v>3.5000000000000001E-3</v>
      </c>
      <c r="R238" s="197">
        <f>Q238*H238</f>
        <v>1.0500000000000001E-2</v>
      </c>
      <c r="S238" s="197">
        <v>0</v>
      </c>
      <c r="T238" s="19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9" t="s">
        <v>207</v>
      </c>
      <c r="AT238" s="199" t="s">
        <v>278</v>
      </c>
      <c r="AU238" s="199" t="s">
        <v>86</v>
      </c>
      <c r="AY238" s="18" t="s">
        <v>167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8" t="s">
        <v>84</v>
      </c>
      <c r="BK238" s="200">
        <f>ROUND(I238*H238,2)</f>
        <v>0</v>
      </c>
      <c r="BL238" s="18" t="s">
        <v>174</v>
      </c>
      <c r="BM238" s="199" t="s">
        <v>441</v>
      </c>
    </row>
    <row r="239" spans="1:65" s="2" customFormat="1" ht="24.2" customHeight="1">
      <c r="A239" s="35"/>
      <c r="B239" s="36"/>
      <c r="C239" s="188" t="s">
        <v>442</v>
      </c>
      <c r="D239" s="188" t="s">
        <v>169</v>
      </c>
      <c r="E239" s="189" t="s">
        <v>443</v>
      </c>
      <c r="F239" s="190" t="s">
        <v>444</v>
      </c>
      <c r="G239" s="191" t="s">
        <v>338</v>
      </c>
      <c r="H239" s="192">
        <v>6</v>
      </c>
      <c r="I239" s="193"/>
      <c r="J239" s="194">
        <f>ROUND(I239*H239,2)</f>
        <v>0</v>
      </c>
      <c r="K239" s="190" t="s">
        <v>173</v>
      </c>
      <c r="L239" s="40"/>
      <c r="M239" s="195" t="s">
        <v>1</v>
      </c>
      <c r="N239" s="196" t="s">
        <v>41</v>
      </c>
      <c r="O239" s="72"/>
      <c r="P239" s="197">
        <f>O239*H239</f>
        <v>0</v>
      </c>
      <c r="Q239" s="197">
        <v>0.11276</v>
      </c>
      <c r="R239" s="197">
        <f>Q239*H239</f>
        <v>0.67656000000000005</v>
      </c>
      <c r="S239" s="197">
        <v>0</v>
      </c>
      <c r="T239" s="19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9" t="s">
        <v>174</v>
      </c>
      <c r="AT239" s="199" t="s">
        <v>169</v>
      </c>
      <c r="AU239" s="199" t="s">
        <v>86</v>
      </c>
      <c r="AY239" s="18" t="s">
        <v>167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8" t="s">
        <v>84</v>
      </c>
      <c r="BK239" s="200">
        <f>ROUND(I239*H239,2)</f>
        <v>0</v>
      </c>
      <c r="BL239" s="18" t="s">
        <v>174</v>
      </c>
      <c r="BM239" s="199" t="s">
        <v>445</v>
      </c>
    </row>
    <row r="240" spans="1:65" s="14" customFormat="1" ht="22.5">
      <c r="B240" s="213"/>
      <c r="C240" s="214"/>
      <c r="D240" s="203" t="s">
        <v>187</v>
      </c>
      <c r="E240" s="215" t="s">
        <v>1</v>
      </c>
      <c r="F240" s="216" t="s">
        <v>446</v>
      </c>
      <c r="G240" s="214"/>
      <c r="H240" s="215" t="s">
        <v>1</v>
      </c>
      <c r="I240" s="217"/>
      <c r="J240" s="214"/>
      <c r="K240" s="214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187</v>
      </c>
      <c r="AU240" s="222" t="s">
        <v>86</v>
      </c>
      <c r="AV240" s="14" t="s">
        <v>84</v>
      </c>
      <c r="AW240" s="14" t="s">
        <v>32</v>
      </c>
      <c r="AX240" s="14" t="s">
        <v>76</v>
      </c>
      <c r="AY240" s="222" t="s">
        <v>167</v>
      </c>
    </row>
    <row r="241" spans="1:65" s="13" customFormat="1" ht="11.25">
      <c r="B241" s="201"/>
      <c r="C241" s="202"/>
      <c r="D241" s="203" t="s">
        <v>187</v>
      </c>
      <c r="E241" s="204" t="s">
        <v>1</v>
      </c>
      <c r="F241" s="205" t="s">
        <v>195</v>
      </c>
      <c r="G241" s="202"/>
      <c r="H241" s="206">
        <v>6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187</v>
      </c>
      <c r="AU241" s="212" t="s">
        <v>86</v>
      </c>
      <c r="AV241" s="13" t="s">
        <v>86</v>
      </c>
      <c r="AW241" s="13" t="s">
        <v>32</v>
      </c>
      <c r="AX241" s="13" t="s">
        <v>84</v>
      </c>
      <c r="AY241" s="212" t="s">
        <v>167</v>
      </c>
    </row>
    <row r="242" spans="1:65" s="2" customFormat="1" ht="21.75" customHeight="1">
      <c r="A242" s="35"/>
      <c r="B242" s="36"/>
      <c r="C242" s="234" t="s">
        <v>447</v>
      </c>
      <c r="D242" s="234" t="s">
        <v>278</v>
      </c>
      <c r="E242" s="235" t="s">
        <v>448</v>
      </c>
      <c r="F242" s="236" t="s">
        <v>449</v>
      </c>
      <c r="G242" s="237" t="s">
        <v>338</v>
      </c>
      <c r="H242" s="238">
        <v>6</v>
      </c>
      <c r="I242" s="239"/>
      <c r="J242" s="240">
        <f>ROUND(I242*H242,2)</f>
        <v>0</v>
      </c>
      <c r="K242" s="236" t="s">
        <v>173</v>
      </c>
      <c r="L242" s="241"/>
      <c r="M242" s="242" t="s">
        <v>1</v>
      </c>
      <c r="N242" s="243" t="s">
        <v>41</v>
      </c>
      <c r="O242" s="72"/>
      <c r="P242" s="197">
        <f>O242*H242</f>
        <v>0</v>
      </c>
      <c r="Q242" s="197">
        <v>6.4999999999999997E-3</v>
      </c>
      <c r="R242" s="197">
        <f>Q242*H242</f>
        <v>3.9E-2</v>
      </c>
      <c r="S242" s="197">
        <v>0</v>
      </c>
      <c r="T242" s="19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207</v>
      </c>
      <c r="AT242" s="199" t="s">
        <v>278</v>
      </c>
      <c r="AU242" s="199" t="s">
        <v>86</v>
      </c>
      <c r="AY242" s="18" t="s">
        <v>167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8" t="s">
        <v>84</v>
      </c>
      <c r="BK242" s="200">
        <f>ROUND(I242*H242,2)</f>
        <v>0</v>
      </c>
      <c r="BL242" s="18" t="s">
        <v>174</v>
      </c>
      <c r="BM242" s="199" t="s">
        <v>450</v>
      </c>
    </row>
    <row r="243" spans="1:65" s="2" customFormat="1" ht="16.5" customHeight="1">
      <c r="A243" s="35"/>
      <c r="B243" s="36"/>
      <c r="C243" s="234" t="s">
        <v>451</v>
      </c>
      <c r="D243" s="234" t="s">
        <v>278</v>
      </c>
      <c r="E243" s="235" t="s">
        <v>452</v>
      </c>
      <c r="F243" s="236" t="s">
        <v>453</v>
      </c>
      <c r="G243" s="237" t="s">
        <v>338</v>
      </c>
      <c r="H243" s="238">
        <v>6</v>
      </c>
      <c r="I243" s="239"/>
      <c r="J243" s="240">
        <f>ROUND(I243*H243,2)</f>
        <v>0</v>
      </c>
      <c r="K243" s="236" t="s">
        <v>173</v>
      </c>
      <c r="L243" s="241"/>
      <c r="M243" s="242" t="s">
        <v>1</v>
      </c>
      <c r="N243" s="243" t="s">
        <v>41</v>
      </c>
      <c r="O243" s="72"/>
      <c r="P243" s="197">
        <f>O243*H243</f>
        <v>0</v>
      </c>
      <c r="Q243" s="197">
        <v>1.4999999999999999E-4</v>
      </c>
      <c r="R243" s="197">
        <f>Q243*H243</f>
        <v>8.9999999999999998E-4</v>
      </c>
      <c r="S243" s="197">
        <v>0</v>
      </c>
      <c r="T243" s="19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9" t="s">
        <v>207</v>
      </c>
      <c r="AT243" s="199" t="s">
        <v>278</v>
      </c>
      <c r="AU243" s="199" t="s">
        <v>86</v>
      </c>
      <c r="AY243" s="18" t="s">
        <v>167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8" t="s">
        <v>84</v>
      </c>
      <c r="BK243" s="200">
        <f>ROUND(I243*H243,2)</f>
        <v>0</v>
      </c>
      <c r="BL243" s="18" t="s">
        <v>174</v>
      </c>
      <c r="BM243" s="199" t="s">
        <v>454</v>
      </c>
    </row>
    <row r="244" spans="1:65" s="2" customFormat="1" ht="16.5" customHeight="1">
      <c r="A244" s="35"/>
      <c r="B244" s="36"/>
      <c r="C244" s="234" t="s">
        <v>455</v>
      </c>
      <c r="D244" s="234" t="s">
        <v>278</v>
      </c>
      <c r="E244" s="235" t="s">
        <v>456</v>
      </c>
      <c r="F244" s="236" t="s">
        <v>457</v>
      </c>
      <c r="G244" s="237" t="s">
        <v>338</v>
      </c>
      <c r="H244" s="238">
        <v>6</v>
      </c>
      <c r="I244" s="239"/>
      <c r="J244" s="240">
        <f>ROUND(I244*H244,2)</f>
        <v>0</v>
      </c>
      <c r="K244" s="236" t="s">
        <v>173</v>
      </c>
      <c r="L244" s="241"/>
      <c r="M244" s="242" t="s">
        <v>1</v>
      </c>
      <c r="N244" s="243" t="s">
        <v>41</v>
      </c>
      <c r="O244" s="72"/>
      <c r="P244" s="197">
        <f>O244*H244</f>
        <v>0</v>
      </c>
      <c r="Q244" s="197">
        <v>4.0000000000000002E-4</v>
      </c>
      <c r="R244" s="197">
        <f>Q244*H244</f>
        <v>2.4000000000000002E-3</v>
      </c>
      <c r="S244" s="197">
        <v>0</v>
      </c>
      <c r="T244" s="19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9" t="s">
        <v>207</v>
      </c>
      <c r="AT244" s="199" t="s">
        <v>278</v>
      </c>
      <c r="AU244" s="199" t="s">
        <v>86</v>
      </c>
      <c r="AY244" s="18" t="s">
        <v>167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8" t="s">
        <v>84</v>
      </c>
      <c r="BK244" s="200">
        <f>ROUND(I244*H244,2)</f>
        <v>0</v>
      </c>
      <c r="BL244" s="18" t="s">
        <v>174</v>
      </c>
      <c r="BM244" s="199" t="s">
        <v>458</v>
      </c>
    </row>
    <row r="245" spans="1:65" s="2" customFormat="1" ht="24.2" customHeight="1">
      <c r="A245" s="35"/>
      <c r="B245" s="36"/>
      <c r="C245" s="188" t="s">
        <v>459</v>
      </c>
      <c r="D245" s="188" t="s">
        <v>169</v>
      </c>
      <c r="E245" s="189" t="s">
        <v>460</v>
      </c>
      <c r="F245" s="190" t="s">
        <v>461</v>
      </c>
      <c r="G245" s="191" t="s">
        <v>172</v>
      </c>
      <c r="H245" s="192">
        <v>1.5</v>
      </c>
      <c r="I245" s="193"/>
      <c r="J245" s="194">
        <f>ROUND(I245*H245,2)</f>
        <v>0</v>
      </c>
      <c r="K245" s="190" t="s">
        <v>173</v>
      </c>
      <c r="L245" s="40"/>
      <c r="M245" s="195" t="s">
        <v>1</v>
      </c>
      <c r="N245" s="196" t="s">
        <v>41</v>
      </c>
      <c r="O245" s="72"/>
      <c r="P245" s="197">
        <f>O245*H245</f>
        <v>0</v>
      </c>
      <c r="Q245" s="197">
        <v>2.5999999999999999E-3</v>
      </c>
      <c r="R245" s="197">
        <f>Q245*H245</f>
        <v>3.8999999999999998E-3</v>
      </c>
      <c r="S245" s="197">
        <v>0</v>
      </c>
      <c r="T245" s="19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9" t="s">
        <v>174</v>
      </c>
      <c r="AT245" s="199" t="s">
        <v>169</v>
      </c>
      <c r="AU245" s="199" t="s">
        <v>86</v>
      </c>
      <c r="AY245" s="18" t="s">
        <v>167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8" t="s">
        <v>84</v>
      </c>
      <c r="BK245" s="200">
        <f>ROUND(I245*H245,2)</f>
        <v>0</v>
      </c>
      <c r="BL245" s="18" t="s">
        <v>174</v>
      </c>
      <c r="BM245" s="199" t="s">
        <v>462</v>
      </c>
    </row>
    <row r="246" spans="1:65" s="13" customFormat="1" ht="11.25">
      <c r="B246" s="201"/>
      <c r="C246" s="202"/>
      <c r="D246" s="203" t="s">
        <v>187</v>
      </c>
      <c r="E246" s="204" t="s">
        <v>1</v>
      </c>
      <c r="F246" s="205" t="s">
        <v>463</v>
      </c>
      <c r="G246" s="202"/>
      <c r="H246" s="206">
        <v>1.5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187</v>
      </c>
      <c r="AU246" s="212" t="s">
        <v>86</v>
      </c>
      <c r="AV246" s="13" t="s">
        <v>86</v>
      </c>
      <c r="AW246" s="13" t="s">
        <v>32</v>
      </c>
      <c r="AX246" s="13" t="s">
        <v>84</v>
      </c>
      <c r="AY246" s="212" t="s">
        <v>167</v>
      </c>
    </row>
    <row r="247" spans="1:65" s="2" customFormat="1" ht="16.5" customHeight="1">
      <c r="A247" s="35"/>
      <c r="B247" s="36"/>
      <c r="C247" s="188" t="s">
        <v>464</v>
      </c>
      <c r="D247" s="188" t="s">
        <v>169</v>
      </c>
      <c r="E247" s="189" t="s">
        <v>465</v>
      </c>
      <c r="F247" s="190" t="s">
        <v>466</v>
      </c>
      <c r="G247" s="191" t="s">
        <v>172</v>
      </c>
      <c r="H247" s="192">
        <v>1.5</v>
      </c>
      <c r="I247" s="193"/>
      <c r="J247" s="194">
        <f>ROUND(I247*H247,2)</f>
        <v>0</v>
      </c>
      <c r="K247" s="190" t="s">
        <v>173</v>
      </c>
      <c r="L247" s="40"/>
      <c r="M247" s="195" t="s">
        <v>1</v>
      </c>
      <c r="N247" s="196" t="s">
        <v>41</v>
      </c>
      <c r="O247" s="72"/>
      <c r="P247" s="197">
        <f>O247*H247</f>
        <v>0</v>
      </c>
      <c r="Q247" s="197">
        <v>1.0000000000000001E-5</v>
      </c>
      <c r="R247" s="197">
        <f>Q247*H247</f>
        <v>1.5000000000000002E-5</v>
      </c>
      <c r="S247" s="197">
        <v>0</v>
      </c>
      <c r="T247" s="19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9" t="s">
        <v>174</v>
      </c>
      <c r="AT247" s="199" t="s">
        <v>169</v>
      </c>
      <c r="AU247" s="199" t="s">
        <v>86</v>
      </c>
      <c r="AY247" s="18" t="s">
        <v>167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8" t="s">
        <v>84</v>
      </c>
      <c r="BK247" s="200">
        <f>ROUND(I247*H247,2)</f>
        <v>0</v>
      </c>
      <c r="BL247" s="18" t="s">
        <v>174</v>
      </c>
      <c r="BM247" s="199" t="s">
        <v>467</v>
      </c>
    </row>
    <row r="248" spans="1:65" s="2" customFormat="1" ht="33" customHeight="1">
      <c r="A248" s="35"/>
      <c r="B248" s="36"/>
      <c r="C248" s="188" t="s">
        <v>468</v>
      </c>
      <c r="D248" s="188" t="s">
        <v>169</v>
      </c>
      <c r="E248" s="189" t="s">
        <v>469</v>
      </c>
      <c r="F248" s="190" t="s">
        <v>470</v>
      </c>
      <c r="G248" s="191" t="s">
        <v>182</v>
      </c>
      <c r="H248" s="192">
        <v>484</v>
      </c>
      <c r="I248" s="193"/>
      <c r="J248" s="194">
        <f>ROUND(I248*H248,2)</f>
        <v>0</v>
      </c>
      <c r="K248" s="190" t="s">
        <v>173</v>
      </c>
      <c r="L248" s="40"/>
      <c r="M248" s="195" t="s">
        <v>1</v>
      </c>
      <c r="N248" s="196" t="s">
        <v>41</v>
      </c>
      <c r="O248" s="72"/>
      <c r="P248" s="197">
        <f>O248*H248</f>
        <v>0</v>
      </c>
      <c r="Q248" s="197">
        <v>0.15540000000000001</v>
      </c>
      <c r="R248" s="197">
        <f>Q248*H248</f>
        <v>75.2136</v>
      </c>
      <c r="S248" s="197">
        <v>0</v>
      </c>
      <c r="T248" s="19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9" t="s">
        <v>174</v>
      </c>
      <c r="AT248" s="199" t="s">
        <v>169</v>
      </c>
      <c r="AU248" s="199" t="s">
        <v>86</v>
      </c>
      <c r="AY248" s="18" t="s">
        <v>167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8" t="s">
        <v>84</v>
      </c>
      <c r="BK248" s="200">
        <f>ROUND(I248*H248,2)</f>
        <v>0</v>
      </c>
      <c r="BL248" s="18" t="s">
        <v>174</v>
      </c>
      <c r="BM248" s="199" t="s">
        <v>471</v>
      </c>
    </row>
    <row r="249" spans="1:65" s="13" customFormat="1" ht="11.25">
      <c r="B249" s="201"/>
      <c r="C249" s="202"/>
      <c r="D249" s="203" t="s">
        <v>187</v>
      </c>
      <c r="E249" s="204" t="s">
        <v>1</v>
      </c>
      <c r="F249" s="205" t="s">
        <v>472</v>
      </c>
      <c r="G249" s="202"/>
      <c r="H249" s="206">
        <v>484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187</v>
      </c>
      <c r="AU249" s="212" t="s">
        <v>86</v>
      </c>
      <c r="AV249" s="13" t="s">
        <v>86</v>
      </c>
      <c r="AW249" s="13" t="s">
        <v>32</v>
      </c>
      <c r="AX249" s="13" t="s">
        <v>84</v>
      </c>
      <c r="AY249" s="212" t="s">
        <v>167</v>
      </c>
    </row>
    <row r="250" spans="1:65" s="2" customFormat="1" ht="16.5" customHeight="1">
      <c r="A250" s="35"/>
      <c r="B250" s="36"/>
      <c r="C250" s="234" t="s">
        <v>473</v>
      </c>
      <c r="D250" s="234" t="s">
        <v>278</v>
      </c>
      <c r="E250" s="235" t="s">
        <v>474</v>
      </c>
      <c r="F250" s="236" t="s">
        <v>475</v>
      </c>
      <c r="G250" s="237" t="s">
        <v>182</v>
      </c>
      <c r="H250" s="238">
        <v>400.86</v>
      </c>
      <c r="I250" s="239"/>
      <c r="J250" s="240">
        <f>ROUND(I250*H250,2)</f>
        <v>0</v>
      </c>
      <c r="K250" s="236" t="s">
        <v>173</v>
      </c>
      <c r="L250" s="241"/>
      <c r="M250" s="242" t="s">
        <v>1</v>
      </c>
      <c r="N250" s="243" t="s">
        <v>41</v>
      </c>
      <c r="O250" s="72"/>
      <c r="P250" s="197">
        <f>O250*H250</f>
        <v>0</v>
      </c>
      <c r="Q250" s="197">
        <v>0.08</v>
      </c>
      <c r="R250" s="197">
        <f>Q250*H250</f>
        <v>32.068800000000003</v>
      </c>
      <c r="S250" s="197">
        <v>0</v>
      </c>
      <c r="T250" s="19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9" t="s">
        <v>207</v>
      </c>
      <c r="AT250" s="199" t="s">
        <v>278</v>
      </c>
      <c r="AU250" s="199" t="s">
        <v>86</v>
      </c>
      <c r="AY250" s="18" t="s">
        <v>167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8" t="s">
        <v>84</v>
      </c>
      <c r="BK250" s="200">
        <f>ROUND(I250*H250,2)</f>
        <v>0</v>
      </c>
      <c r="BL250" s="18" t="s">
        <v>174</v>
      </c>
      <c r="BM250" s="199" t="s">
        <v>476</v>
      </c>
    </row>
    <row r="251" spans="1:65" s="13" customFormat="1" ht="11.25">
      <c r="B251" s="201"/>
      <c r="C251" s="202"/>
      <c r="D251" s="203" t="s">
        <v>187</v>
      </c>
      <c r="E251" s="202"/>
      <c r="F251" s="205" t="s">
        <v>477</v>
      </c>
      <c r="G251" s="202"/>
      <c r="H251" s="206">
        <v>400.86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187</v>
      </c>
      <c r="AU251" s="212" t="s">
        <v>86</v>
      </c>
      <c r="AV251" s="13" t="s">
        <v>86</v>
      </c>
      <c r="AW251" s="13" t="s">
        <v>4</v>
      </c>
      <c r="AX251" s="13" t="s">
        <v>84</v>
      </c>
      <c r="AY251" s="212" t="s">
        <v>167</v>
      </c>
    </row>
    <row r="252" spans="1:65" s="2" customFormat="1" ht="24.2" customHeight="1">
      <c r="A252" s="35"/>
      <c r="B252" s="36"/>
      <c r="C252" s="234" t="s">
        <v>478</v>
      </c>
      <c r="D252" s="234" t="s">
        <v>278</v>
      </c>
      <c r="E252" s="235" t="s">
        <v>479</v>
      </c>
      <c r="F252" s="236" t="s">
        <v>480</v>
      </c>
      <c r="G252" s="237" t="s">
        <v>182</v>
      </c>
      <c r="H252" s="238">
        <v>62.22</v>
      </c>
      <c r="I252" s="239"/>
      <c r="J252" s="240">
        <f>ROUND(I252*H252,2)</f>
        <v>0</v>
      </c>
      <c r="K252" s="236" t="s">
        <v>173</v>
      </c>
      <c r="L252" s="241"/>
      <c r="M252" s="242" t="s">
        <v>1</v>
      </c>
      <c r="N252" s="243" t="s">
        <v>41</v>
      </c>
      <c r="O252" s="72"/>
      <c r="P252" s="197">
        <f>O252*H252</f>
        <v>0</v>
      </c>
      <c r="Q252" s="197">
        <v>4.8300000000000003E-2</v>
      </c>
      <c r="R252" s="197">
        <f>Q252*H252</f>
        <v>3.005226</v>
      </c>
      <c r="S252" s="197">
        <v>0</v>
      </c>
      <c r="T252" s="19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9" t="s">
        <v>207</v>
      </c>
      <c r="AT252" s="199" t="s">
        <v>278</v>
      </c>
      <c r="AU252" s="199" t="s">
        <v>86</v>
      </c>
      <c r="AY252" s="18" t="s">
        <v>167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8" t="s">
        <v>84</v>
      </c>
      <c r="BK252" s="200">
        <f>ROUND(I252*H252,2)</f>
        <v>0</v>
      </c>
      <c r="BL252" s="18" t="s">
        <v>174</v>
      </c>
      <c r="BM252" s="199" t="s">
        <v>481</v>
      </c>
    </row>
    <row r="253" spans="1:65" s="13" customFormat="1" ht="11.25">
      <c r="B253" s="201"/>
      <c r="C253" s="202"/>
      <c r="D253" s="203" t="s">
        <v>187</v>
      </c>
      <c r="E253" s="202"/>
      <c r="F253" s="205" t="s">
        <v>482</v>
      </c>
      <c r="G253" s="202"/>
      <c r="H253" s="206">
        <v>62.22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187</v>
      </c>
      <c r="AU253" s="212" t="s">
        <v>86</v>
      </c>
      <c r="AV253" s="13" t="s">
        <v>86</v>
      </c>
      <c r="AW253" s="13" t="s">
        <v>4</v>
      </c>
      <c r="AX253" s="13" t="s">
        <v>84</v>
      </c>
      <c r="AY253" s="212" t="s">
        <v>167</v>
      </c>
    </row>
    <row r="254" spans="1:65" s="2" customFormat="1" ht="24.2" customHeight="1">
      <c r="A254" s="35"/>
      <c r="B254" s="36"/>
      <c r="C254" s="234" t="s">
        <v>483</v>
      </c>
      <c r="D254" s="234" t="s">
        <v>278</v>
      </c>
      <c r="E254" s="235" t="s">
        <v>484</v>
      </c>
      <c r="F254" s="236" t="s">
        <v>485</v>
      </c>
      <c r="G254" s="237" t="s">
        <v>182</v>
      </c>
      <c r="H254" s="238">
        <v>30.6</v>
      </c>
      <c r="I254" s="239"/>
      <c r="J254" s="240">
        <f>ROUND(I254*H254,2)</f>
        <v>0</v>
      </c>
      <c r="K254" s="236" t="s">
        <v>173</v>
      </c>
      <c r="L254" s="241"/>
      <c r="M254" s="242" t="s">
        <v>1</v>
      </c>
      <c r="N254" s="243" t="s">
        <v>41</v>
      </c>
      <c r="O254" s="72"/>
      <c r="P254" s="197">
        <f>O254*H254</f>
        <v>0</v>
      </c>
      <c r="Q254" s="197">
        <v>6.5670000000000006E-2</v>
      </c>
      <c r="R254" s="197">
        <f>Q254*H254</f>
        <v>2.0095020000000003</v>
      </c>
      <c r="S254" s="197">
        <v>0</v>
      </c>
      <c r="T254" s="19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9" t="s">
        <v>207</v>
      </c>
      <c r="AT254" s="199" t="s">
        <v>278</v>
      </c>
      <c r="AU254" s="199" t="s">
        <v>86</v>
      </c>
      <c r="AY254" s="18" t="s">
        <v>167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8" t="s">
        <v>84</v>
      </c>
      <c r="BK254" s="200">
        <f>ROUND(I254*H254,2)</f>
        <v>0</v>
      </c>
      <c r="BL254" s="18" t="s">
        <v>174</v>
      </c>
      <c r="BM254" s="199" t="s">
        <v>486</v>
      </c>
    </row>
    <row r="255" spans="1:65" s="13" customFormat="1" ht="11.25">
      <c r="B255" s="201"/>
      <c r="C255" s="202"/>
      <c r="D255" s="203" t="s">
        <v>187</v>
      </c>
      <c r="E255" s="202"/>
      <c r="F255" s="205" t="s">
        <v>487</v>
      </c>
      <c r="G255" s="202"/>
      <c r="H255" s="206">
        <v>30.6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187</v>
      </c>
      <c r="AU255" s="212" t="s">
        <v>86</v>
      </c>
      <c r="AV255" s="13" t="s">
        <v>86</v>
      </c>
      <c r="AW255" s="13" t="s">
        <v>4</v>
      </c>
      <c r="AX255" s="13" t="s">
        <v>84</v>
      </c>
      <c r="AY255" s="212" t="s">
        <v>167</v>
      </c>
    </row>
    <row r="256" spans="1:65" s="2" customFormat="1" ht="24.2" customHeight="1">
      <c r="A256" s="35"/>
      <c r="B256" s="36"/>
      <c r="C256" s="188" t="s">
        <v>488</v>
      </c>
      <c r="D256" s="188" t="s">
        <v>169</v>
      </c>
      <c r="E256" s="189" t="s">
        <v>489</v>
      </c>
      <c r="F256" s="190" t="s">
        <v>490</v>
      </c>
      <c r="G256" s="191" t="s">
        <v>182</v>
      </c>
      <c r="H256" s="192">
        <v>570</v>
      </c>
      <c r="I256" s="193"/>
      <c r="J256" s="194">
        <f>ROUND(I256*H256,2)</f>
        <v>0</v>
      </c>
      <c r="K256" s="190" t="s">
        <v>173</v>
      </c>
      <c r="L256" s="40"/>
      <c r="M256" s="195" t="s">
        <v>1</v>
      </c>
      <c r="N256" s="196" t="s">
        <v>41</v>
      </c>
      <c r="O256" s="72"/>
      <c r="P256" s="197">
        <f>O256*H256</f>
        <v>0</v>
      </c>
      <c r="Q256" s="197">
        <v>0.12095</v>
      </c>
      <c r="R256" s="197">
        <f>Q256*H256</f>
        <v>68.941500000000005</v>
      </c>
      <c r="S256" s="197">
        <v>0</v>
      </c>
      <c r="T256" s="19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9" t="s">
        <v>174</v>
      </c>
      <c r="AT256" s="199" t="s">
        <v>169</v>
      </c>
      <c r="AU256" s="199" t="s">
        <v>86</v>
      </c>
      <c r="AY256" s="18" t="s">
        <v>167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8" t="s">
        <v>84</v>
      </c>
      <c r="BK256" s="200">
        <f>ROUND(I256*H256,2)</f>
        <v>0</v>
      </c>
      <c r="BL256" s="18" t="s">
        <v>174</v>
      </c>
      <c r="BM256" s="199" t="s">
        <v>491</v>
      </c>
    </row>
    <row r="257" spans="1:65" s="2" customFormat="1" ht="16.5" customHeight="1">
      <c r="A257" s="35"/>
      <c r="B257" s="36"/>
      <c r="C257" s="234" t="s">
        <v>492</v>
      </c>
      <c r="D257" s="234" t="s">
        <v>278</v>
      </c>
      <c r="E257" s="235" t="s">
        <v>493</v>
      </c>
      <c r="F257" s="236" t="s">
        <v>494</v>
      </c>
      <c r="G257" s="237" t="s">
        <v>182</v>
      </c>
      <c r="H257" s="238">
        <v>581.4</v>
      </c>
      <c r="I257" s="239"/>
      <c r="J257" s="240">
        <f>ROUND(I257*H257,2)</f>
        <v>0</v>
      </c>
      <c r="K257" s="236" t="s">
        <v>173</v>
      </c>
      <c r="L257" s="241"/>
      <c r="M257" s="242" t="s">
        <v>1</v>
      </c>
      <c r="N257" s="243" t="s">
        <v>41</v>
      </c>
      <c r="O257" s="72"/>
      <c r="P257" s="197">
        <f>O257*H257</f>
        <v>0</v>
      </c>
      <c r="Q257" s="197">
        <v>4.5999999999999999E-2</v>
      </c>
      <c r="R257" s="197">
        <f>Q257*H257</f>
        <v>26.744399999999999</v>
      </c>
      <c r="S257" s="197">
        <v>0</v>
      </c>
      <c r="T257" s="19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9" t="s">
        <v>207</v>
      </c>
      <c r="AT257" s="199" t="s">
        <v>278</v>
      </c>
      <c r="AU257" s="199" t="s">
        <v>86</v>
      </c>
      <c r="AY257" s="18" t="s">
        <v>167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8" t="s">
        <v>84</v>
      </c>
      <c r="BK257" s="200">
        <f>ROUND(I257*H257,2)</f>
        <v>0</v>
      </c>
      <c r="BL257" s="18" t="s">
        <v>174</v>
      </c>
      <c r="BM257" s="199" t="s">
        <v>495</v>
      </c>
    </row>
    <row r="258" spans="1:65" s="13" customFormat="1" ht="11.25">
      <c r="B258" s="201"/>
      <c r="C258" s="202"/>
      <c r="D258" s="203" t="s">
        <v>187</v>
      </c>
      <c r="E258" s="202"/>
      <c r="F258" s="205" t="s">
        <v>496</v>
      </c>
      <c r="G258" s="202"/>
      <c r="H258" s="206">
        <v>581.4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187</v>
      </c>
      <c r="AU258" s="212" t="s">
        <v>86</v>
      </c>
      <c r="AV258" s="13" t="s">
        <v>86</v>
      </c>
      <c r="AW258" s="13" t="s">
        <v>4</v>
      </c>
      <c r="AX258" s="13" t="s">
        <v>84</v>
      </c>
      <c r="AY258" s="212" t="s">
        <v>167</v>
      </c>
    </row>
    <row r="259" spans="1:65" s="2" customFormat="1" ht="24.2" customHeight="1">
      <c r="A259" s="35"/>
      <c r="B259" s="36"/>
      <c r="C259" s="188" t="s">
        <v>497</v>
      </c>
      <c r="D259" s="188" t="s">
        <v>169</v>
      </c>
      <c r="E259" s="189" t="s">
        <v>498</v>
      </c>
      <c r="F259" s="190" t="s">
        <v>499</v>
      </c>
      <c r="G259" s="191" t="s">
        <v>192</v>
      </c>
      <c r="H259" s="192">
        <v>36.03</v>
      </c>
      <c r="I259" s="193"/>
      <c r="J259" s="194">
        <f>ROUND(I259*H259,2)</f>
        <v>0</v>
      </c>
      <c r="K259" s="190" t="s">
        <v>173</v>
      </c>
      <c r="L259" s="40"/>
      <c r="M259" s="195" t="s">
        <v>1</v>
      </c>
      <c r="N259" s="196" t="s">
        <v>41</v>
      </c>
      <c r="O259" s="72"/>
      <c r="P259" s="197">
        <f>O259*H259</f>
        <v>0</v>
      </c>
      <c r="Q259" s="197">
        <v>2.2563399999999998</v>
      </c>
      <c r="R259" s="197">
        <f>Q259*H259</f>
        <v>81.295930200000001</v>
      </c>
      <c r="S259" s="197">
        <v>0</v>
      </c>
      <c r="T259" s="198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9" t="s">
        <v>174</v>
      </c>
      <c r="AT259" s="199" t="s">
        <v>169</v>
      </c>
      <c r="AU259" s="199" t="s">
        <v>86</v>
      </c>
      <c r="AY259" s="18" t="s">
        <v>167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8" t="s">
        <v>84</v>
      </c>
      <c r="BK259" s="200">
        <f>ROUND(I259*H259,2)</f>
        <v>0</v>
      </c>
      <c r="BL259" s="18" t="s">
        <v>174</v>
      </c>
      <c r="BM259" s="199" t="s">
        <v>500</v>
      </c>
    </row>
    <row r="260" spans="1:65" s="13" customFormat="1" ht="11.25">
      <c r="B260" s="201"/>
      <c r="C260" s="202"/>
      <c r="D260" s="203" t="s">
        <v>187</v>
      </c>
      <c r="E260" s="204" t="s">
        <v>1</v>
      </c>
      <c r="F260" s="205" t="s">
        <v>501</v>
      </c>
      <c r="G260" s="202"/>
      <c r="H260" s="206">
        <v>21.78</v>
      </c>
      <c r="I260" s="207"/>
      <c r="J260" s="202"/>
      <c r="K260" s="202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187</v>
      </c>
      <c r="AU260" s="212" t="s">
        <v>86</v>
      </c>
      <c r="AV260" s="13" t="s">
        <v>86</v>
      </c>
      <c r="AW260" s="13" t="s">
        <v>32</v>
      </c>
      <c r="AX260" s="13" t="s">
        <v>76</v>
      </c>
      <c r="AY260" s="212" t="s">
        <v>167</v>
      </c>
    </row>
    <row r="261" spans="1:65" s="13" customFormat="1" ht="11.25">
      <c r="B261" s="201"/>
      <c r="C261" s="202"/>
      <c r="D261" s="203" t="s">
        <v>187</v>
      </c>
      <c r="E261" s="204" t="s">
        <v>1</v>
      </c>
      <c r="F261" s="205" t="s">
        <v>502</v>
      </c>
      <c r="G261" s="202"/>
      <c r="H261" s="206">
        <v>14.25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187</v>
      </c>
      <c r="AU261" s="212" t="s">
        <v>86</v>
      </c>
      <c r="AV261" s="13" t="s">
        <v>86</v>
      </c>
      <c r="AW261" s="13" t="s">
        <v>32</v>
      </c>
      <c r="AX261" s="13" t="s">
        <v>76</v>
      </c>
      <c r="AY261" s="212" t="s">
        <v>167</v>
      </c>
    </row>
    <row r="262" spans="1:65" s="15" customFormat="1" ht="11.25">
      <c r="B262" s="223"/>
      <c r="C262" s="224"/>
      <c r="D262" s="203" t="s">
        <v>187</v>
      </c>
      <c r="E262" s="225" t="s">
        <v>1</v>
      </c>
      <c r="F262" s="226" t="s">
        <v>244</v>
      </c>
      <c r="G262" s="224"/>
      <c r="H262" s="227">
        <v>36.03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187</v>
      </c>
      <c r="AU262" s="233" t="s">
        <v>86</v>
      </c>
      <c r="AV262" s="15" t="s">
        <v>174</v>
      </c>
      <c r="AW262" s="15" t="s">
        <v>32</v>
      </c>
      <c r="AX262" s="15" t="s">
        <v>84</v>
      </c>
      <c r="AY262" s="233" t="s">
        <v>167</v>
      </c>
    </row>
    <row r="263" spans="1:65" s="12" customFormat="1" ht="22.9" customHeight="1">
      <c r="B263" s="172"/>
      <c r="C263" s="173"/>
      <c r="D263" s="174" t="s">
        <v>75</v>
      </c>
      <c r="E263" s="186" t="s">
        <v>503</v>
      </c>
      <c r="F263" s="186" t="s">
        <v>504</v>
      </c>
      <c r="G263" s="173"/>
      <c r="H263" s="173"/>
      <c r="I263" s="176"/>
      <c r="J263" s="187">
        <f>BK263</f>
        <v>0</v>
      </c>
      <c r="K263" s="173"/>
      <c r="L263" s="178"/>
      <c r="M263" s="179"/>
      <c r="N263" s="180"/>
      <c r="O263" s="180"/>
      <c r="P263" s="181">
        <f>SUM(P264:P276)</f>
        <v>0</v>
      </c>
      <c r="Q263" s="180"/>
      <c r="R263" s="181">
        <f>SUM(R264:R276)</f>
        <v>0</v>
      </c>
      <c r="S263" s="180"/>
      <c r="T263" s="182">
        <f>SUM(T264:T276)</f>
        <v>0</v>
      </c>
      <c r="AR263" s="183" t="s">
        <v>84</v>
      </c>
      <c r="AT263" s="184" t="s">
        <v>75</v>
      </c>
      <c r="AU263" s="184" t="s">
        <v>84</v>
      </c>
      <c r="AY263" s="183" t="s">
        <v>167</v>
      </c>
      <c r="BK263" s="185">
        <f>SUM(BK264:BK276)</f>
        <v>0</v>
      </c>
    </row>
    <row r="264" spans="1:65" s="2" customFormat="1" ht="21.75" customHeight="1">
      <c r="A264" s="35"/>
      <c r="B264" s="36"/>
      <c r="C264" s="188" t="s">
        <v>505</v>
      </c>
      <c r="D264" s="188" t="s">
        <v>169</v>
      </c>
      <c r="E264" s="189" t="s">
        <v>506</v>
      </c>
      <c r="F264" s="190" t="s">
        <v>507</v>
      </c>
      <c r="G264" s="191" t="s">
        <v>262</v>
      </c>
      <c r="H264" s="192">
        <v>2.5499999999999998</v>
      </c>
      <c r="I264" s="193"/>
      <c r="J264" s="194">
        <f>ROUND(I264*H264,2)</f>
        <v>0</v>
      </c>
      <c r="K264" s="190" t="s">
        <v>173</v>
      </c>
      <c r="L264" s="40"/>
      <c r="M264" s="195" t="s">
        <v>1</v>
      </c>
      <c r="N264" s="196" t="s">
        <v>41</v>
      </c>
      <c r="O264" s="72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174</v>
      </c>
      <c r="AT264" s="199" t="s">
        <v>169</v>
      </c>
      <c r="AU264" s="199" t="s">
        <v>86</v>
      </c>
      <c r="AY264" s="18" t="s">
        <v>167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8" t="s">
        <v>84</v>
      </c>
      <c r="BK264" s="200">
        <f>ROUND(I264*H264,2)</f>
        <v>0</v>
      </c>
      <c r="BL264" s="18" t="s">
        <v>174</v>
      </c>
      <c r="BM264" s="199" t="s">
        <v>508</v>
      </c>
    </row>
    <row r="265" spans="1:65" s="13" customFormat="1" ht="11.25">
      <c r="B265" s="201"/>
      <c r="C265" s="202"/>
      <c r="D265" s="203" t="s">
        <v>187</v>
      </c>
      <c r="E265" s="204" t="s">
        <v>116</v>
      </c>
      <c r="F265" s="205" t="s">
        <v>509</v>
      </c>
      <c r="G265" s="202"/>
      <c r="H265" s="206">
        <v>2.5499999999999998</v>
      </c>
      <c r="I265" s="207"/>
      <c r="J265" s="202"/>
      <c r="K265" s="202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187</v>
      </c>
      <c r="AU265" s="212" t="s">
        <v>86</v>
      </c>
      <c r="AV265" s="13" t="s">
        <v>86</v>
      </c>
      <c r="AW265" s="13" t="s">
        <v>32</v>
      </c>
      <c r="AX265" s="13" t="s">
        <v>84</v>
      </c>
      <c r="AY265" s="212" t="s">
        <v>167</v>
      </c>
    </row>
    <row r="266" spans="1:65" s="2" customFormat="1" ht="24.2" customHeight="1">
      <c r="A266" s="35"/>
      <c r="B266" s="36"/>
      <c r="C266" s="188" t="s">
        <v>510</v>
      </c>
      <c r="D266" s="188" t="s">
        <v>169</v>
      </c>
      <c r="E266" s="189" t="s">
        <v>511</v>
      </c>
      <c r="F266" s="190" t="s">
        <v>512</v>
      </c>
      <c r="G266" s="191" t="s">
        <v>262</v>
      </c>
      <c r="H266" s="192">
        <v>48.45</v>
      </c>
      <c r="I266" s="193"/>
      <c r="J266" s="194">
        <f>ROUND(I266*H266,2)</f>
        <v>0</v>
      </c>
      <c r="K266" s="190" t="s">
        <v>173</v>
      </c>
      <c r="L266" s="40"/>
      <c r="M266" s="195" t="s">
        <v>1</v>
      </c>
      <c r="N266" s="196" t="s">
        <v>41</v>
      </c>
      <c r="O266" s="72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9" t="s">
        <v>174</v>
      </c>
      <c r="AT266" s="199" t="s">
        <v>169</v>
      </c>
      <c r="AU266" s="199" t="s">
        <v>86</v>
      </c>
      <c r="AY266" s="18" t="s">
        <v>167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8" t="s">
        <v>84</v>
      </c>
      <c r="BK266" s="200">
        <f>ROUND(I266*H266,2)</f>
        <v>0</v>
      </c>
      <c r="BL266" s="18" t="s">
        <v>174</v>
      </c>
      <c r="BM266" s="199" t="s">
        <v>513</v>
      </c>
    </row>
    <row r="267" spans="1:65" s="13" customFormat="1" ht="11.25">
      <c r="B267" s="201"/>
      <c r="C267" s="202"/>
      <c r="D267" s="203" t="s">
        <v>187</v>
      </c>
      <c r="E267" s="204" t="s">
        <v>1</v>
      </c>
      <c r="F267" s="205" t="s">
        <v>514</v>
      </c>
      <c r="G267" s="202"/>
      <c r="H267" s="206">
        <v>48.45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187</v>
      </c>
      <c r="AU267" s="212" t="s">
        <v>86</v>
      </c>
      <c r="AV267" s="13" t="s">
        <v>86</v>
      </c>
      <c r="AW267" s="13" t="s">
        <v>32</v>
      </c>
      <c r="AX267" s="13" t="s">
        <v>84</v>
      </c>
      <c r="AY267" s="212" t="s">
        <v>167</v>
      </c>
    </row>
    <row r="268" spans="1:65" s="2" customFormat="1" ht="21.75" customHeight="1">
      <c r="A268" s="35"/>
      <c r="B268" s="36"/>
      <c r="C268" s="188" t="s">
        <v>515</v>
      </c>
      <c r="D268" s="188" t="s">
        <v>169</v>
      </c>
      <c r="E268" s="189" t="s">
        <v>516</v>
      </c>
      <c r="F268" s="190" t="s">
        <v>517</v>
      </c>
      <c r="G268" s="191" t="s">
        <v>262</v>
      </c>
      <c r="H268" s="192">
        <v>2.153</v>
      </c>
      <c r="I268" s="193"/>
      <c r="J268" s="194">
        <f>ROUND(I268*H268,2)</f>
        <v>0</v>
      </c>
      <c r="K268" s="190" t="s">
        <v>173</v>
      </c>
      <c r="L268" s="40"/>
      <c r="M268" s="195" t="s">
        <v>1</v>
      </c>
      <c r="N268" s="196" t="s">
        <v>41</v>
      </c>
      <c r="O268" s="72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9" t="s">
        <v>174</v>
      </c>
      <c r="AT268" s="199" t="s">
        <v>169</v>
      </c>
      <c r="AU268" s="199" t="s">
        <v>86</v>
      </c>
      <c r="AY268" s="18" t="s">
        <v>167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8" t="s">
        <v>84</v>
      </c>
      <c r="BK268" s="200">
        <f>ROUND(I268*H268,2)</f>
        <v>0</v>
      </c>
      <c r="BL268" s="18" t="s">
        <v>174</v>
      </c>
      <c r="BM268" s="199" t="s">
        <v>518</v>
      </c>
    </row>
    <row r="269" spans="1:65" s="13" customFormat="1" ht="11.25">
      <c r="B269" s="201"/>
      <c r="C269" s="202"/>
      <c r="D269" s="203" t="s">
        <v>187</v>
      </c>
      <c r="E269" s="204" t="s">
        <v>118</v>
      </c>
      <c r="F269" s="205" t="s">
        <v>119</v>
      </c>
      <c r="G269" s="202"/>
      <c r="H269" s="206">
        <v>2.153</v>
      </c>
      <c r="I269" s="207"/>
      <c r="J269" s="202"/>
      <c r="K269" s="202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187</v>
      </c>
      <c r="AU269" s="212" t="s">
        <v>86</v>
      </c>
      <c r="AV269" s="13" t="s">
        <v>86</v>
      </c>
      <c r="AW269" s="13" t="s">
        <v>32</v>
      </c>
      <c r="AX269" s="13" t="s">
        <v>84</v>
      </c>
      <c r="AY269" s="212" t="s">
        <v>167</v>
      </c>
    </row>
    <row r="270" spans="1:65" s="2" customFormat="1" ht="24.2" customHeight="1">
      <c r="A270" s="35"/>
      <c r="B270" s="36"/>
      <c r="C270" s="188" t="s">
        <v>519</v>
      </c>
      <c r="D270" s="188" t="s">
        <v>169</v>
      </c>
      <c r="E270" s="189" t="s">
        <v>520</v>
      </c>
      <c r="F270" s="190" t="s">
        <v>521</v>
      </c>
      <c r="G270" s="191" t="s">
        <v>262</v>
      </c>
      <c r="H270" s="192">
        <v>40.906999999999996</v>
      </c>
      <c r="I270" s="193"/>
      <c r="J270" s="194">
        <f>ROUND(I270*H270,2)</f>
        <v>0</v>
      </c>
      <c r="K270" s="190" t="s">
        <v>173</v>
      </c>
      <c r="L270" s="40"/>
      <c r="M270" s="195" t="s">
        <v>1</v>
      </c>
      <c r="N270" s="196" t="s">
        <v>41</v>
      </c>
      <c r="O270" s="72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9" t="s">
        <v>174</v>
      </c>
      <c r="AT270" s="199" t="s">
        <v>169</v>
      </c>
      <c r="AU270" s="199" t="s">
        <v>86</v>
      </c>
      <c r="AY270" s="18" t="s">
        <v>167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8" t="s">
        <v>84</v>
      </c>
      <c r="BK270" s="200">
        <f>ROUND(I270*H270,2)</f>
        <v>0</v>
      </c>
      <c r="BL270" s="18" t="s">
        <v>174</v>
      </c>
      <c r="BM270" s="199" t="s">
        <v>522</v>
      </c>
    </row>
    <row r="271" spans="1:65" s="13" customFormat="1" ht="11.25">
      <c r="B271" s="201"/>
      <c r="C271" s="202"/>
      <c r="D271" s="203" t="s">
        <v>187</v>
      </c>
      <c r="E271" s="204" t="s">
        <v>1</v>
      </c>
      <c r="F271" s="205" t="s">
        <v>523</v>
      </c>
      <c r="G271" s="202"/>
      <c r="H271" s="206">
        <v>40.906999999999996</v>
      </c>
      <c r="I271" s="207"/>
      <c r="J271" s="202"/>
      <c r="K271" s="202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187</v>
      </c>
      <c r="AU271" s="212" t="s">
        <v>86</v>
      </c>
      <c r="AV271" s="13" t="s">
        <v>86</v>
      </c>
      <c r="AW271" s="13" t="s">
        <v>32</v>
      </c>
      <c r="AX271" s="13" t="s">
        <v>84</v>
      </c>
      <c r="AY271" s="212" t="s">
        <v>167</v>
      </c>
    </row>
    <row r="272" spans="1:65" s="2" customFormat="1" ht="24.2" customHeight="1">
      <c r="A272" s="35"/>
      <c r="B272" s="36"/>
      <c r="C272" s="188" t="s">
        <v>524</v>
      </c>
      <c r="D272" s="188" t="s">
        <v>169</v>
      </c>
      <c r="E272" s="189" t="s">
        <v>525</v>
      </c>
      <c r="F272" s="190" t="s">
        <v>526</v>
      </c>
      <c r="G272" s="191" t="s">
        <v>262</v>
      </c>
      <c r="H272" s="192">
        <v>4.7030000000000003</v>
      </c>
      <c r="I272" s="193"/>
      <c r="J272" s="194">
        <f>ROUND(I272*H272,2)</f>
        <v>0</v>
      </c>
      <c r="K272" s="190" t="s">
        <v>173</v>
      </c>
      <c r="L272" s="40"/>
      <c r="M272" s="195" t="s">
        <v>1</v>
      </c>
      <c r="N272" s="196" t="s">
        <v>41</v>
      </c>
      <c r="O272" s="72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9" t="s">
        <v>174</v>
      </c>
      <c r="AT272" s="199" t="s">
        <v>169</v>
      </c>
      <c r="AU272" s="199" t="s">
        <v>86</v>
      </c>
      <c r="AY272" s="18" t="s">
        <v>167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8" t="s">
        <v>84</v>
      </c>
      <c r="BK272" s="200">
        <f>ROUND(I272*H272,2)</f>
        <v>0</v>
      </c>
      <c r="BL272" s="18" t="s">
        <v>174</v>
      </c>
      <c r="BM272" s="199" t="s">
        <v>527</v>
      </c>
    </row>
    <row r="273" spans="1:65" s="2" customFormat="1" ht="33" customHeight="1">
      <c r="A273" s="35"/>
      <c r="B273" s="36"/>
      <c r="C273" s="188" t="s">
        <v>528</v>
      </c>
      <c r="D273" s="188" t="s">
        <v>169</v>
      </c>
      <c r="E273" s="189" t="s">
        <v>529</v>
      </c>
      <c r="F273" s="190" t="s">
        <v>530</v>
      </c>
      <c r="G273" s="191" t="s">
        <v>262</v>
      </c>
      <c r="H273" s="192">
        <v>2.153</v>
      </c>
      <c r="I273" s="193"/>
      <c r="J273" s="194">
        <f>ROUND(I273*H273,2)</f>
        <v>0</v>
      </c>
      <c r="K273" s="190" t="s">
        <v>173</v>
      </c>
      <c r="L273" s="40"/>
      <c r="M273" s="195" t="s">
        <v>1</v>
      </c>
      <c r="N273" s="196" t="s">
        <v>41</v>
      </c>
      <c r="O273" s="72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9" t="s">
        <v>174</v>
      </c>
      <c r="AT273" s="199" t="s">
        <v>169</v>
      </c>
      <c r="AU273" s="199" t="s">
        <v>86</v>
      </c>
      <c r="AY273" s="18" t="s">
        <v>167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8" t="s">
        <v>84</v>
      </c>
      <c r="BK273" s="200">
        <f>ROUND(I273*H273,2)</f>
        <v>0</v>
      </c>
      <c r="BL273" s="18" t="s">
        <v>174</v>
      </c>
      <c r="BM273" s="199" t="s">
        <v>531</v>
      </c>
    </row>
    <row r="274" spans="1:65" s="2" customFormat="1" ht="33" customHeight="1">
      <c r="A274" s="35"/>
      <c r="B274" s="36"/>
      <c r="C274" s="188" t="s">
        <v>532</v>
      </c>
      <c r="D274" s="188" t="s">
        <v>169</v>
      </c>
      <c r="E274" s="189" t="s">
        <v>533</v>
      </c>
      <c r="F274" s="190" t="s">
        <v>534</v>
      </c>
      <c r="G274" s="191" t="s">
        <v>262</v>
      </c>
      <c r="H274" s="192">
        <v>1.1000000000000001</v>
      </c>
      <c r="I274" s="193"/>
      <c r="J274" s="194">
        <f>ROUND(I274*H274,2)</f>
        <v>0</v>
      </c>
      <c r="K274" s="190" t="s">
        <v>173</v>
      </c>
      <c r="L274" s="40"/>
      <c r="M274" s="195" t="s">
        <v>1</v>
      </c>
      <c r="N274" s="196" t="s">
        <v>41</v>
      </c>
      <c r="O274" s="72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9" t="s">
        <v>174</v>
      </c>
      <c r="AT274" s="199" t="s">
        <v>169</v>
      </c>
      <c r="AU274" s="199" t="s">
        <v>86</v>
      </c>
      <c r="AY274" s="18" t="s">
        <v>167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8" t="s">
        <v>84</v>
      </c>
      <c r="BK274" s="200">
        <f>ROUND(I274*H274,2)</f>
        <v>0</v>
      </c>
      <c r="BL274" s="18" t="s">
        <v>174</v>
      </c>
      <c r="BM274" s="199" t="s">
        <v>535</v>
      </c>
    </row>
    <row r="275" spans="1:65" s="2" customFormat="1" ht="44.25" customHeight="1">
      <c r="A275" s="35"/>
      <c r="B275" s="36"/>
      <c r="C275" s="188" t="s">
        <v>536</v>
      </c>
      <c r="D275" s="188" t="s">
        <v>169</v>
      </c>
      <c r="E275" s="189" t="s">
        <v>537</v>
      </c>
      <c r="F275" s="190" t="s">
        <v>538</v>
      </c>
      <c r="G275" s="191" t="s">
        <v>262</v>
      </c>
      <c r="H275" s="192">
        <v>1.45</v>
      </c>
      <c r="I275" s="193"/>
      <c r="J275" s="194">
        <f>ROUND(I275*H275,2)</f>
        <v>0</v>
      </c>
      <c r="K275" s="190" t="s">
        <v>173</v>
      </c>
      <c r="L275" s="40"/>
      <c r="M275" s="195" t="s">
        <v>1</v>
      </c>
      <c r="N275" s="196" t="s">
        <v>41</v>
      </c>
      <c r="O275" s="72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9" t="s">
        <v>174</v>
      </c>
      <c r="AT275" s="199" t="s">
        <v>169</v>
      </c>
      <c r="AU275" s="199" t="s">
        <v>86</v>
      </c>
      <c r="AY275" s="18" t="s">
        <v>167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8" t="s">
        <v>84</v>
      </c>
      <c r="BK275" s="200">
        <f>ROUND(I275*H275,2)</f>
        <v>0</v>
      </c>
      <c r="BL275" s="18" t="s">
        <v>174</v>
      </c>
      <c r="BM275" s="199" t="s">
        <v>539</v>
      </c>
    </row>
    <row r="276" spans="1:65" s="13" customFormat="1" ht="11.25">
      <c r="B276" s="201"/>
      <c r="C276" s="202"/>
      <c r="D276" s="203" t="s">
        <v>187</v>
      </c>
      <c r="E276" s="204" t="s">
        <v>1</v>
      </c>
      <c r="F276" s="205" t="s">
        <v>540</v>
      </c>
      <c r="G276" s="202"/>
      <c r="H276" s="206">
        <v>1.45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187</v>
      </c>
      <c r="AU276" s="212" t="s">
        <v>86</v>
      </c>
      <c r="AV276" s="13" t="s">
        <v>86</v>
      </c>
      <c r="AW276" s="13" t="s">
        <v>32</v>
      </c>
      <c r="AX276" s="13" t="s">
        <v>84</v>
      </c>
      <c r="AY276" s="212" t="s">
        <v>167</v>
      </c>
    </row>
    <row r="277" spans="1:65" s="12" customFormat="1" ht="22.9" customHeight="1">
      <c r="B277" s="172"/>
      <c r="C277" s="173"/>
      <c r="D277" s="174" t="s">
        <v>75</v>
      </c>
      <c r="E277" s="186" t="s">
        <v>541</v>
      </c>
      <c r="F277" s="186" t="s">
        <v>542</v>
      </c>
      <c r="G277" s="173"/>
      <c r="H277" s="173"/>
      <c r="I277" s="176"/>
      <c r="J277" s="187">
        <f>BK277</f>
        <v>0</v>
      </c>
      <c r="K277" s="173"/>
      <c r="L277" s="178"/>
      <c r="M277" s="179"/>
      <c r="N277" s="180"/>
      <c r="O277" s="180"/>
      <c r="P277" s="181">
        <f>P278</f>
        <v>0</v>
      </c>
      <c r="Q277" s="180"/>
      <c r="R277" s="181">
        <f>R278</f>
        <v>0</v>
      </c>
      <c r="S277" s="180"/>
      <c r="T277" s="182">
        <f>T278</f>
        <v>0</v>
      </c>
      <c r="AR277" s="183" t="s">
        <v>84</v>
      </c>
      <c r="AT277" s="184" t="s">
        <v>75</v>
      </c>
      <c r="AU277" s="184" t="s">
        <v>84</v>
      </c>
      <c r="AY277" s="183" t="s">
        <v>167</v>
      </c>
      <c r="BK277" s="185">
        <f>BK278</f>
        <v>0</v>
      </c>
    </row>
    <row r="278" spans="1:65" s="2" customFormat="1" ht="33" customHeight="1">
      <c r="A278" s="35"/>
      <c r="B278" s="36"/>
      <c r="C278" s="188" t="s">
        <v>543</v>
      </c>
      <c r="D278" s="188" t="s">
        <v>169</v>
      </c>
      <c r="E278" s="189" t="s">
        <v>544</v>
      </c>
      <c r="F278" s="190" t="s">
        <v>545</v>
      </c>
      <c r="G278" s="191" t="s">
        <v>262</v>
      </c>
      <c r="H278" s="192">
        <v>1938.749</v>
      </c>
      <c r="I278" s="193"/>
      <c r="J278" s="194">
        <f>ROUND(I278*H278,2)</f>
        <v>0</v>
      </c>
      <c r="K278" s="190" t="s">
        <v>173</v>
      </c>
      <c r="L278" s="40"/>
      <c r="M278" s="195" t="s">
        <v>1</v>
      </c>
      <c r="N278" s="196" t="s">
        <v>41</v>
      </c>
      <c r="O278" s="72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9" t="s">
        <v>174</v>
      </c>
      <c r="AT278" s="199" t="s">
        <v>169</v>
      </c>
      <c r="AU278" s="199" t="s">
        <v>86</v>
      </c>
      <c r="AY278" s="18" t="s">
        <v>167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8" t="s">
        <v>84</v>
      </c>
      <c r="BK278" s="200">
        <f>ROUND(I278*H278,2)</f>
        <v>0</v>
      </c>
      <c r="BL278" s="18" t="s">
        <v>174</v>
      </c>
      <c r="BM278" s="199" t="s">
        <v>546</v>
      </c>
    </row>
    <row r="279" spans="1:65" s="12" customFormat="1" ht="25.9" customHeight="1">
      <c r="B279" s="172"/>
      <c r="C279" s="173"/>
      <c r="D279" s="174" t="s">
        <v>75</v>
      </c>
      <c r="E279" s="175" t="s">
        <v>547</v>
      </c>
      <c r="F279" s="175" t="s">
        <v>548</v>
      </c>
      <c r="G279" s="173"/>
      <c r="H279" s="173"/>
      <c r="I279" s="176"/>
      <c r="J279" s="177">
        <f>BK279</f>
        <v>0</v>
      </c>
      <c r="K279" s="173"/>
      <c r="L279" s="178"/>
      <c r="M279" s="179"/>
      <c r="N279" s="180"/>
      <c r="O279" s="180"/>
      <c r="P279" s="181">
        <f>P280+P284+P286</f>
        <v>0</v>
      </c>
      <c r="Q279" s="180"/>
      <c r="R279" s="181">
        <f>R280+R284+R286</f>
        <v>0</v>
      </c>
      <c r="S279" s="180"/>
      <c r="T279" s="182">
        <f>T280+T284+T286</f>
        <v>0</v>
      </c>
      <c r="AR279" s="183" t="s">
        <v>189</v>
      </c>
      <c r="AT279" s="184" t="s">
        <v>75</v>
      </c>
      <c r="AU279" s="184" t="s">
        <v>76</v>
      </c>
      <c r="AY279" s="183" t="s">
        <v>167</v>
      </c>
      <c r="BK279" s="185">
        <f>BK280+BK284+BK286</f>
        <v>0</v>
      </c>
    </row>
    <row r="280" spans="1:65" s="12" customFormat="1" ht="22.9" customHeight="1">
      <c r="B280" s="172"/>
      <c r="C280" s="173"/>
      <c r="D280" s="174" t="s">
        <v>75</v>
      </c>
      <c r="E280" s="186" t="s">
        <v>549</v>
      </c>
      <c r="F280" s="186" t="s">
        <v>550</v>
      </c>
      <c r="G280" s="173"/>
      <c r="H280" s="173"/>
      <c r="I280" s="176"/>
      <c r="J280" s="187">
        <f>BK280</f>
        <v>0</v>
      </c>
      <c r="K280" s="173"/>
      <c r="L280" s="178"/>
      <c r="M280" s="179"/>
      <c r="N280" s="180"/>
      <c r="O280" s="180"/>
      <c r="P280" s="181">
        <f>SUM(P281:P283)</f>
        <v>0</v>
      </c>
      <c r="Q280" s="180"/>
      <c r="R280" s="181">
        <f>SUM(R281:R283)</f>
        <v>0</v>
      </c>
      <c r="S280" s="180"/>
      <c r="T280" s="182">
        <f>SUM(T281:T283)</f>
        <v>0</v>
      </c>
      <c r="AR280" s="183" t="s">
        <v>189</v>
      </c>
      <c r="AT280" s="184" t="s">
        <v>75</v>
      </c>
      <c r="AU280" s="184" t="s">
        <v>84</v>
      </c>
      <c r="AY280" s="183" t="s">
        <v>167</v>
      </c>
      <c r="BK280" s="185">
        <f>SUM(BK281:BK283)</f>
        <v>0</v>
      </c>
    </row>
    <row r="281" spans="1:65" s="2" customFormat="1" ht="16.5" customHeight="1">
      <c r="A281" s="35"/>
      <c r="B281" s="36"/>
      <c r="C281" s="188" t="s">
        <v>551</v>
      </c>
      <c r="D281" s="188" t="s">
        <v>169</v>
      </c>
      <c r="E281" s="189" t="s">
        <v>552</v>
      </c>
      <c r="F281" s="190" t="s">
        <v>553</v>
      </c>
      <c r="G281" s="191" t="s">
        <v>554</v>
      </c>
      <c r="H281" s="192">
        <v>1</v>
      </c>
      <c r="I281" s="193"/>
      <c r="J281" s="194">
        <f>ROUND(I281*H281,2)</f>
        <v>0</v>
      </c>
      <c r="K281" s="190" t="s">
        <v>173</v>
      </c>
      <c r="L281" s="40"/>
      <c r="M281" s="195" t="s">
        <v>1</v>
      </c>
      <c r="N281" s="196" t="s">
        <v>41</v>
      </c>
      <c r="O281" s="72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9" t="s">
        <v>555</v>
      </c>
      <c r="AT281" s="199" t="s">
        <v>169</v>
      </c>
      <c r="AU281" s="199" t="s">
        <v>86</v>
      </c>
      <c r="AY281" s="18" t="s">
        <v>167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8" t="s">
        <v>84</v>
      </c>
      <c r="BK281" s="200">
        <f>ROUND(I281*H281,2)</f>
        <v>0</v>
      </c>
      <c r="BL281" s="18" t="s">
        <v>555</v>
      </c>
      <c r="BM281" s="199" t="s">
        <v>556</v>
      </c>
    </row>
    <row r="282" spans="1:65" s="2" customFormat="1" ht="16.5" customHeight="1">
      <c r="A282" s="35"/>
      <c r="B282" s="36"/>
      <c r="C282" s="188" t="s">
        <v>557</v>
      </c>
      <c r="D282" s="188" t="s">
        <v>169</v>
      </c>
      <c r="E282" s="189" t="s">
        <v>558</v>
      </c>
      <c r="F282" s="190" t="s">
        <v>559</v>
      </c>
      <c r="G282" s="191" t="s">
        <v>554</v>
      </c>
      <c r="H282" s="192">
        <v>1</v>
      </c>
      <c r="I282" s="193"/>
      <c r="J282" s="194">
        <f>ROUND(I282*H282,2)</f>
        <v>0</v>
      </c>
      <c r="K282" s="190" t="s">
        <v>173</v>
      </c>
      <c r="L282" s="40"/>
      <c r="M282" s="195" t="s">
        <v>1</v>
      </c>
      <c r="N282" s="196" t="s">
        <v>41</v>
      </c>
      <c r="O282" s="72"/>
      <c r="P282" s="197">
        <f>O282*H282</f>
        <v>0</v>
      </c>
      <c r="Q282" s="197">
        <v>0</v>
      </c>
      <c r="R282" s="197">
        <f>Q282*H282</f>
        <v>0</v>
      </c>
      <c r="S282" s="197">
        <v>0</v>
      </c>
      <c r="T282" s="19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9" t="s">
        <v>555</v>
      </c>
      <c r="AT282" s="199" t="s">
        <v>169</v>
      </c>
      <c r="AU282" s="199" t="s">
        <v>86</v>
      </c>
      <c r="AY282" s="18" t="s">
        <v>167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8" t="s">
        <v>84</v>
      </c>
      <c r="BK282" s="200">
        <f>ROUND(I282*H282,2)</f>
        <v>0</v>
      </c>
      <c r="BL282" s="18" t="s">
        <v>555</v>
      </c>
      <c r="BM282" s="199" t="s">
        <v>560</v>
      </c>
    </row>
    <row r="283" spans="1:65" s="2" customFormat="1" ht="16.5" customHeight="1">
      <c r="A283" s="35"/>
      <c r="B283" s="36"/>
      <c r="C283" s="188" t="s">
        <v>561</v>
      </c>
      <c r="D283" s="188" t="s">
        <v>169</v>
      </c>
      <c r="E283" s="189" t="s">
        <v>562</v>
      </c>
      <c r="F283" s="190" t="s">
        <v>563</v>
      </c>
      <c r="G283" s="191" t="s">
        <v>554</v>
      </c>
      <c r="H283" s="192">
        <v>1</v>
      </c>
      <c r="I283" s="193"/>
      <c r="J283" s="194">
        <f>ROUND(I283*H283,2)</f>
        <v>0</v>
      </c>
      <c r="K283" s="190" t="s">
        <v>173</v>
      </c>
      <c r="L283" s="40"/>
      <c r="M283" s="195" t="s">
        <v>1</v>
      </c>
      <c r="N283" s="196" t="s">
        <v>41</v>
      </c>
      <c r="O283" s="72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9" t="s">
        <v>555</v>
      </c>
      <c r="AT283" s="199" t="s">
        <v>169</v>
      </c>
      <c r="AU283" s="199" t="s">
        <v>86</v>
      </c>
      <c r="AY283" s="18" t="s">
        <v>167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8" t="s">
        <v>84</v>
      </c>
      <c r="BK283" s="200">
        <f>ROUND(I283*H283,2)</f>
        <v>0</v>
      </c>
      <c r="BL283" s="18" t="s">
        <v>555</v>
      </c>
      <c r="BM283" s="199" t="s">
        <v>564</v>
      </c>
    </row>
    <row r="284" spans="1:65" s="12" customFormat="1" ht="22.9" customHeight="1">
      <c r="B284" s="172"/>
      <c r="C284" s="173"/>
      <c r="D284" s="174" t="s">
        <v>75</v>
      </c>
      <c r="E284" s="186" t="s">
        <v>565</v>
      </c>
      <c r="F284" s="186" t="s">
        <v>566</v>
      </c>
      <c r="G284" s="173"/>
      <c r="H284" s="173"/>
      <c r="I284" s="176"/>
      <c r="J284" s="187">
        <f>BK284</f>
        <v>0</v>
      </c>
      <c r="K284" s="173"/>
      <c r="L284" s="178"/>
      <c r="M284" s="179"/>
      <c r="N284" s="180"/>
      <c r="O284" s="180"/>
      <c r="P284" s="181">
        <f>P285</f>
        <v>0</v>
      </c>
      <c r="Q284" s="180"/>
      <c r="R284" s="181">
        <f>R285</f>
        <v>0</v>
      </c>
      <c r="S284" s="180"/>
      <c r="T284" s="182">
        <f>T285</f>
        <v>0</v>
      </c>
      <c r="AR284" s="183" t="s">
        <v>189</v>
      </c>
      <c r="AT284" s="184" t="s">
        <v>75</v>
      </c>
      <c r="AU284" s="184" t="s">
        <v>84</v>
      </c>
      <c r="AY284" s="183" t="s">
        <v>167</v>
      </c>
      <c r="BK284" s="185">
        <f>BK285</f>
        <v>0</v>
      </c>
    </row>
    <row r="285" spans="1:65" s="2" customFormat="1" ht="16.5" customHeight="1">
      <c r="A285" s="35"/>
      <c r="B285" s="36"/>
      <c r="C285" s="188" t="s">
        <v>567</v>
      </c>
      <c r="D285" s="188" t="s">
        <v>169</v>
      </c>
      <c r="E285" s="189" t="s">
        <v>568</v>
      </c>
      <c r="F285" s="190" t="s">
        <v>566</v>
      </c>
      <c r="G285" s="191" t="s">
        <v>554</v>
      </c>
      <c r="H285" s="192">
        <v>1</v>
      </c>
      <c r="I285" s="193"/>
      <c r="J285" s="194">
        <f>ROUND(I285*H285,2)</f>
        <v>0</v>
      </c>
      <c r="K285" s="190" t="s">
        <v>173</v>
      </c>
      <c r="L285" s="40"/>
      <c r="M285" s="195" t="s">
        <v>1</v>
      </c>
      <c r="N285" s="196" t="s">
        <v>41</v>
      </c>
      <c r="O285" s="72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9" t="s">
        <v>555</v>
      </c>
      <c r="AT285" s="199" t="s">
        <v>169</v>
      </c>
      <c r="AU285" s="199" t="s">
        <v>86</v>
      </c>
      <c r="AY285" s="18" t="s">
        <v>167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8" t="s">
        <v>84</v>
      </c>
      <c r="BK285" s="200">
        <f>ROUND(I285*H285,2)</f>
        <v>0</v>
      </c>
      <c r="BL285" s="18" t="s">
        <v>555</v>
      </c>
      <c r="BM285" s="199" t="s">
        <v>569</v>
      </c>
    </row>
    <row r="286" spans="1:65" s="12" customFormat="1" ht="22.9" customHeight="1">
      <c r="B286" s="172"/>
      <c r="C286" s="173"/>
      <c r="D286" s="174" t="s">
        <v>75</v>
      </c>
      <c r="E286" s="186" t="s">
        <v>570</v>
      </c>
      <c r="F286" s="186" t="s">
        <v>571</v>
      </c>
      <c r="G286" s="173"/>
      <c r="H286" s="173"/>
      <c r="I286" s="176"/>
      <c r="J286" s="187">
        <f>BK286</f>
        <v>0</v>
      </c>
      <c r="K286" s="173"/>
      <c r="L286" s="178"/>
      <c r="M286" s="179"/>
      <c r="N286" s="180"/>
      <c r="O286" s="180"/>
      <c r="P286" s="181">
        <f>P287</f>
        <v>0</v>
      </c>
      <c r="Q286" s="180"/>
      <c r="R286" s="181">
        <f>R287</f>
        <v>0</v>
      </c>
      <c r="S286" s="180"/>
      <c r="T286" s="182">
        <f>T287</f>
        <v>0</v>
      </c>
      <c r="AR286" s="183" t="s">
        <v>189</v>
      </c>
      <c r="AT286" s="184" t="s">
        <v>75</v>
      </c>
      <c r="AU286" s="184" t="s">
        <v>84</v>
      </c>
      <c r="AY286" s="183" t="s">
        <v>167</v>
      </c>
      <c r="BK286" s="185">
        <f>BK287</f>
        <v>0</v>
      </c>
    </row>
    <row r="287" spans="1:65" s="2" customFormat="1" ht="16.5" customHeight="1">
      <c r="A287" s="35"/>
      <c r="B287" s="36"/>
      <c r="C287" s="188" t="s">
        <v>572</v>
      </c>
      <c r="D287" s="188" t="s">
        <v>169</v>
      </c>
      <c r="E287" s="189" t="s">
        <v>573</v>
      </c>
      <c r="F287" s="190" t="s">
        <v>574</v>
      </c>
      <c r="G287" s="191" t="s">
        <v>554</v>
      </c>
      <c r="H287" s="192">
        <v>1</v>
      </c>
      <c r="I287" s="193"/>
      <c r="J287" s="194">
        <f>ROUND(I287*H287,2)</f>
        <v>0</v>
      </c>
      <c r="K287" s="190" t="s">
        <v>173</v>
      </c>
      <c r="L287" s="40"/>
      <c r="M287" s="244" t="s">
        <v>1</v>
      </c>
      <c r="N287" s="245" t="s">
        <v>41</v>
      </c>
      <c r="O287" s="246"/>
      <c r="P287" s="247">
        <f>O287*H287</f>
        <v>0</v>
      </c>
      <c r="Q287" s="247">
        <v>0</v>
      </c>
      <c r="R287" s="247">
        <f>Q287*H287</f>
        <v>0</v>
      </c>
      <c r="S287" s="247">
        <v>0</v>
      </c>
      <c r="T287" s="248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9" t="s">
        <v>555</v>
      </c>
      <c r="AT287" s="199" t="s">
        <v>169</v>
      </c>
      <c r="AU287" s="199" t="s">
        <v>86</v>
      </c>
      <c r="AY287" s="18" t="s">
        <v>167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8" t="s">
        <v>84</v>
      </c>
      <c r="BK287" s="200">
        <f>ROUND(I287*H287,2)</f>
        <v>0</v>
      </c>
      <c r="BL287" s="18" t="s">
        <v>555</v>
      </c>
      <c r="BM287" s="199" t="s">
        <v>575</v>
      </c>
    </row>
    <row r="288" spans="1:65" s="2" customFormat="1" ht="6.95" customHeight="1">
      <c r="A288" s="35"/>
      <c r="B288" s="55"/>
      <c r="C288" s="56"/>
      <c r="D288" s="56"/>
      <c r="E288" s="56"/>
      <c r="F288" s="56"/>
      <c r="G288" s="56"/>
      <c r="H288" s="56"/>
      <c r="I288" s="56"/>
      <c r="J288" s="56"/>
      <c r="K288" s="56"/>
      <c r="L288" s="40"/>
      <c r="M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</row>
  </sheetData>
  <sheetProtection algorithmName="SHA-512" hashValue="6wsiHYQwMd3/rJ1AESCCY5a1FYpgIr1mRcZozloeaSH6eHflU7nyplXdwHvUwYjPi0UvciMsRm7k1fM6BdQBqw==" saltValue="XhA5hEdxIkImyuRE9XfkPOn0VcuVd0HHW1eCSbvLo2fcxd7LnOs8GNuD7B+ncfGTFlC0lIVl2XFLDJUzNzswlg==" spinCount="100000" sheet="1" objects="1" scenarios="1" formatColumns="0" formatRows="0" autoFilter="0"/>
  <autoFilter ref="C128:K287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89</v>
      </c>
      <c r="AZ2" s="109" t="s">
        <v>111</v>
      </c>
      <c r="BA2" s="109" t="s">
        <v>1</v>
      </c>
      <c r="BB2" s="109" t="s">
        <v>1</v>
      </c>
      <c r="BC2" s="109" t="s">
        <v>576</v>
      </c>
      <c r="BD2" s="109" t="s">
        <v>86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  <c r="AZ3" s="109" t="s">
        <v>47</v>
      </c>
      <c r="BA3" s="109" t="s">
        <v>1</v>
      </c>
      <c r="BB3" s="109" t="s">
        <v>1</v>
      </c>
      <c r="BC3" s="109" t="s">
        <v>577</v>
      </c>
      <c r="BD3" s="109" t="s">
        <v>86</v>
      </c>
    </row>
    <row r="4" spans="1:56" s="1" customFormat="1" ht="24.95" customHeight="1">
      <c r="B4" s="21"/>
      <c r="D4" s="112" t="s">
        <v>113</v>
      </c>
      <c r="L4" s="21"/>
      <c r="M4" s="113" t="s">
        <v>10</v>
      </c>
      <c r="AT4" s="18" t="s">
        <v>4</v>
      </c>
      <c r="AZ4" s="109" t="s">
        <v>114</v>
      </c>
      <c r="BA4" s="109" t="s">
        <v>1</v>
      </c>
      <c r="BB4" s="109" t="s">
        <v>1</v>
      </c>
      <c r="BC4" s="109" t="s">
        <v>578</v>
      </c>
      <c r="BD4" s="109" t="s">
        <v>86</v>
      </c>
    </row>
    <row r="5" spans="1:56" s="1" customFormat="1" ht="6.95" customHeight="1">
      <c r="B5" s="21"/>
      <c r="L5" s="21"/>
      <c r="AZ5" s="109" t="s">
        <v>120</v>
      </c>
      <c r="BA5" s="109" t="s">
        <v>1</v>
      </c>
      <c r="BB5" s="109" t="s">
        <v>1</v>
      </c>
      <c r="BC5" s="109" t="s">
        <v>579</v>
      </c>
      <c r="BD5" s="109" t="s">
        <v>86</v>
      </c>
    </row>
    <row r="6" spans="1:56" s="1" customFormat="1" ht="12" customHeight="1">
      <c r="B6" s="21"/>
      <c r="D6" s="114" t="s">
        <v>16</v>
      </c>
      <c r="L6" s="21"/>
      <c r="AZ6" s="109" t="s">
        <v>123</v>
      </c>
      <c r="BA6" s="109" t="s">
        <v>1</v>
      </c>
      <c r="BB6" s="109" t="s">
        <v>1</v>
      </c>
      <c r="BC6" s="109" t="s">
        <v>580</v>
      </c>
      <c r="BD6" s="109" t="s">
        <v>86</v>
      </c>
    </row>
    <row r="7" spans="1:56" s="1" customFormat="1" ht="26.25" customHeight="1">
      <c r="B7" s="21"/>
      <c r="E7" s="316" t="str">
        <f>'Rekapitulace stavby'!K6</f>
        <v>Lokalita pro výstavbu rodinných domů BI 304,k.ú. Kelč - Staré Město</v>
      </c>
      <c r="F7" s="317"/>
      <c r="G7" s="317"/>
      <c r="H7" s="317"/>
      <c r="L7" s="21"/>
      <c r="AZ7" s="109" t="s">
        <v>126</v>
      </c>
      <c r="BA7" s="109" t="s">
        <v>1</v>
      </c>
      <c r="BB7" s="109" t="s">
        <v>1</v>
      </c>
      <c r="BC7" s="109" t="s">
        <v>581</v>
      </c>
      <c r="BD7" s="109" t="s">
        <v>86</v>
      </c>
    </row>
    <row r="8" spans="1:56" s="2" customFormat="1" ht="12" customHeight="1">
      <c r="A8" s="35"/>
      <c r="B8" s="40"/>
      <c r="C8" s="35"/>
      <c r="D8" s="114" t="s">
        <v>122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128</v>
      </c>
      <c r="BA8" s="109" t="s">
        <v>1</v>
      </c>
      <c r="BB8" s="109" t="s">
        <v>1</v>
      </c>
      <c r="BC8" s="109" t="s">
        <v>582</v>
      </c>
      <c r="BD8" s="109" t="s">
        <v>86</v>
      </c>
    </row>
    <row r="9" spans="1:56" s="2" customFormat="1" ht="16.5" customHeight="1">
      <c r="A9" s="35"/>
      <c r="B9" s="40"/>
      <c r="C9" s="35"/>
      <c r="D9" s="35"/>
      <c r="E9" s="318" t="s">
        <v>583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130</v>
      </c>
      <c r="BA9" s="109" t="s">
        <v>1</v>
      </c>
      <c r="BB9" s="109" t="s">
        <v>1</v>
      </c>
      <c r="BC9" s="109" t="s">
        <v>584</v>
      </c>
      <c r="BD9" s="109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132</v>
      </c>
      <c r="BA10" s="109" t="s">
        <v>1</v>
      </c>
      <c r="BB10" s="109" t="s">
        <v>1</v>
      </c>
      <c r="BC10" s="109" t="s">
        <v>585</v>
      </c>
      <c r="BD10" s="109" t="s">
        <v>86</v>
      </c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7. 2. 2023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2" t="s">
        <v>1</v>
      </c>
      <c r="F27" s="322"/>
      <c r="G27" s="322"/>
      <c r="H27" s="32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ROUND((SUM(BE128:BE268)),  2)</f>
        <v>0</v>
      </c>
      <c r="G33" s="35"/>
      <c r="H33" s="35"/>
      <c r="I33" s="126">
        <v>0.21</v>
      </c>
      <c r="J33" s="125">
        <f>ROUND(((SUM(BE128:BE268))*I33),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ROUND((SUM(BF128:BF268)),  2)</f>
        <v>0</v>
      </c>
      <c r="G34" s="35"/>
      <c r="H34" s="35"/>
      <c r="I34" s="126">
        <v>0.15</v>
      </c>
      <c r="J34" s="125">
        <f>ROUND(((SUM(BF128:BF268))*I34),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ROUND((SUM(BG128:BG268)),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ROUND((SUM(BH128:BH268)),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ROUND((SUM(BI128:BI268)),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3" t="str">
        <f>E7</f>
        <v>Lokalita pro výstavbu rodinných domů BI 304,k.ú. Kelč - Staré Město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103 - SO 103 Komunikace - úsek 3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Kelč-Staré Město</v>
      </c>
      <c r="G89" s="37"/>
      <c r="H89" s="37"/>
      <c r="I89" s="30" t="s">
        <v>22</v>
      </c>
      <c r="J89" s="67" t="str">
        <f>IF(J12="","",J12)</f>
        <v>7. 2. 2023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Město Kelč</v>
      </c>
      <c r="G91" s="37"/>
      <c r="H91" s="37"/>
      <c r="I91" s="30" t="s">
        <v>30</v>
      </c>
      <c r="J91" s="33" t="str">
        <f>E21</f>
        <v xml:space="preserve">LZ-PROJEKT plus s.r.o.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135</v>
      </c>
      <c r="D94" s="146"/>
      <c r="E94" s="146"/>
      <c r="F94" s="146"/>
      <c r="G94" s="146"/>
      <c r="H94" s="146"/>
      <c r="I94" s="146"/>
      <c r="J94" s="147" t="s">
        <v>136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137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138</v>
      </c>
    </row>
    <row r="97" spans="1:31" s="9" customFormat="1" ht="24.95" customHeight="1">
      <c r="B97" s="149"/>
      <c r="C97" s="150"/>
      <c r="D97" s="151" t="s">
        <v>139</v>
      </c>
      <c r="E97" s="152"/>
      <c r="F97" s="152"/>
      <c r="G97" s="152"/>
      <c r="H97" s="152"/>
      <c r="I97" s="152"/>
      <c r="J97" s="153">
        <f>J129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140</v>
      </c>
      <c r="E98" s="158"/>
      <c r="F98" s="158"/>
      <c r="G98" s="158"/>
      <c r="H98" s="158"/>
      <c r="I98" s="158"/>
      <c r="J98" s="159">
        <f>J130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141</v>
      </c>
      <c r="E99" s="158"/>
      <c r="F99" s="158"/>
      <c r="G99" s="158"/>
      <c r="H99" s="158"/>
      <c r="I99" s="158"/>
      <c r="J99" s="159">
        <f>J194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142</v>
      </c>
      <c r="E100" s="158"/>
      <c r="F100" s="158"/>
      <c r="G100" s="158"/>
      <c r="H100" s="158"/>
      <c r="I100" s="158"/>
      <c r="J100" s="159">
        <f>J196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143</v>
      </c>
      <c r="E101" s="158"/>
      <c r="F101" s="158"/>
      <c r="G101" s="158"/>
      <c r="H101" s="158"/>
      <c r="I101" s="158"/>
      <c r="J101" s="159">
        <f>J201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144</v>
      </c>
      <c r="E102" s="158"/>
      <c r="F102" s="158"/>
      <c r="G102" s="158"/>
      <c r="H102" s="158"/>
      <c r="I102" s="158"/>
      <c r="J102" s="159">
        <f>J216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145</v>
      </c>
      <c r="E103" s="158"/>
      <c r="F103" s="158"/>
      <c r="G103" s="158"/>
      <c r="H103" s="158"/>
      <c r="I103" s="158"/>
      <c r="J103" s="159">
        <f>J228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147</v>
      </c>
      <c r="E104" s="158"/>
      <c r="F104" s="158"/>
      <c r="G104" s="158"/>
      <c r="H104" s="158"/>
      <c r="I104" s="158"/>
      <c r="J104" s="159">
        <f>J258</f>
        <v>0</v>
      </c>
      <c r="K104" s="156"/>
      <c r="L104" s="160"/>
    </row>
    <row r="105" spans="1:31" s="9" customFormat="1" ht="24.95" customHeight="1">
      <c r="B105" s="149"/>
      <c r="C105" s="150"/>
      <c r="D105" s="151" t="s">
        <v>148</v>
      </c>
      <c r="E105" s="152"/>
      <c r="F105" s="152"/>
      <c r="G105" s="152"/>
      <c r="H105" s="152"/>
      <c r="I105" s="152"/>
      <c r="J105" s="153">
        <f>J260</f>
        <v>0</v>
      </c>
      <c r="K105" s="150"/>
      <c r="L105" s="154"/>
    </row>
    <row r="106" spans="1:31" s="10" customFormat="1" ht="19.899999999999999" customHeight="1">
      <c r="B106" s="155"/>
      <c r="C106" s="156"/>
      <c r="D106" s="157" t="s">
        <v>149</v>
      </c>
      <c r="E106" s="158"/>
      <c r="F106" s="158"/>
      <c r="G106" s="158"/>
      <c r="H106" s="158"/>
      <c r="I106" s="158"/>
      <c r="J106" s="159">
        <f>J261</f>
        <v>0</v>
      </c>
      <c r="K106" s="156"/>
      <c r="L106" s="160"/>
    </row>
    <row r="107" spans="1:31" s="10" customFormat="1" ht="19.899999999999999" customHeight="1">
      <c r="B107" s="155"/>
      <c r="C107" s="156"/>
      <c r="D107" s="157" t="s">
        <v>150</v>
      </c>
      <c r="E107" s="158"/>
      <c r="F107" s="158"/>
      <c r="G107" s="158"/>
      <c r="H107" s="158"/>
      <c r="I107" s="158"/>
      <c r="J107" s="159">
        <f>J265</f>
        <v>0</v>
      </c>
      <c r="K107" s="156"/>
      <c r="L107" s="160"/>
    </row>
    <row r="108" spans="1:31" s="10" customFormat="1" ht="19.899999999999999" customHeight="1">
      <c r="B108" s="155"/>
      <c r="C108" s="156"/>
      <c r="D108" s="157" t="s">
        <v>151</v>
      </c>
      <c r="E108" s="158"/>
      <c r="F108" s="158"/>
      <c r="G108" s="158"/>
      <c r="H108" s="158"/>
      <c r="I108" s="158"/>
      <c r="J108" s="159">
        <f>J267</f>
        <v>0</v>
      </c>
      <c r="K108" s="156"/>
      <c r="L108" s="160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152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26.25" customHeight="1">
      <c r="A118" s="35"/>
      <c r="B118" s="36"/>
      <c r="C118" s="37"/>
      <c r="D118" s="37"/>
      <c r="E118" s="323" t="str">
        <f>E7</f>
        <v>Lokalita pro výstavbu rodinných domů BI 304,k.ú. Kelč - Staré Město</v>
      </c>
      <c r="F118" s="324"/>
      <c r="G118" s="324"/>
      <c r="H118" s="324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122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5" t="str">
        <f>E9</f>
        <v>103 - SO 103 Komunikace - úsek 3</v>
      </c>
      <c r="F120" s="325"/>
      <c r="G120" s="325"/>
      <c r="H120" s="325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>Kelč-Staré Město</v>
      </c>
      <c r="G122" s="37"/>
      <c r="H122" s="37"/>
      <c r="I122" s="30" t="s">
        <v>22</v>
      </c>
      <c r="J122" s="67" t="str">
        <f>IF(J12="","",J12)</f>
        <v>7. 2. 2023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E15</f>
        <v>Město Kelč</v>
      </c>
      <c r="G124" s="37"/>
      <c r="H124" s="37"/>
      <c r="I124" s="30" t="s">
        <v>30</v>
      </c>
      <c r="J124" s="33" t="str">
        <f>E21</f>
        <v xml:space="preserve">LZ-PROJEKT plus s.r.o.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IF(E18="","",E18)</f>
        <v>Vyplň údaj</v>
      </c>
      <c r="G125" s="37"/>
      <c r="H125" s="37"/>
      <c r="I125" s="30" t="s">
        <v>33</v>
      </c>
      <c r="J125" s="33" t="str">
        <f>E24</f>
        <v>Fajfrová Irena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1"/>
      <c r="B127" s="162"/>
      <c r="C127" s="163" t="s">
        <v>153</v>
      </c>
      <c r="D127" s="164" t="s">
        <v>61</v>
      </c>
      <c r="E127" s="164" t="s">
        <v>57</v>
      </c>
      <c r="F127" s="164" t="s">
        <v>58</v>
      </c>
      <c r="G127" s="164" t="s">
        <v>154</v>
      </c>
      <c r="H127" s="164" t="s">
        <v>155</v>
      </c>
      <c r="I127" s="164" t="s">
        <v>156</v>
      </c>
      <c r="J127" s="164" t="s">
        <v>136</v>
      </c>
      <c r="K127" s="165" t="s">
        <v>157</v>
      </c>
      <c r="L127" s="166"/>
      <c r="M127" s="76" t="s">
        <v>1</v>
      </c>
      <c r="N127" s="77" t="s">
        <v>40</v>
      </c>
      <c r="O127" s="77" t="s">
        <v>158</v>
      </c>
      <c r="P127" s="77" t="s">
        <v>159</v>
      </c>
      <c r="Q127" s="77" t="s">
        <v>160</v>
      </c>
      <c r="R127" s="77" t="s">
        <v>161</v>
      </c>
      <c r="S127" s="77" t="s">
        <v>162</v>
      </c>
      <c r="T127" s="78" t="s">
        <v>163</v>
      </c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pans="1:63" s="2" customFormat="1" ht="22.9" customHeight="1">
      <c r="A128" s="35"/>
      <c r="B128" s="36"/>
      <c r="C128" s="83" t="s">
        <v>164</v>
      </c>
      <c r="D128" s="37"/>
      <c r="E128" s="37"/>
      <c r="F128" s="37"/>
      <c r="G128" s="37"/>
      <c r="H128" s="37"/>
      <c r="I128" s="37"/>
      <c r="J128" s="167">
        <f>BK128</f>
        <v>0</v>
      </c>
      <c r="K128" s="37"/>
      <c r="L128" s="40"/>
      <c r="M128" s="79"/>
      <c r="N128" s="168"/>
      <c r="O128" s="80"/>
      <c r="P128" s="169">
        <f>P129+P260</f>
        <v>0</v>
      </c>
      <c r="Q128" s="80"/>
      <c r="R128" s="169">
        <f>R129+R260</f>
        <v>588.91034511999987</v>
      </c>
      <c r="S128" s="80"/>
      <c r="T128" s="170">
        <f>T129+T260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138</v>
      </c>
      <c r="BK128" s="171">
        <f>BK129+BK260</f>
        <v>0</v>
      </c>
    </row>
    <row r="129" spans="1:65" s="12" customFormat="1" ht="25.9" customHeight="1">
      <c r="B129" s="172"/>
      <c r="C129" s="173"/>
      <c r="D129" s="174" t="s">
        <v>75</v>
      </c>
      <c r="E129" s="175" t="s">
        <v>165</v>
      </c>
      <c r="F129" s="175" t="s">
        <v>166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P130+P194+P196+P201+P216+P228+P258</f>
        <v>0</v>
      </c>
      <c r="Q129" s="180"/>
      <c r="R129" s="181">
        <f>R130+R194+R196+R201+R216+R228+R258</f>
        <v>588.91034511999987</v>
      </c>
      <c r="S129" s="180"/>
      <c r="T129" s="182">
        <f>T130+T194+T196+T201+T216+T228+T258</f>
        <v>0</v>
      </c>
      <c r="AR129" s="183" t="s">
        <v>84</v>
      </c>
      <c r="AT129" s="184" t="s">
        <v>75</v>
      </c>
      <c r="AU129" s="184" t="s">
        <v>76</v>
      </c>
      <c r="AY129" s="183" t="s">
        <v>167</v>
      </c>
      <c r="BK129" s="185">
        <f>BK130+BK194+BK196+BK201+BK216+BK228+BK258</f>
        <v>0</v>
      </c>
    </row>
    <row r="130" spans="1:65" s="12" customFormat="1" ht="22.9" customHeight="1">
      <c r="B130" s="172"/>
      <c r="C130" s="173"/>
      <c r="D130" s="174" t="s">
        <v>75</v>
      </c>
      <c r="E130" s="186" t="s">
        <v>84</v>
      </c>
      <c r="F130" s="186" t="s">
        <v>168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SUM(P131:P193)</f>
        <v>0</v>
      </c>
      <c r="Q130" s="180"/>
      <c r="R130" s="181">
        <f>SUM(R131:R193)</f>
        <v>9.5582104000000001</v>
      </c>
      <c r="S130" s="180"/>
      <c r="T130" s="182">
        <f>SUM(T131:T193)</f>
        <v>0</v>
      </c>
      <c r="AR130" s="183" t="s">
        <v>84</v>
      </c>
      <c r="AT130" s="184" t="s">
        <v>75</v>
      </c>
      <c r="AU130" s="184" t="s">
        <v>84</v>
      </c>
      <c r="AY130" s="183" t="s">
        <v>167</v>
      </c>
      <c r="BK130" s="185">
        <f>SUM(BK131:BK193)</f>
        <v>0</v>
      </c>
    </row>
    <row r="131" spans="1:65" s="2" customFormat="1" ht="24.2" customHeight="1">
      <c r="A131" s="35"/>
      <c r="B131" s="36"/>
      <c r="C131" s="188" t="s">
        <v>84</v>
      </c>
      <c r="D131" s="188" t="s">
        <v>169</v>
      </c>
      <c r="E131" s="189" t="s">
        <v>184</v>
      </c>
      <c r="F131" s="190" t="s">
        <v>185</v>
      </c>
      <c r="G131" s="191" t="s">
        <v>172</v>
      </c>
      <c r="H131" s="192">
        <v>643</v>
      </c>
      <c r="I131" s="193"/>
      <c r="J131" s="194">
        <f>ROUND(I131*H131,2)</f>
        <v>0</v>
      </c>
      <c r="K131" s="190" t="s">
        <v>173</v>
      </c>
      <c r="L131" s="40"/>
      <c r="M131" s="195" t="s">
        <v>1</v>
      </c>
      <c r="N131" s="196" t="s">
        <v>41</v>
      </c>
      <c r="O131" s="72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174</v>
      </c>
      <c r="AT131" s="199" t="s">
        <v>169</v>
      </c>
      <c r="AU131" s="199" t="s">
        <v>86</v>
      </c>
      <c r="AY131" s="18" t="s">
        <v>167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84</v>
      </c>
      <c r="BK131" s="200">
        <f>ROUND(I131*H131,2)</f>
        <v>0</v>
      </c>
      <c r="BL131" s="18" t="s">
        <v>174</v>
      </c>
      <c r="BM131" s="199" t="s">
        <v>186</v>
      </c>
    </row>
    <row r="132" spans="1:65" s="13" customFormat="1" ht="11.25">
      <c r="B132" s="201"/>
      <c r="C132" s="202"/>
      <c r="D132" s="203" t="s">
        <v>187</v>
      </c>
      <c r="E132" s="204" t="s">
        <v>111</v>
      </c>
      <c r="F132" s="205" t="s">
        <v>586</v>
      </c>
      <c r="G132" s="202"/>
      <c r="H132" s="206">
        <v>643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187</v>
      </c>
      <c r="AU132" s="212" t="s">
        <v>86</v>
      </c>
      <c r="AV132" s="13" t="s">
        <v>86</v>
      </c>
      <c r="AW132" s="13" t="s">
        <v>32</v>
      </c>
      <c r="AX132" s="13" t="s">
        <v>84</v>
      </c>
      <c r="AY132" s="212" t="s">
        <v>167</v>
      </c>
    </row>
    <row r="133" spans="1:65" s="2" customFormat="1" ht="37.9" customHeight="1">
      <c r="A133" s="35"/>
      <c r="B133" s="36"/>
      <c r="C133" s="188" t="s">
        <v>86</v>
      </c>
      <c r="D133" s="188" t="s">
        <v>169</v>
      </c>
      <c r="E133" s="189" t="s">
        <v>190</v>
      </c>
      <c r="F133" s="190" t="s">
        <v>191</v>
      </c>
      <c r="G133" s="191" t="s">
        <v>192</v>
      </c>
      <c r="H133" s="192">
        <v>147</v>
      </c>
      <c r="I133" s="193"/>
      <c r="J133" s="194">
        <f>ROUND(I133*H133,2)</f>
        <v>0</v>
      </c>
      <c r="K133" s="190" t="s">
        <v>173</v>
      </c>
      <c r="L133" s="40"/>
      <c r="M133" s="195" t="s">
        <v>1</v>
      </c>
      <c r="N133" s="196" t="s">
        <v>41</v>
      </c>
      <c r="O133" s="72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174</v>
      </c>
      <c r="AT133" s="199" t="s">
        <v>169</v>
      </c>
      <c r="AU133" s="199" t="s">
        <v>86</v>
      </c>
      <c r="AY133" s="18" t="s">
        <v>167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84</v>
      </c>
      <c r="BK133" s="200">
        <f>ROUND(I133*H133,2)</f>
        <v>0</v>
      </c>
      <c r="BL133" s="18" t="s">
        <v>174</v>
      </c>
      <c r="BM133" s="199" t="s">
        <v>193</v>
      </c>
    </row>
    <row r="134" spans="1:65" s="13" customFormat="1" ht="11.25">
      <c r="B134" s="201"/>
      <c r="C134" s="202"/>
      <c r="D134" s="203" t="s">
        <v>187</v>
      </c>
      <c r="E134" s="204" t="s">
        <v>47</v>
      </c>
      <c r="F134" s="205" t="s">
        <v>587</v>
      </c>
      <c r="G134" s="202"/>
      <c r="H134" s="206">
        <v>147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187</v>
      </c>
      <c r="AU134" s="212" t="s">
        <v>86</v>
      </c>
      <c r="AV134" s="13" t="s">
        <v>86</v>
      </c>
      <c r="AW134" s="13" t="s">
        <v>32</v>
      </c>
      <c r="AX134" s="13" t="s">
        <v>84</v>
      </c>
      <c r="AY134" s="212" t="s">
        <v>167</v>
      </c>
    </row>
    <row r="135" spans="1:65" s="2" customFormat="1" ht="33" customHeight="1">
      <c r="A135" s="35"/>
      <c r="B135" s="36"/>
      <c r="C135" s="188" t="s">
        <v>179</v>
      </c>
      <c r="D135" s="188" t="s">
        <v>169</v>
      </c>
      <c r="E135" s="189" t="s">
        <v>196</v>
      </c>
      <c r="F135" s="190" t="s">
        <v>197</v>
      </c>
      <c r="G135" s="191" t="s">
        <v>192</v>
      </c>
      <c r="H135" s="192">
        <v>32.4</v>
      </c>
      <c r="I135" s="193"/>
      <c r="J135" s="194">
        <f>ROUND(I135*H135,2)</f>
        <v>0</v>
      </c>
      <c r="K135" s="190" t="s">
        <v>173</v>
      </c>
      <c r="L135" s="40"/>
      <c r="M135" s="195" t="s">
        <v>1</v>
      </c>
      <c r="N135" s="196" t="s">
        <v>41</v>
      </c>
      <c r="O135" s="72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174</v>
      </c>
      <c r="AT135" s="199" t="s">
        <v>169</v>
      </c>
      <c r="AU135" s="199" t="s">
        <v>86</v>
      </c>
      <c r="AY135" s="18" t="s">
        <v>167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84</v>
      </c>
      <c r="BK135" s="200">
        <f>ROUND(I135*H135,2)</f>
        <v>0</v>
      </c>
      <c r="BL135" s="18" t="s">
        <v>174</v>
      </c>
      <c r="BM135" s="199" t="s">
        <v>198</v>
      </c>
    </row>
    <row r="136" spans="1:65" s="14" customFormat="1" ht="11.25">
      <c r="B136" s="213"/>
      <c r="C136" s="214"/>
      <c r="D136" s="203" t="s">
        <v>187</v>
      </c>
      <c r="E136" s="215" t="s">
        <v>1</v>
      </c>
      <c r="F136" s="216" t="s">
        <v>199</v>
      </c>
      <c r="G136" s="214"/>
      <c r="H136" s="215" t="s">
        <v>1</v>
      </c>
      <c r="I136" s="217"/>
      <c r="J136" s="214"/>
      <c r="K136" s="214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187</v>
      </c>
      <c r="AU136" s="222" t="s">
        <v>86</v>
      </c>
      <c r="AV136" s="14" t="s">
        <v>84</v>
      </c>
      <c r="AW136" s="14" t="s">
        <v>32</v>
      </c>
      <c r="AX136" s="14" t="s">
        <v>76</v>
      </c>
      <c r="AY136" s="222" t="s">
        <v>167</v>
      </c>
    </row>
    <row r="137" spans="1:65" s="13" customFormat="1" ht="11.25">
      <c r="B137" s="201"/>
      <c r="C137" s="202"/>
      <c r="D137" s="203" t="s">
        <v>187</v>
      </c>
      <c r="E137" s="204" t="s">
        <v>123</v>
      </c>
      <c r="F137" s="205" t="s">
        <v>588</v>
      </c>
      <c r="G137" s="202"/>
      <c r="H137" s="206">
        <v>32.4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187</v>
      </c>
      <c r="AU137" s="212" t="s">
        <v>86</v>
      </c>
      <c r="AV137" s="13" t="s">
        <v>86</v>
      </c>
      <c r="AW137" s="13" t="s">
        <v>32</v>
      </c>
      <c r="AX137" s="13" t="s">
        <v>84</v>
      </c>
      <c r="AY137" s="212" t="s">
        <v>167</v>
      </c>
    </row>
    <row r="138" spans="1:65" s="2" customFormat="1" ht="33" customHeight="1">
      <c r="A138" s="35"/>
      <c r="B138" s="36"/>
      <c r="C138" s="188" t="s">
        <v>174</v>
      </c>
      <c r="D138" s="188" t="s">
        <v>169</v>
      </c>
      <c r="E138" s="189" t="s">
        <v>589</v>
      </c>
      <c r="F138" s="190" t="s">
        <v>590</v>
      </c>
      <c r="G138" s="191" t="s">
        <v>192</v>
      </c>
      <c r="H138" s="192">
        <v>2.2679999999999998</v>
      </c>
      <c r="I138" s="193"/>
      <c r="J138" s="194">
        <f>ROUND(I138*H138,2)</f>
        <v>0</v>
      </c>
      <c r="K138" s="190" t="s">
        <v>173</v>
      </c>
      <c r="L138" s="40"/>
      <c r="M138" s="195" t="s">
        <v>1</v>
      </c>
      <c r="N138" s="196" t="s">
        <v>41</v>
      </c>
      <c r="O138" s="72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174</v>
      </c>
      <c r="AT138" s="199" t="s">
        <v>169</v>
      </c>
      <c r="AU138" s="199" t="s">
        <v>86</v>
      </c>
      <c r="AY138" s="18" t="s">
        <v>167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8" t="s">
        <v>84</v>
      </c>
      <c r="BK138" s="200">
        <f>ROUND(I138*H138,2)</f>
        <v>0</v>
      </c>
      <c r="BL138" s="18" t="s">
        <v>174</v>
      </c>
      <c r="BM138" s="199" t="s">
        <v>204</v>
      </c>
    </row>
    <row r="139" spans="1:65" s="14" customFormat="1" ht="11.25">
      <c r="B139" s="213"/>
      <c r="C139" s="214"/>
      <c r="D139" s="203" t="s">
        <v>187</v>
      </c>
      <c r="E139" s="215" t="s">
        <v>1</v>
      </c>
      <c r="F139" s="216" t="s">
        <v>205</v>
      </c>
      <c r="G139" s="214"/>
      <c r="H139" s="215" t="s">
        <v>1</v>
      </c>
      <c r="I139" s="217"/>
      <c r="J139" s="214"/>
      <c r="K139" s="214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187</v>
      </c>
      <c r="AU139" s="222" t="s">
        <v>86</v>
      </c>
      <c r="AV139" s="14" t="s">
        <v>84</v>
      </c>
      <c r="AW139" s="14" t="s">
        <v>32</v>
      </c>
      <c r="AX139" s="14" t="s">
        <v>76</v>
      </c>
      <c r="AY139" s="222" t="s">
        <v>167</v>
      </c>
    </row>
    <row r="140" spans="1:65" s="13" customFormat="1" ht="11.25">
      <c r="B140" s="201"/>
      <c r="C140" s="202"/>
      <c r="D140" s="203" t="s">
        <v>187</v>
      </c>
      <c r="E140" s="204" t="s">
        <v>120</v>
      </c>
      <c r="F140" s="205" t="s">
        <v>591</v>
      </c>
      <c r="G140" s="202"/>
      <c r="H140" s="206">
        <v>2.2679999999999998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187</v>
      </c>
      <c r="AU140" s="212" t="s">
        <v>86</v>
      </c>
      <c r="AV140" s="13" t="s">
        <v>86</v>
      </c>
      <c r="AW140" s="13" t="s">
        <v>32</v>
      </c>
      <c r="AX140" s="13" t="s">
        <v>84</v>
      </c>
      <c r="AY140" s="212" t="s">
        <v>167</v>
      </c>
    </row>
    <row r="141" spans="1:65" s="2" customFormat="1" ht="24.2" customHeight="1">
      <c r="A141" s="35"/>
      <c r="B141" s="36"/>
      <c r="C141" s="188" t="s">
        <v>189</v>
      </c>
      <c r="D141" s="188" t="s">
        <v>169</v>
      </c>
      <c r="E141" s="189" t="s">
        <v>208</v>
      </c>
      <c r="F141" s="190" t="s">
        <v>209</v>
      </c>
      <c r="G141" s="191" t="s">
        <v>192</v>
      </c>
      <c r="H141" s="192">
        <v>3.84</v>
      </c>
      <c r="I141" s="193"/>
      <c r="J141" s="194">
        <f>ROUND(I141*H141,2)</f>
        <v>0</v>
      </c>
      <c r="K141" s="190" t="s">
        <v>173</v>
      </c>
      <c r="L141" s="40"/>
      <c r="M141" s="195" t="s">
        <v>1</v>
      </c>
      <c r="N141" s="196" t="s">
        <v>41</v>
      </c>
      <c r="O141" s="72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174</v>
      </c>
      <c r="AT141" s="199" t="s">
        <v>169</v>
      </c>
      <c r="AU141" s="199" t="s">
        <v>86</v>
      </c>
      <c r="AY141" s="18" t="s">
        <v>167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84</v>
      </c>
      <c r="BK141" s="200">
        <f>ROUND(I141*H141,2)</f>
        <v>0</v>
      </c>
      <c r="BL141" s="18" t="s">
        <v>174</v>
      </c>
      <c r="BM141" s="199" t="s">
        <v>210</v>
      </c>
    </row>
    <row r="142" spans="1:65" s="14" customFormat="1" ht="11.25">
      <c r="B142" s="213"/>
      <c r="C142" s="214"/>
      <c r="D142" s="203" t="s">
        <v>187</v>
      </c>
      <c r="E142" s="215" t="s">
        <v>1</v>
      </c>
      <c r="F142" s="216" t="s">
        <v>211</v>
      </c>
      <c r="G142" s="214"/>
      <c r="H142" s="215" t="s">
        <v>1</v>
      </c>
      <c r="I142" s="217"/>
      <c r="J142" s="214"/>
      <c r="K142" s="214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187</v>
      </c>
      <c r="AU142" s="222" t="s">
        <v>86</v>
      </c>
      <c r="AV142" s="14" t="s">
        <v>84</v>
      </c>
      <c r="AW142" s="14" t="s">
        <v>32</v>
      </c>
      <c r="AX142" s="14" t="s">
        <v>76</v>
      </c>
      <c r="AY142" s="222" t="s">
        <v>167</v>
      </c>
    </row>
    <row r="143" spans="1:65" s="13" customFormat="1" ht="11.25">
      <c r="B143" s="201"/>
      <c r="C143" s="202"/>
      <c r="D143" s="203" t="s">
        <v>187</v>
      </c>
      <c r="E143" s="204" t="s">
        <v>126</v>
      </c>
      <c r="F143" s="205" t="s">
        <v>592</v>
      </c>
      <c r="G143" s="202"/>
      <c r="H143" s="206">
        <v>3.84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187</v>
      </c>
      <c r="AU143" s="212" t="s">
        <v>86</v>
      </c>
      <c r="AV143" s="13" t="s">
        <v>86</v>
      </c>
      <c r="AW143" s="13" t="s">
        <v>32</v>
      </c>
      <c r="AX143" s="13" t="s">
        <v>84</v>
      </c>
      <c r="AY143" s="212" t="s">
        <v>167</v>
      </c>
    </row>
    <row r="144" spans="1:65" s="2" customFormat="1" ht="21.75" customHeight="1">
      <c r="A144" s="35"/>
      <c r="B144" s="36"/>
      <c r="C144" s="188" t="s">
        <v>195</v>
      </c>
      <c r="D144" s="188" t="s">
        <v>169</v>
      </c>
      <c r="E144" s="189" t="s">
        <v>214</v>
      </c>
      <c r="F144" s="190" t="s">
        <v>215</v>
      </c>
      <c r="G144" s="191" t="s">
        <v>172</v>
      </c>
      <c r="H144" s="192">
        <v>7.56</v>
      </c>
      <c r="I144" s="193"/>
      <c r="J144" s="194">
        <f>ROUND(I144*H144,2)</f>
        <v>0</v>
      </c>
      <c r="K144" s="190" t="s">
        <v>173</v>
      </c>
      <c r="L144" s="40"/>
      <c r="M144" s="195" t="s">
        <v>1</v>
      </c>
      <c r="N144" s="196" t="s">
        <v>41</v>
      </c>
      <c r="O144" s="72"/>
      <c r="P144" s="197">
        <f>O144*H144</f>
        <v>0</v>
      </c>
      <c r="Q144" s="197">
        <v>8.4000000000000003E-4</v>
      </c>
      <c r="R144" s="197">
        <f>Q144*H144</f>
        <v>6.3504E-3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174</v>
      </c>
      <c r="AT144" s="199" t="s">
        <v>169</v>
      </c>
      <c r="AU144" s="199" t="s">
        <v>86</v>
      </c>
      <c r="AY144" s="18" t="s">
        <v>167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84</v>
      </c>
      <c r="BK144" s="200">
        <f>ROUND(I144*H144,2)</f>
        <v>0</v>
      </c>
      <c r="BL144" s="18" t="s">
        <v>174</v>
      </c>
      <c r="BM144" s="199" t="s">
        <v>216</v>
      </c>
    </row>
    <row r="145" spans="1:65" s="13" customFormat="1" ht="11.25">
      <c r="B145" s="201"/>
      <c r="C145" s="202"/>
      <c r="D145" s="203" t="s">
        <v>187</v>
      </c>
      <c r="E145" s="204" t="s">
        <v>1</v>
      </c>
      <c r="F145" s="205" t="s">
        <v>217</v>
      </c>
      <c r="G145" s="202"/>
      <c r="H145" s="206">
        <v>7.56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187</v>
      </c>
      <c r="AU145" s="212" t="s">
        <v>86</v>
      </c>
      <c r="AV145" s="13" t="s">
        <v>86</v>
      </c>
      <c r="AW145" s="13" t="s">
        <v>32</v>
      </c>
      <c r="AX145" s="13" t="s">
        <v>84</v>
      </c>
      <c r="AY145" s="212" t="s">
        <v>167</v>
      </c>
    </row>
    <row r="146" spans="1:65" s="2" customFormat="1" ht="24.2" customHeight="1">
      <c r="A146" s="35"/>
      <c r="B146" s="36"/>
      <c r="C146" s="188" t="s">
        <v>201</v>
      </c>
      <c r="D146" s="188" t="s">
        <v>169</v>
      </c>
      <c r="E146" s="189" t="s">
        <v>219</v>
      </c>
      <c r="F146" s="190" t="s">
        <v>220</v>
      </c>
      <c r="G146" s="191" t="s">
        <v>172</v>
      </c>
      <c r="H146" s="192">
        <v>7.56</v>
      </c>
      <c r="I146" s="193"/>
      <c r="J146" s="194">
        <f>ROUND(I146*H146,2)</f>
        <v>0</v>
      </c>
      <c r="K146" s="190" t="s">
        <v>173</v>
      </c>
      <c r="L146" s="40"/>
      <c r="M146" s="195" t="s">
        <v>1</v>
      </c>
      <c r="N146" s="196" t="s">
        <v>41</v>
      </c>
      <c r="O146" s="72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174</v>
      </c>
      <c r="AT146" s="199" t="s">
        <v>169</v>
      </c>
      <c r="AU146" s="199" t="s">
        <v>86</v>
      </c>
      <c r="AY146" s="18" t="s">
        <v>167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84</v>
      </c>
      <c r="BK146" s="200">
        <f>ROUND(I146*H146,2)</f>
        <v>0</v>
      </c>
      <c r="BL146" s="18" t="s">
        <v>174</v>
      </c>
      <c r="BM146" s="199" t="s">
        <v>221</v>
      </c>
    </row>
    <row r="147" spans="1:65" s="2" customFormat="1" ht="21.75" customHeight="1">
      <c r="A147" s="35"/>
      <c r="B147" s="36"/>
      <c r="C147" s="188" t="s">
        <v>207</v>
      </c>
      <c r="D147" s="188" t="s">
        <v>169</v>
      </c>
      <c r="E147" s="189" t="s">
        <v>223</v>
      </c>
      <c r="F147" s="190" t="s">
        <v>224</v>
      </c>
      <c r="G147" s="191" t="s">
        <v>172</v>
      </c>
      <c r="H147" s="192">
        <v>19.2</v>
      </c>
      <c r="I147" s="193"/>
      <c r="J147" s="194">
        <f>ROUND(I147*H147,2)</f>
        <v>0</v>
      </c>
      <c r="K147" s="190" t="s">
        <v>173</v>
      </c>
      <c r="L147" s="40"/>
      <c r="M147" s="195" t="s">
        <v>1</v>
      </c>
      <c r="N147" s="196" t="s">
        <v>41</v>
      </c>
      <c r="O147" s="72"/>
      <c r="P147" s="197">
        <f>O147*H147</f>
        <v>0</v>
      </c>
      <c r="Q147" s="197">
        <v>6.9999999999999999E-4</v>
      </c>
      <c r="R147" s="197">
        <f>Q147*H147</f>
        <v>1.3439999999999999E-2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174</v>
      </c>
      <c r="AT147" s="199" t="s">
        <v>169</v>
      </c>
      <c r="AU147" s="199" t="s">
        <v>86</v>
      </c>
      <c r="AY147" s="18" t="s">
        <v>167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84</v>
      </c>
      <c r="BK147" s="200">
        <f>ROUND(I147*H147,2)</f>
        <v>0</v>
      </c>
      <c r="BL147" s="18" t="s">
        <v>174</v>
      </c>
      <c r="BM147" s="199" t="s">
        <v>225</v>
      </c>
    </row>
    <row r="148" spans="1:65" s="13" customFormat="1" ht="11.25">
      <c r="B148" s="201"/>
      <c r="C148" s="202"/>
      <c r="D148" s="203" t="s">
        <v>187</v>
      </c>
      <c r="E148" s="204" t="s">
        <v>1</v>
      </c>
      <c r="F148" s="205" t="s">
        <v>593</v>
      </c>
      <c r="G148" s="202"/>
      <c r="H148" s="206">
        <v>19.2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187</v>
      </c>
      <c r="AU148" s="212" t="s">
        <v>86</v>
      </c>
      <c r="AV148" s="13" t="s">
        <v>86</v>
      </c>
      <c r="AW148" s="13" t="s">
        <v>32</v>
      </c>
      <c r="AX148" s="13" t="s">
        <v>84</v>
      </c>
      <c r="AY148" s="212" t="s">
        <v>167</v>
      </c>
    </row>
    <row r="149" spans="1:65" s="2" customFormat="1" ht="16.5" customHeight="1">
      <c r="A149" s="35"/>
      <c r="B149" s="36"/>
      <c r="C149" s="188" t="s">
        <v>213</v>
      </c>
      <c r="D149" s="188" t="s">
        <v>169</v>
      </c>
      <c r="E149" s="189" t="s">
        <v>228</v>
      </c>
      <c r="F149" s="190" t="s">
        <v>229</v>
      </c>
      <c r="G149" s="191" t="s">
        <v>172</v>
      </c>
      <c r="H149" s="192">
        <v>19.2</v>
      </c>
      <c r="I149" s="193"/>
      <c r="J149" s="194">
        <f>ROUND(I149*H149,2)</f>
        <v>0</v>
      </c>
      <c r="K149" s="190" t="s">
        <v>173</v>
      </c>
      <c r="L149" s="40"/>
      <c r="M149" s="195" t="s">
        <v>1</v>
      </c>
      <c r="N149" s="196" t="s">
        <v>41</v>
      </c>
      <c r="O149" s="72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174</v>
      </c>
      <c r="AT149" s="199" t="s">
        <v>169</v>
      </c>
      <c r="AU149" s="199" t="s">
        <v>86</v>
      </c>
      <c r="AY149" s="18" t="s">
        <v>167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84</v>
      </c>
      <c r="BK149" s="200">
        <f>ROUND(I149*H149,2)</f>
        <v>0</v>
      </c>
      <c r="BL149" s="18" t="s">
        <v>174</v>
      </c>
      <c r="BM149" s="199" t="s">
        <v>230</v>
      </c>
    </row>
    <row r="150" spans="1:65" s="2" customFormat="1" ht="37.9" customHeight="1">
      <c r="A150" s="35"/>
      <c r="B150" s="36"/>
      <c r="C150" s="188" t="s">
        <v>218</v>
      </c>
      <c r="D150" s="188" t="s">
        <v>169</v>
      </c>
      <c r="E150" s="189" t="s">
        <v>232</v>
      </c>
      <c r="F150" s="190" t="s">
        <v>233</v>
      </c>
      <c r="G150" s="191" t="s">
        <v>192</v>
      </c>
      <c r="H150" s="192">
        <v>66.3</v>
      </c>
      <c r="I150" s="193"/>
      <c r="J150" s="194">
        <f>ROUND(I150*H150,2)</f>
        <v>0</v>
      </c>
      <c r="K150" s="190" t="s">
        <v>173</v>
      </c>
      <c r="L150" s="40"/>
      <c r="M150" s="195" t="s">
        <v>1</v>
      </c>
      <c r="N150" s="196" t="s">
        <v>41</v>
      </c>
      <c r="O150" s="72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174</v>
      </c>
      <c r="AT150" s="199" t="s">
        <v>169</v>
      </c>
      <c r="AU150" s="199" t="s">
        <v>86</v>
      </c>
      <c r="AY150" s="18" t="s">
        <v>167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84</v>
      </c>
      <c r="BK150" s="200">
        <f>ROUND(I150*H150,2)</f>
        <v>0</v>
      </c>
      <c r="BL150" s="18" t="s">
        <v>174</v>
      </c>
      <c r="BM150" s="199" t="s">
        <v>234</v>
      </c>
    </row>
    <row r="151" spans="1:65" s="14" customFormat="1" ht="11.25">
      <c r="B151" s="213"/>
      <c r="C151" s="214"/>
      <c r="D151" s="203" t="s">
        <v>187</v>
      </c>
      <c r="E151" s="215" t="s">
        <v>1</v>
      </c>
      <c r="F151" s="216" t="s">
        <v>235</v>
      </c>
      <c r="G151" s="214"/>
      <c r="H151" s="215" t="s">
        <v>1</v>
      </c>
      <c r="I151" s="217"/>
      <c r="J151" s="214"/>
      <c r="K151" s="214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187</v>
      </c>
      <c r="AU151" s="222" t="s">
        <v>86</v>
      </c>
      <c r="AV151" s="14" t="s">
        <v>84</v>
      </c>
      <c r="AW151" s="14" t="s">
        <v>32</v>
      </c>
      <c r="AX151" s="14" t="s">
        <v>76</v>
      </c>
      <c r="AY151" s="222" t="s">
        <v>167</v>
      </c>
    </row>
    <row r="152" spans="1:65" s="13" customFormat="1" ht="11.25">
      <c r="B152" s="201"/>
      <c r="C152" s="202"/>
      <c r="D152" s="203" t="s">
        <v>187</v>
      </c>
      <c r="E152" s="204" t="s">
        <v>1</v>
      </c>
      <c r="F152" s="205" t="s">
        <v>236</v>
      </c>
      <c r="G152" s="202"/>
      <c r="H152" s="206">
        <v>66.3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187</v>
      </c>
      <c r="AU152" s="212" t="s">
        <v>86</v>
      </c>
      <c r="AV152" s="13" t="s">
        <v>86</v>
      </c>
      <c r="AW152" s="13" t="s">
        <v>32</v>
      </c>
      <c r="AX152" s="13" t="s">
        <v>84</v>
      </c>
      <c r="AY152" s="212" t="s">
        <v>167</v>
      </c>
    </row>
    <row r="153" spans="1:65" s="2" customFormat="1" ht="37.9" customHeight="1">
      <c r="A153" s="35"/>
      <c r="B153" s="36"/>
      <c r="C153" s="188" t="s">
        <v>222</v>
      </c>
      <c r="D153" s="188" t="s">
        <v>169</v>
      </c>
      <c r="E153" s="189" t="s">
        <v>238</v>
      </c>
      <c r="F153" s="190" t="s">
        <v>239</v>
      </c>
      <c r="G153" s="191" t="s">
        <v>192</v>
      </c>
      <c r="H153" s="192">
        <v>63.3</v>
      </c>
      <c r="I153" s="193"/>
      <c r="J153" s="194">
        <f>ROUND(I153*H153,2)</f>
        <v>0</v>
      </c>
      <c r="K153" s="190" t="s">
        <v>173</v>
      </c>
      <c r="L153" s="40"/>
      <c r="M153" s="195" t="s">
        <v>1</v>
      </c>
      <c r="N153" s="196" t="s">
        <v>41</v>
      </c>
      <c r="O153" s="72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174</v>
      </c>
      <c r="AT153" s="199" t="s">
        <v>169</v>
      </c>
      <c r="AU153" s="199" t="s">
        <v>86</v>
      </c>
      <c r="AY153" s="18" t="s">
        <v>167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84</v>
      </c>
      <c r="BK153" s="200">
        <f>ROUND(I153*H153,2)</f>
        <v>0</v>
      </c>
      <c r="BL153" s="18" t="s">
        <v>174</v>
      </c>
      <c r="BM153" s="199" t="s">
        <v>240</v>
      </c>
    </row>
    <row r="154" spans="1:65" s="14" customFormat="1" ht="11.25">
      <c r="B154" s="213"/>
      <c r="C154" s="214"/>
      <c r="D154" s="203" t="s">
        <v>187</v>
      </c>
      <c r="E154" s="215" t="s">
        <v>1</v>
      </c>
      <c r="F154" s="216" t="s">
        <v>241</v>
      </c>
      <c r="G154" s="214"/>
      <c r="H154" s="215" t="s">
        <v>1</v>
      </c>
      <c r="I154" s="217"/>
      <c r="J154" s="214"/>
      <c r="K154" s="214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187</v>
      </c>
      <c r="AU154" s="222" t="s">
        <v>86</v>
      </c>
      <c r="AV154" s="14" t="s">
        <v>84</v>
      </c>
      <c r="AW154" s="14" t="s">
        <v>32</v>
      </c>
      <c r="AX154" s="14" t="s">
        <v>76</v>
      </c>
      <c r="AY154" s="222" t="s">
        <v>167</v>
      </c>
    </row>
    <row r="155" spans="1:65" s="13" customFormat="1" ht="11.25">
      <c r="B155" s="201"/>
      <c r="C155" s="202"/>
      <c r="D155" s="203" t="s">
        <v>187</v>
      </c>
      <c r="E155" s="204" t="s">
        <v>1</v>
      </c>
      <c r="F155" s="205" t="s">
        <v>242</v>
      </c>
      <c r="G155" s="202"/>
      <c r="H155" s="206">
        <v>96.45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187</v>
      </c>
      <c r="AU155" s="212" t="s">
        <v>86</v>
      </c>
      <c r="AV155" s="13" t="s">
        <v>86</v>
      </c>
      <c r="AW155" s="13" t="s">
        <v>32</v>
      </c>
      <c r="AX155" s="13" t="s">
        <v>76</v>
      </c>
      <c r="AY155" s="212" t="s">
        <v>167</v>
      </c>
    </row>
    <row r="156" spans="1:65" s="13" customFormat="1" ht="11.25">
      <c r="B156" s="201"/>
      <c r="C156" s="202"/>
      <c r="D156" s="203" t="s">
        <v>187</v>
      </c>
      <c r="E156" s="204" t="s">
        <v>1</v>
      </c>
      <c r="F156" s="205" t="s">
        <v>243</v>
      </c>
      <c r="G156" s="202"/>
      <c r="H156" s="206">
        <v>-33.15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187</v>
      </c>
      <c r="AU156" s="212" t="s">
        <v>86</v>
      </c>
      <c r="AV156" s="13" t="s">
        <v>86</v>
      </c>
      <c r="AW156" s="13" t="s">
        <v>32</v>
      </c>
      <c r="AX156" s="13" t="s">
        <v>76</v>
      </c>
      <c r="AY156" s="212" t="s">
        <v>167</v>
      </c>
    </row>
    <row r="157" spans="1:65" s="15" customFormat="1" ht="11.25">
      <c r="B157" s="223"/>
      <c r="C157" s="224"/>
      <c r="D157" s="203" t="s">
        <v>187</v>
      </c>
      <c r="E157" s="225" t="s">
        <v>1</v>
      </c>
      <c r="F157" s="226" t="s">
        <v>244</v>
      </c>
      <c r="G157" s="224"/>
      <c r="H157" s="227">
        <v>63.3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187</v>
      </c>
      <c r="AU157" s="233" t="s">
        <v>86</v>
      </c>
      <c r="AV157" s="15" t="s">
        <v>174</v>
      </c>
      <c r="AW157" s="15" t="s">
        <v>32</v>
      </c>
      <c r="AX157" s="15" t="s">
        <v>84</v>
      </c>
      <c r="AY157" s="233" t="s">
        <v>167</v>
      </c>
    </row>
    <row r="158" spans="1:65" s="2" customFormat="1" ht="37.9" customHeight="1">
      <c r="A158" s="35"/>
      <c r="B158" s="36"/>
      <c r="C158" s="188" t="s">
        <v>227</v>
      </c>
      <c r="D158" s="188" t="s">
        <v>169</v>
      </c>
      <c r="E158" s="189" t="s">
        <v>238</v>
      </c>
      <c r="F158" s="190" t="s">
        <v>239</v>
      </c>
      <c r="G158" s="191" t="s">
        <v>192</v>
      </c>
      <c r="H158" s="192">
        <v>185.50800000000001</v>
      </c>
      <c r="I158" s="193"/>
      <c r="J158" s="194">
        <f>ROUND(I158*H158,2)</f>
        <v>0</v>
      </c>
      <c r="K158" s="190" t="s">
        <v>173</v>
      </c>
      <c r="L158" s="40"/>
      <c r="M158" s="195" t="s">
        <v>1</v>
      </c>
      <c r="N158" s="196" t="s">
        <v>41</v>
      </c>
      <c r="O158" s="72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174</v>
      </c>
      <c r="AT158" s="199" t="s">
        <v>169</v>
      </c>
      <c r="AU158" s="199" t="s">
        <v>86</v>
      </c>
      <c r="AY158" s="18" t="s">
        <v>167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8" t="s">
        <v>84</v>
      </c>
      <c r="BK158" s="200">
        <f>ROUND(I158*H158,2)</f>
        <v>0</v>
      </c>
      <c r="BL158" s="18" t="s">
        <v>174</v>
      </c>
      <c r="BM158" s="199" t="s">
        <v>245</v>
      </c>
    </row>
    <row r="159" spans="1:65" s="14" customFormat="1" ht="11.25">
      <c r="B159" s="213"/>
      <c r="C159" s="214"/>
      <c r="D159" s="203" t="s">
        <v>187</v>
      </c>
      <c r="E159" s="215" t="s">
        <v>1</v>
      </c>
      <c r="F159" s="216" t="s">
        <v>246</v>
      </c>
      <c r="G159" s="214"/>
      <c r="H159" s="215" t="s">
        <v>1</v>
      </c>
      <c r="I159" s="217"/>
      <c r="J159" s="214"/>
      <c r="K159" s="214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187</v>
      </c>
      <c r="AU159" s="222" t="s">
        <v>86</v>
      </c>
      <c r="AV159" s="14" t="s">
        <v>84</v>
      </c>
      <c r="AW159" s="14" t="s">
        <v>32</v>
      </c>
      <c r="AX159" s="14" t="s">
        <v>76</v>
      </c>
      <c r="AY159" s="222" t="s">
        <v>167</v>
      </c>
    </row>
    <row r="160" spans="1:65" s="13" customFormat="1" ht="11.25">
      <c r="B160" s="201"/>
      <c r="C160" s="202"/>
      <c r="D160" s="203" t="s">
        <v>187</v>
      </c>
      <c r="E160" s="204" t="s">
        <v>132</v>
      </c>
      <c r="F160" s="205" t="s">
        <v>247</v>
      </c>
      <c r="G160" s="202"/>
      <c r="H160" s="206">
        <v>185.50800000000001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187</v>
      </c>
      <c r="AU160" s="212" t="s">
        <v>86</v>
      </c>
      <c r="AV160" s="13" t="s">
        <v>86</v>
      </c>
      <c r="AW160" s="13" t="s">
        <v>32</v>
      </c>
      <c r="AX160" s="13" t="s">
        <v>84</v>
      </c>
      <c r="AY160" s="212" t="s">
        <v>167</v>
      </c>
    </row>
    <row r="161" spans="1:65" s="2" customFormat="1" ht="37.9" customHeight="1">
      <c r="A161" s="35"/>
      <c r="B161" s="36"/>
      <c r="C161" s="188" t="s">
        <v>231</v>
      </c>
      <c r="D161" s="188" t="s">
        <v>169</v>
      </c>
      <c r="E161" s="189" t="s">
        <v>249</v>
      </c>
      <c r="F161" s="190" t="s">
        <v>250</v>
      </c>
      <c r="G161" s="191" t="s">
        <v>192</v>
      </c>
      <c r="H161" s="192">
        <v>1855.08</v>
      </c>
      <c r="I161" s="193"/>
      <c r="J161" s="194">
        <f>ROUND(I161*H161,2)</f>
        <v>0</v>
      </c>
      <c r="K161" s="190" t="s">
        <v>173</v>
      </c>
      <c r="L161" s="40"/>
      <c r="M161" s="195" t="s">
        <v>1</v>
      </c>
      <c r="N161" s="196" t="s">
        <v>41</v>
      </c>
      <c r="O161" s="72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174</v>
      </c>
      <c r="AT161" s="199" t="s">
        <v>169</v>
      </c>
      <c r="AU161" s="199" t="s">
        <v>86</v>
      </c>
      <c r="AY161" s="18" t="s">
        <v>167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84</v>
      </c>
      <c r="BK161" s="200">
        <f>ROUND(I161*H161,2)</f>
        <v>0</v>
      </c>
      <c r="BL161" s="18" t="s">
        <v>174</v>
      </c>
      <c r="BM161" s="199" t="s">
        <v>251</v>
      </c>
    </row>
    <row r="162" spans="1:65" s="13" customFormat="1" ht="11.25">
      <c r="B162" s="201"/>
      <c r="C162" s="202"/>
      <c r="D162" s="203" t="s">
        <v>187</v>
      </c>
      <c r="E162" s="204" t="s">
        <v>1</v>
      </c>
      <c r="F162" s="205" t="s">
        <v>252</v>
      </c>
      <c r="G162" s="202"/>
      <c r="H162" s="206">
        <v>1855.08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187</v>
      </c>
      <c r="AU162" s="212" t="s">
        <v>86</v>
      </c>
      <c r="AV162" s="13" t="s">
        <v>86</v>
      </c>
      <c r="AW162" s="13" t="s">
        <v>32</v>
      </c>
      <c r="AX162" s="13" t="s">
        <v>84</v>
      </c>
      <c r="AY162" s="212" t="s">
        <v>167</v>
      </c>
    </row>
    <row r="163" spans="1:65" s="2" customFormat="1" ht="24.2" customHeight="1">
      <c r="A163" s="35"/>
      <c r="B163" s="36"/>
      <c r="C163" s="188" t="s">
        <v>237</v>
      </c>
      <c r="D163" s="188" t="s">
        <v>169</v>
      </c>
      <c r="E163" s="189" t="s">
        <v>254</v>
      </c>
      <c r="F163" s="190" t="s">
        <v>255</v>
      </c>
      <c r="G163" s="191" t="s">
        <v>192</v>
      </c>
      <c r="H163" s="192">
        <v>33.15</v>
      </c>
      <c r="I163" s="193"/>
      <c r="J163" s="194">
        <f>ROUND(I163*H163,2)</f>
        <v>0</v>
      </c>
      <c r="K163" s="190" t="s">
        <v>173</v>
      </c>
      <c r="L163" s="40"/>
      <c r="M163" s="195" t="s">
        <v>1</v>
      </c>
      <c r="N163" s="196" t="s">
        <v>41</v>
      </c>
      <c r="O163" s="72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174</v>
      </c>
      <c r="AT163" s="199" t="s">
        <v>169</v>
      </c>
      <c r="AU163" s="199" t="s">
        <v>86</v>
      </c>
      <c r="AY163" s="18" t="s">
        <v>167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84</v>
      </c>
      <c r="BK163" s="200">
        <f>ROUND(I163*H163,2)</f>
        <v>0</v>
      </c>
      <c r="BL163" s="18" t="s">
        <v>174</v>
      </c>
      <c r="BM163" s="199" t="s">
        <v>256</v>
      </c>
    </row>
    <row r="164" spans="1:65" s="14" customFormat="1" ht="11.25">
      <c r="B164" s="213"/>
      <c r="C164" s="214"/>
      <c r="D164" s="203" t="s">
        <v>187</v>
      </c>
      <c r="E164" s="215" t="s">
        <v>1</v>
      </c>
      <c r="F164" s="216" t="s">
        <v>257</v>
      </c>
      <c r="G164" s="214"/>
      <c r="H164" s="215" t="s">
        <v>1</v>
      </c>
      <c r="I164" s="217"/>
      <c r="J164" s="214"/>
      <c r="K164" s="214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187</v>
      </c>
      <c r="AU164" s="222" t="s">
        <v>86</v>
      </c>
      <c r="AV164" s="14" t="s">
        <v>84</v>
      </c>
      <c r="AW164" s="14" t="s">
        <v>32</v>
      </c>
      <c r="AX164" s="14" t="s">
        <v>76</v>
      </c>
      <c r="AY164" s="222" t="s">
        <v>167</v>
      </c>
    </row>
    <row r="165" spans="1:65" s="13" customFormat="1" ht="11.25">
      <c r="B165" s="201"/>
      <c r="C165" s="202"/>
      <c r="D165" s="203" t="s">
        <v>187</v>
      </c>
      <c r="E165" s="204" t="s">
        <v>1</v>
      </c>
      <c r="F165" s="205" t="s">
        <v>258</v>
      </c>
      <c r="G165" s="202"/>
      <c r="H165" s="206">
        <v>33.15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187</v>
      </c>
      <c r="AU165" s="212" t="s">
        <v>86</v>
      </c>
      <c r="AV165" s="13" t="s">
        <v>86</v>
      </c>
      <c r="AW165" s="13" t="s">
        <v>32</v>
      </c>
      <c r="AX165" s="13" t="s">
        <v>84</v>
      </c>
      <c r="AY165" s="212" t="s">
        <v>167</v>
      </c>
    </row>
    <row r="166" spans="1:65" s="2" customFormat="1" ht="33" customHeight="1">
      <c r="A166" s="35"/>
      <c r="B166" s="36"/>
      <c r="C166" s="188" t="s">
        <v>8</v>
      </c>
      <c r="D166" s="188" t="s">
        <v>169</v>
      </c>
      <c r="E166" s="189" t="s">
        <v>260</v>
      </c>
      <c r="F166" s="190" t="s">
        <v>261</v>
      </c>
      <c r="G166" s="191" t="s">
        <v>262</v>
      </c>
      <c r="H166" s="192">
        <v>371.01600000000002</v>
      </c>
      <c r="I166" s="193"/>
      <c r="J166" s="194">
        <f>ROUND(I166*H166,2)</f>
        <v>0</v>
      </c>
      <c r="K166" s="190" t="s">
        <v>173</v>
      </c>
      <c r="L166" s="40"/>
      <c r="M166" s="195" t="s">
        <v>1</v>
      </c>
      <c r="N166" s="196" t="s">
        <v>41</v>
      </c>
      <c r="O166" s="72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174</v>
      </c>
      <c r="AT166" s="199" t="s">
        <v>169</v>
      </c>
      <c r="AU166" s="199" t="s">
        <v>86</v>
      </c>
      <c r="AY166" s="18" t="s">
        <v>167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8" t="s">
        <v>84</v>
      </c>
      <c r="BK166" s="200">
        <f>ROUND(I166*H166,2)</f>
        <v>0</v>
      </c>
      <c r="BL166" s="18" t="s">
        <v>174</v>
      </c>
      <c r="BM166" s="199" t="s">
        <v>263</v>
      </c>
    </row>
    <row r="167" spans="1:65" s="13" customFormat="1" ht="11.25">
      <c r="B167" s="201"/>
      <c r="C167" s="202"/>
      <c r="D167" s="203" t="s">
        <v>187</v>
      </c>
      <c r="E167" s="204" t="s">
        <v>1</v>
      </c>
      <c r="F167" s="205" t="s">
        <v>264</v>
      </c>
      <c r="G167" s="202"/>
      <c r="H167" s="206">
        <v>371.01600000000002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187</v>
      </c>
      <c r="AU167" s="212" t="s">
        <v>86</v>
      </c>
      <c r="AV167" s="13" t="s">
        <v>86</v>
      </c>
      <c r="AW167" s="13" t="s">
        <v>32</v>
      </c>
      <c r="AX167" s="13" t="s">
        <v>84</v>
      </c>
      <c r="AY167" s="212" t="s">
        <v>167</v>
      </c>
    </row>
    <row r="168" spans="1:65" s="2" customFormat="1" ht="16.5" customHeight="1">
      <c r="A168" s="35"/>
      <c r="B168" s="36"/>
      <c r="C168" s="188" t="s">
        <v>248</v>
      </c>
      <c r="D168" s="188" t="s">
        <v>169</v>
      </c>
      <c r="E168" s="189" t="s">
        <v>266</v>
      </c>
      <c r="F168" s="190" t="s">
        <v>267</v>
      </c>
      <c r="G168" s="191" t="s">
        <v>192</v>
      </c>
      <c r="H168" s="192">
        <v>63.3</v>
      </c>
      <c r="I168" s="193"/>
      <c r="J168" s="194">
        <f>ROUND(I168*H168,2)</f>
        <v>0</v>
      </c>
      <c r="K168" s="190" t="s">
        <v>173</v>
      </c>
      <c r="L168" s="40"/>
      <c r="M168" s="195" t="s">
        <v>1</v>
      </c>
      <c r="N168" s="196" t="s">
        <v>41</v>
      </c>
      <c r="O168" s="72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174</v>
      </c>
      <c r="AT168" s="199" t="s">
        <v>169</v>
      </c>
      <c r="AU168" s="199" t="s">
        <v>86</v>
      </c>
      <c r="AY168" s="18" t="s">
        <v>167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8" t="s">
        <v>84</v>
      </c>
      <c r="BK168" s="200">
        <f>ROUND(I168*H168,2)</f>
        <v>0</v>
      </c>
      <c r="BL168" s="18" t="s">
        <v>174</v>
      </c>
      <c r="BM168" s="199" t="s">
        <v>268</v>
      </c>
    </row>
    <row r="169" spans="1:65" s="2" customFormat="1" ht="16.5" customHeight="1">
      <c r="A169" s="35"/>
      <c r="B169" s="36"/>
      <c r="C169" s="188" t="s">
        <v>253</v>
      </c>
      <c r="D169" s="188" t="s">
        <v>169</v>
      </c>
      <c r="E169" s="189" t="s">
        <v>266</v>
      </c>
      <c r="F169" s="190" t="s">
        <v>267</v>
      </c>
      <c r="G169" s="191" t="s">
        <v>192</v>
      </c>
      <c r="H169" s="192">
        <v>185.50800000000001</v>
      </c>
      <c r="I169" s="193"/>
      <c r="J169" s="194">
        <f>ROUND(I169*H169,2)</f>
        <v>0</v>
      </c>
      <c r="K169" s="190" t="s">
        <v>173</v>
      </c>
      <c r="L169" s="40"/>
      <c r="M169" s="195" t="s">
        <v>1</v>
      </c>
      <c r="N169" s="196" t="s">
        <v>41</v>
      </c>
      <c r="O169" s="72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174</v>
      </c>
      <c r="AT169" s="199" t="s">
        <v>169</v>
      </c>
      <c r="AU169" s="199" t="s">
        <v>86</v>
      </c>
      <c r="AY169" s="18" t="s">
        <v>167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8" t="s">
        <v>84</v>
      </c>
      <c r="BK169" s="200">
        <f>ROUND(I169*H169,2)</f>
        <v>0</v>
      </c>
      <c r="BL169" s="18" t="s">
        <v>174</v>
      </c>
      <c r="BM169" s="199" t="s">
        <v>270</v>
      </c>
    </row>
    <row r="170" spans="1:65" s="13" customFormat="1" ht="11.25">
      <c r="B170" s="201"/>
      <c r="C170" s="202"/>
      <c r="D170" s="203" t="s">
        <v>187</v>
      </c>
      <c r="E170" s="204" t="s">
        <v>1</v>
      </c>
      <c r="F170" s="205" t="s">
        <v>132</v>
      </c>
      <c r="G170" s="202"/>
      <c r="H170" s="206">
        <v>185.50800000000001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187</v>
      </c>
      <c r="AU170" s="212" t="s">
        <v>86</v>
      </c>
      <c r="AV170" s="13" t="s">
        <v>86</v>
      </c>
      <c r="AW170" s="13" t="s">
        <v>32</v>
      </c>
      <c r="AX170" s="13" t="s">
        <v>84</v>
      </c>
      <c r="AY170" s="212" t="s">
        <v>167</v>
      </c>
    </row>
    <row r="171" spans="1:65" s="2" customFormat="1" ht="24.2" customHeight="1">
      <c r="A171" s="35"/>
      <c r="B171" s="36"/>
      <c r="C171" s="188" t="s">
        <v>259</v>
      </c>
      <c r="D171" s="188" t="s">
        <v>169</v>
      </c>
      <c r="E171" s="189" t="s">
        <v>271</v>
      </c>
      <c r="F171" s="190" t="s">
        <v>272</v>
      </c>
      <c r="G171" s="191" t="s">
        <v>192</v>
      </c>
      <c r="H171" s="192">
        <v>4.2</v>
      </c>
      <c r="I171" s="193"/>
      <c r="J171" s="194">
        <f>ROUND(I171*H171,2)</f>
        <v>0</v>
      </c>
      <c r="K171" s="190" t="s">
        <v>173</v>
      </c>
      <c r="L171" s="40"/>
      <c r="M171" s="195" t="s">
        <v>1</v>
      </c>
      <c r="N171" s="196" t="s">
        <v>41</v>
      </c>
      <c r="O171" s="72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174</v>
      </c>
      <c r="AT171" s="199" t="s">
        <v>169</v>
      </c>
      <c r="AU171" s="199" t="s">
        <v>86</v>
      </c>
      <c r="AY171" s="18" t="s">
        <v>167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84</v>
      </c>
      <c r="BK171" s="200">
        <f>ROUND(I171*H171,2)</f>
        <v>0</v>
      </c>
      <c r="BL171" s="18" t="s">
        <v>174</v>
      </c>
      <c r="BM171" s="199" t="s">
        <v>273</v>
      </c>
    </row>
    <row r="172" spans="1:65" s="13" customFormat="1" ht="11.25">
      <c r="B172" s="201"/>
      <c r="C172" s="202"/>
      <c r="D172" s="203" t="s">
        <v>187</v>
      </c>
      <c r="E172" s="204" t="s">
        <v>1</v>
      </c>
      <c r="F172" s="205" t="s">
        <v>274</v>
      </c>
      <c r="G172" s="202"/>
      <c r="H172" s="206">
        <v>6.1079999999999997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187</v>
      </c>
      <c r="AU172" s="212" t="s">
        <v>86</v>
      </c>
      <c r="AV172" s="13" t="s">
        <v>86</v>
      </c>
      <c r="AW172" s="13" t="s">
        <v>32</v>
      </c>
      <c r="AX172" s="13" t="s">
        <v>76</v>
      </c>
      <c r="AY172" s="212" t="s">
        <v>167</v>
      </c>
    </row>
    <row r="173" spans="1:65" s="13" customFormat="1" ht="11.25">
      <c r="B173" s="201"/>
      <c r="C173" s="202"/>
      <c r="D173" s="203" t="s">
        <v>187</v>
      </c>
      <c r="E173" s="204" t="s">
        <v>1</v>
      </c>
      <c r="F173" s="205" t="s">
        <v>275</v>
      </c>
      <c r="G173" s="202"/>
      <c r="H173" s="206">
        <v>-0.69299999999999995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187</v>
      </c>
      <c r="AU173" s="212" t="s">
        <v>86</v>
      </c>
      <c r="AV173" s="13" t="s">
        <v>86</v>
      </c>
      <c r="AW173" s="13" t="s">
        <v>32</v>
      </c>
      <c r="AX173" s="13" t="s">
        <v>76</v>
      </c>
      <c r="AY173" s="212" t="s">
        <v>167</v>
      </c>
    </row>
    <row r="174" spans="1:65" s="13" customFormat="1" ht="11.25">
      <c r="B174" s="201"/>
      <c r="C174" s="202"/>
      <c r="D174" s="203" t="s">
        <v>187</v>
      </c>
      <c r="E174" s="204" t="s">
        <v>1</v>
      </c>
      <c r="F174" s="205" t="s">
        <v>594</v>
      </c>
      <c r="G174" s="202"/>
      <c r="H174" s="206">
        <v>-1.2150000000000001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187</v>
      </c>
      <c r="AU174" s="212" t="s">
        <v>86</v>
      </c>
      <c r="AV174" s="13" t="s">
        <v>86</v>
      </c>
      <c r="AW174" s="13" t="s">
        <v>32</v>
      </c>
      <c r="AX174" s="13" t="s">
        <v>76</v>
      </c>
      <c r="AY174" s="212" t="s">
        <v>167</v>
      </c>
    </row>
    <row r="175" spans="1:65" s="15" customFormat="1" ht="11.25">
      <c r="B175" s="223"/>
      <c r="C175" s="224"/>
      <c r="D175" s="203" t="s">
        <v>187</v>
      </c>
      <c r="E175" s="225" t="s">
        <v>1</v>
      </c>
      <c r="F175" s="226" t="s">
        <v>244</v>
      </c>
      <c r="G175" s="224"/>
      <c r="H175" s="227">
        <v>4.2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187</v>
      </c>
      <c r="AU175" s="233" t="s">
        <v>86</v>
      </c>
      <c r="AV175" s="15" t="s">
        <v>174</v>
      </c>
      <c r="AW175" s="15" t="s">
        <v>32</v>
      </c>
      <c r="AX175" s="15" t="s">
        <v>84</v>
      </c>
      <c r="AY175" s="233" t="s">
        <v>167</v>
      </c>
    </row>
    <row r="176" spans="1:65" s="2" customFormat="1" ht="16.5" customHeight="1">
      <c r="A176" s="35"/>
      <c r="B176" s="36"/>
      <c r="C176" s="234" t="s">
        <v>265</v>
      </c>
      <c r="D176" s="234" t="s">
        <v>278</v>
      </c>
      <c r="E176" s="235" t="s">
        <v>279</v>
      </c>
      <c r="F176" s="236" t="s">
        <v>280</v>
      </c>
      <c r="G176" s="237" t="s">
        <v>262</v>
      </c>
      <c r="H176" s="238">
        <v>8.4</v>
      </c>
      <c r="I176" s="239"/>
      <c r="J176" s="240">
        <f>ROUND(I176*H176,2)</f>
        <v>0</v>
      </c>
      <c r="K176" s="236" t="s">
        <v>173</v>
      </c>
      <c r="L176" s="241"/>
      <c r="M176" s="242" t="s">
        <v>1</v>
      </c>
      <c r="N176" s="243" t="s">
        <v>41</v>
      </c>
      <c r="O176" s="72"/>
      <c r="P176" s="197">
        <f>O176*H176</f>
        <v>0</v>
      </c>
      <c r="Q176" s="197">
        <v>1</v>
      </c>
      <c r="R176" s="197">
        <f>Q176*H176</f>
        <v>8.4</v>
      </c>
      <c r="S176" s="197">
        <v>0</v>
      </c>
      <c r="T176" s="19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207</v>
      </c>
      <c r="AT176" s="199" t="s">
        <v>278</v>
      </c>
      <c r="AU176" s="199" t="s">
        <v>86</v>
      </c>
      <c r="AY176" s="18" t="s">
        <v>167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8" t="s">
        <v>84</v>
      </c>
      <c r="BK176" s="200">
        <f>ROUND(I176*H176,2)</f>
        <v>0</v>
      </c>
      <c r="BL176" s="18" t="s">
        <v>174</v>
      </c>
      <c r="BM176" s="199" t="s">
        <v>281</v>
      </c>
    </row>
    <row r="177" spans="1:65" s="13" customFormat="1" ht="11.25">
      <c r="B177" s="201"/>
      <c r="C177" s="202"/>
      <c r="D177" s="203" t="s">
        <v>187</v>
      </c>
      <c r="E177" s="202"/>
      <c r="F177" s="205" t="s">
        <v>595</v>
      </c>
      <c r="G177" s="202"/>
      <c r="H177" s="206">
        <v>8.4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187</v>
      </c>
      <c r="AU177" s="212" t="s">
        <v>86</v>
      </c>
      <c r="AV177" s="13" t="s">
        <v>86</v>
      </c>
      <c r="AW177" s="13" t="s">
        <v>4</v>
      </c>
      <c r="AX177" s="13" t="s">
        <v>84</v>
      </c>
      <c r="AY177" s="212" t="s">
        <v>167</v>
      </c>
    </row>
    <row r="178" spans="1:65" s="2" customFormat="1" ht="24.2" customHeight="1">
      <c r="A178" s="35"/>
      <c r="B178" s="36"/>
      <c r="C178" s="188" t="s">
        <v>269</v>
      </c>
      <c r="D178" s="188" t="s">
        <v>169</v>
      </c>
      <c r="E178" s="189" t="s">
        <v>284</v>
      </c>
      <c r="F178" s="190" t="s">
        <v>285</v>
      </c>
      <c r="G178" s="191" t="s">
        <v>192</v>
      </c>
      <c r="H178" s="192">
        <v>0.56699999999999995</v>
      </c>
      <c r="I178" s="193"/>
      <c r="J178" s="194">
        <f>ROUND(I178*H178,2)</f>
        <v>0</v>
      </c>
      <c r="K178" s="190" t="s">
        <v>173</v>
      </c>
      <c r="L178" s="40"/>
      <c r="M178" s="195" t="s">
        <v>1</v>
      </c>
      <c r="N178" s="196" t="s">
        <v>41</v>
      </c>
      <c r="O178" s="72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174</v>
      </c>
      <c r="AT178" s="199" t="s">
        <v>169</v>
      </c>
      <c r="AU178" s="199" t="s">
        <v>86</v>
      </c>
      <c r="AY178" s="18" t="s">
        <v>167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8" t="s">
        <v>84</v>
      </c>
      <c r="BK178" s="200">
        <f>ROUND(I178*H178,2)</f>
        <v>0</v>
      </c>
      <c r="BL178" s="18" t="s">
        <v>174</v>
      </c>
      <c r="BM178" s="199" t="s">
        <v>286</v>
      </c>
    </row>
    <row r="179" spans="1:65" s="13" customFormat="1" ht="11.25">
      <c r="B179" s="201"/>
      <c r="C179" s="202"/>
      <c r="D179" s="203" t="s">
        <v>187</v>
      </c>
      <c r="E179" s="204" t="s">
        <v>128</v>
      </c>
      <c r="F179" s="205" t="s">
        <v>596</v>
      </c>
      <c r="G179" s="202"/>
      <c r="H179" s="206">
        <v>0.56699999999999995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187</v>
      </c>
      <c r="AU179" s="212" t="s">
        <v>86</v>
      </c>
      <c r="AV179" s="13" t="s">
        <v>86</v>
      </c>
      <c r="AW179" s="13" t="s">
        <v>32</v>
      </c>
      <c r="AX179" s="13" t="s">
        <v>84</v>
      </c>
      <c r="AY179" s="212" t="s">
        <v>167</v>
      </c>
    </row>
    <row r="180" spans="1:65" s="2" customFormat="1" ht="16.5" customHeight="1">
      <c r="A180" s="35"/>
      <c r="B180" s="36"/>
      <c r="C180" s="234" t="s">
        <v>7</v>
      </c>
      <c r="D180" s="234" t="s">
        <v>278</v>
      </c>
      <c r="E180" s="235" t="s">
        <v>289</v>
      </c>
      <c r="F180" s="236" t="s">
        <v>290</v>
      </c>
      <c r="G180" s="237" t="s">
        <v>262</v>
      </c>
      <c r="H180" s="238">
        <v>1.1339999999999999</v>
      </c>
      <c r="I180" s="239"/>
      <c r="J180" s="240">
        <f>ROUND(I180*H180,2)</f>
        <v>0</v>
      </c>
      <c r="K180" s="236" t="s">
        <v>173</v>
      </c>
      <c r="L180" s="241"/>
      <c r="M180" s="242" t="s">
        <v>1</v>
      </c>
      <c r="N180" s="243" t="s">
        <v>41</v>
      </c>
      <c r="O180" s="72"/>
      <c r="P180" s="197">
        <f>O180*H180</f>
        <v>0</v>
      </c>
      <c r="Q180" s="197">
        <v>1</v>
      </c>
      <c r="R180" s="197">
        <f>Q180*H180</f>
        <v>1.1339999999999999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207</v>
      </c>
      <c r="AT180" s="199" t="s">
        <v>278</v>
      </c>
      <c r="AU180" s="199" t="s">
        <v>86</v>
      </c>
      <c r="AY180" s="18" t="s">
        <v>167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8" t="s">
        <v>84</v>
      </c>
      <c r="BK180" s="200">
        <f>ROUND(I180*H180,2)</f>
        <v>0</v>
      </c>
      <c r="BL180" s="18" t="s">
        <v>174</v>
      </c>
      <c r="BM180" s="199" t="s">
        <v>291</v>
      </c>
    </row>
    <row r="181" spans="1:65" s="13" customFormat="1" ht="11.25">
      <c r="B181" s="201"/>
      <c r="C181" s="202"/>
      <c r="D181" s="203" t="s">
        <v>187</v>
      </c>
      <c r="E181" s="202"/>
      <c r="F181" s="205" t="s">
        <v>597</v>
      </c>
      <c r="G181" s="202"/>
      <c r="H181" s="206">
        <v>1.1339999999999999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187</v>
      </c>
      <c r="AU181" s="212" t="s">
        <v>86</v>
      </c>
      <c r="AV181" s="13" t="s">
        <v>86</v>
      </c>
      <c r="AW181" s="13" t="s">
        <v>4</v>
      </c>
      <c r="AX181" s="13" t="s">
        <v>84</v>
      </c>
      <c r="AY181" s="212" t="s">
        <v>167</v>
      </c>
    </row>
    <row r="182" spans="1:65" s="2" customFormat="1" ht="24.2" customHeight="1">
      <c r="A182" s="35"/>
      <c r="B182" s="36"/>
      <c r="C182" s="188" t="s">
        <v>277</v>
      </c>
      <c r="D182" s="188" t="s">
        <v>169</v>
      </c>
      <c r="E182" s="189" t="s">
        <v>294</v>
      </c>
      <c r="F182" s="190" t="s">
        <v>295</v>
      </c>
      <c r="G182" s="191" t="s">
        <v>172</v>
      </c>
      <c r="H182" s="192">
        <v>406</v>
      </c>
      <c r="I182" s="193"/>
      <c r="J182" s="194">
        <f>ROUND(I182*H182,2)</f>
        <v>0</v>
      </c>
      <c r="K182" s="190" t="s">
        <v>173</v>
      </c>
      <c r="L182" s="40"/>
      <c r="M182" s="195" t="s">
        <v>1</v>
      </c>
      <c r="N182" s="196" t="s">
        <v>41</v>
      </c>
      <c r="O182" s="72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174</v>
      </c>
      <c r="AT182" s="199" t="s">
        <v>169</v>
      </c>
      <c r="AU182" s="199" t="s">
        <v>86</v>
      </c>
      <c r="AY182" s="18" t="s">
        <v>167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8" t="s">
        <v>84</v>
      </c>
      <c r="BK182" s="200">
        <f>ROUND(I182*H182,2)</f>
        <v>0</v>
      </c>
      <c r="BL182" s="18" t="s">
        <v>174</v>
      </c>
      <c r="BM182" s="199" t="s">
        <v>296</v>
      </c>
    </row>
    <row r="183" spans="1:65" s="2" customFormat="1" ht="33" customHeight="1">
      <c r="A183" s="35"/>
      <c r="B183" s="36"/>
      <c r="C183" s="188" t="s">
        <v>283</v>
      </c>
      <c r="D183" s="188" t="s">
        <v>169</v>
      </c>
      <c r="E183" s="189" t="s">
        <v>598</v>
      </c>
      <c r="F183" s="190" t="s">
        <v>599</v>
      </c>
      <c r="G183" s="191" t="s">
        <v>172</v>
      </c>
      <c r="H183" s="192">
        <v>221</v>
      </c>
      <c r="I183" s="193"/>
      <c r="J183" s="194">
        <f>ROUND(I183*H183,2)</f>
        <v>0</v>
      </c>
      <c r="K183" s="190" t="s">
        <v>173</v>
      </c>
      <c r="L183" s="40"/>
      <c r="M183" s="195" t="s">
        <v>1</v>
      </c>
      <c r="N183" s="196" t="s">
        <v>41</v>
      </c>
      <c r="O183" s="72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174</v>
      </c>
      <c r="AT183" s="199" t="s">
        <v>169</v>
      </c>
      <c r="AU183" s="199" t="s">
        <v>86</v>
      </c>
      <c r="AY183" s="18" t="s">
        <v>167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8" t="s">
        <v>84</v>
      </c>
      <c r="BK183" s="200">
        <f>ROUND(I183*H183,2)</f>
        <v>0</v>
      </c>
      <c r="BL183" s="18" t="s">
        <v>174</v>
      </c>
      <c r="BM183" s="199" t="s">
        <v>300</v>
      </c>
    </row>
    <row r="184" spans="1:65" s="13" customFormat="1" ht="11.25">
      <c r="B184" s="201"/>
      <c r="C184" s="202"/>
      <c r="D184" s="203" t="s">
        <v>187</v>
      </c>
      <c r="E184" s="204" t="s">
        <v>114</v>
      </c>
      <c r="F184" s="205" t="s">
        <v>600</v>
      </c>
      <c r="G184" s="202"/>
      <c r="H184" s="206">
        <v>221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187</v>
      </c>
      <c r="AU184" s="212" t="s">
        <v>86</v>
      </c>
      <c r="AV184" s="13" t="s">
        <v>86</v>
      </c>
      <c r="AW184" s="13" t="s">
        <v>32</v>
      </c>
      <c r="AX184" s="13" t="s">
        <v>84</v>
      </c>
      <c r="AY184" s="212" t="s">
        <v>167</v>
      </c>
    </row>
    <row r="185" spans="1:65" s="2" customFormat="1" ht="24.2" customHeight="1">
      <c r="A185" s="35"/>
      <c r="B185" s="36"/>
      <c r="C185" s="188" t="s">
        <v>288</v>
      </c>
      <c r="D185" s="188" t="s">
        <v>169</v>
      </c>
      <c r="E185" s="189" t="s">
        <v>303</v>
      </c>
      <c r="F185" s="190" t="s">
        <v>304</v>
      </c>
      <c r="G185" s="191" t="s">
        <v>172</v>
      </c>
      <c r="H185" s="192">
        <v>221</v>
      </c>
      <c r="I185" s="193"/>
      <c r="J185" s="194">
        <f>ROUND(I185*H185,2)</f>
        <v>0</v>
      </c>
      <c r="K185" s="190" t="s">
        <v>173</v>
      </c>
      <c r="L185" s="40"/>
      <c r="M185" s="195" t="s">
        <v>1</v>
      </c>
      <c r="N185" s="196" t="s">
        <v>41</v>
      </c>
      <c r="O185" s="72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174</v>
      </c>
      <c r="AT185" s="199" t="s">
        <v>169</v>
      </c>
      <c r="AU185" s="199" t="s">
        <v>86</v>
      </c>
      <c r="AY185" s="18" t="s">
        <v>167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84</v>
      </c>
      <c r="BK185" s="200">
        <f>ROUND(I185*H185,2)</f>
        <v>0</v>
      </c>
      <c r="BL185" s="18" t="s">
        <v>174</v>
      </c>
      <c r="BM185" s="199" t="s">
        <v>305</v>
      </c>
    </row>
    <row r="186" spans="1:65" s="13" customFormat="1" ht="11.25">
      <c r="B186" s="201"/>
      <c r="C186" s="202"/>
      <c r="D186" s="203" t="s">
        <v>187</v>
      </c>
      <c r="E186" s="204" t="s">
        <v>1</v>
      </c>
      <c r="F186" s="205" t="s">
        <v>114</v>
      </c>
      <c r="G186" s="202"/>
      <c r="H186" s="206">
        <v>221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187</v>
      </c>
      <c r="AU186" s="212" t="s">
        <v>86</v>
      </c>
      <c r="AV186" s="13" t="s">
        <v>86</v>
      </c>
      <c r="AW186" s="13" t="s">
        <v>32</v>
      </c>
      <c r="AX186" s="13" t="s">
        <v>84</v>
      </c>
      <c r="AY186" s="212" t="s">
        <v>167</v>
      </c>
    </row>
    <row r="187" spans="1:65" s="2" customFormat="1" ht="16.5" customHeight="1">
      <c r="A187" s="35"/>
      <c r="B187" s="36"/>
      <c r="C187" s="234" t="s">
        <v>293</v>
      </c>
      <c r="D187" s="234" t="s">
        <v>278</v>
      </c>
      <c r="E187" s="235" t="s">
        <v>307</v>
      </c>
      <c r="F187" s="236" t="s">
        <v>308</v>
      </c>
      <c r="G187" s="237" t="s">
        <v>309</v>
      </c>
      <c r="H187" s="238">
        <v>4.42</v>
      </c>
      <c r="I187" s="239"/>
      <c r="J187" s="240">
        <f>ROUND(I187*H187,2)</f>
        <v>0</v>
      </c>
      <c r="K187" s="236" t="s">
        <v>173</v>
      </c>
      <c r="L187" s="241"/>
      <c r="M187" s="242" t="s">
        <v>1</v>
      </c>
      <c r="N187" s="243" t="s">
        <v>41</v>
      </c>
      <c r="O187" s="72"/>
      <c r="P187" s="197">
        <f>O187*H187</f>
        <v>0</v>
      </c>
      <c r="Q187" s="197">
        <v>1E-3</v>
      </c>
      <c r="R187" s="197">
        <f>Q187*H187</f>
        <v>4.4200000000000003E-3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207</v>
      </c>
      <c r="AT187" s="199" t="s">
        <v>278</v>
      </c>
      <c r="AU187" s="199" t="s">
        <v>86</v>
      </c>
      <c r="AY187" s="18" t="s">
        <v>167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8" t="s">
        <v>84</v>
      </c>
      <c r="BK187" s="200">
        <f>ROUND(I187*H187,2)</f>
        <v>0</v>
      </c>
      <c r="BL187" s="18" t="s">
        <v>174</v>
      </c>
      <c r="BM187" s="199" t="s">
        <v>310</v>
      </c>
    </row>
    <row r="188" spans="1:65" s="13" customFormat="1" ht="11.25">
      <c r="B188" s="201"/>
      <c r="C188" s="202"/>
      <c r="D188" s="203" t="s">
        <v>187</v>
      </c>
      <c r="E188" s="202"/>
      <c r="F188" s="205" t="s">
        <v>601</v>
      </c>
      <c r="G188" s="202"/>
      <c r="H188" s="206">
        <v>4.42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187</v>
      </c>
      <c r="AU188" s="212" t="s">
        <v>86</v>
      </c>
      <c r="AV188" s="13" t="s">
        <v>86</v>
      </c>
      <c r="AW188" s="13" t="s">
        <v>4</v>
      </c>
      <c r="AX188" s="13" t="s">
        <v>84</v>
      </c>
      <c r="AY188" s="212" t="s">
        <v>167</v>
      </c>
    </row>
    <row r="189" spans="1:65" s="2" customFormat="1" ht="21.75" customHeight="1">
      <c r="A189" s="35"/>
      <c r="B189" s="36"/>
      <c r="C189" s="188" t="s">
        <v>297</v>
      </c>
      <c r="D189" s="188" t="s">
        <v>169</v>
      </c>
      <c r="E189" s="189" t="s">
        <v>313</v>
      </c>
      <c r="F189" s="190" t="s">
        <v>314</v>
      </c>
      <c r="G189" s="191" t="s">
        <v>172</v>
      </c>
      <c r="H189" s="192">
        <v>221</v>
      </c>
      <c r="I189" s="193"/>
      <c r="J189" s="194">
        <f>ROUND(I189*H189,2)</f>
        <v>0</v>
      </c>
      <c r="K189" s="190" t="s">
        <v>173</v>
      </c>
      <c r="L189" s="40"/>
      <c r="M189" s="195" t="s">
        <v>1</v>
      </c>
      <c r="N189" s="196" t="s">
        <v>41</v>
      </c>
      <c r="O189" s="72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174</v>
      </c>
      <c r="AT189" s="199" t="s">
        <v>169</v>
      </c>
      <c r="AU189" s="199" t="s">
        <v>86</v>
      </c>
      <c r="AY189" s="18" t="s">
        <v>167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84</v>
      </c>
      <c r="BK189" s="200">
        <f>ROUND(I189*H189,2)</f>
        <v>0</v>
      </c>
      <c r="BL189" s="18" t="s">
        <v>174</v>
      </c>
      <c r="BM189" s="199" t="s">
        <v>315</v>
      </c>
    </row>
    <row r="190" spans="1:65" s="13" customFormat="1" ht="11.25">
      <c r="B190" s="201"/>
      <c r="C190" s="202"/>
      <c r="D190" s="203" t="s">
        <v>187</v>
      </c>
      <c r="E190" s="204" t="s">
        <v>1</v>
      </c>
      <c r="F190" s="205" t="s">
        <v>114</v>
      </c>
      <c r="G190" s="202"/>
      <c r="H190" s="206">
        <v>221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187</v>
      </c>
      <c r="AU190" s="212" t="s">
        <v>86</v>
      </c>
      <c r="AV190" s="13" t="s">
        <v>86</v>
      </c>
      <c r="AW190" s="13" t="s">
        <v>32</v>
      </c>
      <c r="AX190" s="13" t="s">
        <v>84</v>
      </c>
      <c r="AY190" s="212" t="s">
        <v>167</v>
      </c>
    </row>
    <row r="191" spans="1:65" s="2" customFormat="1" ht="16.5" customHeight="1">
      <c r="A191" s="35"/>
      <c r="B191" s="36"/>
      <c r="C191" s="188" t="s">
        <v>302</v>
      </c>
      <c r="D191" s="188" t="s">
        <v>169</v>
      </c>
      <c r="E191" s="189" t="s">
        <v>317</v>
      </c>
      <c r="F191" s="190" t="s">
        <v>318</v>
      </c>
      <c r="G191" s="191" t="s">
        <v>172</v>
      </c>
      <c r="H191" s="192">
        <v>221</v>
      </c>
      <c r="I191" s="193"/>
      <c r="J191" s="194">
        <f>ROUND(I191*H191,2)</f>
        <v>0</v>
      </c>
      <c r="K191" s="190" t="s">
        <v>173</v>
      </c>
      <c r="L191" s="40"/>
      <c r="M191" s="195" t="s">
        <v>1</v>
      </c>
      <c r="N191" s="196" t="s">
        <v>41</v>
      </c>
      <c r="O191" s="72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174</v>
      </c>
      <c r="AT191" s="199" t="s">
        <v>169</v>
      </c>
      <c r="AU191" s="199" t="s">
        <v>86</v>
      </c>
      <c r="AY191" s="18" t="s">
        <v>167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8" t="s">
        <v>84</v>
      </c>
      <c r="BK191" s="200">
        <f>ROUND(I191*H191,2)</f>
        <v>0</v>
      </c>
      <c r="BL191" s="18" t="s">
        <v>174</v>
      </c>
      <c r="BM191" s="199" t="s">
        <v>319</v>
      </c>
    </row>
    <row r="192" spans="1:65" s="13" customFormat="1" ht="11.25">
      <c r="B192" s="201"/>
      <c r="C192" s="202"/>
      <c r="D192" s="203" t="s">
        <v>187</v>
      </c>
      <c r="E192" s="204" t="s">
        <v>1</v>
      </c>
      <c r="F192" s="205" t="s">
        <v>114</v>
      </c>
      <c r="G192" s="202"/>
      <c r="H192" s="206">
        <v>221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187</v>
      </c>
      <c r="AU192" s="212" t="s">
        <v>86</v>
      </c>
      <c r="AV192" s="13" t="s">
        <v>86</v>
      </c>
      <c r="AW192" s="13" t="s">
        <v>32</v>
      </c>
      <c r="AX192" s="13" t="s">
        <v>84</v>
      </c>
      <c r="AY192" s="212" t="s">
        <v>167</v>
      </c>
    </row>
    <row r="193" spans="1:65" s="2" customFormat="1" ht="16.5" customHeight="1">
      <c r="A193" s="35"/>
      <c r="B193" s="36"/>
      <c r="C193" s="188" t="s">
        <v>306</v>
      </c>
      <c r="D193" s="188" t="s">
        <v>169</v>
      </c>
      <c r="E193" s="189" t="s">
        <v>321</v>
      </c>
      <c r="F193" s="190" t="s">
        <v>322</v>
      </c>
      <c r="G193" s="191" t="s">
        <v>172</v>
      </c>
      <c r="H193" s="192">
        <v>221</v>
      </c>
      <c r="I193" s="193"/>
      <c r="J193" s="194">
        <f>ROUND(I193*H193,2)</f>
        <v>0</v>
      </c>
      <c r="K193" s="190" t="s">
        <v>1</v>
      </c>
      <c r="L193" s="40"/>
      <c r="M193" s="195" t="s">
        <v>1</v>
      </c>
      <c r="N193" s="196" t="s">
        <v>41</v>
      </c>
      <c r="O193" s="72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174</v>
      </c>
      <c r="AT193" s="199" t="s">
        <v>169</v>
      </c>
      <c r="AU193" s="199" t="s">
        <v>86</v>
      </c>
      <c r="AY193" s="18" t="s">
        <v>167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8" t="s">
        <v>84</v>
      </c>
      <c r="BK193" s="200">
        <f>ROUND(I193*H193,2)</f>
        <v>0</v>
      </c>
      <c r="BL193" s="18" t="s">
        <v>174</v>
      </c>
      <c r="BM193" s="199" t="s">
        <v>323</v>
      </c>
    </row>
    <row r="194" spans="1:65" s="12" customFormat="1" ht="22.9" customHeight="1">
      <c r="B194" s="172"/>
      <c r="C194" s="173"/>
      <c r="D194" s="174" t="s">
        <v>75</v>
      </c>
      <c r="E194" s="186" t="s">
        <v>86</v>
      </c>
      <c r="F194" s="186" t="s">
        <v>324</v>
      </c>
      <c r="G194" s="173"/>
      <c r="H194" s="173"/>
      <c r="I194" s="176"/>
      <c r="J194" s="187">
        <f>BK194</f>
        <v>0</v>
      </c>
      <c r="K194" s="173"/>
      <c r="L194" s="178"/>
      <c r="M194" s="179"/>
      <c r="N194" s="180"/>
      <c r="O194" s="180"/>
      <c r="P194" s="181">
        <f>P195</f>
        <v>0</v>
      </c>
      <c r="Q194" s="180"/>
      <c r="R194" s="181">
        <f>R195</f>
        <v>44.405820000000006</v>
      </c>
      <c r="S194" s="180"/>
      <c r="T194" s="182">
        <f>T195</f>
        <v>0</v>
      </c>
      <c r="AR194" s="183" t="s">
        <v>84</v>
      </c>
      <c r="AT194" s="184" t="s">
        <v>75</v>
      </c>
      <c r="AU194" s="184" t="s">
        <v>84</v>
      </c>
      <c r="AY194" s="183" t="s">
        <v>167</v>
      </c>
      <c r="BK194" s="185">
        <f>BK195</f>
        <v>0</v>
      </c>
    </row>
    <row r="195" spans="1:65" s="2" customFormat="1" ht="37.9" customHeight="1">
      <c r="A195" s="35"/>
      <c r="B195" s="36"/>
      <c r="C195" s="188" t="s">
        <v>312</v>
      </c>
      <c r="D195" s="188" t="s">
        <v>169</v>
      </c>
      <c r="E195" s="189" t="s">
        <v>326</v>
      </c>
      <c r="F195" s="190" t="s">
        <v>327</v>
      </c>
      <c r="G195" s="191" t="s">
        <v>182</v>
      </c>
      <c r="H195" s="192">
        <v>162</v>
      </c>
      <c r="I195" s="193"/>
      <c r="J195" s="194">
        <f>ROUND(I195*H195,2)</f>
        <v>0</v>
      </c>
      <c r="K195" s="190" t="s">
        <v>173</v>
      </c>
      <c r="L195" s="40"/>
      <c r="M195" s="195" t="s">
        <v>1</v>
      </c>
      <c r="N195" s="196" t="s">
        <v>41</v>
      </c>
      <c r="O195" s="72"/>
      <c r="P195" s="197">
        <f>O195*H195</f>
        <v>0</v>
      </c>
      <c r="Q195" s="197">
        <v>0.27411000000000002</v>
      </c>
      <c r="R195" s="197">
        <f>Q195*H195</f>
        <v>44.405820000000006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174</v>
      </c>
      <c r="AT195" s="199" t="s">
        <v>169</v>
      </c>
      <c r="AU195" s="199" t="s">
        <v>86</v>
      </c>
      <c r="AY195" s="18" t="s">
        <v>167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8" t="s">
        <v>84</v>
      </c>
      <c r="BK195" s="200">
        <f>ROUND(I195*H195,2)</f>
        <v>0</v>
      </c>
      <c r="BL195" s="18" t="s">
        <v>174</v>
      </c>
      <c r="BM195" s="199" t="s">
        <v>328</v>
      </c>
    </row>
    <row r="196" spans="1:65" s="12" customFormat="1" ht="22.9" customHeight="1">
      <c r="B196" s="172"/>
      <c r="C196" s="173"/>
      <c r="D196" s="174" t="s">
        <v>75</v>
      </c>
      <c r="E196" s="186" t="s">
        <v>174</v>
      </c>
      <c r="F196" s="186" t="s">
        <v>329</v>
      </c>
      <c r="G196" s="173"/>
      <c r="H196" s="173"/>
      <c r="I196" s="176"/>
      <c r="J196" s="187">
        <f>BK196</f>
        <v>0</v>
      </c>
      <c r="K196" s="173"/>
      <c r="L196" s="178"/>
      <c r="M196" s="179"/>
      <c r="N196" s="180"/>
      <c r="O196" s="180"/>
      <c r="P196" s="181">
        <f>SUM(P197:P200)</f>
        <v>0</v>
      </c>
      <c r="Q196" s="180"/>
      <c r="R196" s="181">
        <f>SUM(R197:R200)</f>
        <v>0.99105701999999996</v>
      </c>
      <c r="S196" s="180"/>
      <c r="T196" s="182">
        <f>SUM(T197:T200)</f>
        <v>0</v>
      </c>
      <c r="AR196" s="183" t="s">
        <v>84</v>
      </c>
      <c r="AT196" s="184" t="s">
        <v>75</v>
      </c>
      <c r="AU196" s="184" t="s">
        <v>84</v>
      </c>
      <c r="AY196" s="183" t="s">
        <v>167</v>
      </c>
      <c r="BK196" s="185">
        <f>SUM(BK197:BK200)</f>
        <v>0</v>
      </c>
    </row>
    <row r="197" spans="1:65" s="2" customFormat="1" ht="24.2" customHeight="1">
      <c r="A197" s="35"/>
      <c r="B197" s="36"/>
      <c r="C197" s="188" t="s">
        <v>316</v>
      </c>
      <c r="D197" s="188" t="s">
        <v>169</v>
      </c>
      <c r="E197" s="189" t="s">
        <v>331</v>
      </c>
      <c r="F197" s="190" t="s">
        <v>332</v>
      </c>
      <c r="G197" s="191" t="s">
        <v>192</v>
      </c>
      <c r="H197" s="192">
        <v>0.126</v>
      </c>
      <c r="I197" s="193"/>
      <c r="J197" s="194">
        <f>ROUND(I197*H197,2)</f>
        <v>0</v>
      </c>
      <c r="K197" s="190" t="s">
        <v>173</v>
      </c>
      <c r="L197" s="40"/>
      <c r="M197" s="195" t="s">
        <v>1</v>
      </c>
      <c r="N197" s="196" t="s">
        <v>41</v>
      </c>
      <c r="O197" s="72"/>
      <c r="P197" s="197">
        <f>O197*H197</f>
        <v>0</v>
      </c>
      <c r="Q197" s="197">
        <v>1.8907700000000001</v>
      </c>
      <c r="R197" s="197">
        <f>Q197*H197</f>
        <v>0.23823702000000002</v>
      </c>
      <c r="S197" s="197">
        <v>0</v>
      </c>
      <c r="T197" s="19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174</v>
      </c>
      <c r="AT197" s="199" t="s">
        <v>169</v>
      </c>
      <c r="AU197" s="199" t="s">
        <v>86</v>
      </c>
      <c r="AY197" s="18" t="s">
        <v>167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8" t="s">
        <v>84</v>
      </c>
      <c r="BK197" s="200">
        <f>ROUND(I197*H197,2)</f>
        <v>0</v>
      </c>
      <c r="BL197" s="18" t="s">
        <v>174</v>
      </c>
      <c r="BM197" s="199" t="s">
        <v>333</v>
      </c>
    </row>
    <row r="198" spans="1:65" s="13" customFormat="1" ht="11.25">
      <c r="B198" s="201"/>
      <c r="C198" s="202"/>
      <c r="D198" s="203" t="s">
        <v>187</v>
      </c>
      <c r="E198" s="204" t="s">
        <v>130</v>
      </c>
      <c r="F198" s="205" t="s">
        <v>602</v>
      </c>
      <c r="G198" s="202"/>
      <c r="H198" s="206">
        <v>0.126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187</v>
      </c>
      <c r="AU198" s="212" t="s">
        <v>86</v>
      </c>
      <c r="AV198" s="13" t="s">
        <v>86</v>
      </c>
      <c r="AW198" s="13" t="s">
        <v>32</v>
      </c>
      <c r="AX198" s="13" t="s">
        <v>84</v>
      </c>
      <c r="AY198" s="212" t="s">
        <v>167</v>
      </c>
    </row>
    <row r="199" spans="1:65" s="2" customFormat="1" ht="21.75" customHeight="1">
      <c r="A199" s="35"/>
      <c r="B199" s="36"/>
      <c r="C199" s="188" t="s">
        <v>320</v>
      </c>
      <c r="D199" s="188" t="s">
        <v>169</v>
      </c>
      <c r="E199" s="189" t="s">
        <v>336</v>
      </c>
      <c r="F199" s="190" t="s">
        <v>337</v>
      </c>
      <c r="G199" s="191" t="s">
        <v>338</v>
      </c>
      <c r="H199" s="192">
        <v>3</v>
      </c>
      <c r="I199" s="193"/>
      <c r="J199" s="194">
        <f>ROUND(I199*H199,2)</f>
        <v>0</v>
      </c>
      <c r="K199" s="190" t="s">
        <v>173</v>
      </c>
      <c r="L199" s="40"/>
      <c r="M199" s="195" t="s">
        <v>1</v>
      </c>
      <c r="N199" s="196" t="s">
        <v>41</v>
      </c>
      <c r="O199" s="72"/>
      <c r="P199" s="197">
        <f>O199*H199</f>
        <v>0</v>
      </c>
      <c r="Q199" s="197">
        <v>0.22394</v>
      </c>
      <c r="R199" s="197">
        <f>Q199*H199</f>
        <v>0.67181999999999997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174</v>
      </c>
      <c r="AT199" s="199" t="s">
        <v>169</v>
      </c>
      <c r="AU199" s="199" t="s">
        <v>86</v>
      </c>
      <c r="AY199" s="18" t="s">
        <v>167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8" t="s">
        <v>84</v>
      </c>
      <c r="BK199" s="200">
        <f>ROUND(I199*H199,2)</f>
        <v>0</v>
      </c>
      <c r="BL199" s="18" t="s">
        <v>174</v>
      </c>
      <c r="BM199" s="199" t="s">
        <v>339</v>
      </c>
    </row>
    <row r="200" spans="1:65" s="2" customFormat="1" ht="24.2" customHeight="1">
      <c r="A200" s="35"/>
      <c r="B200" s="36"/>
      <c r="C200" s="234" t="s">
        <v>325</v>
      </c>
      <c r="D200" s="234" t="s">
        <v>278</v>
      </c>
      <c r="E200" s="235" t="s">
        <v>341</v>
      </c>
      <c r="F200" s="236" t="s">
        <v>342</v>
      </c>
      <c r="G200" s="237" t="s">
        <v>338</v>
      </c>
      <c r="H200" s="238">
        <v>3</v>
      </c>
      <c r="I200" s="239"/>
      <c r="J200" s="240">
        <f>ROUND(I200*H200,2)</f>
        <v>0</v>
      </c>
      <c r="K200" s="236" t="s">
        <v>173</v>
      </c>
      <c r="L200" s="241"/>
      <c r="M200" s="242" t="s">
        <v>1</v>
      </c>
      <c r="N200" s="243" t="s">
        <v>41</v>
      </c>
      <c r="O200" s="72"/>
      <c r="P200" s="197">
        <f>O200*H200</f>
        <v>0</v>
      </c>
      <c r="Q200" s="197">
        <v>2.7E-2</v>
      </c>
      <c r="R200" s="197">
        <f>Q200*H200</f>
        <v>8.1000000000000003E-2</v>
      </c>
      <c r="S200" s="197">
        <v>0</v>
      </c>
      <c r="T200" s="19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207</v>
      </c>
      <c r="AT200" s="199" t="s">
        <v>278</v>
      </c>
      <c r="AU200" s="199" t="s">
        <v>86</v>
      </c>
      <c r="AY200" s="18" t="s">
        <v>167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8" t="s">
        <v>84</v>
      </c>
      <c r="BK200" s="200">
        <f>ROUND(I200*H200,2)</f>
        <v>0</v>
      </c>
      <c r="BL200" s="18" t="s">
        <v>174</v>
      </c>
      <c r="BM200" s="199" t="s">
        <v>343</v>
      </c>
    </row>
    <row r="201" spans="1:65" s="12" customFormat="1" ht="22.9" customHeight="1">
      <c r="B201" s="172"/>
      <c r="C201" s="173"/>
      <c r="D201" s="174" t="s">
        <v>75</v>
      </c>
      <c r="E201" s="186" t="s">
        <v>189</v>
      </c>
      <c r="F201" s="186" t="s">
        <v>344</v>
      </c>
      <c r="G201" s="173"/>
      <c r="H201" s="173"/>
      <c r="I201" s="176"/>
      <c r="J201" s="187">
        <f>BK201</f>
        <v>0</v>
      </c>
      <c r="K201" s="173"/>
      <c r="L201" s="178"/>
      <c r="M201" s="179"/>
      <c r="N201" s="180"/>
      <c r="O201" s="180"/>
      <c r="P201" s="181">
        <f>SUM(P202:P215)</f>
        <v>0</v>
      </c>
      <c r="Q201" s="180"/>
      <c r="R201" s="181">
        <f>SUM(R202:R215)</f>
        <v>427.15213999999997</v>
      </c>
      <c r="S201" s="180"/>
      <c r="T201" s="182">
        <f>SUM(T202:T215)</f>
        <v>0</v>
      </c>
      <c r="AR201" s="183" t="s">
        <v>84</v>
      </c>
      <c r="AT201" s="184" t="s">
        <v>75</v>
      </c>
      <c r="AU201" s="184" t="s">
        <v>84</v>
      </c>
      <c r="AY201" s="183" t="s">
        <v>167</v>
      </c>
      <c r="BK201" s="185">
        <f>SUM(BK202:BK215)</f>
        <v>0</v>
      </c>
    </row>
    <row r="202" spans="1:65" s="2" customFormat="1" ht="24.2" customHeight="1">
      <c r="A202" s="35"/>
      <c r="B202" s="36"/>
      <c r="C202" s="188" t="s">
        <v>330</v>
      </c>
      <c r="D202" s="188" t="s">
        <v>169</v>
      </c>
      <c r="E202" s="189" t="s">
        <v>346</v>
      </c>
      <c r="F202" s="190" t="s">
        <v>347</v>
      </c>
      <c r="G202" s="191" t="s">
        <v>172</v>
      </c>
      <c r="H202" s="192">
        <v>369</v>
      </c>
      <c r="I202" s="193"/>
      <c r="J202" s="194">
        <f>ROUND(I202*H202,2)</f>
        <v>0</v>
      </c>
      <c r="K202" s="190" t="s">
        <v>173</v>
      </c>
      <c r="L202" s="40"/>
      <c r="M202" s="195" t="s">
        <v>1</v>
      </c>
      <c r="N202" s="196" t="s">
        <v>41</v>
      </c>
      <c r="O202" s="72"/>
      <c r="P202" s="197">
        <f>O202*H202</f>
        <v>0</v>
      </c>
      <c r="Q202" s="197">
        <v>0.38700000000000001</v>
      </c>
      <c r="R202" s="197">
        <f>Q202*H202</f>
        <v>142.803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174</v>
      </c>
      <c r="AT202" s="199" t="s">
        <v>169</v>
      </c>
      <c r="AU202" s="199" t="s">
        <v>86</v>
      </c>
      <c r="AY202" s="18" t="s">
        <v>167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8" t="s">
        <v>84</v>
      </c>
      <c r="BK202" s="200">
        <f>ROUND(I202*H202,2)</f>
        <v>0</v>
      </c>
      <c r="BL202" s="18" t="s">
        <v>174</v>
      </c>
      <c r="BM202" s="199" t="s">
        <v>348</v>
      </c>
    </row>
    <row r="203" spans="1:65" s="2" customFormat="1" ht="24.2" customHeight="1">
      <c r="A203" s="35"/>
      <c r="B203" s="36"/>
      <c r="C203" s="188" t="s">
        <v>335</v>
      </c>
      <c r="D203" s="188" t="s">
        <v>169</v>
      </c>
      <c r="E203" s="189" t="s">
        <v>350</v>
      </c>
      <c r="F203" s="190" t="s">
        <v>351</v>
      </c>
      <c r="G203" s="191" t="s">
        <v>172</v>
      </c>
      <c r="H203" s="192">
        <v>128.94999999999999</v>
      </c>
      <c r="I203" s="193"/>
      <c r="J203" s="194">
        <f>ROUND(I203*H203,2)</f>
        <v>0</v>
      </c>
      <c r="K203" s="190" t="s">
        <v>173</v>
      </c>
      <c r="L203" s="40"/>
      <c r="M203" s="195" t="s">
        <v>1</v>
      </c>
      <c r="N203" s="196" t="s">
        <v>41</v>
      </c>
      <c r="O203" s="72"/>
      <c r="P203" s="197">
        <f>O203*H203</f>
        <v>0</v>
      </c>
      <c r="Q203" s="197">
        <v>0.23</v>
      </c>
      <c r="R203" s="197">
        <f>Q203*H203</f>
        <v>29.6585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174</v>
      </c>
      <c r="AT203" s="199" t="s">
        <v>169</v>
      </c>
      <c r="AU203" s="199" t="s">
        <v>86</v>
      </c>
      <c r="AY203" s="18" t="s">
        <v>167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84</v>
      </c>
      <c r="BK203" s="200">
        <f>ROUND(I203*H203,2)</f>
        <v>0</v>
      </c>
      <c r="BL203" s="18" t="s">
        <v>174</v>
      </c>
      <c r="BM203" s="199" t="s">
        <v>352</v>
      </c>
    </row>
    <row r="204" spans="1:65" s="14" customFormat="1" ht="11.25">
      <c r="B204" s="213"/>
      <c r="C204" s="214"/>
      <c r="D204" s="203" t="s">
        <v>187</v>
      </c>
      <c r="E204" s="215" t="s">
        <v>1</v>
      </c>
      <c r="F204" s="216" t="s">
        <v>353</v>
      </c>
      <c r="G204" s="214"/>
      <c r="H204" s="215" t="s">
        <v>1</v>
      </c>
      <c r="I204" s="217"/>
      <c r="J204" s="214"/>
      <c r="K204" s="214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187</v>
      </c>
      <c r="AU204" s="222" t="s">
        <v>86</v>
      </c>
      <c r="AV204" s="14" t="s">
        <v>84</v>
      </c>
      <c r="AW204" s="14" t="s">
        <v>32</v>
      </c>
      <c r="AX204" s="14" t="s">
        <v>76</v>
      </c>
      <c r="AY204" s="222" t="s">
        <v>167</v>
      </c>
    </row>
    <row r="205" spans="1:65" s="13" customFormat="1" ht="11.25">
      <c r="B205" s="201"/>
      <c r="C205" s="202"/>
      <c r="D205" s="203" t="s">
        <v>187</v>
      </c>
      <c r="E205" s="204" t="s">
        <v>1</v>
      </c>
      <c r="F205" s="205" t="s">
        <v>603</v>
      </c>
      <c r="G205" s="202"/>
      <c r="H205" s="206">
        <v>74.7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187</v>
      </c>
      <c r="AU205" s="212" t="s">
        <v>86</v>
      </c>
      <c r="AV205" s="13" t="s">
        <v>86</v>
      </c>
      <c r="AW205" s="13" t="s">
        <v>32</v>
      </c>
      <c r="AX205" s="13" t="s">
        <v>76</v>
      </c>
      <c r="AY205" s="212" t="s">
        <v>167</v>
      </c>
    </row>
    <row r="206" spans="1:65" s="13" customFormat="1" ht="11.25">
      <c r="B206" s="201"/>
      <c r="C206" s="202"/>
      <c r="D206" s="203" t="s">
        <v>187</v>
      </c>
      <c r="E206" s="204" t="s">
        <v>1</v>
      </c>
      <c r="F206" s="205" t="s">
        <v>604</v>
      </c>
      <c r="G206" s="202"/>
      <c r="H206" s="206">
        <v>54.25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187</v>
      </c>
      <c r="AU206" s="212" t="s">
        <v>86</v>
      </c>
      <c r="AV206" s="13" t="s">
        <v>86</v>
      </c>
      <c r="AW206" s="13" t="s">
        <v>32</v>
      </c>
      <c r="AX206" s="13" t="s">
        <v>76</v>
      </c>
      <c r="AY206" s="212" t="s">
        <v>167</v>
      </c>
    </row>
    <row r="207" spans="1:65" s="15" customFormat="1" ht="11.25">
      <c r="B207" s="223"/>
      <c r="C207" s="224"/>
      <c r="D207" s="203" t="s">
        <v>187</v>
      </c>
      <c r="E207" s="225" t="s">
        <v>1</v>
      </c>
      <c r="F207" s="226" t="s">
        <v>244</v>
      </c>
      <c r="G207" s="224"/>
      <c r="H207" s="227">
        <v>128.94999999999999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187</v>
      </c>
      <c r="AU207" s="233" t="s">
        <v>86</v>
      </c>
      <c r="AV207" s="15" t="s">
        <v>174</v>
      </c>
      <c r="AW207" s="15" t="s">
        <v>32</v>
      </c>
      <c r="AX207" s="15" t="s">
        <v>84</v>
      </c>
      <c r="AY207" s="233" t="s">
        <v>167</v>
      </c>
    </row>
    <row r="208" spans="1:65" s="2" customFormat="1" ht="33" customHeight="1">
      <c r="A208" s="35"/>
      <c r="B208" s="36"/>
      <c r="C208" s="188" t="s">
        <v>340</v>
      </c>
      <c r="D208" s="188" t="s">
        <v>169</v>
      </c>
      <c r="E208" s="189" t="s">
        <v>357</v>
      </c>
      <c r="F208" s="190" t="s">
        <v>358</v>
      </c>
      <c r="G208" s="191" t="s">
        <v>172</v>
      </c>
      <c r="H208" s="192">
        <v>369</v>
      </c>
      <c r="I208" s="193"/>
      <c r="J208" s="194">
        <f>ROUND(I208*H208,2)</f>
        <v>0</v>
      </c>
      <c r="K208" s="190" t="s">
        <v>173</v>
      </c>
      <c r="L208" s="40"/>
      <c r="M208" s="195" t="s">
        <v>1</v>
      </c>
      <c r="N208" s="196" t="s">
        <v>41</v>
      </c>
      <c r="O208" s="72"/>
      <c r="P208" s="197">
        <f>O208*H208</f>
        <v>0</v>
      </c>
      <c r="Q208" s="197">
        <v>0.10548</v>
      </c>
      <c r="R208" s="197">
        <f>Q208*H208</f>
        <v>38.92212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174</v>
      </c>
      <c r="AT208" s="199" t="s">
        <v>169</v>
      </c>
      <c r="AU208" s="199" t="s">
        <v>86</v>
      </c>
      <c r="AY208" s="18" t="s">
        <v>167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8" t="s">
        <v>84</v>
      </c>
      <c r="BK208" s="200">
        <f>ROUND(I208*H208,2)</f>
        <v>0</v>
      </c>
      <c r="BL208" s="18" t="s">
        <v>174</v>
      </c>
      <c r="BM208" s="199" t="s">
        <v>359</v>
      </c>
    </row>
    <row r="209" spans="1:65" s="2" customFormat="1" ht="24.2" customHeight="1">
      <c r="A209" s="35"/>
      <c r="B209" s="36"/>
      <c r="C209" s="188" t="s">
        <v>345</v>
      </c>
      <c r="D209" s="188" t="s">
        <v>169</v>
      </c>
      <c r="E209" s="189" t="s">
        <v>361</v>
      </c>
      <c r="F209" s="190" t="s">
        <v>362</v>
      </c>
      <c r="G209" s="191" t="s">
        <v>172</v>
      </c>
      <c r="H209" s="192">
        <v>738</v>
      </c>
      <c r="I209" s="193"/>
      <c r="J209" s="194">
        <f>ROUND(I209*H209,2)</f>
        <v>0</v>
      </c>
      <c r="K209" s="190" t="s">
        <v>173</v>
      </c>
      <c r="L209" s="40"/>
      <c r="M209" s="195" t="s">
        <v>1</v>
      </c>
      <c r="N209" s="196" t="s">
        <v>41</v>
      </c>
      <c r="O209" s="72"/>
      <c r="P209" s="197">
        <f>O209*H209</f>
        <v>0</v>
      </c>
      <c r="Q209" s="197">
        <v>7.1000000000000002E-4</v>
      </c>
      <c r="R209" s="197">
        <f>Q209*H209</f>
        <v>0.52398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174</v>
      </c>
      <c r="AT209" s="199" t="s">
        <v>169</v>
      </c>
      <c r="AU209" s="199" t="s">
        <v>86</v>
      </c>
      <c r="AY209" s="18" t="s">
        <v>167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8" t="s">
        <v>84</v>
      </c>
      <c r="BK209" s="200">
        <f>ROUND(I209*H209,2)</f>
        <v>0</v>
      </c>
      <c r="BL209" s="18" t="s">
        <v>174</v>
      </c>
      <c r="BM209" s="199" t="s">
        <v>363</v>
      </c>
    </row>
    <row r="210" spans="1:65" s="13" customFormat="1" ht="11.25">
      <c r="B210" s="201"/>
      <c r="C210" s="202"/>
      <c r="D210" s="203" t="s">
        <v>187</v>
      </c>
      <c r="E210" s="204" t="s">
        <v>1</v>
      </c>
      <c r="F210" s="205" t="s">
        <v>605</v>
      </c>
      <c r="G210" s="202"/>
      <c r="H210" s="206">
        <v>738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187</v>
      </c>
      <c r="AU210" s="212" t="s">
        <v>86</v>
      </c>
      <c r="AV210" s="13" t="s">
        <v>86</v>
      </c>
      <c r="AW210" s="13" t="s">
        <v>32</v>
      </c>
      <c r="AX210" s="13" t="s">
        <v>84</v>
      </c>
      <c r="AY210" s="212" t="s">
        <v>167</v>
      </c>
    </row>
    <row r="211" spans="1:65" s="2" customFormat="1" ht="16.5" customHeight="1">
      <c r="A211" s="35"/>
      <c r="B211" s="36"/>
      <c r="C211" s="188" t="s">
        <v>349</v>
      </c>
      <c r="D211" s="188" t="s">
        <v>169</v>
      </c>
      <c r="E211" s="189" t="s">
        <v>366</v>
      </c>
      <c r="F211" s="190" t="s">
        <v>367</v>
      </c>
      <c r="G211" s="191" t="s">
        <v>172</v>
      </c>
      <c r="H211" s="192">
        <v>738</v>
      </c>
      <c r="I211" s="193"/>
      <c r="J211" s="194">
        <f>ROUND(I211*H211,2)</f>
        <v>0</v>
      </c>
      <c r="K211" s="190" t="s">
        <v>173</v>
      </c>
      <c r="L211" s="40"/>
      <c r="M211" s="195" t="s">
        <v>1</v>
      </c>
      <c r="N211" s="196" t="s">
        <v>41</v>
      </c>
      <c r="O211" s="72"/>
      <c r="P211" s="197">
        <f>O211*H211</f>
        <v>0</v>
      </c>
      <c r="Q211" s="197">
        <v>0.2268</v>
      </c>
      <c r="R211" s="197">
        <f>Q211*H211</f>
        <v>167.3784</v>
      </c>
      <c r="S211" s="197">
        <v>0</v>
      </c>
      <c r="T211" s="19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174</v>
      </c>
      <c r="AT211" s="199" t="s">
        <v>169</v>
      </c>
      <c r="AU211" s="199" t="s">
        <v>86</v>
      </c>
      <c r="AY211" s="18" t="s">
        <v>167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8" t="s">
        <v>84</v>
      </c>
      <c r="BK211" s="200">
        <f>ROUND(I211*H211,2)</f>
        <v>0</v>
      </c>
      <c r="BL211" s="18" t="s">
        <v>174</v>
      </c>
      <c r="BM211" s="199" t="s">
        <v>368</v>
      </c>
    </row>
    <row r="212" spans="1:65" s="14" customFormat="1" ht="11.25">
      <c r="B212" s="213"/>
      <c r="C212" s="214"/>
      <c r="D212" s="203" t="s">
        <v>187</v>
      </c>
      <c r="E212" s="215" t="s">
        <v>1</v>
      </c>
      <c r="F212" s="216" t="s">
        <v>369</v>
      </c>
      <c r="G212" s="214"/>
      <c r="H212" s="215" t="s">
        <v>1</v>
      </c>
      <c r="I212" s="217"/>
      <c r="J212" s="214"/>
      <c r="K212" s="214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187</v>
      </c>
      <c r="AU212" s="222" t="s">
        <v>86</v>
      </c>
      <c r="AV212" s="14" t="s">
        <v>84</v>
      </c>
      <c r="AW212" s="14" t="s">
        <v>32</v>
      </c>
      <c r="AX212" s="14" t="s">
        <v>76</v>
      </c>
      <c r="AY212" s="222" t="s">
        <v>167</v>
      </c>
    </row>
    <row r="213" spans="1:65" s="13" customFormat="1" ht="11.25">
      <c r="B213" s="201"/>
      <c r="C213" s="202"/>
      <c r="D213" s="203" t="s">
        <v>187</v>
      </c>
      <c r="E213" s="204" t="s">
        <v>1</v>
      </c>
      <c r="F213" s="205" t="s">
        <v>606</v>
      </c>
      <c r="G213" s="202"/>
      <c r="H213" s="206">
        <v>738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187</v>
      </c>
      <c r="AU213" s="212" t="s">
        <v>86</v>
      </c>
      <c r="AV213" s="13" t="s">
        <v>86</v>
      </c>
      <c r="AW213" s="13" t="s">
        <v>32</v>
      </c>
      <c r="AX213" s="13" t="s">
        <v>84</v>
      </c>
      <c r="AY213" s="212" t="s">
        <v>167</v>
      </c>
    </row>
    <row r="214" spans="1:65" s="2" customFormat="1" ht="33" customHeight="1">
      <c r="A214" s="35"/>
      <c r="B214" s="36"/>
      <c r="C214" s="188" t="s">
        <v>356</v>
      </c>
      <c r="D214" s="188" t="s">
        <v>169</v>
      </c>
      <c r="E214" s="189" t="s">
        <v>372</v>
      </c>
      <c r="F214" s="190" t="s">
        <v>373</v>
      </c>
      <c r="G214" s="191" t="s">
        <v>172</v>
      </c>
      <c r="H214" s="192">
        <v>369</v>
      </c>
      <c r="I214" s="193"/>
      <c r="J214" s="194">
        <f>ROUND(I214*H214,2)</f>
        <v>0</v>
      </c>
      <c r="K214" s="190" t="s">
        <v>173</v>
      </c>
      <c r="L214" s="40"/>
      <c r="M214" s="195" t="s">
        <v>1</v>
      </c>
      <c r="N214" s="196" t="s">
        <v>41</v>
      </c>
      <c r="O214" s="72"/>
      <c r="P214" s="197">
        <f>O214*H214</f>
        <v>0</v>
      </c>
      <c r="Q214" s="197">
        <v>0.12966</v>
      </c>
      <c r="R214" s="197">
        <f>Q214*H214</f>
        <v>47.844540000000002</v>
      </c>
      <c r="S214" s="197">
        <v>0</v>
      </c>
      <c r="T214" s="19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174</v>
      </c>
      <c r="AT214" s="199" t="s">
        <v>169</v>
      </c>
      <c r="AU214" s="199" t="s">
        <v>86</v>
      </c>
      <c r="AY214" s="18" t="s">
        <v>167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8" t="s">
        <v>84</v>
      </c>
      <c r="BK214" s="200">
        <f>ROUND(I214*H214,2)</f>
        <v>0</v>
      </c>
      <c r="BL214" s="18" t="s">
        <v>174</v>
      </c>
      <c r="BM214" s="199" t="s">
        <v>374</v>
      </c>
    </row>
    <row r="215" spans="1:65" s="2" customFormat="1" ht="21.75" customHeight="1">
      <c r="A215" s="35"/>
      <c r="B215" s="36"/>
      <c r="C215" s="188" t="s">
        <v>360</v>
      </c>
      <c r="D215" s="188" t="s">
        <v>169</v>
      </c>
      <c r="E215" s="189" t="s">
        <v>376</v>
      </c>
      <c r="F215" s="190" t="s">
        <v>377</v>
      </c>
      <c r="G215" s="191" t="s">
        <v>182</v>
      </c>
      <c r="H215" s="192">
        <v>6</v>
      </c>
      <c r="I215" s="193"/>
      <c r="J215" s="194">
        <f>ROUND(I215*H215,2)</f>
        <v>0</v>
      </c>
      <c r="K215" s="190" t="s">
        <v>173</v>
      </c>
      <c r="L215" s="40"/>
      <c r="M215" s="195" t="s">
        <v>1</v>
      </c>
      <c r="N215" s="196" t="s">
        <v>41</v>
      </c>
      <c r="O215" s="72"/>
      <c r="P215" s="197">
        <f>O215*H215</f>
        <v>0</v>
      </c>
      <c r="Q215" s="197">
        <v>3.5999999999999999E-3</v>
      </c>
      <c r="R215" s="197">
        <f>Q215*H215</f>
        <v>2.1600000000000001E-2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174</v>
      </c>
      <c r="AT215" s="199" t="s">
        <v>169</v>
      </c>
      <c r="AU215" s="199" t="s">
        <v>86</v>
      </c>
      <c r="AY215" s="18" t="s">
        <v>167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84</v>
      </c>
      <c r="BK215" s="200">
        <f>ROUND(I215*H215,2)</f>
        <v>0</v>
      </c>
      <c r="BL215" s="18" t="s">
        <v>174</v>
      </c>
      <c r="BM215" s="199" t="s">
        <v>378</v>
      </c>
    </row>
    <row r="216" spans="1:65" s="12" customFormat="1" ht="22.9" customHeight="1">
      <c r="B216" s="172"/>
      <c r="C216" s="173"/>
      <c r="D216" s="174" t="s">
        <v>75</v>
      </c>
      <c r="E216" s="186" t="s">
        <v>207</v>
      </c>
      <c r="F216" s="186" t="s">
        <v>379</v>
      </c>
      <c r="G216" s="173"/>
      <c r="H216" s="173"/>
      <c r="I216" s="176"/>
      <c r="J216" s="187">
        <f>BK216</f>
        <v>0</v>
      </c>
      <c r="K216" s="173"/>
      <c r="L216" s="178"/>
      <c r="M216" s="179"/>
      <c r="N216" s="180"/>
      <c r="O216" s="180"/>
      <c r="P216" s="181">
        <f>SUM(P217:P227)</f>
        <v>0</v>
      </c>
      <c r="Q216" s="180"/>
      <c r="R216" s="181">
        <f>SUM(R217:R227)</f>
        <v>2.1615959999999999</v>
      </c>
      <c r="S216" s="180"/>
      <c r="T216" s="182">
        <f>SUM(T217:T227)</f>
        <v>0</v>
      </c>
      <c r="AR216" s="183" t="s">
        <v>84</v>
      </c>
      <c r="AT216" s="184" t="s">
        <v>75</v>
      </c>
      <c r="AU216" s="184" t="s">
        <v>84</v>
      </c>
      <c r="AY216" s="183" t="s">
        <v>167</v>
      </c>
      <c r="BK216" s="185">
        <f>SUM(BK217:BK227)</f>
        <v>0</v>
      </c>
    </row>
    <row r="217" spans="1:65" s="2" customFormat="1" ht="24.2" customHeight="1">
      <c r="A217" s="35"/>
      <c r="B217" s="36"/>
      <c r="C217" s="188" t="s">
        <v>365</v>
      </c>
      <c r="D217" s="188" t="s">
        <v>169</v>
      </c>
      <c r="E217" s="189" t="s">
        <v>380</v>
      </c>
      <c r="F217" s="190" t="s">
        <v>381</v>
      </c>
      <c r="G217" s="191" t="s">
        <v>182</v>
      </c>
      <c r="H217" s="192">
        <v>2.1</v>
      </c>
      <c r="I217" s="193"/>
      <c r="J217" s="194">
        <f t="shared" ref="J217:J227" si="0">ROUND(I217*H217,2)</f>
        <v>0</v>
      </c>
      <c r="K217" s="190" t="s">
        <v>173</v>
      </c>
      <c r="L217" s="40"/>
      <c r="M217" s="195" t="s">
        <v>1</v>
      </c>
      <c r="N217" s="196" t="s">
        <v>41</v>
      </c>
      <c r="O217" s="72"/>
      <c r="P217" s="197">
        <f t="shared" ref="P217:P227" si="1">O217*H217</f>
        <v>0</v>
      </c>
      <c r="Q217" s="197">
        <v>2.7599999999999999E-3</v>
      </c>
      <c r="R217" s="197">
        <f t="shared" ref="R217:R227" si="2">Q217*H217</f>
        <v>5.7959999999999999E-3</v>
      </c>
      <c r="S217" s="197">
        <v>0</v>
      </c>
      <c r="T217" s="198">
        <f t="shared" ref="T217:T227" si="3"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174</v>
      </c>
      <c r="AT217" s="199" t="s">
        <v>169</v>
      </c>
      <c r="AU217" s="199" t="s">
        <v>86</v>
      </c>
      <c r="AY217" s="18" t="s">
        <v>167</v>
      </c>
      <c r="BE217" s="200">
        <f t="shared" ref="BE217:BE227" si="4">IF(N217="základní",J217,0)</f>
        <v>0</v>
      </c>
      <c r="BF217" s="200">
        <f t="shared" ref="BF217:BF227" si="5">IF(N217="snížená",J217,0)</f>
        <v>0</v>
      </c>
      <c r="BG217" s="200">
        <f t="shared" ref="BG217:BG227" si="6">IF(N217="zákl. přenesená",J217,0)</f>
        <v>0</v>
      </c>
      <c r="BH217" s="200">
        <f t="shared" ref="BH217:BH227" si="7">IF(N217="sníž. přenesená",J217,0)</f>
        <v>0</v>
      </c>
      <c r="BI217" s="200">
        <f t="shared" ref="BI217:BI227" si="8">IF(N217="nulová",J217,0)</f>
        <v>0</v>
      </c>
      <c r="BJ217" s="18" t="s">
        <v>84</v>
      </c>
      <c r="BK217" s="200">
        <f t="shared" ref="BK217:BK227" si="9">ROUND(I217*H217,2)</f>
        <v>0</v>
      </c>
      <c r="BL217" s="18" t="s">
        <v>174</v>
      </c>
      <c r="BM217" s="199" t="s">
        <v>382</v>
      </c>
    </row>
    <row r="218" spans="1:65" s="2" customFormat="1" ht="21.75" customHeight="1">
      <c r="A218" s="35"/>
      <c r="B218" s="36"/>
      <c r="C218" s="188" t="s">
        <v>371</v>
      </c>
      <c r="D218" s="188" t="s">
        <v>169</v>
      </c>
      <c r="E218" s="189" t="s">
        <v>386</v>
      </c>
      <c r="F218" s="190" t="s">
        <v>387</v>
      </c>
      <c r="G218" s="191" t="s">
        <v>182</v>
      </c>
      <c r="H218" s="192">
        <v>2.1</v>
      </c>
      <c r="I218" s="193"/>
      <c r="J218" s="194">
        <f t="shared" si="0"/>
        <v>0</v>
      </c>
      <c r="K218" s="190" t="s">
        <v>173</v>
      </c>
      <c r="L218" s="40"/>
      <c r="M218" s="195" t="s">
        <v>1</v>
      </c>
      <c r="N218" s="196" t="s">
        <v>41</v>
      </c>
      <c r="O218" s="72"/>
      <c r="P218" s="197">
        <f t="shared" si="1"/>
        <v>0</v>
      </c>
      <c r="Q218" s="197">
        <v>0</v>
      </c>
      <c r="R218" s="197">
        <f t="shared" si="2"/>
        <v>0</v>
      </c>
      <c r="S218" s="197">
        <v>0</v>
      </c>
      <c r="T218" s="198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174</v>
      </c>
      <c r="AT218" s="199" t="s">
        <v>169</v>
      </c>
      <c r="AU218" s="199" t="s">
        <v>86</v>
      </c>
      <c r="AY218" s="18" t="s">
        <v>167</v>
      </c>
      <c r="BE218" s="200">
        <f t="shared" si="4"/>
        <v>0</v>
      </c>
      <c r="BF218" s="200">
        <f t="shared" si="5"/>
        <v>0</v>
      </c>
      <c r="BG218" s="200">
        <f t="shared" si="6"/>
        <v>0</v>
      </c>
      <c r="BH218" s="200">
        <f t="shared" si="7"/>
        <v>0</v>
      </c>
      <c r="BI218" s="200">
        <f t="shared" si="8"/>
        <v>0</v>
      </c>
      <c r="BJ218" s="18" t="s">
        <v>84</v>
      </c>
      <c r="BK218" s="200">
        <f t="shared" si="9"/>
        <v>0</v>
      </c>
      <c r="BL218" s="18" t="s">
        <v>174</v>
      </c>
      <c r="BM218" s="199" t="s">
        <v>388</v>
      </c>
    </row>
    <row r="219" spans="1:65" s="2" customFormat="1" ht="24.2" customHeight="1">
      <c r="A219" s="35"/>
      <c r="B219" s="36"/>
      <c r="C219" s="188" t="s">
        <v>375</v>
      </c>
      <c r="D219" s="188" t="s">
        <v>169</v>
      </c>
      <c r="E219" s="189" t="s">
        <v>390</v>
      </c>
      <c r="F219" s="190" t="s">
        <v>391</v>
      </c>
      <c r="G219" s="191" t="s">
        <v>338</v>
      </c>
      <c r="H219" s="192">
        <v>3</v>
      </c>
      <c r="I219" s="193"/>
      <c r="J219" s="194">
        <f t="shared" si="0"/>
        <v>0</v>
      </c>
      <c r="K219" s="190" t="s">
        <v>173</v>
      </c>
      <c r="L219" s="40"/>
      <c r="M219" s="195" t="s">
        <v>1</v>
      </c>
      <c r="N219" s="196" t="s">
        <v>41</v>
      </c>
      <c r="O219" s="72"/>
      <c r="P219" s="197">
        <f t="shared" si="1"/>
        <v>0</v>
      </c>
      <c r="Q219" s="197">
        <v>0.12422</v>
      </c>
      <c r="R219" s="197">
        <f t="shared" si="2"/>
        <v>0.37265999999999999</v>
      </c>
      <c r="S219" s="197">
        <v>0</v>
      </c>
      <c r="T219" s="198">
        <f t="shared" si="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174</v>
      </c>
      <c r="AT219" s="199" t="s">
        <v>169</v>
      </c>
      <c r="AU219" s="199" t="s">
        <v>86</v>
      </c>
      <c r="AY219" s="18" t="s">
        <v>167</v>
      </c>
      <c r="BE219" s="200">
        <f t="shared" si="4"/>
        <v>0</v>
      </c>
      <c r="BF219" s="200">
        <f t="shared" si="5"/>
        <v>0</v>
      </c>
      <c r="BG219" s="200">
        <f t="shared" si="6"/>
        <v>0</v>
      </c>
      <c r="BH219" s="200">
        <f t="shared" si="7"/>
        <v>0</v>
      </c>
      <c r="BI219" s="200">
        <f t="shared" si="8"/>
        <v>0</v>
      </c>
      <c r="BJ219" s="18" t="s">
        <v>84</v>
      </c>
      <c r="BK219" s="200">
        <f t="shared" si="9"/>
        <v>0</v>
      </c>
      <c r="BL219" s="18" t="s">
        <v>174</v>
      </c>
      <c r="BM219" s="199" t="s">
        <v>392</v>
      </c>
    </row>
    <row r="220" spans="1:65" s="2" customFormat="1" ht="24.2" customHeight="1">
      <c r="A220" s="35"/>
      <c r="B220" s="36"/>
      <c r="C220" s="234" t="s">
        <v>124</v>
      </c>
      <c r="D220" s="234" t="s">
        <v>278</v>
      </c>
      <c r="E220" s="235" t="s">
        <v>394</v>
      </c>
      <c r="F220" s="236" t="s">
        <v>395</v>
      </c>
      <c r="G220" s="237" t="s">
        <v>338</v>
      </c>
      <c r="H220" s="238">
        <v>3</v>
      </c>
      <c r="I220" s="239"/>
      <c r="J220" s="240">
        <f t="shared" si="0"/>
        <v>0</v>
      </c>
      <c r="K220" s="236" t="s">
        <v>173</v>
      </c>
      <c r="L220" s="241"/>
      <c r="M220" s="242" t="s">
        <v>1</v>
      </c>
      <c r="N220" s="243" t="s">
        <v>41</v>
      </c>
      <c r="O220" s="72"/>
      <c r="P220" s="197">
        <f t="shared" si="1"/>
        <v>0</v>
      </c>
      <c r="Q220" s="197">
        <v>7.1999999999999995E-2</v>
      </c>
      <c r="R220" s="197">
        <f t="shared" si="2"/>
        <v>0.21599999999999997</v>
      </c>
      <c r="S220" s="197">
        <v>0</v>
      </c>
      <c r="T220" s="198">
        <f t="shared" si="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207</v>
      </c>
      <c r="AT220" s="199" t="s">
        <v>278</v>
      </c>
      <c r="AU220" s="199" t="s">
        <v>86</v>
      </c>
      <c r="AY220" s="18" t="s">
        <v>167</v>
      </c>
      <c r="BE220" s="200">
        <f t="shared" si="4"/>
        <v>0</v>
      </c>
      <c r="BF220" s="200">
        <f t="shared" si="5"/>
        <v>0</v>
      </c>
      <c r="BG220" s="200">
        <f t="shared" si="6"/>
        <v>0</v>
      </c>
      <c r="BH220" s="200">
        <f t="shared" si="7"/>
        <v>0</v>
      </c>
      <c r="BI220" s="200">
        <f t="shared" si="8"/>
        <v>0</v>
      </c>
      <c r="BJ220" s="18" t="s">
        <v>84</v>
      </c>
      <c r="BK220" s="200">
        <f t="shared" si="9"/>
        <v>0</v>
      </c>
      <c r="BL220" s="18" t="s">
        <v>174</v>
      </c>
      <c r="BM220" s="199" t="s">
        <v>396</v>
      </c>
    </row>
    <row r="221" spans="1:65" s="2" customFormat="1" ht="21.75" customHeight="1">
      <c r="A221" s="35"/>
      <c r="B221" s="36"/>
      <c r="C221" s="234" t="s">
        <v>389</v>
      </c>
      <c r="D221" s="234" t="s">
        <v>278</v>
      </c>
      <c r="E221" s="235" t="s">
        <v>398</v>
      </c>
      <c r="F221" s="236" t="s">
        <v>399</v>
      </c>
      <c r="G221" s="237" t="s">
        <v>338</v>
      </c>
      <c r="H221" s="238">
        <v>3</v>
      </c>
      <c r="I221" s="239"/>
      <c r="J221" s="240">
        <f t="shared" si="0"/>
        <v>0</v>
      </c>
      <c r="K221" s="236" t="s">
        <v>173</v>
      </c>
      <c r="L221" s="241"/>
      <c r="M221" s="242" t="s">
        <v>1</v>
      </c>
      <c r="N221" s="243" t="s">
        <v>41</v>
      </c>
      <c r="O221" s="72"/>
      <c r="P221" s="197">
        <f t="shared" si="1"/>
        <v>0</v>
      </c>
      <c r="Q221" s="197">
        <v>0.111</v>
      </c>
      <c r="R221" s="197">
        <f t="shared" si="2"/>
        <v>0.33300000000000002</v>
      </c>
      <c r="S221" s="197">
        <v>0</v>
      </c>
      <c r="T221" s="198">
        <f t="shared" si="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207</v>
      </c>
      <c r="AT221" s="199" t="s">
        <v>278</v>
      </c>
      <c r="AU221" s="199" t="s">
        <v>86</v>
      </c>
      <c r="AY221" s="18" t="s">
        <v>167</v>
      </c>
      <c r="BE221" s="200">
        <f t="shared" si="4"/>
        <v>0</v>
      </c>
      <c r="BF221" s="200">
        <f t="shared" si="5"/>
        <v>0</v>
      </c>
      <c r="BG221" s="200">
        <f t="shared" si="6"/>
        <v>0</v>
      </c>
      <c r="BH221" s="200">
        <f t="shared" si="7"/>
        <v>0</v>
      </c>
      <c r="BI221" s="200">
        <f t="shared" si="8"/>
        <v>0</v>
      </c>
      <c r="BJ221" s="18" t="s">
        <v>84</v>
      </c>
      <c r="BK221" s="200">
        <f t="shared" si="9"/>
        <v>0</v>
      </c>
      <c r="BL221" s="18" t="s">
        <v>174</v>
      </c>
      <c r="BM221" s="199" t="s">
        <v>400</v>
      </c>
    </row>
    <row r="222" spans="1:65" s="2" customFormat="1" ht="24.2" customHeight="1">
      <c r="A222" s="35"/>
      <c r="B222" s="36"/>
      <c r="C222" s="234" t="s">
        <v>393</v>
      </c>
      <c r="D222" s="234" t="s">
        <v>278</v>
      </c>
      <c r="E222" s="235" t="s">
        <v>402</v>
      </c>
      <c r="F222" s="236" t="s">
        <v>403</v>
      </c>
      <c r="G222" s="237" t="s">
        <v>338</v>
      </c>
      <c r="H222" s="238">
        <v>3</v>
      </c>
      <c r="I222" s="239"/>
      <c r="J222" s="240">
        <f t="shared" si="0"/>
        <v>0</v>
      </c>
      <c r="K222" s="236" t="s">
        <v>173</v>
      </c>
      <c r="L222" s="241"/>
      <c r="M222" s="242" t="s">
        <v>1</v>
      </c>
      <c r="N222" s="243" t="s">
        <v>41</v>
      </c>
      <c r="O222" s="72"/>
      <c r="P222" s="197">
        <f t="shared" si="1"/>
        <v>0</v>
      </c>
      <c r="Q222" s="197">
        <v>0.08</v>
      </c>
      <c r="R222" s="197">
        <f t="shared" si="2"/>
        <v>0.24</v>
      </c>
      <c r="S222" s="197">
        <v>0</v>
      </c>
      <c r="T222" s="198">
        <f t="shared" si="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207</v>
      </c>
      <c r="AT222" s="199" t="s">
        <v>278</v>
      </c>
      <c r="AU222" s="199" t="s">
        <v>86</v>
      </c>
      <c r="AY222" s="18" t="s">
        <v>167</v>
      </c>
      <c r="BE222" s="200">
        <f t="shared" si="4"/>
        <v>0</v>
      </c>
      <c r="BF222" s="200">
        <f t="shared" si="5"/>
        <v>0</v>
      </c>
      <c r="BG222" s="200">
        <f t="shared" si="6"/>
        <v>0</v>
      </c>
      <c r="BH222" s="200">
        <f t="shared" si="7"/>
        <v>0</v>
      </c>
      <c r="BI222" s="200">
        <f t="shared" si="8"/>
        <v>0</v>
      </c>
      <c r="BJ222" s="18" t="s">
        <v>84</v>
      </c>
      <c r="BK222" s="200">
        <f t="shared" si="9"/>
        <v>0</v>
      </c>
      <c r="BL222" s="18" t="s">
        <v>174</v>
      </c>
      <c r="BM222" s="199" t="s">
        <v>404</v>
      </c>
    </row>
    <row r="223" spans="1:65" s="2" customFormat="1" ht="24.2" customHeight="1">
      <c r="A223" s="35"/>
      <c r="B223" s="36"/>
      <c r="C223" s="188" t="s">
        <v>397</v>
      </c>
      <c r="D223" s="188" t="s">
        <v>169</v>
      </c>
      <c r="E223" s="189" t="s">
        <v>406</v>
      </c>
      <c r="F223" s="190" t="s">
        <v>407</v>
      </c>
      <c r="G223" s="191" t="s">
        <v>338</v>
      </c>
      <c r="H223" s="192">
        <v>3</v>
      </c>
      <c r="I223" s="193"/>
      <c r="J223" s="194">
        <f t="shared" si="0"/>
        <v>0</v>
      </c>
      <c r="K223" s="190" t="s">
        <v>173</v>
      </c>
      <c r="L223" s="40"/>
      <c r="M223" s="195" t="s">
        <v>1</v>
      </c>
      <c r="N223" s="196" t="s">
        <v>41</v>
      </c>
      <c r="O223" s="72"/>
      <c r="P223" s="197">
        <f t="shared" si="1"/>
        <v>0</v>
      </c>
      <c r="Q223" s="197">
        <v>2.972E-2</v>
      </c>
      <c r="R223" s="197">
        <f t="shared" si="2"/>
        <v>8.9160000000000003E-2</v>
      </c>
      <c r="S223" s="197">
        <v>0</v>
      </c>
      <c r="T223" s="198">
        <f t="shared" si="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174</v>
      </c>
      <c r="AT223" s="199" t="s">
        <v>169</v>
      </c>
      <c r="AU223" s="199" t="s">
        <v>86</v>
      </c>
      <c r="AY223" s="18" t="s">
        <v>167</v>
      </c>
      <c r="BE223" s="200">
        <f t="shared" si="4"/>
        <v>0</v>
      </c>
      <c r="BF223" s="200">
        <f t="shared" si="5"/>
        <v>0</v>
      </c>
      <c r="BG223" s="200">
        <f t="shared" si="6"/>
        <v>0</v>
      </c>
      <c r="BH223" s="200">
        <f t="shared" si="7"/>
        <v>0</v>
      </c>
      <c r="BI223" s="200">
        <f t="shared" si="8"/>
        <v>0</v>
      </c>
      <c r="BJ223" s="18" t="s">
        <v>84</v>
      </c>
      <c r="BK223" s="200">
        <f t="shared" si="9"/>
        <v>0</v>
      </c>
      <c r="BL223" s="18" t="s">
        <v>174</v>
      </c>
      <c r="BM223" s="199" t="s">
        <v>408</v>
      </c>
    </row>
    <row r="224" spans="1:65" s="2" customFormat="1" ht="24.2" customHeight="1">
      <c r="A224" s="35"/>
      <c r="B224" s="36"/>
      <c r="C224" s="188" t="s">
        <v>401</v>
      </c>
      <c r="D224" s="188" t="s">
        <v>169</v>
      </c>
      <c r="E224" s="189" t="s">
        <v>410</v>
      </c>
      <c r="F224" s="190" t="s">
        <v>411</v>
      </c>
      <c r="G224" s="191" t="s">
        <v>338</v>
      </c>
      <c r="H224" s="192">
        <v>3</v>
      </c>
      <c r="I224" s="193"/>
      <c r="J224" s="194">
        <f t="shared" si="0"/>
        <v>0</v>
      </c>
      <c r="K224" s="190" t="s">
        <v>173</v>
      </c>
      <c r="L224" s="40"/>
      <c r="M224" s="195" t="s">
        <v>1</v>
      </c>
      <c r="N224" s="196" t="s">
        <v>41</v>
      </c>
      <c r="O224" s="72"/>
      <c r="P224" s="197">
        <f t="shared" si="1"/>
        <v>0</v>
      </c>
      <c r="Q224" s="197">
        <v>2.972E-2</v>
      </c>
      <c r="R224" s="197">
        <f t="shared" si="2"/>
        <v>8.9160000000000003E-2</v>
      </c>
      <c r="S224" s="197">
        <v>0</v>
      </c>
      <c r="T224" s="198">
        <f t="shared" si="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174</v>
      </c>
      <c r="AT224" s="199" t="s">
        <v>169</v>
      </c>
      <c r="AU224" s="199" t="s">
        <v>86</v>
      </c>
      <c r="AY224" s="18" t="s">
        <v>167</v>
      </c>
      <c r="BE224" s="200">
        <f t="shared" si="4"/>
        <v>0</v>
      </c>
      <c r="BF224" s="200">
        <f t="shared" si="5"/>
        <v>0</v>
      </c>
      <c r="BG224" s="200">
        <f t="shared" si="6"/>
        <v>0</v>
      </c>
      <c r="BH224" s="200">
        <f t="shared" si="7"/>
        <v>0</v>
      </c>
      <c r="BI224" s="200">
        <f t="shared" si="8"/>
        <v>0</v>
      </c>
      <c r="BJ224" s="18" t="s">
        <v>84</v>
      </c>
      <c r="BK224" s="200">
        <f t="shared" si="9"/>
        <v>0</v>
      </c>
      <c r="BL224" s="18" t="s">
        <v>174</v>
      </c>
      <c r="BM224" s="199" t="s">
        <v>412</v>
      </c>
    </row>
    <row r="225" spans="1:65" s="2" customFormat="1" ht="24.2" customHeight="1">
      <c r="A225" s="35"/>
      <c r="B225" s="36"/>
      <c r="C225" s="188" t="s">
        <v>405</v>
      </c>
      <c r="D225" s="188" t="s">
        <v>169</v>
      </c>
      <c r="E225" s="189" t="s">
        <v>414</v>
      </c>
      <c r="F225" s="190" t="s">
        <v>415</v>
      </c>
      <c r="G225" s="191" t="s">
        <v>338</v>
      </c>
      <c r="H225" s="192">
        <v>3</v>
      </c>
      <c r="I225" s="193"/>
      <c r="J225" s="194">
        <f t="shared" si="0"/>
        <v>0</v>
      </c>
      <c r="K225" s="190" t="s">
        <v>173</v>
      </c>
      <c r="L225" s="40"/>
      <c r="M225" s="195" t="s">
        <v>1</v>
      </c>
      <c r="N225" s="196" t="s">
        <v>41</v>
      </c>
      <c r="O225" s="72"/>
      <c r="P225" s="197">
        <f t="shared" si="1"/>
        <v>0</v>
      </c>
      <c r="Q225" s="197">
        <v>0.21734000000000001</v>
      </c>
      <c r="R225" s="197">
        <f t="shared" si="2"/>
        <v>0.65202000000000004</v>
      </c>
      <c r="S225" s="197">
        <v>0</v>
      </c>
      <c r="T225" s="198">
        <f t="shared" si="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174</v>
      </c>
      <c r="AT225" s="199" t="s">
        <v>169</v>
      </c>
      <c r="AU225" s="199" t="s">
        <v>86</v>
      </c>
      <c r="AY225" s="18" t="s">
        <v>167</v>
      </c>
      <c r="BE225" s="200">
        <f t="shared" si="4"/>
        <v>0</v>
      </c>
      <c r="BF225" s="200">
        <f t="shared" si="5"/>
        <v>0</v>
      </c>
      <c r="BG225" s="200">
        <f t="shared" si="6"/>
        <v>0</v>
      </c>
      <c r="BH225" s="200">
        <f t="shared" si="7"/>
        <v>0</v>
      </c>
      <c r="BI225" s="200">
        <f t="shared" si="8"/>
        <v>0</v>
      </c>
      <c r="BJ225" s="18" t="s">
        <v>84</v>
      </c>
      <c r="BK225" s="200">
        <f t="shared" si="9"/>
        <v>0</v>
      </c>
      <c r="BL225" s="18" t="s">
        <v>174</v>
      </c>
      <c r="BM225" s="199" t="s">
        <v>416</v>
      </c>
    </row>
    <row r="226" spans="1:65" s="2" customFormat="1" ht="16.5" customHeight="1">
      <c r="A226" s="35"/>
      <c r="B226" s="36"/>
      <c r="C226" s="234" t="s">
        <v>409</v>
      </c>
      <c r="D226" s="234" t="s">
        <v>278</v>
      </c>
      <c r="E226" s="235" t="s">
        <v>418</v>
      </c>
      <c r="F226" s="236" t="s">
        <v>419</v>
      </c>
      <c r="G226" s="237" t="s">
        <v>338</v>
      </c>
      <c r="H226" s="238">
        <v>3</v>
      </c>
      <c r="I226" s="239"/>
      <c r="J226" s="240">
        <f t="shared" si="0"/>
        <v>0</v>
      </c>
      <c r="K226" s="236" t="s">
        <v>173</v>
      </c>
      <c r="L226" s="241"/>
      <c r="M226" s="242" t="s">
        <v>1</v>
      </c>
      <c r="N226" s="243" t="s">
        <v>41</v>
      </c>
      <c r="O226" s="72"/>
      <c r="P226" s="197">
        <f t="shared" si="1"/>
        <v>0</v>
      </c>
      <c r="Q226" s="197">
        <v>5.0599999999999999E-2</v>
      </c>
      <c r="R226" s="197">
        <f t="shared" si="2"/>
        <v>0.15179999999999999</v>
      </c>
      <c r="S226" s="197">
        <v>0</v>
      </c>
      <c r="T226" s="198">
        <f t="shared" si="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207</v>
      </c>
      <c r="AT226" s="199" t="s">
        <v>278</v>
      </c>
      <c r="AU226" s="199" t="s">
        <v>86</v>
      </c>
      <c r="AY226" s="18" t="s">
        <v>167</v>
      </c>
      <c r="BE226" s="200">
        <f t="shared" si="4"/>
        <v>0</v>
      </c>
      <c r="BF226" s="200">
        <f t="shared" si="5"/>
        <v>0</v>
      </c>
      <c r="BG226" s="200">
        <f t="shared" si="6"/>
        <v>0</v>
      </c>
      <c r="BH226" s="200">
        <f t="shared" si="7"/>
        <v>0</v>
      </c>
      <c r="BI226" s="200">
        <f t="shared" si="8"/>
        <v>0</v>
      </c>
      <c r="BJ226" s="18" t="s">
        <v>84</v>
      </c>
      <c r="BK226" s="200">
        <f t="shared" si="9"/>
        <v>0</v>
      </c>
      <c r="BL226" s="18" t="s">
        <v>174</v>
      </c>
      <c r="BM226" s="199" t="s">
        <v>420</v>
      </c>
    </row>
    <row r="227" spans="1:65" s="2" customFormat="1" ht="24.2" customHeight="1">
      <c r="A227" s="35"/>
      <c r="B227" s="36"/>
      <c r="C227" s="234" t="s">
        <v>413</v>
      </c>
      <c r="D227" s="234" t="s">
        <v>278</v>
      </c>
      <c r="E227" s="235" t="s">
        <v>422</v>
      </c>
      <c r="F227" s="236" t="s">
        <v>423</v>
      </c>
      <c r="G227" s="237" t="s">
        <v>338</v>
      </c>
      <c r="H227" s="238">
        <v>3</v>
      </c>
      <c r="I227" s="239"/>
      <c r="J227" s="240">
        <f t="shared" si="0"/>
        <v>0</v>
      </c>
      <c r="K227" s="236" t="s">
        <v>173</v>
      </c>
      <c r="L227" s="241"/>
      <c r="M227" s="242" t="s">
        <v>1</v>
      </c>
      <c r="N227" s="243" t="s">
        <v>41</v>
      </c>
      <c r="O227" s="72"/>
      <c r="P227" s="197">
        <f t="shared" si="1"/>
        <v>0</v>
      </c>
      <c r="Q227" s="197">
        <v>4.0000000000000001E-3</v>
      </c>
      <c r="R227" s="197">
        <f t="shared" si="2"/>
        <v>1.2E-2</v>
      </c>
      <c r="S227" s="197">
        <v>0</v>
      </c>
      <c r="T227" s="198">
        <f t="shared" si="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207</v>
      </c>
      <c r="AT227" s="199" t="s">
        <v>278</v>
      </c>
      <c r="AU227" s="199" t="s">
        <v>86</v>
      </c>
      <c r="AY227" s="18" t="s">
        <v>167</v>
      </c>
      <c r="BE227" s="200">
        <f t="shared" si="4"/>
        <v>0</v>
      </c>
      <c r="BF227" s="200">
        <f t="shared" si="5"/>
        <v>0</v>
      </c>
      <c r="BG227" s="200">
        <f t="shared" si="6"/>
        <v>0</v>
      </c>
      <c r="BH227" s="200">
        <f t="shared" si="7"/>
        <v>0</v>
      </c>
      <c r="BI227" s="200">
        <f t="shared" si="8"/>
        <v>0</v>
      </c>
      <c r="BJ227" s="18" t="s">
        <v>84</v>
      </c>
      <c r="BK227" s="200">
        <f t="shared" si="9"/>
        <v>0</v>
      </c>
      <c r="BL227" s="18" t="s">
        <v>174</v>
      </c>
      <c r="BM227" s="199" t="s">
        <v>424</v>
      </c>
    </row>
    <row r="228" spans="1:65" s="12" customFormat="1" ht="22.9" customHeight="1">
      <c r="B228" s="172"/>
      <c r="C228" s="173"/>
      <c r="D228" s="174" t="s">
        <v>75</v>
      </c>
      <c r="E228" s="186" t="s">
        <v>213</v>
      </c>
      <c r="F228" s="186" t="s">
        <v>425</v>
      </c>
      <c r="G228" s="173"/>
      <c r="H228" s="173"/>
      <c r="I228" s="176"/>
      <c r="J228" s="187">
        <f>BK228</f>
        <v>0</v>
      </c>
      <c r="K228" s="173"/>
      <c r="L228" s="178"/>
      <c r="M228" s="179"/>
      <c r="N228" s="180"/>
      <c r="O228" s="180"/>
      <c r="P228" s="181">
        <f>SUM(P229:P257)</f>
        <v>0</v>
      </c>
      <c r="Q228" s="180"/>
      <c r="R228" s="181">
        <f>SUM(R229:R257)</f>
        <v>104.6415217</v>
      </c>
      <c r="S228" s="180"/>
      <c r="T228" s="182">
        <f>SUM(T229:T257)</f>
        <v>0</v>
      </c>
      <c r="AR228" s="183" t="s">
        <v>84</v>
      </c>
      <c r="AT228" s="184" t="s">
        <v>75</v>
      </c>
      <c r="AU228" s="184" t="s">
        <v>84</v>
      </c>
      <c r="AY228" s="183" t="s">
        <v>167</v>
      </c>
      <c r="BK228" s="185">
        <f>SUM(BK229:BK257)</f>
        <v>0</v>
      </c>
    </row>
    <row r="229" spans="1:65" s="2" customFormat="1" ht="24.2" customHeight="1">
      <c r="A229" s="35"/>
      <c r="B229" s="36"/>
      <c r="C229" s="188" t="s">
        <v>417</v>
      </c>
      <c r="D229" s="188" t="s">
        <v>169</v>
      </c>
      <c r="E229" s="189" t="s">
        <v>427</v>
      </c>
      <c r="F229" s="190" t="s">
        <v>428</v>
      </c>
      <c r="G229" s="191" t="s">
        <v>338</v>
      </c>
      <c r="H229" s="192">
        <v>2</v>
      </c>
      <c r="I229" s="193"/>
      <c r="J229" s="194">
        <f>ROUND(I229*H229,2)</f>
        <v>0</v>
      </c>
      <c r="K229" s="190" t="s">
        <v>173</v>
      </c>
      <c r="L229" s="40"/>
      <c r="M229" s="195" t="s">
        <v>1</v>
      </c>
      <c r="N229" s="196" t="s">
        <v>41</v>
      </c>
      <c r="O229" s="72"/>
      <c r="P229" s="197">
        <f>O229*H229</f>
        <v>0</v>
      </c>
      <c r="Q229" s="197">
        <v>6.9999999999999999E-4</v>
      </c>
      <c r="R229" s="197">
        <f>Q229*H229</f>
        <v>1.4E-3</v>
      </c>
      <c r="S229" s="197">
        <v>0</v>
      </c>
      <c r="T229" s="19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9" t="s">
        <v>174</v>
      </c>
      <c r="AT229" s="199" t="s">
        <v>169</v>
      </c>
      <c r="AU229" s="199" t="s">
        <v>86</v>
      </c>
      <c r="AY229" s="18" t="s">
        <v>167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8" t="s">
        <v>84</v>
      </c>
      <c r="BK229" s="200">
        <f>ROUND(I229*H229,2)</f>
        <v>0</v>
      </c>
      <c r="BL229" s="18" t="s">
        <v>174</v>
      </c>
      <c r="BM229" s="199" t="s">
        <v>429</v>
      </c>
    </row>
    <row r="230" spans="1:65" s="2" customFormat="1" ht="24.2" customHeight="1">
      <c r="A230" s="35"/>
      <c r="B230" s="36"/>
      <c r="C230" s="234" t="s">
        <v>421</v>
      </c>
      <c r="D230" s="234" t="s">
        <v>278</v>
      </c>
      <c r="E230" s="235" t="s">
        <v>439</v>
      </c>
      <c r="F230" s="236" t="s">
        <v>440</v>
      </c>
      <c r="G230" s="237" t="s">
        <v>338</v>
      </c>
      <c r="H230" s="238">
        <v>2</v>
      </c>
      <c r="I230" s="239"/>
      <c r="J230" s="240">
        <f>ROUND(I230*H230,2)</f>
        <v>0</v>
      </c>
      <c r="K230" s="236" t="s">
        <v>173</v>
      </c>
      <c r="L230" s="241"/>
      <c r="M230" s="242" t="s">
        <v>1</v>
      </c>
      <c r="N230" s="243" t="s">
        <v>41</v>
      </c>
      <c r="O230" s="72"/>
      <c r="P230" s="197">
        <f>O230*H230</f>
        <v>0</v>
      </c>
      <c r="Q230" s="197">
        <v>3.5000000000000001E-3</v>
      </c>
      <c r="R230" s="197">
        <f>Q230*H230</f>
        <v>7.0000000000000001E-3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207</v>
      </c>
      <c r="AT230" s="199" t="s">
        <v>278</v>
      </c>
      <c r="AU230" s="199" t="s">
        <v>86</v>
      </c>
      <c r="AY230" s="18" t="s">
        <v>167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8" t="s">
        <v>84</v>
      </c>
      <c r="BK230" s="200">
        <f>ROUND(I230*H230,2)</f>
        <v>0</v>
      </c>
      <c r="BL230" s="18" t="s">
        <v>174</v>
      </c>
      <c r="BM230" s="199" t="s">
        <v>441</v>
      </c>
    </row>
    <row r="231" spans="1:65" s="2" customFormat="1" ht="24.2" customHeight="1">
      <c r="A231" s="35"/>
      <c r="B231" s="36"/>
      <c r="C231" s="188" t="s">
        <v>426</v>
      </c>
      <c r="D231" s="188" t="s">
        <v>169</v>
      </c>
      <c r="E231" s="189" t="s">
        <v>443</v>
      </c>
      <c r="F231" s="190" t="s">
        <v>444</v>
      </c>
      <c r="G231" s="191" t="s">
        <v>338</v>
      </c>
      <c r="H231" s="192">
        <v>2</v>
      </c>
      <c r="I231" s="193"/>
      <c r="J231" s="194">
        <f>ROUND(I231*H231,2)</f>
        <v>0</v>
      </c>
      <c r="K231" s="190" t="s">
        <v>173</v>
      </c>
      <c r="L231" s="40"/>
      <c r="M231" s="195" t="s">
        <v>1</v>
      </c>
      <c r="N231" s="196" t="s">
        <v>41</v>
      </c>
      <c r="O231" s="72"/>
      <c r="P231" s="197">
        <f>O231*H231</f>
        <v>0</v>
      </c>
      <c r="Q231" s="197">
        <v>0.11276</v>
      </c>
      <c r="R231" s="197">
        <f>Q231*H231</f>
        <v>0.22552</v>
      </c>
      <c r="S231" s="197">
        <v>0</v>
      </c>
      <c r="T231" s="19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174</v>
      </c>
      <c r="AT231" s="199" t="s">
        <v>169</v>
      </c>
      <c r="AU231" s="199" t="s">
        <v>86</v>
      </c>
      <c r="AY231" s="18" t="s">
        <v>167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8" t="s">
        <v>84</v>
      </c>
      <c r="BK231" s="200">
        <f>ROUND(I231*H231,2)</f>
        <v>0</v>
      </c>
      <c r="BL231" s="18" t="s">
        <v>174</v>
      </c>
      <c r="BM231" s="199" t="s">
        <v>445</v>
      </c>
    </row>
    <row r="232" spans="1:65" s="14" customFormat="1" ht="22.5">
      <c r="B232" s="213"/>
      <c r="C232" s="214"/>
      <c r="D232" s="203" t="s">
        <v>187</v>
      </c>
      <c r="E232" s="215" t="s">
        <v>1</v>
      </c>
      <c r="F232" s="216" t="s">
        <v>446</v>
      </c>
      <c r="G232" s="214"/>
      <c r="H232" s="215" t="s">
        <v>1</v>
      </c>
      <c r="I232" s="217"/>
      <c r="J232" s="214"/>
      <c r="K232" s="214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187</v>
      </c>
      <c r="AU232" s="222" t="s">
        <v>86</v>
      </c>
      <c r="AV232" s="14" t="s">
        <v>84</v>
      </c>
      <c r="AW232" s="14" t="s">
        <v>32</v>
      </c>
      <c r="AX232" s="14" t="s">
        <v>76</v>
      </c>
      <c r="AY232" s="222" t="s">
        <v>167</v>
      </c>
    </row>
    <row r="233" spans="1:65" s="13" customFormat="1" ht="11.25">
      <c r="B233" s="201"/>
      <c r="C233" s="202"/>
      <c r="D233" s="203" t="s">
        <v>187</v>
      </c>
      <c r="E233" s="204" t="s">
        <v>1</v>
      </c>
      <c r="F233" s="205" t="s">
        <v>86</v>
      </c>
      <c r="G233" s="202"/>
      <c r="H233" s="206">
        <v>2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187</v>
      </c>
      <c r="AU233" s="212" t="s">
        <v>86</v>
      </c>
      <c r="AV233" s="13" t="s">
        <v>86</v>
      </c>
      <c r="AW233" s="13" t="s">
        <v>32</v>
      </c>
      <c r="AX233" s="13" t="s">
        <v>84</v>
      </c>
      <c r="AY233" s="212" t="s">
        <v>167</v>
      </c>
    </row>
    <row r="234" spans="1:65" s="2" customFormat="1" ht="21.75" customHeight="1">
      <c r="A234" s="35"/>
      <c r="B234" s="36"/>
      <c r="C234" s="234" t="s">
        <v>430</v>
      </c>
      <c r="D234" s="234" t="s">
        <v>278</v>
      </c>
      <c r="E234" s="235" t="s">
        <v>448</v>
      </c>
      <c r="F234" s="236" t="s">
        <v>449</v>
      </c>
      <c r="G234" s="237" t="s">
        <v>338</v>
      </c>
      <c r="H234" s="238">
        <v>2</v>
      </c>
      <c r="I234" s="239"/>
      <c r="J234" s="240">
        <f>ROUND(I234*H234,2)</f>
        <v>0</v>
      </c>
      <c r="K234" s="236" t="s">
        <v>173</v>
      </c>
      <c r="L234" s="241"/>
      <c r="M234" s="242" t="s">
        <v>1</v>
      </c>
      <c r="N234" s="243" t="s">
        <v>41</v>
      </c>
      <c r="O234" s="72"/>
      <c r="P234" s="197">
        <f>O234*H234</f>
        <v>0</v>
      </c>
      <c r="Q234" s="197">
        <v>6.4999999999999997E-3</v>
      </c>
      <c r="R234" s="197">
        <f>Q234*H234</f>
        <v>1.2999999999999999E-2</v>
      </c>
      <c r="S234" s="197">
        <v>0</v>
      </c>
      <c r="T234" s="19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9" t="s">
        <v>207</v>
      </c>
      <c r="AT234" s="199" t="s">
        <v>278</v>
      </c>
      <c r="AU234" s="199" t="s">
        <v>86</v>
      </c>
      <c r="AY234" s="18" t="s">
        <v>167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8" t="s">
        <v>84</v>
      </c>
      <c r="BK234" s="200">
        <f>ROUND(I234*H234,2)</f>
        <v>0</v>
      </c>
      <c r="BL234" s="18" t="s">
        <v>174</v>
      </c>
      <c r="BM234" s="199" t="s">
        <v>450</v>
      </c>
    </row>
    <row r="235" spans="1:65" s="2" customFormat="1" ht="16.5" customHeight="1">
      <c r="A235" s="35"/>
      <c r="B235" s="36"/>
      <c r="C235" s="234" t="s">
        <v>434</v>
      </c>
      <c r="D235" s="234" t="s">
        <v>278</v>
      </c>
      <c r="E235" s="235" t="s">
        <v>452</v>
      </c>
      <c r="F235" s="236" t="s">
        <v>453</v>
      </c>
      <c r="G235" s="237" t="s">
        <v>338</v>
      </c>
      <c r="H235" s="238">
        <v>2</v>
      </c>
      <c r="I235" s="239"/>
      <c r="J235" s="240">
        <f>ROUND(I235*H235,2)</f>
        <v>0</v>
      </c>
      <c r="K235" s="236" t="s">
        <v>173</v>
      </c>
      <c r="L235" s="241"/>
      <c r="M235" s="242" t="s">
        <v>1</v>
      </c>
      <c r="N235" s="243" t="s">
        <v>41</v>
      </c>
      <c r="O235" s="72"/>
      <c r="P235" s="197">
        <f>O235*H235</f>
        <v>0</v>
      </c>
      <c r="Q235" s="197">
        <v>1.4999999999999999E-4</v>
      </c>
      <c r="R235" s="197">
        <f>Q235*H235</f>
        <v>2.9999999999999997E-4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207</v>
      </c>
      <c r="AT235" s="199" t="s">
        <v>278</v>
      </c>
      <c r="AU235" s="199" t="s">
        <v>86</v>
      </c>
      <c r="AY235" s="18" t="s">
        <v>167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8" t="s">
        <v>84</v>
      </c>
      <c r="BK235" s="200">
        <f>ROUND(I235*H235,2)</f>
        <v>0</v>
      </c>
      <c r="BL235" s="18" t="s">
        <v>174</v>
      </c>
      <c r="BM235" s="199" t="s">
        <v>454</v>
      </c>
    </row>
    <row r="236" spans="1:65" s="2" customFormat="1" ht="16.5" customHeight="1">
      <c r="A236" s="35"/>
      <c r="B236" s="36"/>
      <c r="C236" s="234" t="s">
        <v>438</v>
      </c>
      <c r="D236" s="234" t="s">
        <v>278</v>
      </c>
      <c r="E236" s="235" t="s">
        <v>456</v>
      </c>
      <c r="F236" s="236" t="s">
        <v>457</v>
      </c>
      <c r="G236" s="237" t="s">
        <v>338</v>
      </c>
      <c r="H236" s="238">
        <v>2</v>
      </c>
      <c r="I236" s="239"/>
      <c r="J236" s="240">
        <f>ROUND(I236*H236,2)</f>
        <v>0</v>
      </c>
      <c r="K236" s="236" t="s">
        <v>173</v>
      </c>
      <c r="L236" s="241"/>
      <c r="M236" s="242" t="s">
        <v>1</v>
      </c>
      <c r="N236" s="243" t="s">
        <v>41</v>
      </c>
      <c r="O236" s="72"/>
      <c r="P236" s="197">
        <f>O236*H236</f>
        <v>0</v>
      </c>
      <c r="Q236" s="197">
        <v>4.0000000000000002E-4</v>
      </c>
      <c r="R236" s="197">
        <f>Q236*H236</f>
        <v>8.0000000000000004E-4</v>
      </c>
      <c r="S236" s="197">
        <v>0</v>
      </c>
      <c r="T236" s="19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9" t="s">
        <v>207</v>
      </c>
      <c r="AT236" s="199" t="s">
        <v>278</v>
      </c>
      <c r="AU236" s="199" t="s">
        <v>86</v>
      </c>
      <c r="AY236" s="18" t="s">
        <v>167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8" t="s">
        <v>84</v>
      </c>
      <c r="BK236" s="200">
        <f>ROUND(I236*H236,2)</f>
        <v>0</v>
      </c>
      <c r="BL236" s="18" t="s">
        <v>174</v>
      </c>
      <c r="BM236" s="199" t="s">
        <v>458</v>
      </c>
    </row>
    <row r="237" spans="1:65" s="2" customFormat="1" ht="24.2" customHeight="1">
      <c r="A237" s="35"/>
      <c r="B237" s="36"/>
      <c r="C237" s="188" t="s">
        <v>442</v>
      </c>
      <c r="D237" s="188" t="s">
        <v>169</v>
      </c>
      <c r="E237" s="189" t="s">
        <v>460</v>
      </c>
      <c r="F237" s="190" t="s">
        <v>461</v>
      </c>
      <c r="G237" s="191" t="s">
        <v>172</v>
      </c>
      <c r="H237" s="192">
        <v>1.5</v>
      </c>
      <c r="I237" s="193"/>
      <c r="J237" s="194">
        <f>ROUND(I237*H237,2)</f>
        <v>0</v>
      </c>
      <c r="K237" s="190" t="s">
        <v>173</v>
      </c>
      <c r="L237" s="40"/>
      <c r="M237" s="195" t="s">
        <v>1</v>
      </c>
      <c r="N237" s="196" t="s">
        <v>41</v>
      </c>
      <c r="O237" s="72"/>
      <c r="P237" s="197">
        <f>O237*H237</f>
        <v>0</v>
      </c>
      <c r="Q237" s="197">
        <v>2.5999999999999999E-3</v>
      </c>
      <c r="R237" s="197">
        <f>Q237*H237</f>
        <v>3.8999999999999998E-3</v>
      </c>
      <c r="S237" s="197">
        <v>0</v>
      </c>
      <c r="T237" s="19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9" t="s">
        <v>174</v>
      </c>
      <c r="AT237" s="199" t="s">
        <v>169</v>
      </c>
      <c r="AU237" s="199" t="s">
        <v>86</v>
      </c>
      <c r="AY237" s="18" t="s">
        <v>167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8" t="s">
        <v>84</v>
      </c>
      <c r="BK237" s="200">
        <f>ROUND(I237*H237,2)</f>
        <v>0</v>
      </c>
      <c r="BL237" s="18" t="s">
        <v>174</v>
      </c>
      <c r="BM237" s="199" t="s">
        <v>462</v>
      </c>
    </row>
    <row r="238" spans="1:65" s="13" customFormat="1" ht="11.25">
      <c r="B238" s="201"/>
      <c r="C238" s="202"/>
      <c r="D238" s="203" t="s">
        <v>187</v>
      </c>
      <c r="E238" s="204" t="s">
        <v>1</v>
      </c>
      <c r="F238" s="205" t="s">
        <v>463</v>
      </c>
      <c r="G238" s="202"/>
      <c r="H238" s="206">
        <v>1.5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187</v>
      </c>
      <c r="AU238" s="212" t="s">
        <v>86</v>
      </c>
      <c r="AV238" s="13" t="s">
        <v>86</v>
      </c>
      <c r="AW238" s="13" t="s">
        <v>32</v>
      </c>
      <c r="AX238" s="13" t="s">
        <v>84</v>
      </c>
      <c r="AY238" s="212" t="s">
        <v>167</v>
      </c>
    </row>
    <row r="239" spans="1:65" s="2" customFormat="1" ht="16.5" customHeight="1">
      <c r="A239" s="35"/>
      <c r="B239" s="36"/>
      <c r="C239" s="188" t="s">
        <v>447</v>
      </c>
      <c r="D239" s="188" t="s">
        <v>169</v>
      </c>
      <c r="E239" s="189" t="s">
        <v>465</v>
      </c>
      <c r="F239" s="190" t="s">
        <v>466</v>
      </c>
      <c r="G239" s="191" t="s">
        <v>172</v>
      </c>
      <c r="H239" s="192">
        <v>1.5</v>
      </c>
      <c r="I239" s="193"/>
      <c r="J239" s="194">
        <f>ROUND(I239*H239,2)</f>
        <v>0</v>
      </c>
      <c r="K239" s="190" t="s">
        <v>173</v>
      </c>
      <c r="L239" s="40"/>
      <c r="M239" s="195" t="s">
        <v>1</v>
      </c>
      <c r="N239" s="196" t="s">
        <v>41</v>
      </c>
      <c r="O239" s="72"/>
      <c r="P239" s="197">
        <f>O239*H239</f>
        <v>0</v>
      </c>
      <c r="Q239" s="197">
        <v>1.0000000000000001E-5</v>
      </c>
      <c r="R239" s="197">
        <f>Q239*H239</f>
        <v>1.5000000000000002E-5</v>
      </c>
      <c r="S239" s="197">
        <v>0</v>
      </c>
      <c r="T239" s="19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9" t="s">
        <v>174</v>
      </c>
      <c r="AT239" s="199" t="s">
        <v>169</v>
      </c>
      <c r="AU239" s="199" t="s">
        <v>86</v>
      </c>
      <c r="AY239" s="18" t="s">
        <v>167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8" t="s">
        <v>84</v>
      </c>
      <c r="BK239" s="200">
        <f>ROUND(I239*H239,2)</f>
        <v>0</v>
      </c>
      <c r="BL239" s="18" t="s">
        <v>174</v>
      </c>
      <c r="BM239" s="199" t="s">
        <v>467</v>
      </c>
    </row>
    <row r="240" spans="1:65" s="2" customFormat="1" ht="33" customHeight="1">
      <c r="A240" s="35"/>
      <c r="B240" s="36"/>
      <c r="C240" s="188" t="s">
        <v>451</v>
      </c>
      <c r="D240" s="188" t="s">
        <v>169</v>
      </c>
      <c r="E240" s="189" t="s">
        <v>469</v>
      </c>
      <c r="F240" s="190" t="s">
        <v>470</v>
      </c>
      <c r="G240" s="191" t="s">
        <v>182</v>
      </c>
      <c r="H240" s="192">
        <v>166</v>
      </c>
      <c r="I240" s="193"/>
      <c r="J240" s="194">
        <f>ROUND(I240*H240,2)</f>
        <v>0</v>
      </c>
      <c r="K240" s="190" t="s">
        <v>173</v>
      </c>
      <c r="L240" s="40"/>
      <c r="M240" s="195" t="s">
        <v>1</v>
      </c>
      <c r="N240" s="196" t="s">
        <v>41</v>
      </c>
      <c r="O240" s="72"/>
      <c r="P240" s="197">
        <f>O240*H240</f>
        <v>0</v>
      </c>
      <c r="Q240" s="197">
        <v>0.15540000000000001</v>
      </c>
      <c r="R240" s="197">
        <f>Q240*H240</f>
        <v>25.796400000000002</v>
      </c>
      <c r="S240" s="197">
        <v>0</v>
      </c>
      <c r="T240" s="19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9" t="s">
        <v>174</v>
      </c>
      <c r="AT240" s="199" t="s">
        <v>169</v>
      </c>
      <c r="AU240" s="199" t="s">
        <v>86</v>
      </c>
      <c r="AY240" s="18" t="s">
        <v>167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8" t="s">
        <v>84</v>
      </c>
      <c r="BK240" s="200">
        <f>ROUND(I240*H240,2)</f>
        <v>0</v>
      </c>
      <c r="BL240" s="18" t="s">
        <v>174</v>
      </c>
      <c r="BM240" s="199" t="s">
        <v>471</v>
      </c>
    </row>
    <row r="241" spans="1:65" s="13" customFormat="1" ht="11.25">
      <c r="B241" s="201"/>
      <c r="C241" s="202"/>
      <c r="D241" s="203" t="s">
        <v>187</v>
      </c>
      <c r="E241" s="204" t="s">
        <v>1</v>
      </c>
      <c r="F241" s="205" t="s">
        <v>607</v>
      </c>
      <c r="G241" s="202"/>
      <c r="H241" s="206">
        <v>166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187</v>
      </c>
      <c r="AU241" s="212" t="s">
        <v>86</v>
      </c>
      <c r="AV241" s="13" t="s">
        <v>86</v>
      </c>
      <c r="AW241" s="13" t="s">
        <v>32</v>
      </c>
      <c r="AX241" s="13" t="s">
        <v>84</v>
      </c>
      <c r="AY241" s="212" t="s">
        <v>167</v>
      </c>
    </row>
    <row r="242" spans="1:65" s="2" customFormat="1" ht="16.5" customHeight="1">
      <c r="A242" s="35"/>
      <c r="B242" s="36"/>
      <c r="C242" s="234" t="s">
        <v>455</v>
      </c>
      <c r="D242" s="234" t="s">
        <v>278</v>
      </c>
      <c r="E242" s="235" t="s">
        <v>474</v>
      </c>
      <c r="F242" s="236" t="s">
        <v>475</v>
      </c>
      <c r="G242" s="237" t="s">
        <v>182</v>
      </c>
      <c r="H242" s="238">
        <v>150.96</v>
      </c>
      <c r="I242" s="239"/>
      <c r="J242" s="240">
        <f>ROUND(I242*H242,2)</f>
        <v>0</v>
      </c>
      <c r="K242" s="236" t="s">
        <v>173</v>
      </c>
      <c r="L242" s="241"/>
      <c r="M242" s="242" t="s">
        <v>1</v>
      </c>
      <c r="N242" s="243" t="s">
        <v>41</v>
      </c>
      <c r="O242" s="72"/>
      <c r="P242" s="197">
        <f>O242*H242</f>
        <v>0</v>
      </c>
      <c r="Q242" s="197">
        <v>0.08</v>
      </c>
      <c r="R242" s="197">
        <f>Q242*H242</f>
        <v>12.0768</v>
      </c>
      <c r="S242" s="197">
        <v>0</v>
      </c>
      <c r="T242" s="19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207</v>
      </c>
      <c r="AT242" s="199" t="s">
        <v>278</v>
      </c>
      <c r="AU242" s="199" t="s">
        <v>86</v>
      </c>
      <c r="AY242" s="18" t="s">
        <v>167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8" t="s">
        <v>84</v>
      </c>
      <c r="BK242" s="200">
        <f>ROUND(I242*H242,2)</f>
        <v>0</v>
      </c>
      <c r="BL242" s="18" t="s">
        <v>174</v>
      </c>
      <c r="BM242" s="199" t="s">
        <v>476</v>
      </c>
    </row>
    <row r="243" spans="1:65" s="13" customFormat="1" ht="11.25">
      <c r="B243" s="201"/>
      <c r="C243" s="202"/>
      <c r="D243" s="203" t="s">
        <v>187</v>
      </c>
      <c r="E243" s="204" t="s">
        <v>1</v>
      </c>
      <c r="F243" s="205" t="s">
        <v>608</v>
      </c>
      <c r="G243" s="202"/>
      <c r="H243" s="206">
        <v>148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187</v>
      </c>
      <c r="AU243" s="212" t="s">
        <v>86</v>
      </c>
      <c r="AV243" s="13" t="s">
        <v>86</v>
      </c>
      <c r="AW243" s="13" t="s">
        <v>32</v>
      </c>
      <c r="AX243" s="13" t="s">
        <v>84</v>
      </c>
      <c r="AY243" s="212" t="s">
        <v>167</v>
      </c>
    </row>
    <row r="244" spans="1:65" s="13" customFormat="1" ht="11.25">
      <c r="B244" s="201"/>
      <c r="C244" s="202"/>
      <c r="D244" s="203" t="s">
        <v>187</v>
      </c>
      <c r="E244" s="202"/>
      <c r="F244" s="205" t="s">
        <v>609</v>
      </c>
      <c r="G244" s="202"/>
      <c r="H244" s="206">
        <v>150.96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187</v>
      </c>
      <c r="AU244" s="212" t="s">
        <v>86</v>
      </c>
      <c r="AV244" s="13" t="s">
        <v>86</v>
      </c>
      <c r="AW244" s="13" t="s">
        <v>4</v>
      </c>
      <c r="AX244" s="13" t="s">
        <v>84</v>
      </c>
      <c r="AY244" s="212" t="s">
        <v>167</v>
      </c>
    </row>
    <row r="245" spans="1:65" s="2" customFormat="1" ht="24.2" customHeight="1">
      <c r="A245" s="35"/>
      <c r="B245" s="36"/>
      <c r="C245" s="234" t="s">
        <v>459</v>
      </c>
      <c r="D245" s="234" t="s">
        <v>278</v>
      </c>
      <c r="E245" s="235" t="s">
        <v>479</v>
      </c>
      <c r="F245" s="236" t="s">
        <v>480</v>
      </c>
      <c r="G245" s="237" t="s">
        <v>182</v>
      </c>
      <c r="H245" s="238">
        <v>12.24</v>
      </c>
      <c r="I245" s="239"/>
      <c r="J245" s="240">
        <f>ROUND(I245*H245,2)</f>
        <v>0</v>
      </c>
      <c r="K245" s="236" t="s">
        <v>173</v>
      </c>
      <c r="L245" s="241"/>
      <c r="M245" s="242" t="s">
        <v>1</v>
      </c>
      <c r="N245" s="243" t="s">
        <v>41</v>
      </c>
      <c r="O245" s="72"/>
      <c r="P245" s="197">
        <f>O245*H245</f>
        <v>0</v>
      </c>
      <c r="Q245" s="197">
        <v>4.8300000000000003E-2</v>
      </c>
      <c r="R245" s="197">
        <f>Q245*H245</f>
        <v>0.59119200000000005</v>
      </c>
      <c r="S245" s="197">
        <v>0</v>
      </c>
      <c r="T245" s="19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9" t="s">
        <v>207</v>
      </c>
      <c r="AT245" s="199" t="s">
        <v>278</v>
      </c>
      <c r="AU245" s="199" t="s">
        <v>86</v>
      </c>
      <c r="AY245" s="18" t="s">
        <v>167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8" t="s">
        <v>84</v>
      </c>
      <c r="BK245" s="200">
        <f>ROUND(I245*H245,2)</f>
        <v>0</v>
      </c>
      <c r="BL245" s="18" t="s">
        <v>174</v>
      </c>
      <c r="BM245" s="199" t="s">
        <v>481</v>
      </c>
    </row>
    <row r="246" spans="1:65" s="13" customFormat="1" ht="11.25">
      <c r="B246" s="201"/>
      <c r="C246" s="202"/>
      <c r="D246" s="203" t="s">
        <v>187</v>
      </c>
      <c r="E246" s="204" t="s">
        <v>1</v>
      </c>
      <c r="F246" s="205" t="s">
        <v>227</v>
      </c>
      <c r="G246" s="202"/>
      <c r="H246" s="206">
        <v>12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187</v>
      </c>
      <c r="AU246" s="212" t="s">
        <v>86</v>
      </c>
      <c r="AV246" s="13" t="s">
        <v>86</v>
      </c>
      <c r="AW246" s="13" t="s">
        <v>32</v>
      </c>
      <c r="AX246" s="13" t="s">
        <v>84</v>
      </c>
      <c r="AY246" s="212" t="s">
        <v>167</v>
      </c>
    </row>
    <row r="247" spans="1:65" s="13" customFormat="1" ht="11.25">
      <c r="B247" s="201"/>
      <c r="C247" s="202"/>
      <c r="D247" s="203" t="s">
        <v>187</v>
      </c>
      <c r="E247" s="202"/>
      <c r="F247" s="205" t="s">
        <v>610</v>
      </c>
      <c r="G247" s="202"/>
      <c r="H247" s="206">
        <v>12.24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187</v>
      </c>
      <c r="AU247" s="212" t="s">
        <v>86</v>
      </c>
      <c r="AV247" s="13" t="s">
        <v>86</v>
      </c>
      <c r="AW247" s="13" t="s">
        <v>4</v>
      </c>
      <c r="AX247" s="13" t="s">
        <v>84</v>
      </c>
      <c r="AY247" s="212" t="s">
        <v>167</v>
      </c>
    </row>
    <row r="248" spans="1:65" s="2" customFormat="1" ht="24.2" customHeight="1">
      <c r="A248" s="35"/>
      <c r="B248" s="36"/>
      <c r="C248" s="234" t="s">
        <v>464</v>
      </c>
      <c r="D248" s="234" t="s">
        <v>278</v>
      </c>
      <c r="E248" s="235" t="s">
        <v>484</v>
      </c>
      <c r="F248" s="236" t="s">
        <v>485</v>
      </c>
      <c r="G248" s="237" t="s">
        <v>182</v>
      </c>
      <c r="H248" s="238">
        <v>6.12</v>
      </c>
      <c r="I248" s="239"/>
      <c r="J248" s="240">
        <f>ROUND(I248*H248,2)</f>
        <v>0</v>
      </c>
      <c r="K248" s="236" t="s">
        <v>173</v>
      </c>
      <c r="L248" s="241"/>
      <c r="M248" s="242" t="s">
        <v>1</v>
      </c>
      <c r="N248" s="243" t="s">
        <v>41</v>
      </c>
      <c r="O248" s="72"/>
      <c r="P248" s="197">
        <f>O248*H248</f>
        <v>0</v>
      </c>
      <c r="Q248" s="197">
        <v>6.5670000000000006E-2</v>
      </c>
      <c r="R248" s="197">
        <f>Q248*H248</f>
        <v>0.40190040000000005</v>
      </c>
      <c r="S248" s="197">
        <v>0</v>
      </c>
      <c r="T248" s="19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9" t="s">
        <v>207</v>
      </c>
      <c r="AT248" s="199" t="s">
        <v>278</v>
      </c>
      <c r="AU248" s="199" t="s">
        <v>86</v>
      </c>
      <c r="AY248" s="18" t="s">
        <v>167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8" t="s">
        <v>84</v>
      </c>
      <c r="BK248" s="200">
        <f>ROUND(I248*H248,2)</f>
        <v>0</v>
      </c>
      <c r="BL248" s="18" t="s">
        <v>174</v>
      </c>
      <c r="BM248" s="199" t="s">
        <v>486</v>
      </c>
    </row>
    <row r="249" spans="1:65" s="13" customFormat="1" ht="11.25">
      <c r="B249" s="201"/>
      <c r="C249" s="202"/>
      <c r="D249" s="203" t="s">
        <v>187</v>
      </c>
      <c r="E249" s="204" t="s">
        <v>1</v>
      </c>
      <c r="F249" s="205" t="s">
        <v>195</v>
      </c>
      <c r="G249" s="202"/>
      <c r="H249" s="206">
        <v>6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187</v>
      </c>
      <c r="AU249" s="212" t="s">
        <v>86</v>
      </c>
      <c r="AV249" s="13" t="s">
        <v>86</v>
      </c>
      <c r="AW249" s="13" t="s">
        <v>32</v>
      </c>
      <c r="AX249" s="13" t="s">
        <v>84</v>
      </c>
      <c r="AY249" s="212" t="s">
        <v>167</v>
      </c>
    </row>
    <row r="250" spans="1:65" s="13" customFormat="1" ht="11.25">
      <c r="B250" s="201"/>
      <c r="C250" s="202"/>
      <c r="D250" s="203" t="s">
        <v>187</v>
      </c>
      <c r="E250" s="202"/>
      <c r="F250" s="205" t="s">
        <v>611</v>
      </c>
      <c r="G250" s="202"/>
      <c r="H250" s="206">
        <v>6.12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187</v>
      </c>
      <c r="AU250" s="212" t="s">
        <v>86</v>
      </c>
      <c r="AV250" s="13" t="s">
        <v>86</v>
      </c>
      <c r="AW250" s="13" t="s">
        <v>4</v>
      </c>
      <c r="AX250" s="13" t="s">
        <v>84</v>
      </c>
      <c r="AY250" s="212" t="s">
        <v>167</v>
      </c>
    </row>
    <row r="251" spans="1:65" s="2" customFormat="1" ht="24.2" customHeight="1">
      <c r="A251" s="35"/>
      <c r="B251" s="36"/>
      <c r="C251" s="188" t="s">
        <v>468</v>
      </c>
      <c r="D251" s="188" t="s">
        <v>169</v>
      </c>
      <c r="E251" s="189" t="s">
        <v>489</v>
      </c>
      <c r="F251" s="190" t="s">
        <v>490</v>
      </c>
      <c r="G251" s="191" t="s">
        <v>182</v>
      </c>
      <c r="H251" s="192">
        <v>217</v>
      </c>
      <c r="I251" s="193"/>
      <c r="J251" s="194">
        <f>ROUND(I251*H251,2)</f>
        <v>0</v>
      </c>
      <c r="K251" s="190" t="s">
        <v>173</v>
      </c>
      <c r="L251" s="40"/>
      <c r="M251" s="195" t="s">
        <v>1</v>
      </c>
      <c r="N251" s="196" t="s">
        <v>41</v>
      </c>
      <c r="O251" s="72"/>
      <c r="P251" s="197">
        <f>O251*H251</f>
        <v>0</v>
      </c>
      <c r="Q251" s="197">
        <v>0.12095</v>
      </c>
      <c r="R251" s="197">
        <f>Q251*H251</f>
        <v>26.24615</v>
      </c>
      <c r="S251" s="197">
        <v>0</v>
      </c>
      <c r="T251" s="19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9" t="s">
        <v>174</v>
      </c>
      <c r="AT251" s="199" t="s">
        <v>169</v>
      </c>
      <c r="AU251" s="199" t="s">
        <v>86</v>
      </c>
      <c r="AY251" s="18" t="s">
        <v>167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8" t="s">
        <v>84</v>
      </c>
      <c r="BK251" s="200">
        <f>ROUND(I251*H251,2)</f>
        <v>0</v>
      </c>
      <c r="BL251" s="18" t="s">
        <v>174</v>
      </c>
      <c r="BM251" s="199" t="s">
        <v>491</v>
      </c>
    </row>
    <row r="252" spans="1:65" s="2" customFormat="1" ht="16.5" customHeight="1">
      <c r="A252" s="35"/>
      <c r="B252" s="36"/>
      <c r="C252" s="234" t="s">
        <v>473</v>
      </c>
      <c r="D252" s="234" t="s">
        <v>278</v>
      </c>
      <c r="E252" s="235" t="s">
        <v>493</v>
      </c>
      <c r="F252" s="236" t="s">
        <v>494</v>
      </c>
      <c r="G252" s="237" t="s">
        <v>182</v>
      </c>
      <c r="H252" s="238">
        <v>221.34</v>
      </c>
      <c r="I252" s="239"/>
      <c r="J252" s="240">
        <f>ROUND(I252*H252,2)</f>
        <v>0</v>
      </c>
      <c r="K252" s="236" t="s">
        <v>173</v>
      </c>
      <c r="L252" s="241"/>
      <c r="M252" s="242" t="s">
        <v>1</v>
      </c>
      <c r="N252" s="243" t="s">
        <v>41</v>
      </c>
      <c r="O252" s="72"/>
      <c r="P252" s="197">
        <f>O252*H252</f>
        <v>0</v>
      </c>
      <c r="Q252" s="197">
        <v>4.5999999999999999E-2</v>
      </c>
      <c r="R252" s="197">
        <f>Q252*H252</f>
        <v>10.18164</v>
      </c>
      <c r="S252" s="197">
        <v>0</v>
      </c>
      <c r="T252" s="19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9" t="s">
        <v>207</v>
      </c>
      <c r="AT252" s="199" t="s">
        <v>278</v>
      </c>
      <c r="AU252" s="199" t="s">
        <v>86</v>
      </c>
      <c r="AY252" s="18" t="s">
        <v>167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8" t="s">
        <v>84</v>
      </c>
      <c r="BK252" s="200">
        <f>ROUND(I252*H252,2)</f>
        <v>0</v>
      </c>
      <c r="BL252" s="18" t="s">
        <v>174</v>
      </c>
      <c r="BM252" s="199" t="s">
        <v>495</v>
      </c>
    </row>
    <row r="253" spans="1:65" s="13" customFormat="1" ht="11.25">
      <c r="B253" s="201"/>
      <c r="C253" s="202"/>
      <c r="D253" s="203" t="s">
        <v>187</v>
      </c>
      <c r="E253" s="202"/>
      <c r="F253" s="205" t="s">
        <v>612</v>
      </c>
      <c r="G253" s="202"/>
      <c r="H253" s="206">
        <v>221.34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187</v>
      </c>
      <c r="AU253" s="212" t="s">
        <v>86</v>
      </c>
      <c r="AV253" s="13" t="s">
        <v>86</v>
      </c>
      <c r="AW253" s="13" t="s">
        <v>4</v>
      </c>
      <c r="AX253" s="13" t="s">
        <v>84</v>
      </c>
      <c r="AY253" s="212" t="s">
        <v>167</v>
      </c>
    </row>
    <row r="254" spans="1:65" s="2" customFormat="1" ht="24.2" customHeight="1">
      <c r="A254" s="35"/>
      <c r="B254" s="36"/>
      <c r="C254" s="188" t="s">
        <v>478</v>
      </c>
      <c r="D254" s="188" t="s">
        <v>169</v>
      </c>
      <c r="E254" s="189" t="s">
        <v>498</v>
      </c>
      <c r="F254" s="190" t="s">
        <v>499</v>
      </c>
      <c r="G254" s="191" t="s">
        <v>192</v>
      </c>
      <c r="H254" s="192">
        <v>12.895</v>
      </c>
      <c r="I254" s="193"/>
      <c r="J254" s="194">
        <f>ROUND(I254*H254,2)</f>
        <v>0</v>
      </c>
      <c r="K254" s="190" t="s">
        <v>173</v>
      </c>
      <c r="L254" s="40"/>
      <c r="M254" s="195" t="s">
        <v>1</v>
      </c>
      <c r="N254" s="196" t="s">
        <v>41</v>
      </c>
      <c r="O254" s="72"/>
      <c r="P254" s="197">
        <f>O254*H254</f>
        <v>0</v>
      </c>
      <c r="Q254" s="197">
        <v>2.2563399999999998</v>
      </c>
      <c r="R254" s="197">
        <f>Q254*H254</f>
        <v>29.095504299999995</v>
      </c>
      <c r="S254" s="197">
        <v>0</v>
      </c>
      <c r="T254" s="19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9" t="s">
        <v>174</v>
      </c>
      <c r="AT254" s="199" t="s">
        <v>169</v>
      </c>
      <c r="AU254" s="199" t="s">
        <v>86</v>
      </c>
      <c r="AY254" s="18" t="s">
        <v>167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8" t="s">
        <v>84</v>
      </c>
      <c r="BK254" s="200">
        <f>ROUND(I254*H254,2)</f>
        <v>0</v>
      </c>
      <c r="BL254" s="18" t="s">
        <v>174</v>
      </c>
      <c r="BM254" s="199" t="s">
        <v>500</v>
      </c>
    </row>
    <row r="255" spans="1:65" s="13" customFormat="1" ht="11.25">
      <c r="B255" s="201"/>
      <c r="C255" s="202"/>
      <c r="D255" s="203" t="s">
        <v>187</v>
      </c>
      <c r="E255" s="204" t="s">
        <v>1</v>
      </c>
      <c r="F255" s="205" t="s">
        <v>613</v>
      </c>
      <c r="G255" s="202"/>
      <c r="H255" s="206">
        <v>7.47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187</v>
      </c>
      <c r="AU255" s="212" t="s">
        <v>86</v>
      </c>
      <c r="AV255" s="13" t="s">
        <v>86</v>
      </c>
      <c r="AW255" s="13" t="s">
        <v>32</v>
      </c>
      <c r="AX255" s="13" t="s">
        <v>76</v>
      </c>
      <c r="AY255" s="212" t="s">
        <v>167</v>
      </c>
    </row>
    <row r="256" spans="1:65" s="13" customFormat="1" ht="11.25">
      <c r="B256" s="201"/>
      <c r="C256" s="202"/>
      <c r="D256" s="203" t="s">
        <v>187</v>
      </c>
      <c r="E256" s="204" t="s">
        <v>1</v>
      </c>
      <c r="F256" s="205" t="s">
        <v>614</v>
      </c>
      <c r="G256" s="202"/>
      <c r="H256" s="206">
        <v>5.4249999999999998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187</v>
      </c>
      <c r="AU256" s="212" t="s">
        <v>86</v>
      </c>
      <c r="AV256" s="13" t="s">
        <v>86</v>
      </c>
      <c r="AW256" s="13" t="s">
        <v>32</v>
      </c>
      <c r="AX256" s="13" t="s">
        <v>76</v>
      </c>
      <c r="AY256" s="212" t="s">
        <v>167</v>
      </c>
    </row>
    <row r="257" spans="1:65" s="15" customFormat="1" ht="11.25">
      <c r="B257" s="223"/>
      <c r="C257" s="224"/>
      <c r="D257" s="203" t="s">
        <v>187</v>
      </c>
      <c r="E257" s="225" t="s">
        <v>1</v>
      </c>
      <c r="F257" s="226" t="s">
        <v>244</v>
      </c>
      <c r="G257" s="224"/>
      <c r="H257" s="227">
        <v>12.895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187</v>
      </c>
      <c r="AU257" s="233" t="s">
        <v>86</v>
      </c>
      <c r="AV257" s="15" t="s">
        <v>174</v>
      </c>
      <c r="AW257" s="15" t="s">
        <v>32</v>
      </c>
      <c r="AX257" s="15" t="s">
        <v>84</v>
      </c>
      <c r="AY257" s="233" t="s">
        <v>167</v>
      </c>
    </row>
    <row r="258" spans="1:65" s="12" customFormat="1" ht="22.9" customHeight="1">
      <c r="B258" s="172"/>
      <c r="C258" s="173"/>
      <c r="D258" s="174" t="s">
        <v>75</v>
      </c>
      <c r="E258" s="186" t="s">
        <v>541</v>
      </c>
      <c r="F258" s="186" t="s">
        <v>542</v>
      </c>
      <c r="G258" s="173"/>
      <c r="H258" s="173"/>
      <c r="I258" s="176"/>
      <c r="J258" s="187">
        <f>BK258</f>
        <v>0</v>
      </c>
      <c r="K258" s="173"/>
      <c r="L258" s="178"/>
      <c r="M258" s="179"/>
      <c r="N258" s="180"/>
      <c r="O258" s="180"/>
      <c r="P258" s="181">
        <f>P259</f>
        <v>0</v>
      </c>
      <c r="Q258" s="180"/>
      <c r="R258" s="181">
        <f>R259</f>
        <v>0</v>
      </c>
      <c r="S258" s="180"/>
      <c r="T258" s="182">
        <f>T259</f>
        <v>0</v>
      </c>
      <c r="AR258" s="183" t="s">
        <v>84</v>
      </c>
      <c r="AT258" s="184" t="s">
        <v>75</v>
      </c>
      <c r="AU258" s="184" t="s">
        <v>84</v>
      </c>
      <c r="AY258" s="183" t="s">
        <v>167</v>
      </c>
      <c r="BK258" s="185">
        <f>BK259</f>
        <v>0</v>
      </c>
    </row>
    <row r="259" spans="1:65" s="2" customFormat="1" ht="33" customHeight="1">
      <c r="A259" s="35"/>
      <c r="B259" s="36"/>
      <c r="C259" s="188" t="s">
        <v>483</v>
      </c>
      <c r="D259" s="188" t="s">
        <v>169</v>
      </c>
      <c r="E259" s="189" t="s">
        <v>544</v>
      </c>
      <c r="F259" s="190" t="s">
        <v>545</v>
      </c>
      <c r="G259" s="191" t="s">
        <v>262</v>
      </c>
      <c r="H259" s="192">
        <v>588.91</v>
      </c>
      <c r="I259" s="193"/>
      <c r="J259" s="194">
        <f>ROUND(I259*H259,2)</f>
        <v>0</v>
      </c>
      <c r="K259" s="190" t="s">
        <v>173</v>
      </c>
      <c r="L259" s="40"/>
      <c r="M259" s="195" t="s">
        <v>1</v>
      </c>
      <c r="N259" s="196" t="s">
        <v>41</v>
      </c>
      <c r="O259" s="72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9" t="s">
        <v>174</v>
      </c>
      <c r="AT259" s="199" t="s">
        <v>169</v>
      </c>
      <c r="AU259" s="199" t="s">
        <v>86</v>
      </c>
      <c r="AY259" s="18" t="s">
        <v>167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8" t="s">
        <v>84</v>
      </c>
      <c r="BK259" s="200">
        <f>ROUND(I259*H259,2)</f>
        <v>0</v>
      </c>
      <c r="BL259" s="18" t="s">
        <v>174</v>
      </c>
      <c r="BM259" s="199" t="s">
        <v>546</v>
      </c>
    </row>
    <row r="260" spans="1:65" s="12" customFormat="1" ht="25.9" customHeight="1">
      <c r="B260" s="172"/>
      <c r="C260" s="173"/>
      <c r="D260" s="174" t="s">
        <v>75</v>
      </c>
      <c r="E260" s="175" t="s">
        <v>547</v>
      </c>
      <c r="F260" s="175" t="s">
        <v>548</v>
      </c>
      <c r="G260" s="173"/>
      <c r="H260" s="173"/>
      <c r="I260" s="176"/>
      <c r="J260" s="177">
        <f>BK260</f>
        <v>0</v>
      </c>
      <c r="K260" s="173"/>
      <c r="L260" s="178"/>
      <c r="M260" s="179"/>
      <c r="N260" s="180"/>
      <c r="O260" s="180"/>
      <c r="P260" s="181">
        <f>P261+P265+P267</f>
        <v>0</v>
      </c>
      <c r="Q260" s="180"/>
      <c r="R260" s="181">
        <f>R261+R265+R267</f>
        <v>0</v>
      </c>
      <c r="S260" s="180"/>
      <c r="T260" s="182">
        <f>T261+T265+T267</f>
        <v>0</v>
      </c>
      <c r="AR260" s="183" t="s">
        <v>189</v>
      </c>
      <c r="AT260" s="184" t="s">
        <v>75</v>
      </c>
      <c r="AU260" s="184" t="s">
        <v>76</v>
      </c>
      <c r="AY260" s="183" t="s">
        <v>167</v>
      </c>
      <c r="BK260" s="185">
        <f>BK261+BK265+BK267</f>
        <v>0</v>
      </c>
    </row>
    <row r="261" spans="1:65" s="12" customFormat="1" ht="22.9" customHeight="1">
      <c r="B261" s="172"/>
      <c r="C261" s="173"/>
      <c r="D261" s="174" t="s">
        <v>75</v>
      </c>
      <c r="E261" s="186" t="s">
        <v>549</v>
      </c>
      <c r="F261" s="186" t="s">
        <v>550</v>
      </c>
      <c r="G261" s="173"/>
      <c r="H261" s="173"/>
      <c r="I261" s="176"/>
      <c r="J261" s="187">
        <f>BK261</f>
        <v>0</v>
      </c>
      <c r="K261" s="173"/>
      <c r="L261" s="178"/>
      <c r="M261" s="179"/>
      <c r="N261" s="180"/>
      <c r="O261" s="180"/>
      <c r="P261" s="181">
        <f>SUM(P262:P264)</f>
        <v>0</v>
      </c>
      <c r="Q261" s="180"/>
      <c r="R261" s="181">
        <f>SUM(R262:R264)</f>
        <v>0</v>
      </c>
      <c r="S261" s="180"/>
      <c r="T261" s="182">
        <f>SUM(T262:T264)</f>
        <v>0</v>
      </c>
      <c r="AR261" s="183" t="s">
        <v>189</v>
      </c>
      <c r="AT261" s="184" t="s">
        <v>75</v>
      </c>
      <c r="AU261" s="184" t="s">
        <v>84</v>
      </c>
      <c r="AY261" s="183" t="s">
        <v>167</v>
      </c>
      <c r="BK261" s="185">
        <f>SUM(BK262:BK264)</f>
        <v>0</v>
      </c>
    </row>
    <row r="262" spans="1:65" s="2" customFormat="1" ht="16.5" customHeight="1">
      <c r="A262" s="35"/>
      <c r="B262" s="36"/>
      <c r="C262" s="188" t="s">
        <v>488</v>
      </c>
      <c r="D262" s="188" t="s">
        <v>169</v>
      </c>
      <c r="E262" s="189" t="s">
        <v>552</v>
      </c>
      <c r="F262" s="190" t="s">
        <v>553</v>
      </c>
      <c r="G262" s="191" t="s">
        <v>554</v>
      </c>
      <c r="H262" s="192">
        <v>1</v>
      </c>
      <c r="I262" s="193"/>
      <c r="J262" s="194">
        <f>ROUND(I262*H262,2)</f>
        <v>0</v>
      </c>
      <c r="K262" s="190" t="s">
        <v>173</v>
      </c>
      <c r="L262" s="40"/>
      <c r="M262" s="195" t="s">
        <v>1</v>
      </c>
      <c r="N262" s="196" t="s">
        <v>41</v>
      </c>
      <c r="O262" s="72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9" t="s">
        <v>555</v>
      </c>
      <c r="AT262" s="199" t="s">
        <v>169</v>
      </c>
      <c r="AU262" s="199" t="s">
        <v>86</v>
      </c>
      <c r="AY262" s="18" t="s">
        <v>167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8" t="s">
        <v>84</v>
      </c>
      <c r="BK262" s="200">
        <f>ROUND(I262*H262,2)</f>
        <v>0</v>
      </c>
      <c r="BL262" s="18" t="s">
        <v>555</v>
      </c>
      <c r="BM262" s="199" t="s">
        <v>615</v>
      </c>
    </row>
    <row r="263" spans="1:65" s="2" customFormat="1" ht="16.5" customHeight="1">
      <c r="A263" s="35"/>
      <c r="B263" s="36"/>
      <c r="C263" s="188" t="s">
        <v>492</v>
      </c>
      <c r="D263" s="188" t="s">
        <v>169</v>
      </c>
      <c r="E263" s="189" t="s">
        <v>558</v>
      </c>
      <c r="F263" s="190" t="s">
        <v>559</v>
      </c>
      <c r="G263" s="191" t="s">
        <v>554</v>
      </c>
      <c r="H263" s="192">
        <v>1</v>
      </c>
      <c r="I263" s="193"/>
      <c r="J263" s="194">
        <f>ROUND(I263*H263,2)</f>
        <v>0</v>
      </c>
      <c r="K263" s="190" t="s">
        <v>173</v>
      </c>
      <c r="L263" s="40"/>
      <c r="M263" s="195" t="s">
        <v>1</v>
      </c>
      <c r="N263" s="196" t="s">
        <v>41</v>
      </c>
      <c r="O263" s="72"/>
      <c r="P263" s="197">
        <f>O263*H263</f>
        <v>0</v>
      </c>
      <c r="Q263" s="197">
        <v>0</v>
      </c>
      <c r="R263" s="197">
        <f>Q263*H263</f>
        <v>0</v>
      </c>
      <c r="S263" s="197">
        <v>0</v>
      </c>
      <c r="T263" s="198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9" t="s">
        <v>555</v>
      </c>
      <c r="AT263" s="199" t="s">
        <v>169</v>
      </c>
      <c r="AU263" s="199" t="s">
        <v>86</v>
      </c>
      <c r="AY263" s="18" t="s">
        <v>167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8" t="s">
        <v>84</v>
      </c>
      <c r="BK263" s="200">
        <f>ROUND(I263*H263,2)</f>
        <v>0</v>
      </c>
      <c r="BL263" s="18" t="s">
        <v>555</v>
      </c>
      <c r="BM263" s="199" t="s">
        <v>616</v>
      </c>
    </row>
    <row r="264" spans="1:65" s="2" customFormat="1" ht="16.5" customHeight="1">
      <c r="A264" s="35"/>
      <c r="B264" s="36"/>
      <c r="C264" s="188" t="s">
        <v>497</v>
      </c>
      <c r="D264" s="188" t="s">
        <v>169</v>
      </c>
      <c r="E264" s="189" t="s">
        <v>562</v>
      </c>
      <c r="F264" s="190" t="s">
        <v>563</v>
      </c>
      <c r="G264" s="191" t="s">
        <v>554</v>
      </c>
      <c r="H264" s="192">
        <v>1</v>
      </c>
      <c r="I264" s="193"/>
      <c r="J264" s="194">
        <f>ROUND(I264*H264,2)</f>
        <v>0</v>
      </c>
      <c r="K264" s="190" t="s">
        <v>173</v>
      </c>
      <c r="L264" s="40"/>
      <c r="M264" s="195" t="s">
        <v>1</v>
      </c>
      <c r="N264" s="196" t="s">
        <v>41</v>
      </c>
      <c r="O264" s="72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555</v>
      </c>
      <c r="AT264" s="199" t="s">
        <v>169</v>
      </c>
      <c r="AU264" s="199" t="s">
        <v>86</v>
      </c>
      <c r="AY264" s="18" t="s">
        <v>167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8" t="s">
        <v>84</v>
      </c>
      <c r="BK264" s="200">
        <f>ROUND(I264*H264,2)</f>
        <v>0</v>
      </c>
      <c r="BL264" s="18" t="s">
        <v>555</v>
      </c>
      <c r="BM264" s="199" t="s">
        <v>617</v>
      </c>
    </row>
    <row r="265" spans="1:65" s="12" customFormat="1" ht="22.9" customHeight="1">
      <c r="B265" s="172"/>
      <c r="C265" s="173"/>
      <c r="D265" s="174" t="s">
        <v>75</v>
      </c>
      <c r="E265" s="186" t="s">
        <v>565</v>
      </c>
      <c r="F265" s="186" t="s">
        <v>566</v>
      </c>
      <c r="G265" s="173"/>
      <c r="H265" s="173"/>
      <c r="I265" s="176"/>
      <c r="J265" s="187">
        <f>BK265</f>
        <v>0</v>
      </c>
      <c r="K265" s="173"/>
      <c r="L265" s="178"/>
      <c r="M265" s="179"/>
      <c r="N265" s="180"/>
      <c r="O265" s="180"/>
      <c r="P265" s="181">
        <f>P266</f>
        <v>0</v>
      </c>
      <c r="Q265" s="180"/>
      <c r="R265" s="181">
        <f>R266</f>
        <v>0</v>
      </c>
      <c r="S265" s="180"/>
      <c r="T265" s="182">
        <f>T266</f>
        <v>0</v>
      </c>
      <c r="AR265" s="183" t="s">
        <v>189</v>
      </c>
      <c r="AT265" s="184" t="s">
        <v>75</v>
      </c>
      <c r="AU265" s="184" t="s">
        <v>84</v>
      </c>
      <c r="AY265" s="183" t="s">
        <v>167</v>
      </c>
      <c r="BK265" s="185">
        <f>BK266</f>
        <v>0</v>
      </c>
    </row>
    <row r="266" spans="1:65" s="2" customFormat="1" ht="16.5" customHeight="1">
      <c r="A266" s="35"/>
      <c r="B266" s="36"/>
      <c r="C266" s="188" t="s">
        <v>505</v>
      </c>
      <c r="D266" s="188" t="s">
        <v>169</v>
      </c>
      <c r="E266" s="189" t="s">
        <v>568</v>
      </c>
      <c r="F266" s="190" t="s">
        <v>566</v>
      </c>
      <c r="G266" s="191" t="s">
        <v>554</v>
      </c>
      <c r="H266" s="192">
        <v>1</v>
      </c>
      <c r="I266" s="193"/>
      <c r="J266" s="194">
        <f>ROUND(I266*H266,2)</f>
        <v>0</v>
      </c>
      <c r="K266" s="190" t="s">
        <v>173</v>
      </c>
      <c r="L266" s="40"/>
      <c r="M266" s="195" t="s">
        <v>1</v>
      </c>
      <c r="N266" s="196" t="s">
        <v>41</v>
      </c>
      <c r="O266" s="72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9" t="s">
        <v>555</v>
      </c>
      <c r="AT266" s="199" t="s">
        <v>169</v>
      </c>
      <c r="AU266" s="199" t="s">
        <v>86</v>
      </c>
      <c r="AY266" s="18" t="s">
        <v>167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8" t="s">
        <v>84</v>
      </c>
      <c r="BK266" s="200">
        <f>ROUND(I266*H266,2)</f>
        <v>0</v>
      </c>
      <c r="BL266" s="18" t="s">
        <v>555</v>
      </c>
      <c r="BM266" s="199" t="s">
        <v>618</v>
      </c>
    </row>
    <row r="267" spans="1:65" s="12" customFormat="1" ht="22.9" customHeight="1">
      <c r="B267" s="172"/>
      <c r="C267" s="173"/>
      <c r="D267" s="174" t="s">
        <v>75</v>
      </c>
      <c r="E267" s="186" t="s">
        <v>570</v>
      </c>
      <c r="F267" s="186" t="s">
        <v>571</v>
      </c>
      <c r="G267" s="173"/>
      <c r="H267" s="173"/>
      <c r="I267" s="176"/>
      <c r="J267" s="187">
        <f>BK267</f>
        <v>0</v>
      </c>
      <c r="K267" s="173"/>
      <c r="L267" s="178"/>
      <c r="M267" s="179"/>
      <c r="N267" s="180"/>
      <c r="O267" s="180"/>
      <c r="P267" s="181">
        <f>P268</f>
        <v>0</v>
      </c>
      <c r="Q267" s="180"/>
      <c r="R267" s="181">
        <f>R268</f>
        <v>0</v>
      </c>
      <c r="S267" s="180"/>
      <c r="T267" s="182">
        <f>T268</f>
        <v>0</v>
      </c>
      <c r="AR267" s="183" t="s">
        <v>189</v>
      </c>
      <c r="AT267" s="184" t="s">
        <v>75</v>
      </c>
      <c r="AU267" s="184" t="s">
        <v>84</v>
      </c>
      <c r="AY267" s="183" t="s">
        <v>167</v>
      </c>
      <c r="BK267" s="185">
        <f>BK268</f>
        <v>0</v>
      </c>
    </row>
    <row r="268" spans="1:65" s="2" customFormat="1" ht="16.5" customHeight="1">
      <c r="A268" s="35"/>
      <c r="B268" s="36"/>
      <c r="C268" s="188" t="s">
        <v>510</v>
      </c>
      <c r="D268" s="188" t="s">
        <v>169</v>
      </c>
      <c r="E268" s="189" t="s">
        <v>573</v>
      </c>
      <c r="F268" s="190" t="s">
        <v>574</v>
      </c>
      <c r="G268" s="191" t="s">
        <v>554</v>
      </c>
      <c r="H268" s="192">
        <v>1</v>
      </c>
      <c r="I268" s="193"/>
      <c r="J268" s="194">
        <f>ROUND(I268*H268,2)</f>
        <v>0</v>
      </c>
      <c r="K268" s="190" t="s">
        <v>173</v>
      </c>
      <c r="L268" s="40"/>
      <c r="M268" s="244" t="s">
        <v>1</v>
      </c>
      <c r="N268" s="245" t="s">
        <v>41</v>
      </c>
      <c r="O268" s="246"/>
      <c r="P268" s="247">
        <f>O268*H268</f>
        <v>0</v>
      </c>
      <c r="Q268" s="247">
        <v>0</v>
      </c>
      <c r="R268" s="247">
        <f>Q268*H268</f>
        <v>0</v>
      </c>
      <c r="S268" s="247">
        <v>0</v>
      </c>
      <c r="T268" s="24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9" t="s">
        <v>555</v>
      </c>
      <c r="AT268" s="199" t="s">
        <v>169</v>
      </c>
      <c r="AU268" s="199" t="s">
        <v>86</v>
      </c>
      <c r="AY268" s="18" t="s">
        <v>167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8" t="s">
        <v>84</v>
      </c>
      <c r="BK268" s="200">
        <f>ROUND(I268*H268,2)</f>
        <v>0</v>
      </c>
      <c r="BL268" s="18" t="s">
        <v>555</v>
      </c>
      <c r="BM268" s="199" t="s">
        <v>619</v>
      </c>
    </row>
    <row r="269" spans="1:65" s="2" customFormat="1" ht="6.95" customHeight="1">
      <c r="A269" s="35"/>
      <c r="B269" s="55"/>
      <c r="C269" s="56"/>
      <c r="D269" s="56"/>
      <c r="E269" s="56"/>
      <c r="F269" s="56"/>
      <c r="G269" s="56"/>
      <c r="H269" s="56"/>
      <c r="I269" s="56"/>
      <c r="J269" s="56"/>
      <c r="K269" s="56"/>
      <c r="L269" s="40"/>
      <c r="M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</row>
  </sheetData>
  <sheetProtection algorithmName="SHA-512" hashValue="f8Mc5nvLSsG1mxKwGQeKpv+7qjNa6Lo4+WwxqMAmdV5rYrSViDFnH2dyi48vTvcTKH4Uzv12dEk8ZUjoZaWbHQ==" saltValue="8MGVtE2HbvISwO/OBy3l/fO9NXMbd+agkNzVAmfBbBaqfATvFUqg8uZYc8erG//739fIlM4IwHVWY0jI2izLaA==" spinCount="100000" sheet="1" objects="1" scenarios="1" formatColumns="0" formatRows="0" autoFilter="0"/>
  <autoFilter ref="C127:K268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92</v>
      </c>
      <c r="AZ2" s="109" t="s">
        <v>111</v>
      </c>
      <c r="BA2" s="109" t="s">
        <v>1</v>
      </c>
      <c r="BB2" s="109" t="s">
        <v>1</v>
      </c>
      <c r="BC2" s="109" t="s">
        <v>620</v>
      </c>
      <c r="BD2" s="109" t="s">
        <v>86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  <c r="AZ3" s="109" t="s">
        <v>47</v>
      </c>
      <c r="BA3" s="109" t="s">
        <v>1</v>
      </c>
      <c r="BB3" s="109" t="s">
        <v>1</v>
      </c>
      <c r="BC3" s="109" t="s">
        <v>90</v>
      </c>
      <c r="BD3" s="109" t="s">
        <v>86</v>
      </c>
    </row>
    <row r="4" spans="1:56" s="1" customFormat="1" ht="24.95" customHeight="1">
      <c r="B4" s="21"/>
      <c r="D4" s="112" t="s">
        <v>113</v>
      </c>
      <c r="L4" s="21"/>
      <c r="M4" s="113" t="s">
        <v>10</v>
      </c>
      <c r="AT4" s="18" t="s">
        <v>4</v>
      </c>
      <c r="AZ4" s="109" t="s">
        <v>114</v>
      </c>
      <c r="BA4" s="109" t="s">
        <v>1</v>
      </c>
      <c r="BB4" s="109" t="s">
        <v>1</v>
      </c>
      <c r="BC4" s="109" t="s">
        <v>621</v>
      </c>
      <c r="BD4" s="109" t="s">
        <v>86</v>
      </c>
    </row>
    <row r="5" spans="1:56" s="1" customFormat="1" ht="6.95" customHeight="1">
      <c r="B5" s="21"/>
      <c r="L5" s="21"/>
      <c r="AZ5" s="109" t="s">
        <v>132</v>
      </c>
      <c r="BA5" s="109" t="s">
        <v>1</v>
      </c>
      <c r="BB5" s="109" t="s">
        <v>1</v>
      </c>
      <c r="BC5" s="109" t="s">
        <v>90</v>
      </c>
      <c r="BD5" s="109" t="s">
        <v>86</v>
      </c>
    </row>
    <row r="6" spans="1:56" s="1" customFormat="1" ht="12" customHeight="1">
      <c r="B6" s="21"/>
      <c r="D6" s="114" t="s">
        <v>16</v>
      </c>
      <c r="L6" s="21"/>
      <c r="AZ6" s="109" t="s">
        <v>116</v>
      </c>
      <c r="BA6" s="109" t="s">
        <v>1</v>
      </c>
      <c r="BB6" s="109" t="s">
        <v>1</v>
      </c>
      <c r="BC6" s="109" t="s">
        <v>622</v>
      </c>
      <c r="BD6" s="109" t="s">
        <v>86</v>
      </c>
    </row>
    <row r="7" spans="1:56" s="1" customFormat="1" ht="26.25" customHeight="1">
      <c r="B7" s="21"/>
      <c r="E7" s="316" t="str">
        <f>'Rekapitulace stavby'!K6</f>
        <v>Lokalita pro výstavbu rodinných domů BI 304,k.ú. Kelč - Staré Město</v>
      </c>
      <c r="F7" s="317"/>
      <c r="G7" s="317"/>
      <c r="H7" s="317"/>
      <c r="L7" s="21"/>
      <c r="AZ7" s="109" t="s">
        <v>118</v>
      </c>
      <c r="BA7" s="109" t="s">
        <v>1</v>
      </c>
      <c r="BB7" s="109" t="s">
        <v>1</v>
      </c>
      <c r="BC7" s="109" t="s">
        <v>623</v>
      </c>
      <c r="BD7" s="109" t="s">
        <v>86</v>
      </c>
    </row>
    <row r="8" spans="1:56" s="2" customFormat="1" ht="12" customHeight="1">
      <c r="A8" s="35"/>
      <c r="B8" s="40"/>
      <c r="C8" s="35"/>
      <c r="D8" s="114" t="s">
        <v>122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18" t="s">
        <v>624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7. 2. 2023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2" t="s">
        <v>1</v>
      </c>
      <c r="F27" s="322"/>
      <c r="G27" s="322"/>
      <c r="H27" s="32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ROUND((SUM(BE126:BE246)),  2)</f>
        <v>0</v>
      </c>
      <c r="G33" s="35"/>
      <c r="H33" s="35"/>
      <c r="I33" s="126">
        <v>0.21</v>
      </c>
      <c r="J33" s="125">
        <f>ROUND(((SUM(BE126:BE246))*I33),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ROUND((SUM(BF126:BF246)),  2)</f>
        <v>0</v>
      </c>
      <c r="G34" s="35"/>
      <c r="H34" s="35"/>
      <c r="I34" s="126">
        <v>0.15</v>
      </c>
      <c r="J34" s="125">
        <f>ROUND(((SUM(BF126:BF246))*I34),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ROUND((SUM(BG126:BG246)),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ROUND((SUM(BH126:BH246)),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ROUND((SUM(BI126:BI246)),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3" t="str">
        <f>E7</f>
        <v>Lokalita pro výstavbu rodinných domů BI 304,k.ú. Kelč - Staré Město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104 - SO 104 Chodník - úsek 1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Kelč-Staré Město</v>
      </c>
      <c r="G89" s="37"/>
      <c r="H89" s="37"/>
      <c r="I89" s="30" t="s">
        <v>22</v>
      </c>
      <c r="J89" s="67" t="str">
        <f>IF(J12="","",J12)</f>
        <v>7. 2. 2023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Město Kelč</v>
      </c>
      <c r="G91" s="37"/>
      <c r="H91" s="37"/>
      <c r="I91" s="30" t="s">
        <v>30</v>
      </c>
      <c r="J91" s="33" t="str">
        <f>E21</f>
        <v xml:space="preserve">LZ-PROJEKT plus s.r.o.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135</v>
      </c>
      <c r="D94" s="146"/>
      <c r="E94" s="146"/>
      <c r="F94" s="146"/>
      <c r="G94" s="146"/>
      <c r="H94" s="146"/>
      <c r="I94" s="146"/>
      <c r="J94" s="147" t="s">
        <v>136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137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138</v>
      </c>
    </row>
    <row r="97" spans="1:31" s="9" customFormat="1" ht="24.95" customHeight="1">
      <c r="B97" s="149"/>
      <c r="C97" s="150"/>
      <c r="D97" s="151" t="s">
        <v>139</v>
      </c>
      <c r="E97" s="152"/>
      <c r="F97" s="152"/>
      <c r="G97" s="152"/>
      <c r="H97" s="152"/>
      <c r="I97" s="152"/>
      <c r="J97" s="153">
        <f>J127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140</v>
      </c>
      <c r="E98" s="158"/>
      <c r="F98" s="158"/>
      <c r="G98" s="158"/>
      <c r="H98" s="158"/>
      <c r="I98" s="158"/>
      <c r="J98" s="159">
        <f>J128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143</v>
      </c>
      <c r="E99" s="158"/>
      <c r="F99" s="158"/>
      <c r="G99" s="158"/>
      <c r="H99" s="158"/>
      <c r="I99" s="158"/>
      <c r="J99" s="159">
        <f>J170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145</v>
      </c>
      <c r="E100" s="158"/>
      <c r="F100" s="158"/>
      <c r="G100" s="158"/>
      <c r="H100" s="158"/>
      <c r="I100" s="158"/>
      <c r="J100" s="159">
        <f>J208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146</v>
      </c>
      <c r="E101" s="158"/>
      <c r="F101" s="158"/>
      <c r="G101" s="158"/>
      <c r="H101" s="158"/>
      <c r="I101" s="158"/>
      <c r="J101" s="159">
        <f>J222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147</v>
      </c>
      <c r="E102" s="158"/>
      <c r="F102" s="158"/>
      <c r="G102" s="158"/>
      <c r="H102" s="158"/>
      <c r="I102" s="158"/>
      <c r="J102" s="159">
        <f>J236</f>
        <v>0</v>
      </c>
      <c r="K102" s="156"/>
      <c r="L102" s="160"/>
    </row>
    <row r="103" spans="1:31" s="9" customFormat="1" ht="24.95" customHeight="1">
      <c r="B103" s="149"/>
      <c r="C103" s="150"/>
      <c r="D103" s="151" t="s">
        <v>148</v>
      </c>
      <c r="E103" s="152"/>
      <c r="F103" s="152"/>
      <c r="G103" s="152"/>
      <c r="H103" s="152"/>
      <c r="I103" s="152"/>
      <c r="J103" s="153">
        <f>J238</f>
        <v>0</v>
      </c>
      <c r="K103" s="150"/>
      <c r="L103" s="154"/>
    </row>
    <row r="104" spans="1:31" s="10" customFormat="1" ht="19.899999999999999" customHeight="1">
      <c r="B104" s="155"/>
      <c r="C104" s="156"/>
      <c r="D104" s="157" t="s">
        <v>149</v>
      </c>
      <c r="E104" s="158"/>
      <c r="F104" s="158"/>
      <c r="G104" s="158"/>
      <c r="H104" s="158"/>
      <c r="I104" s="158"/>
      <c r="J104" s="159">
        <f>J239</f>
        <v>0</v>
      </c>
      <c r="K104" s="156"/>
      <c r="L104" s="160"/>
    </row>
    <row r="105" spans="1:31" s="10" customFormat="1" ht="19.899999999999999" customHeight="1">
      <c r="B105" s="155"/>
      <c r="C105" s="156"/>
      <c r="D105" s="157" t="s">
        <v>150</v>
      </c>
      <c r="E105" s="158"/>
      <c r="F105" s="158"/>
      <c r="G105" s="158"/>
      <c r="H105" s="158"/>
      <c r="I105" s="158"/>
      <c r="J105" s="159">
        <f>J243</f>
        <v>0</v>
      </c>
      <c r="K105" s="156"/>
      <c r="L105" s="160"/>
    </row>
    <row r="106" spans="1:31" s="10" customFormat="1" ht="19.899999999999999" customHeight="1">
      <c r="B106" s="155"/>
      <c r="C106" s="156"/>
      <c r="D106" s="157" t="s">
        <v>151</v>
      </c>
      <c r="E106" s="158"/>
      <c r="F106" s="158"/>
      <c r="G106" s="158"/>
      <c r="H106" s="158"/>
      <c r="I106" s="158"/>
      <c r="J106" s="159">
        <f>J245</f>
        <v>0</v>
      </c>
      <c r="K106" s="156"/>
      <c r="L106" s="160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152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>
      <c r="A116" s="35"/>
      <c r="B116" s="36"/>
      <c r="C116" s="37"/>
      <c r="D116" s="37"/>
      <c r="E116" s="323" t="str">
        <f>E7</f>
        <v>Lokalita pro výstavbu rodinných domů BI 304,k.ú. Kelč - Staré Město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5" t="str">
        <f>E9</f>
        <v>104 - SO 104 Chodník - úsek 1</v>
      </c>
      <c r="F118" s="325"/>
      <c r="G118" s="325"/>
      <c r="H118" s="32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Kelč-Staré Město</v>
      </c>
      <c r="G120" s="37"/>
      <c r="H120" s="37"/>
      <c r="I120" s="30" t="s">
        <v>22</v>
      </c>
      <c r="J120" s="67" t="str">
        <f>IF(J12="","",J12)</f>
        <v>7. 2. 2023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E15</f>
        <v>Město Kelč</v>
      </c>
      <c r="G122" s="37"/>
      <c r="H122" s="37"/>
      <c r="I122" s="30" t="s">
        <v>30</v>
      </c>
      <c r="J122" s="33" t="str">
        <f>E21</f>
        <v xml:space="preserve">LZ-PROJEKT plus s.r.o.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Fajfrová Irena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1"/>
      <c r="B125" s="162"/>
      <c r="C125" s="163" t="s">
        <v>153</v>
      </c>
      <c r="D125" s="164" t="s">
        <v>61</v>
      </c>
      <c r="E125" s="164" t="s">
        <v>57</v>
      </c>
      <c r="F125" s="164" t="s">
        <v>58</v>
      </c>
      <c r="G125" s="164" t="s">
        <v>154</v>
      </c>
      <c r="H125" s="164" t="s">
        <v>155</v>
      </c>
      <c r="I125" s="164" t="s">
        <v>156</v>
      </c>
      <c r="J125" s="164" t="s">
        <v>136</v>
      </c>
      <c r="K125" s="165" t="s">
        <v>157</v>
      </c>
      <c r="L125" s="166"/>
      <c r="M125" s="76" t="s">
        <v>1</v>
      </c>
      <c r="N125" s="77" t="s">
        <v>40</v>
      </c>
      <c r="O125" s="77" t="s">
        <v>158</v>
      </c>
      <c r="P125" s="77" t="s">
        <v>159</v>
      </c>
      <c r="Q125" s="77" t="s">
        <v>160</v>
      </c>
      <c r="R125" s="77" t="s">
        <v>161</v>
      </c>
      <c r="S125" s="77" t="s">
        <v>162</v>
      </c>
      <c r="T125" s="78" t="s">
        <v>163</v>
      </c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</row>
    <row r="126" spans="1:63" s="2" customFormat="1" ht="22.9" customHeight="1">
      <c r="A126" s="35"/>
      <c r="B126" s="36"/>
      <c r="C126" s="83" t="s">
        <v>164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P127+P238</f>
        <v>0</v>
      </c>
      <c r="Q126" s="80"/>
      <c r="R126" s="169">
        <f>R127+R238</f>
        <v>765.95036820000007</v>
      </c>
      <c r="S126" s="80"/>
      <c r="T126" s="170">
        <f>T127+T238</f>
        <v>2.1974999999999998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138</v>
      </c>
      <c r="BK126" s="171">
        <f>BK127+BK238</f>
        <v>0</v>
      </c>
    </row>
    <row r="127" spans="1:63" s="12" customFormat="1" ht="25.9" customHeight="1">
      <c r="B127" s="172"/>
      <c r="C127" s="173"/>
      <c r="D127" s="174" t="s">
        <v>75</v>
      </c>
      <c r="E127" s="175" t="s">
        <v>165</v>
      </c>
      <c r="F127" s="175" t="s">
        <v>166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P128+P170+P208+P222+P236</f>
        <v>0</v>
      </c>
      <c r="Q127" s="180"/>
      <c r="R127" s="181">
        <f>R128+R170+R208+R222+R236</f>
        <v>765.95036820000007</v>
      </c>
      <c r="S127" s="180"/>
      <c r="T127" s="182">
        <f>T128+T170+T208+T222+T236</f>
        <v>2.1974999999999998</v>
      </c>
      <c r="AR127" s="183" t="s">
        <v>84</v>
      </c>
      <c r="AT127" s="184" t="s">
        <v>75</v>
      </c>
      <c r="AU127" s="184" t="s">
        <v>76</v>
      </c>
      <c r="AY127" s="183" t="s">
        <v>167</v>
      </c>
      <c r="BK127" s="185">
        <f>BK128+BK170+BK208+BK222+BK236</f>
        <v>0</v>
      </c>
    </row>
    <row r="128" spans="1:63" s="12" customFormat="1" ht="22.9" customHeight="1">
      <c r="B128" s="172"/>
      <c r="C128" s="173"/>
      <c r="D128" s="174" t="s">
        <v>75</v>
      </c>
      <c r="E128" s="186" t="s">
        <v>84</v>
      </c>
      <c r="F128" s="186" t="s">
        <v>168</v>
      </c>
      <c r="G128" s="173"/>
      <c r="H128" s="173"/>
      <c r="I128" s="176"/>
      <c r="J128" s="187">
        <f>BK128</f>
        <v>0</v>
      </c>
      <c r="K128" s="173"/>
      <c r="L128" s="178"/>
      <c r="M128" s="179"/>
      <c r="N128" s="180"/>
      <c r="O128" s="180"/>
      <c r="P128" s="181">
        <f>SUM(P129:P169)</f>
        <v>0</v>
      </c>
      <c r="Q128" s="180"/>
      <c r="R128" s="181">
        <f>SUM(R129:R169)</f>
        <v>5.4999999999999997E-3</v>
      </c>
      <c r="S128" s="180"/>
      <c r="T128" s="182">
        <f>SUM(T129:T169)</f>
        <v>2.1974999999999998</v>
      </c>
      <c r="AR128" s="183" t="s">
        <v>84</v>
      </c>
      <c r="AT128" s="184" t="s">
        <v>75</v>
      </c>
      <c r="AU128" s="184" t="s">
        <v>84</v>
      </c>
      <c r="AY128" s="183" t="s">
        <v>167</v>
      </c>
      <c r="BK128" s="185">
        <f>SUM(BK129:BK169)</f>
        <v>0</v>
      </c>
    </row>
    <row r="129" spans="1:65" s="2" customFormat="1" ht="24.2" customHeight="1">
      <c r="A129" s="35"/>
      <c r="B129" s="36"/>
      <c r="C129" s="188" t="s">
        <v>84</v>
      </c>
      <c r="D129" s="188" t="s">
        <v>169</v>
      </c>
      <c r="E129" s="189" t="s">
        <v>170</v>
      </c>
      <c r="F129" s="190" t="s">
        <v>171</v>
      </c>
      <c r="G129" s="191" t="s">
        <v>172</v>
      </c>
      <c r="H129" s="192">
        <v>2.5</v>
      </c>
      <c r="I129" s="193"/>
      <c r="J129" s="194">
        <f>ROUND(I129*H129,2)</f>
        <v>0</v>
      </c>
      <c r="K129" s="190" t="s">
        <v>173</v>
      </c>
      <c r="L129" s="40"/>
      <c r="M129" s="195" t="s">
        <v>1</v>
      </c>
      <c r="N129" s="196" t="s">
        <v>41</v>
      </c>
      <c r="O129" s="72"/>
      <c r="P129" s="197">
        <f>O129*H129</f>
        <v>0</v>
      </c>
      <c r="Q129" s="197">
        <v>0</v>
      </c>
      <c r="R129" s="197">
        <f>Q129*H129</f>
        <v>0</v>
      </c>
      <c r="S129" s="197">
        <v>0.28999999999999998</v>
      </c>
      <c r="T129" s="198">
        <f>S129*H129</f>
        <v>0.72499999999999998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174</v>
      </c>
      <c r="AT129" s="199" t="s">
        <v>169</v>
      </c>
      <c r="AU129" s="199" t="s">
        <v>86</v>
      </c>
      <c r="AY129" s="18" t="s">
        <v>167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84</v>
      </c>
      <c r="BK129" s="200">
        <f>ROUND(I129*H129,2)</f>
        <v>0</v>
      </c>
      <c r="BL129" s="18" t="s">
        <v>174</v>
      </c>
      <c r="BM129" s="199" t="s">
        <v>625</v>
      </c>
    </row>
    <row r="130" spans="1:65" s="2" customFormat="1" ht="24.2" customHeight="1">
      <c r="A130" s="35"/>
      <c r="B130" s="36"/>
      <c r="C130" s="188" t="s">
        <v>86</v>
      </c>
      <c r="D130" s="188" t="s">
        <v>169</v>
      </c>
      <c r="E130" s="189" t="s">
        <v>176</v>
      </c>
      <c r="F130" s="190" t="s">
        <v>177</v>
      </c>
      <c r="G130" s="191" t="s">
        <v>172</v>
      </c>
      <c r="H130" s="192">
        <v>2.5</v>
      </c>
      <c r="I130" s="193"/>
      <c r="J130" s="194">
        <f>ROUND(I130*H130,2)</f>
        <v>0</v>
      </c>
      <c r="K130" s="190" t="s">
        <v>173</v>
      </c>
      <c r="L130" s="40"/>
      <c r="M130" s="195" t="s">
        <v>1</v>
      </c>
      <c r="N130" s="196" t="s">
        <v>41</v>
      </c>
      <c r="O130" s="72"/>
      <c r="P130" s="197">
        <f>O130*H130</f>
        <v>0</v>
      </c>
      <c r="Q130" s="197">
        <v>0</v>
      </c>
      <c r="R130" s="197">
        <f>Q130*H130</f>
        <v>0</v>
      </c>
      <c r="S130" s="197">
        <v>0.22</v>
      </c>
      <c r="T130" s="198">
        <f>S130*H130</f>
        <v>0.55000000000000004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174</v>
      </c>
      <c r="AT130" s="199" t="s">
        <v>169</v>
      </c>
      <c r="AU130" s="199" t="s">
        <v>86</v>
      </c>
      <c r="AY130" s="18" t="s">
        <v>167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84</v>
      </c>
      <c r="BK130" s="200">
        <f>ROUND(I130*H130,2)</f>
        <v>0</v>
      </c>
      <c r="BL130" s="18" t="s">
        <v>174</v>
      </c>
      <c r="BM130" s="199" t="s">
        <v>626</v>
      </c>
    </row>
    <row r="131" spans="1:65" s="2" customFormat="1" ht="16.5" customHeight="1">
      <c r="A131" s="35"/>
      <c r="B131" s="36"/>
      <c r="C131" s="188" t="s">
        <v>179</v>
      </c>
      <c r="D131" s="188" t="s">
        <v>169</v>
      </c>
      <c r="E131" s="189" t="s">
        <v>180</v>
      </c>
      <c r="F131" s="190" t="s">
        <v>181</v>
      </c>
      <c r="G131" s="191" t="s">
        <v>182</v>
      </c>
      <c r="H131" s="192">
        <v>4.5</v>
      </c>
      <c r="I131" s="193"/>
      <c r="J131" s="194">
        <f>ROUND(I131*H131,2)</f>
        <v>0</v>
      </c>
      <c r="K131" s="190" t="s">
        <v>173</v>
      </c>
      <c r="L131" s="40"/>
      <c r="M131" s="195" t="s">
        <v>1</v>
      </c>
      <c r="N131" s="196" t="s">
        <v>41</v>
      </c>
      <c r="O131" s="72"/>
      <c r="P131" s="197">
        <f>O131*H131</f>
        <v>0</v>
      </c>
      <c r="Q131" s="197">
        <v>0</v>
      </c>
      <c r="R131" s="197">
        <f>Q131*H131</f>
        <v>0</v>
      </c>
      <c r="S131" s="197">
        <v>0.20499999999999999</v>
      </c>
      <c r="T131" s="198">
        <f>S131*H131</f>
        <v>0.92249999999999999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174</v>
      </c>
      <c r="AT131" s="199" t="s">
        <v>169</v>
      </c>
      <c r="AU131" s="199" t="s">
        <v>86</v>
      </c>
      <c r="AY131" s="18" t="s">
        <v>167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84</v>
      </c>
      <c r="BK131" s="200">
        <f>ROUND(I131*H131,2)</f>
        <v>0</v>
      </c>
      <c r="BL131" s="18" t="s">
        <v>174</v>
      </c>
      <c r="BM131" s="199" t="s">
        <v>627</v>
      </c>
    </row>
    <row r="132" spans="1:65" s="2" customFormat="1" ht="24.2" customHeight="1">
      <c r="A132" s="35"/>
      <c r="B132" s="36"/>
      <c r="C132" s="188" t="s">
        <v>174</v>
      </c>
      <c r="D132" s="188" t="s">
        <v>169</v>
      </c>
      <c r="E132" s="189" t="s">
        <v>184</v>
      </c>
      <c r="F132" s="190" t="s">
        <v>185</v>
      </c>
      <c r="G132" s="191" t="s">
        <v>172</v>
      </c>
      <c r="H132" s="192">
        <v>1157</v>
      </c>
      <c r="I132" s="193"/>
      <c r="J132" s="194">
        <f>ROUND(I132*H132,2)</f>
        <v>0</v>
      </c>
      <c r="K132" s="190" t="s">
        <v>173</v>
      </c>
      <c r="L132" s="40"/>
      <c r="M132" s="195" t="s">
        <v>1</v>
      </c>
      <c r="N132" s="196" t="s">
        <v>41</v>
      </c>
      <c r="O132" s="72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174</v>
      </c>
      <c r="AT132" s="199" t="s">
        <v>169</v>
      </c>
      <c r="AU132" s="199" t="s">
        <v>86</v>
      </c>
      <c r="AY132" s="18" t="s">
        <v>167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84</v>
      </c>
      <c r="BK132" s="200">
        <f>ROUND(I132*H132,2)</f>
        <v>0</v>
      </c>
      <c r="BL132" s="18" t="s">
        <v>174</v>
      </c>
      <c r="BM132" s="199" t="s">
        <v>628</v>
      </c>
    </row>
    <row r="133" spans="1:65" s="13" customFormat="1" ht="11.25">
      <c r="B133" s="201"/>
      <c r="C133" s="202"/>
      <c r="D133" s="203" t="s">
        <v>187</v>
      </c>
      <c r="E133" s="204" t="s">
        <v>111</v>
      </c>
      <c r="F133" s="205" t="s">
        <v>629</v>
      </c>
      <c r="G133" s="202"/>
      <c r="H133" s="206">
        <v>1157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187</v>
      </c>
      <c r="AU133" s="212" t="s">
        <v>86</v>
      </c>
      <c r="AV133" s="13" t="s">
        <v>86</v>
      </c>
      <c r="AW133" s="13" t="s">
        <v>32</v>
      </c>
      <c r="AX133" s="13" t="s">
        <v>84</v>
      </c>
      <c r="AY133" s="212" t="s">
        <v>167</v>
      </c>
    </row>
    <row r="134" spans="1:65" s="2" customFormat="1" ht="37.9" customHeight="1">
      <c r="A134" s="35"/>
      <c r="B134" s="36"/>
      <c r="C134" s="188" t="s">
        <v>189</v>
      </c>
      <c r="D134" s="188" t="s">
        <v>169</v>
      </c>
      <c r="E134" s="189" t="s">
        <v>190</v>
      </c>
      <c r="F134" s="190" t="s">
        <v>191</v>
      </c>
      <c r="G134" s="191" t="s">
        <v>192</v>
      </c>
      <c r="H134" s="192">
        <v>104</v>
      </c>
      <c r="I134" s="193"/>
      <c r="J134" s="194">
        <f>ROUND(I134*H134,2)</f>
        <v>0</v>
      </c>
      <c r="K134" s="190" t="s">
        <v>173</v>
      </c>
      <c r="L134" s="40"/>
      <c r="M134" s="195" t="s">
        <v>1</v>
      </c>
      <c r="N134" s="196" t="s">
        <v>41</v>
      </c>
      <c r="O134" s="72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174</v>
      </c>
      <c r="AT134" s="199" t="s">
        <v>169</v>
      </c>
      <c r="AU134" s="199" t="s">
        <v>86</v>
      </c>
      <c r="AY134" s="18" t="s">
        <v>167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84</v>
      </c>
      <c r="BK134" s="200">
        <f>ROUND(I134*H134,2)</f>
        <v>0</v>
      </c>
      <c r="BL134" s="18" t="s">
        <v>174</v>
      </c>
      <c r="BM134" s="199" t="s">
        <v>630</v>
      </c>
    </row>
    <row r="135" spans="1:65" s="13" customFormat="1" ht="11.25">
      <c r="B135" s="201"/>
      <c r="C135" s="202"/>
      <c r="D135" s="203" t="s">
        <v>187</v>
      </c>
      <c r="E135" s="204" t="s">
        <v>47</v>
      </c>
      <c r="F135" s="205" t="s">
        <v>631</v>
      </c>
      <c r="G135" s="202"/>
      <c r="H135" s="206">
        <v>104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187</v>
      </c>
      <c r="AU135" s="212" t="s">
        <v>86</v>
      </c>
      <c r="AV135" s="13" t="s">
        <v>86</v>
      </c>
      <c r="AW135" s="13" t="s">
        <v>32</v>
      </c>
      <c r="AX135" s="13" t="s">
        <v>84</v>
      </c>
      <c r="AY135" s="212" t="s">
        <v>167</v>
      </c>
    </row>
    <row r="136" spans="1:65" s="2" customFormat="1" ht="37.9" customHeight="1">
      <c r="A136" s="35"/>
      <c r="B136" s="36"/>
      <c r="C136" s="188" t="s">
        <v>195</v>
      </c>
      <c r="D136" s="188" t="s">
        <v>169</v>
      </c>
      <c r="E136" s="189" t="s">
        <v>232</v>
      </c>
      <c r="F136" s="190" t="s">
        <v>233</v>
      </c>
      <c r="G136" s="191" t="s">
        <v>192</v>
      </c>
      <c r="H136" s="192">
        <v>82.5</v>
      </c>
      <c r="I136" s="193"/>
      <c r="J136" s="194">
        <f>ROUND(I136*H136,2)</f>
        <v>0</v>
      </c>
      <c r="K136" s="190" t="s">
        <v>173</v>
      </c>
      <c r="L136" s="40"/>
      <c r="M136" s="195" t="s">
        <v>1</v>
      </c>
      <c r="N136" s="196" t="s">
        <v>41</v>
      </c>
      <c r="O136" s="72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174</v>
      </c>
      <c r="AT136" s="199" t="s">
        <v>169</v>
      </c>
      <c r="AU136" s="199" t="s">
        <v>86</v>
      </c>
      <c r="AY136" s="18" t="s">
        <v>167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8" t="s">
        <v>84</v>
      </c>
      <c r="BK136" s="200">
        <f>ROUND(I136*H136,2)</f>
        <v>0</v>
      </c>
      <c r="BL136" s="18" t="s">
        <v>174</v>
      </c>
      <c r="BM136" s="199" t="s">
        <v>632</v>
      </c>
    </row>
    <row r="137" spans="1:65" s="14" customFormat="1" ht="11.25">
      <c r="B137" s="213"/>
      <c r="C137" s="214"/>
      <c r="D137" s="203" t="s">
        <v>187</v>
      </c>
      <c r="E137" s="215" t="s">
        <v>1</v>
      </c>
      <c r="F137" s="216" t="s">
        <v>235</v>
      </c>
      <c r="G137" s="214"/>
      <c r="H137" s="215" t="s">
        <v>1</v>
      </c>
      <c r="I137" s="217"/>
      <c r="J137" s="214"/>
      <c r="K137" s="214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187</v>
      </c>
      <c r="AU137" s="222" t="s">
        <v>86</v>
      </c>
      <c r="AV137" s="14" t="s">
        <v>84</v>
      </c>
      <c r="AW137" s="14" t="s">
        <v>32</v>
      </c>
      <c r="AX137" s="14" t="s">
        <v>76</v>
      </c>
      <c r="AY137" s="222" t="s">
        <v>167</v>
      </c>
    </row>
    <row r="138" spans="1:65" s="13" customFormat="1" ht="11.25">
      <c r="B138" s="201"/>
      <c r="C138" s="202"/>
      <c r="D138" s="203" t="s">
        <v>187</v>
      </c>
      <c r="E138" s="204" t="s">
        <v>1</v>
      </c>
      <c r="F138" s="205" t="s">
        <v>236</v>
      </c>
      <c r="G138" s="202"/>
      <c r="H138" s="206">
        <v>82.5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187</v>
      </c>
      <c r="AU138" s="212" t="s">
        <v>86</v>
      </c>
      <c r="AV138" s="13" t="s">
        <v>86</v>
      </c>
      <c r="AW138" s="13" t="s">
        <v>32</v>
      </c>
      <c r="AX138" s="13" t="s">
        <v>84</v>
      </c>
      <c r="AY138" s="212" t="s">
        <v>167</v>
      </c>
    </row>
    <row r="139" spans="1:65" s="2" customFormat="1" ht="37.9" customHeight="1">
      <c r="A139" s="35"/>
      <c r="B139" s="36"/>
      <c r="C139" s="188" t="s">
        <v>201</v>
      </c>
      <c r="D139" s="188" t="s">
        <v>169</v>
      </c>
      <c r="E139" s="189" t="s">
        <v>238</v>
      </c>
      <c r="F139" s="190" t="s">
        <v>239</v>
      </c>
      <c r="G139" s="191" t="s">
        <v>192</v>
      </c>
      <c r="H139" s="192">
        <v>132.30000000000001</v>
      </c>
      <c r="I139" s="193"/>
      <c r="J139" s="194">
        <f>ROUND(I139*H139,2)</f>
        <v>0</v>
      </c>
      <c r="K139" s="190" t="s">
        <v>173</v>
      </c>
      <c r="L139" s="40"/>
      <c r="M139" s="195" t="s">
        <v>1</v>
      </c>
      <c r="N139" s="196" t="s">
        <v>41</v>
      </c>
      <c r="O139" s="72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174</v>
      </c>
      <c r="AT139" s="199" t="s">
        <v>169</v>
      </c>
      <c r="AU139" s="199" t="s">
        <v>86</v>
      </c>
      <c r="AY139" s="18" t="s">
        <v>167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84</v>
      </c>
      <c r="BK139" s="200">
        <f>ROUND(I139*H139,2)</f>
        <v>0</v>
      </c>
      <c r="BL139" s="18" t="s">
        <v>174</v>
      </c>
      <c r="BM139" s="199" t="s">
        <v>633</v>
      </c>
    </row>
    <row r="140" spans="1:65" s="14" customFormat="1" ht="11.25">
      <c r="B140" s="213"/>
      <c r="C140" s="214"/>
      <c r="D140" s="203" t="s">
        <v>187</v>
      </c>
      <c r="E140" s="215" t="s">
        <v>1</v>
      </c>
      <c r="F140" s="216" t="s">
        <v>241</v>
      </c>
      <c r="G140" s="214"/>
      <c r="H140" s="215" t="s">
        <v>1</v>
      </c>
      <c r="I140" s="217"/>
      <c r="J140" s="214"/>
      <c r="K140" s="214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187</v>
      </c>
      <c r="AU140" s="222" t="s">
        <v>86</v>
      </c>
      <c r="AV140" s="14" t="s">
        <v>84</v>
      </c>
      <c r="AW140" s="14" t="s">
        <v>32</v>
      </c>
      <c r="AX140" s="14" t="s">
        <v>76</v>
      </c>
      <c r="AY140" s="222" t="s">
        <v>167</v>
      </c>
    </row>
    <row r="141" spans="1:65" s="13" customFormat="1" ht="11.25">
      <c r="B141" s="201"/>
      <c r="C141" s="202"/>
      <c r="D141" s="203" t="s">
        <v>187</v>
      </c>
      <c r="E141" s="204" t="s">
        <v>1</v>
      </c>
      <c r="F141" s="205" t="s">
        <v>242</v>
      </c>
      <c r="G141" s="202"/>
      <c r="H141" s="206">
        <v>173.55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187</v>
      </c>
      <c r="AU141" s="212" t="s">
        <v>86</v>
      </c>
      <c r="AV141" s="13" t="s">
        <v>86</v>
      </c>
      <c r="AW141" s="13" t="s">
        <v>32</v>
      </c>
      <c r="AX141" s="13" t="s">
        <v>76</v>
      </c>
      <c r="AY141" s="212" t="s">
        <v>167</v>
      </c>
    </row>
    <row r="142" spans="1:65" s="13" customFormat="1" ht="11.25">
      <c r="B142" s="201"/>
      <c r="C142" s="202"/>
      <c r="D142" s="203" t="s">
        <v>187</v>
      </c>
      <c r="E142" s="204" t="s">
        <v>1</v>
      </c>
      <c r="F142" s="205" t="s">
        <v>243</v>
      </c>
      <c r="G142" s="202"/>
      <c r="H142" s="206">
        <v>-41.25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187</v>
      </c>
      <c r="AU142" s="212" t="s">
        <v>86</v>
      </c>
      <c r="AV142" s="13" t="s">
        <v>86</v>
      </c>
      <c r="AW142" s="13" t="s">
        <v>32</v>
      </c>
      <c r="AX142" s="13" t="s">
        <v>76</v>
      </c>
      <c r="AY142" s="212" t="s">
        <v>167</v>
      </c>
    </row>
    <row r="143" spans="1:65" s="15" customFormat="1" ht="11.25">
      <c r="B143" s="223"/>
      <c r="C143" s="224"/>
      <c r="D143" s="203" t="s">
        <v>187</v>
      </c>
      <c r="E143" s="225" t="s">
        <v>1</v>
      </c>
      <c r="F143" s="226" t="s">
        <v>244</v>
      </c>
      <c r="G143" s="224"/>
      <c r="H143" s="227">
        <v>132.30000000000001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187</v>
      </c>
      <c r="AU143" s="233" t="s">
        <v>86</v>
      </c>
      <c r="AV143" s="15" t="s">
        <v>174</v>
      </c>
      <c r="AW143" s="15" t="s">
        <v>32</v>
      </c>
      <c r="AX143" s="15" t="s">
        <v>84</v>
      </c>
      <c r="AY143" s="233" t="s">
        <v>167</v>
      </c>
    </row>
    <row r="144" spans="1:65" s="2" customFormat="1" ht="37.9" customHeight="1">
      <c r="A144" s="35"/>
      <c r="B144" s="36"/>
      <c r="C144" s="188" t="s">
        <v>207</v>
      </c>
      <c r="D144" s="188" t="s">
        <v>169</v>
      </c>
      <c r="E144" s="189" t="s">
        <v>238</v>
      </c>
      <c r="F144" s="190" t="s">
        <v>239</v>
      </c>
      <c r="G144" s="191" t="s">
        <v>192</v>
      </c>
      <c r="H144" s="192">
        <v>104</v>
      </c>
      <c r="I144" s="193"/>
      <c r="J144" s="194">
        <f>ROUND(I144*H144,2)</f>
        <v>0</v>
      </c>
      <c r="K144" s="190" t="s">
        <v>173</v>
      </c>
      <c r="L144" s="40"/>
      <c r="M144" s="195" t="s">
        <v>1</v>
      </c>
      <c r="N144" s="196" t="s">
        <v>41</v>
      </c>
      <c r="O144" s="72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174</v>
      </c>
      <c r="AT144" s="199" t="s">
        <v>169</v>
      </c>
      <c r="AU144" s="199" t="s">
        <v>86</v>
      </c>
      <c r="AY144" s="18" t="s">
        <v>167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84</v>
      </c>
      <c r="BK144" s="200">
        <f>ROUND(I144*H144,2)</f>
        <v>0</v>
      </c>
      <c r="BL144" s="18" t="s">
        <v>174</v>
      </c>
      <c r="BM144" s="199" t="s">
        <v>634</v>
      </c>
    </row>
    <row r="145" spans="1:65" s="14" customFormat="1" ht="11.25">
      <c r="B145" s="213"/>
      <c r="C145" s="214"/>
      <c r="D145" s="203" t="s">
        <v>187</v>
      </c>
      <c r="E145" s="215" t="s">
        <v>1</v>
      </c>
      <c r="F145" s="216" t="s">
        <v>246</v>
      </c>
      <c r="G145" s="214"/>
      <c r="H145" s="215" t="s">
        <v>1</v>
      </c>
      <c r="I145" s="217"/>
      <c r="J145" s="214"/>
      <c r="K145" s="214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187</v>
      </c>
      <c r="AU145" s="222" t="s">
        <v>86</v>
      </c>
      <c r="AV145" s="14" t="s">
        <v>84</v>
      </c>
      <c r="AW145" s="14" t="s">
        <v>32</v>
      </c>
      <c r="AX145" s="14" t="s">
        <v>76</v>
      </c>
      <c r="AY145" s="222" t="s">
        <v>167</v>
      </c>
    </row>
    <row r="146" spans="1:65" s="13" customFormat="1" ht="11.25">
      <c r="B146" s="201"/>
      <c r="C146" s="202"/>
      <c r="D146" s="203" t="s">
        <v>187</v>
      </c>
      <c r="E146" s="204" t="s">
        <v>132</v>
      </c>
      <c r="F146" s="205" t="s">
        <v>47</v>
      </c>
      <c r="G146" s="202"/>
      <c r="H146" s="206">
        <v>104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187</v>
      </c>
      <c r="AU146" s="212" t="s">
        <v>86</v>
      </c>
      <c r="AV146" s="13" t="s">
        <v>86</v>
      </c>
      <c r="AW146" s="13" t="s">
        <v>32</v>
      </c>
      <c r="AX146" s="13" t="s">
        <v>84</v>
      </c>
      <c r="AY146" s="212" t="s">
        <v>167</v>
      </c>
    </row>
    <row r="147" spans="1:65" s="2" customFormat="1" ht="37.9" customHeight="1">
      <c r="A147" s="35"/>
      <c r="B147" s="36"/>
      <c r="C147" s="188" t="s">
        <v>213</v>
      </c>
      <c r="D147" s="188" t="s">
        <v>169</v>
      </c>
      <c r="E147" s="189" t="s">
        <v>249</v>
      </c>
      <c r="F147" s="190" t="s">
        <v>250</v>
      </c>
      <c r="G147" s="191" t="s">
        <v>192</v>
      </c>
      <c r="H147" s="192">
        <v>1040</v>
      </c>
      <c r="I147" s="193"/>
      <c r="J147" s="194">
        <f>ROUND(I147*H147,2)</f>
        <v>0</v>
      </c>
      <c r="K147" s="190" t="s">
        <v>173</v>
      </c>
      <c r="L147" s="40"/>
      <c r="M147" s="195" t="s">
        <v>1</v>
      </c>
      <c r="N147" s="196" t="s">
        <v>41</v>
      </c>
      <c r="O147" s="72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174</v>
      </c>
      <c r="AT147" s="199" t="s">
        <v>169</v>
      </c>
      <c r="AU147" s="199" t="s">
        <v>86</v>
      </c>
      <c r="AY147" s="18" t="s">
        <v>167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84</v>
      </c>
      <c r="BK147" s="200">
        <f>ROUND(I147*H147,2)</f>
        <v>0</v>
      </c>
      <c r="BL147" s="18" t="s">
        <v>174</v>
      </c>
      <c r="BM147" s="199" t="s">
        <v>635</v>
      </c>
    </row>
    <row r="148" spans="1:65" s="13" customFormat="1" ht="11.25">
      <c r="B148" s="201"/>
      <c r="C148" s="202"/>
      <c r="D148" s="203" t="s">
        <v>187</v>
      </c>
      <c r="E148" s="204" t="s">
        <v>1</v>
      </c>
      <c r="F148" s="205" t="s">
        <v>252</v>
      </c>
      <c r="G148" s="202"/>
      <c r="H148" s="206">
        <v>1040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187</v>
      </c>
      <c r="AU148" s="212" t="s">
        <v>86</v>
      </c>
      <c r="AV148" s="13" t="s">
        <v>86</v>
      </c>
      <c r="AW148" s="13" t="s">
        <v>32</v>
      </c>
      <c r="AX148" s="13" t="s">
        <v>84</v>
      </c>
      <c r="AY148" s="212" t="s">
        <v>167</v>
      </c>
    </row>
    <row r="149" spans="1:65" s="2" customFormat="1" ht="24.2" customHeight="1">
      <c r="A149" s="35"/>
      <c r="B149" s="36"/>
      <c r="C149" s="188" t="s">
        <v>218</v>
      </c>
      <c r="D149" s="188" t="s">
        <v>169</v>
      </c>
      <c r="E149" s="189" t="s">
        <v>254</v>
      </c>
      <c r="F149" s="190" t="s">
        <v>255</v>
      </c>
      <c r="G149" s="191" t="s">
        <v>192</v>
      </c>
      <c r="H149" s="192">
        <v>41.25</v>
      </c>
      <c r="I149" s="193"/>
      <c r="J149" s="194">
        <f>ROUND(I149*H149,2)</f>
        <v>0</v>
      </c>
      <c r="K149" s="190" t="s">
        <v>173</v>
      </c>
      <c r="L149" s="40"/>
      <c r="M149" s="195" t="s">
        <v>1</v>
      </c>
      <c r="N149" s="196" t="s">
        <v>41</v>
      </c>
      <c r="O149" s="72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174</v>
      </c>
      <c r="AT149" s="199" t="s">
        <v>169</v>
      </c>
      <c r="AU149" s="199" t="s">
        <v>86</v>
      </c>
      <c r="AY149" s="18" t="s">
        <v>167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84</v>
      </c>
      <c r="BK149" s="200">
        <f>ROUND(I149*H149,2)</f>
        <v>0</v>
      </c>
      <c r="BL149" s="18" t="s">
        <v>174</v>
      </c>
      <c r="BM149" s="199" t="s">
        <v>636</v>
      </c>
    </row>
    <row r="150" spans="1:65" s="14" customFormat="1" ht="11.25">
      <c r="B150" s="213"/>
      <c r="C150" s="214"/>
      <c r="D150" s="203" t="s">
        <v>187</v>
      </c>
      <c r="E150" s="215" t="s">
        <v>1</v>
      </c>
      <c r="F150" s="216" t="s">
        <v>257</v>
      </c>
      <c r="G150" s="214"/>
      <c r="H150" s="215" t="s">
        <v>1</v>
      </c>
      <c r="I150" s="217"/>
      <c r="J150" s="214"/>
      <c r="K150" s="214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187</v>
      </c>
      <c r="AU150" s="222" t="s">
        <v>86</v>
      </c>
      <c r="AV150" s="14" t="s">
        <v>84</v>
      </c>
      <c r="AW150" s="14" t="s">
        <v>32</v>
      </c>
      <c r="AX150" s="14" t="s">
        <v>76</v>
      </c>
      <c r="AY150" s="222" t="s">
        <v>167</v>
      </c>
    </row>
    <row r="151" spans="1:65" s="13" customFormat="1" ht="11.25">
      <c r="B151" s="201"/>
      <c r="C151" s="202"/>
      <c r="D151" s="203" t="s">
        <v>187</v>
      </c>
      <c r="E151" s="204" t="s">
        <v>1</v>
      </c>
      <c r="F151" s="205" t="s">
        <v>258</v>
      </c>
      <c r="G151" s="202"/>
      <c r="H151" s="206">
        <v>41.25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187</v>
      </c>
      <c r="AU151" s="212" t="s">
        <v>86</v>
      </c>
      <c r="AV151" s="13" t="s">
        <v>86</v>
      </c>
      <c r="AW151" s="13" t="s">
        <v>32</v>
      </c>
      <c r="AX151" s="13" t="s">
        <v>84</v>
      </c>
      <c r="AY151" s="212" t="s">
        <v>167</v>
      </c>
    </row>
    <row r="152" spans="1:65" s="2" customFormat="1" ht="33" customHeight="1">
      <c r="A152" s="35"/>
      <c r="B152" s="36"/>
      <c r="C152" s="188" t="s">
        <v>222</v>
      </c>
      <c r="D152" s="188" t="s">
        <v>169</v>
      </c>
      <c r="E152" s="189" t="s">
        <v>260</v>
      </c>
      <c r="F152" s="190" t="s">
        <v>261</v>
      </c>
      <c r="G152" s="191" t="s">
        <v>262</v>
      </c>
      <c r="H152" s="192">
        <v>208</v>
      </c>
      <c r="I152" s="193"/>
      <c r="J152" s="194">
        <f>ROUND(I152*H152,2)</f>
        <v>0</v>
      </c>
      <c r="K152" s="190" t="s">
        <v>173</v>
      </c>
      <c r="L152" s="40"/>
      <c r="M152" s="195" t="s">
        <v>1</v>
      </c>
      <c r="N152" s="196" t="s">
        <v>41</v>
      </c>
      <c r="O152" s="72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174</v>
      </c>
      <c r="AT152" s="199" t="s">
        <v>169</v>
      </c>
      <c r="AU152" s="199" t="s">
        <v>86</v>
      </c>
      <c r="AY152" s="18" t="s">
        <v>167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8" t="s">
        <v>84</v>
      </c>
      <c r="BK152" s="200">
        <f>ROUND(I152*H152,2)</f>
        <v>0</v>
      </c>
      <c r="BL152" s="18" t="s">
        <v>174</v>
      </c>
      <c r="BM152" s="199" t="s">
        <v>637</v>
      </c>
    </row>
    <row r="153" spans="1:65" s="13" customFormat="1" ht="11.25">
      <c r="B153" s="201"/>
      <c r="C153" s="202"/>
      <c r="D153" s="203" t="s">
        <v>187</v>
      </c>
      <c r="E153" s="204" t="s">
        <v>1</v>
      </c>
      <c r="F153" s="205" t="s">
        <v>264</v>
      </c>
      <c r="G153" s="202"/>
      <c r="H153" s="206">
        <v>208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187</v>
      </c>
      <c r="AU153" s="212" t="s">
        <v>86</v>
      </c>
      <c r="AV153" s="13" t="s">
        <v>86</v>
      </c>
      <c r="AW153" s="13" t="s">
        <v>32</v>
      </c>
      <c r="AX153" s="13" t="s">
        <v>84</v>
      </c>
      <c r="AY153" s="212" t="s">
        <v>167</v>
      </c>
    </row>
    <row r="154" spans="1:65" s="2" customFormat="1" ht="16.5" customHeight="1">
      <c r="A154" s="35"/>
      <c r="B154" s="36"/>
      <c r="C154" s="188" t="s">
        <v>227</v>
      </c>
      <c r="D154" s="188" t="s">
        <v>169</v>
      </c>
      <c r="E154" s="189" t="s">
        <v>266</v>
      </c>
      <c r="F154" s="190" t="s">
        <v>267</v>
      </c>
      <c r="G154" s="191" t="s">
        <v>192</v>
      </c>
      <c r="H154" s="192">
        <v>132.30000000000001</v>
      </c>
      <c r="I154" s="193"/>
      <c r="J154" s="194">
        <f>ROUND(I154*H154,2)</f>
        <v>0</v>
      </c>
      <c r="K154" s="190" t="s">
        <v>173</v>
      </c>
      <c r="L154" s="40"/>
      <c r="M154" s="195" t="s">
        <v>1</v>
      </c>
      <c r="N154" s="196" t="s">
        <v>41</v>
      </c>
      <c r="O154" s="72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174</v>
      </c>
      <c r="AT154" s="199" t="s">
        <v>169</v>
      </c>
      <c r="AU154" s="199" t="s">
        <v>86</v>
      </c>
      <c r="AY154" s="18" t="s">
        <v>167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84</v>
      </c>
      <c r="BK154" s="200">
        <f>ROUND(I154*H154,2)</f>
        <v>0</v>
      </c>
      <c r="BL154" s="18" t="s">
        <v>174</v>
      </c>
      <c r="BM154" s="199" t="s">
        <v>638</v>
      </c>
    </row>
    <row r="155" spans="1:65" s="2" customFormat="1" ht="16.5" customHeight="1">
      <c r="A155" s="35"/>
      <c r="B155" s="36"/>
      <c r="C155" s="188" t="s">
        <v>231</v>
      </c>
      <c r="D155" s="188" t="s">
        <v>169</v>
      </c>
      <c r="E155" s="189" t="s">
        <v>266</v>
      </c>
      <c r="F155" s="190" t="s">
        <v>267</v>
      </c>
      <c r="G155" s="191" t="s">
        <v>192</v>
      </c>
      <c r="H155" s="192">
        <v>104</v>
      </c>
      <c r="I155" s="193"/>
      <c r="J155" s="194">
        <f>ROUND(I155*H155,2)</f>
        <v>0</v>
      </c>
      <c r="K155" s="190" t="s">
        <v>173</v>
      </c>
      <c r="L155" s="40"/>
      <c r="M155" s="195" t="s">
        <v>1</v>
      </c>
      <c r="N155" s="196" t="s">
        <v>41</v>
      </c>
      <c r="O155" s="72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174</v>
      </c>
      <c r="AT155" s="199" t="s">
        <v>169</v>
      </c>
      <c r="AU155" s="199" t="s">
        <v>86</v>
      </c>
      <c r="AY155" s="18" t="s">
        <v>167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8" t="s">
        <v>84</v>
      </c>
      <c r="BK155" s="200">
        <f>ROUND(I155*H155,2)</f>
        <v>0</v>
      </c>
      <c r="BL155" s="18" t="s">
        <v>174</v>
      </c>
      <c r="BM155" s="199" t="s">
        <v>639</v>
      </c>
    </row>
    <row r="156" spans="1:65" s="13" customFormat="1" ht="11.25">
      <c r="B156" s="201"/>
      <c r="C156" s="202"/>
      <c r="D156" s="203" t="s">
        <v>187</v>
      </c>
      <c r="E156" s="204" t="s">
        <v>1</v>
      </c>
      <c r="F156" s="205" t="s">
        <v>132</v>
      </c>
      <c r="G156" s="202"/>
      <c r="H156" s="206">
        <v>104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187</v>
      </c>
      <c r="AU156" s="212" t="s">
        <v>86</v>
      </c>
      <c r="AV156" s="13" t="s">
        <v>86</v>
      </c>
      <c r="AW156" s="13" t="s">
        <v>32</v>
      </c>
      <c r="AX156" s="13" t="s">
        <v>84</v>
      </c>
      <c r="AY156" s="212" t="s">
        <v>167</v>
      </c>
    </row>
    <row r="157" spans="1:65" s="2" customFormat="1" ht="24.2" customHeight="1">
      <c r="A157" s="35"/>
      <c r="B157" s="36"/>
      <c r="C157" s="188" t="s">
        <v>237</v>
      </c>
      <c r="D157" s="188" t="s">
        <v>169</v>
      </c>
      <c r="E157" s="189" t="s">
        <v>294</v>
      </c>
      <c r="F157" s="190" t="s">
        <v>295</v>
      </c>
      <c r="G157" s="191" t="s">
        <v>172</v>
      </c>
      <c r="H157" s="192">
        <v>689</v>
      </c>
      <c r="I157" s="193"/>
      <c r="J157" s="194">
        <f>ROUND(I157*H157,2)</f>
        <v>0</v>
      </c>
      <c r="K157" s="190" t="s">
        <v>173</v>
      </c>
      <c r="L157" s="40"/>
      <c r="M157" s="195" t="s">
        <v>1</v>
      </c>
      <c r="N157" s="196" t="s">
        <v>41</v>
      </c>
      <c r="O157" s="72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174</v>
      </c>
      <c r="AT157" s="199" t="s">
        <v>169</v>
      </c>
      <c r="AU157" s="199" t="s">
        <v>86</v>
      </c>
      <c r="AY157" s="18" t="s">
        <v>167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84</v>
      </c>
      <c r="BK157" s="200">
        <f>ROUND(I157*H157,2)</f>
        <v>0</v>
      </c>
      <c r="BL157" s="18" t="s">
        <v>174</v>
      </c>
      <c r="BM157" s="199" t="s">
        <v>640</v>
      </c>
    </row>
    <row r="158" spans="1:65" s="13" customFormat="1" ht="11.25">
      <c r="B158" s="201"/>
      <c r="C158" s="202"/>
      <c r="D158" s="203" t="s">
        <v>187</v>
      </c>
      <c r="E158" s="204" t="s">
        <v>1</v>
      </c>
      <c r="F158" s="205" t="s">
        <v>641</v>
      </c>
      <c r="G158" s="202"/>
      <c r="H158" s="206">
        <v>689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187</v>
      </c>
      <c r="AU158" s="212" t="s">
        <v>86</v>
      </c>
      <c r="AV158" s="13" t="s">
        <v>86</v>
      </c>
      <c r="AW158" s="13" t="s">
        <v>32</v>
      </c>
      <c r="AX158" s="13" t="s">
        <v>84</v>
      </c>
      <c r="AY158" s="212" t="s">
        <v>167</v>
      </c>
    </row>
    <row r="159" spans="1:65" s="2" customFormat="1" ht="33" customHeight="1">
      <c r="A159" s="35"/>
      <c r="B159" s="36"/>
      <c r="C159" s="188" t="s">
        <v>8</v>
      </c>
      <c r="D159" s="188" t="s">
        <v>169</v>
      </c>
      <c r="E159" s="189" t="s">
        <v>598</v>
      </c>
      <c r="F159" s="190" t="s">
        <v>599</v>
      </c>
      <c r="G159" s="191" t="s">
        <v>172</v>
      </c>
      <c r="H159" s="192">
        <v>275</v>
      </c>
      <c r="I159" s="193"/>
      <c r="J159" s="194">
        <f>ROUND(I159*H159,2)</f>
        <v>0</v>
      </c>
      <c r="K159" s="190" t="s">
        <v>173</v>
      </c>
      <c r="L159" s="40"/>
      <c r="M159" s="195" t="s">
        <v>1</v>
      </c>
      <c r="N159" s="196" t="s">
        <v>41</v>
      </c>
      <c r="O159" s="72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174</v>
      </c>
      <c r="AT159" s="199" t="s">
        <v>169</v>
      </c>
      <c r="AU159" s="199" t="s">
        <v>86</v>
      </c>
      <c r="AY159" s="18" t="s">
        <v>167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84</v>
      </c>
      <c r="BK159" s="200">
        <f>ROUND(I159*H159,2)</f>
        <v>0</v>
      </c>
      <c r="BL159" s="18" t="s">
        <v>174</v>
      </c>
      <c r="BM159" s="199" t="s">
        <v>642</v>
      </c>
    </row>
    <row r="160" spans="1:65" s="13" customFormat="1" ht="11.25">
      <c r="B160" s="201"/>
      <c r="C160" s="202"/>
      <c r="D160" s="203" t="s">
        <v>187</v>
      </c>
      <c r="E160" s="204" t="s">
        <v>114</v>
      </c>
      <c r="F160" s="205" t="s">
        <v>643</v>
      </c>
      <c r="G160" s="202"/>
      <c r="H160" s="206">
        <v>275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187</v>
      </c>
      <c r="AU160" s="212" t="s">
        <v>86</v>
      </c>
      <c r="AV160" s="13" t="s">
        <v>86</v>
      </c>
      <c r="AW160" s="13" t="s">
        <v>32</v>
      </c>
      <c r="AX160" s="13" t="s">
        <v>84</v>
      </c>
      <c r="AY160" s="212" t="s">
        <v>167</v>
      </c>
    </row>
    <row r="161" spans="1:65" s="2" customFormat="1" ht="24.2" customHeight="1">
      <c r="A161" s="35"/>
      <c r="B161" s="36"/>
      <c r="C161" s="188" t="s">
        <v>248</v>
      </c>
      <c r="D161" s="188" t="s">
        <v>169</v>
      </c>
      <c r="E161" s="189" t="s">
        <v>303</v>
      </c>
      <c r="F161" s="190" t="s">
        <v>304</v>
      </c>
      <c r="G161" s="191" t="s">
        <v>172</v>
      </c>
      <c r="H161" s="192">
        <v>275</v>
      </c>
      <c r="I161" s="193"/>
      <c r="J161" s="194">
        <f>ROUND(I161*H161,2)</f>
        <v>0</v>
      </c>
      <c r="K161" s="190" t="s">
        <v>173</v>
      </c>
      <c r="L161" s="40"/>
      <c r="M161" s="195" t="s">
        <v>1</v>
      </c>
      <c r="N161" s="196" t="s">
        <v>41</v>
      </c>
      <c r="O161" s="72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174</v>
      </c>
      <c r="AT161" s="199" t="s">
        <v>169</v>
      </c>
      <c r="AU161" s="199" t="s">
        <v>86</v>
      </c>
      <c r="AY161" s="18" t="s">
        <v>167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84</v>
      </c>
      <c r="BK161" s="200">
        <f>ROUND(I161*H161,2)</f>
        <v>0</v>
      </c>
      <c r="BL161" s="18" t="s">
        <v>174</v>
      </c>
      <c r="BM161" s="199" t="s">
        <v>644</v>
      </c>
    </row>
    <row r="162" spans="1:65" s="13" customFormat="1" ht="11.25">
      <c r="B162" s="201"/>
      <c r="C162" s="202"/>
      <c r="D162" s="203" t="s">
        <v>187</v>
      </c>
      <c r="E162" s="204" t="s">
        <v>1</v>
      </c>
      <c r="F162" s="205" t="s">
        <v>114</v>
      </c>
      <c r="G162" s="202"/>
      <c r="H162" s="206">
        <v>275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187</v>
      </c>
      <c r="AU162" s="212" t="s">
        <v>86</v>
      </c>
      <c r="AV162" s="13" t="s">
        <v>86</v>
      </c>
      <c r="AW162" s="13" t="s">
        <v>32</v>
      </c>
      <c r="AX162" s="13" t="s">
        <v>84</v>
      </c>
      <c r="AY162" s="212" t="s">
        <v>167</v>
      </c>
    </row>
    <row r="163" spans="1:65" s="2" customFormat="1" ht="16.5" customHeight="1">
      <c r="A163" s="35"/>
      <c r="B163" s="36"/>
      <c r="C163" s="234" t="s">
        <v>253</v>
      </c>
      <c r="D163" s="234" t="s">
        <v>278</v>
      </c>
      <c r="E163" s="235" t="s">
        <v>307</v>
      </c>
      <c r="F163" s="236" t="s">
        <v>308</v>
      </c>
      <c r="G163" s="237" t="s">
        <v>309</v>
      </c>
      <c r="H163" s="238">
        <v>5.5</v>
      </c>
      <c r="I163" s="239"/>
      <c r="J163" s="240">
        <f>ROUND(I163*H163,2)</f>
        <v>0</v>
      </c>
      <c r="K163" s="236" t="s">
        <v>173</v>
      </c>
      <c r="L163" s="241"/>
      <c r="M163" s="242" t="s">
        <v>1</v>
      </c>
      <c r="N163" s="243" t="s">
        <v>41</v>
      </c>
      <c r="O163" s="72"/>
      <c r="P163" s="197">
        <f>O163*H163</f>
        <v>0</v>
      </c>
      <c r="Q163" s="197">
        <v>1E-3</v>
      </c>
      <c r="R163" s="197">
        <f>Q163*H163</f>
        <v>5.4999999999999997E-3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207</v>
      </c>
      <c r="AT163" s="199" t="s">
        <v>278</v>
      </c>
      <c r="AU163" s="199" t="s">
        <v>86</v>
      </c>
      <c r="AY163" s="18" t="s">
        <v>167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84</v>
      </c>
      <c r="BK163" s="200">
        <f>ROUND(I163*H163,2)</f>
        <v>0</v>
      </c>
      <c r="BL163" s="18" t="s">
        <v>174</v>
      </c>
      <c r="BM163" s="199" t="s">
        <v>645</v>
      </c>
    </row>
    <row r="164" spans="1:65" s="13" customFormat="1" ht="11.25">
      <c r="B164" s="201"/>
      <c r="C164" s="202"/>
      <c r="D164" s="203" t="s">
        <v>187</v>
      </c>
      <c r="E164" s="202"/>
      <c r="F164" s="205" t="s">
        <v>646</v>
      </c>
      <c r="G164" s="202"/>
      <c r="H164" s="206">
        <v>5.5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187</v>
      </c>
      <c r="AU164" s="212" t="s">
        <v>86</v>
      </c>
      <c r="AV164" s="13" t="s">
        <v>86</v>
      </c>
      <c r="AW164" s="13" t="s">
        <v>4</v>
      </c>
      <c r="AX164" s="13" t="s">
        <v>84</v>
      </c>
      <c r="AY164" s="212" t="s">
        <v>167</v>
      </c>
    </row>
    <row r="165" spans="1:65" s="2" customFormat="1" ht="21.75" customHeight="1">
      <c r="A165" s="35"/>
      <c r="B165" s="36"/>
      <c r="C165" s="188" t="s">
        <v>259</v>
      </c>
      <c r="D165" s="188" t="s">
        <v>169</v>
      </c>
      <c r="E165" s="189" t="s">
        <v>313</v>
      </c>
      <c r="F165" s="190" t="s">
        <v>314</v>
      </c>
      <c r="G165" s="191" t="s">
        <v>172</v>
      </c>
      <c r="H165" s="192">
        <v>275</v>
      </c>
      <c r="I165" s="193"/>
      <c r="J165" s="194">
        <f>ROUND(I165*H165,2)</f>
        <v>0</v>
      </c>
      <c r="K165" s="190" t="s">
        <v>173</v>
      </c>
      <c r="L165" s="40"/>
      <c r="M165" s="195" t="s">
        <v>1</v>
      </c>
      <c r="N165" s="196" t="s">
        <v>41</v>
      </c>
      <c r="O165" s="72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174</v>
      </c>
      <c r="AT165" s="199" t="s">
        <v>169</v>
      </c>
      <c r="AU165" s="199" t="s">
        <v>86</v>
      </c>
      <c r="AY165" s="18" t="s">
        <v>167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84</v>
      </c>
      <c r="BK165" s="200">
        <f>ROUND(I165*H165,2)</f>
        <v>0</v>
      </c>
      <c r="BL165" s="18" t="s">
        <v>174</v>
      </c>
      <c r="BM165" s="199" t="s">
        <v>647</v>
      </c>
    </row>
    <row r="166" spans="1:65" s="13" customFormat="1" ht="11.25">
      <c r="B166" s="201"/>
      <c r="C166" s="202"/>
      <c r="D166" s="203" t="s">
        <v>187</v>
      </c>
      <c r="E166" s="204" t="s">
        <v>1</v>
      </c>
      <c r="F166" s="205" t="s">
        <v>114</v>
      </c>
      <c r="G166" s="202"/>
      <c r="H166" s="206">
        <v>275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187</v>
      </c>
      <c r="AU166" s="212" t="s">
        <v>86</v>
      </c>
      <c r="AV166" s="13" t="s">
        <v>86</v>
      </c>
      <c r="AW166" s="13" t="s">
        <v>32</v>
      </c>
      <c r="AX166" s="13" t="s">
        <v>84</v>
      </c>
      <c r="AY166" s="212" t="s">
        <v>167</v>
      </c>
    </row>
    <row r="167" spans="1:65" s="2" customFormat="1" ht="16.5" customHeight="1">
      <c r="A167" s="35"/>
      <c r="B167" s="36"/>
      <c r="C167" s="188" t="s">
        <v>265</v>
      </c>
      <c r="D167" s="188" t="s">
        <v>169</v>
      </c>
      <c r="E167" s="189" t="s">
        <v>317</v>
      </c>
      <c r="F167" s="190" t="s">
        <v>318</v>
      </c>
      <c r="G167" s="191" t="s">
        <v>172</v>
      </c>
      <c r="H167" s="192">
        <v>275</v>
      </c>
      <c r="I167" s="193"/>
      <c r="J167" s="194">
        <f>ROUND(I167*H167,2)</f>
        <v>0</v>
      </c>
      <c r="K167" s="190" t="s">
        <v>173</v>
      </c>
      <c r="L167" s="40"/>
      <c r="M167" s="195" t="s">
        <v>1</v>
      </c>
      <c r="N167" s="196" t="s">
        <v>41</v>
      </c>
      <c r="O167" s="72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174</v>
      </c>
      <c r="AT167" s="199" t="s">
        <v>169</v>
      </c>
      <c r="AU167" s="199" t="s">
        <v>86</v>
      </c>
      <c r="AY167" s="18" t="s">
        <v>167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84</v>
      </c>
      <c r="BK167" s="200">
        <f>ROUND(I167*H167,2)</f>
        <v>0</v>
      </c>
      <c r="BL167" s="18" t="s">
        <v>174</v>
      </c>
      <c r="BM167" s="199" t="s">
        <v>648</v>
      </c>
    </row>
    <row r="168" spans="1:65" s="13" customFormat="1" ht="11.25">
      <c r="B168" s="201"/>
      <c r="C168" s="202"/>
      <c r="D168" s="203" t="s">
        <v>187</v>
      </c>
      <c r="E168" s="204" t="s">
        <v>1</v>
      </c>
      <c r="F168" s="205" t="s">
        <v>114</v>
      </c>
      <c r="G168" s="202"/>
      <c r="H168" s="206">
        <v>275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187</v>
      </c>
      <c r="AU168" s="212" t="s">
        <v>86</v>
      </c>
      <c r="AV168" s="13" t="s">
        <v>86</v>
      </c>
      <c r="AW168" s="13" t="s">
        <v>32</v>
      </c>
      <c r="AX168" s="13" t="s">
        <v>84</v>
      </c>
      <c r="AY168" s="212" t="s">
        <v>167</v>
      </c>
    </row>
    <row r="169" spans="1:65" s="2" customFormat="1" ht="16.5" customHeight="1">
      <c r="A169" s="35"/>
      <c r="B169" s="36"/>
      <c r="C169" s="188" t="s">
        <v>269</v>
      </c>
      <c r="D169" s="188" t="s">
        <v>169</v>
      </c>
      <c r="E169" s="189" t="s">
        <v>321</v>
      </c>
      <c r="F169" s="190" t="s">
        <v>322</v>
      </c>
      <c r="G169" s="191" t="s">
        <v>172</v>
      </c>
      <c r="H169" s="192">
        <v>275</v>
      </c>
      <c r="I169" s="193"/>
      <c r="J169" s="194">
        <f>ROUND(I169*H169,2)</f>
        <v>0</v>
      </c>
      <c r="K169" s="190" t="s">
        <v>1</v>
      </c>
      <c r="L169" s="40"/>
      <c r="M169" s="195" t="s">
        <v>1</v>
      </c>
      <c r="N169" s="196" t="s">
        <v>41</v>
      </c>
      <c r="O169" s="72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174</v>
      </c>
      <c r="AT169" s="199" t="s">
        <v>169</v>
      </c>
      <c r="AU169" s="199" t="s">
        <v>86</v>
      </c>
      <c r="AY169" s="18" t="s">
        <v>167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8" t="s">
        <v>84</v>
      </c>
      <c r="BK169" s="200">
        <f>ROUND(I169*H169,2)</f>
        <v>0</v>
      </c>
      <c r="BL169" s="18" t="s">
        <v>174</v>
      </c>
      <c r="BM169" s="199" t="s">
        <v>649</v>
      </c>
    </row>
    <row r="170" spans="1:65" s="12" customFormat="1" ht="22.9" customHeight="1">
      <c r="B170" s="172"/>
      <c r="C170" s="173"/>
      <c r="D170" s="174" t="s">
        <v>75</v>
      </c>
      <c r="E170" s="186" t="s">
        <v>189</v>
      </c>
      <c r="F170" s="186" t="s">
        <v>344</v>
      </c>
      <c r="G170" s="173"/>
      <c r="H170" s="173"/>
      <c r="I170" s="176"/>
      <c r="J170" s="187">
        <f>BK170</f>
        <v>0</v>
      </c>
      <c r="K170" s="173"/>
      <c r="L170" s="178"/>
      <c r="M170" s="179"/>
      <c r="N170" s="180"/>
      <c r="O170" s="180"/>
      <c r="P170" s="181">
        <f>SUM(P171:P207)</f>
        <v>0</v>
      </c>
      <c r="Q170" s="180"/>
      <c r="R170" s="181">
        <f>SUM(R171:R207)</f>
        <v>553.65441300000009</v>
      </c>
      <c r="S170" s="180"/>
      <c r="T170" s="182">
        <f>SUM(T171:T207)</f>
        <v>0</v>
      </c>
      <c r="AR170" s="183" t="s">
        <v>84</v>
      </c>
      <c r="AT170" s="184" t="s">
        <v>75</v>
      </c>
      <c r="AU170" s="184" t="s">
        <v>84</v>
      </c>
      <c r="AY170" s="183" t="s">
        <v>167</v>
      </c>
      <c r="BK170" s="185">
        <f>SUM(BK171:BK207)</f>
        <v>0</v>
      </c>
    </row>
    <row r="171" spans="1:65" s="2" customFormat="1" ht="24.2" customHeight="1">
      <c r="A171" s="35"/>
      <c r="B171" s="36"/>
      <c r="C171" s="188" t="s">
        <v>7</v>
      </c>
      <c r="D171" s="188" t="s">
        <v>169</v>
      </c>
      <c r="E171" s="189" t="s">
        <v>650</v>
      </c>
      <c r="F171" s="190" t="s">
        <v>651</v>
      </c>
      <c r="G171" s="191" t="s">
        <v>172</v>
      </c>
      <c r="H171" s="192">
        <v>2.5</v>
      </c>
      <c r="I171" s="193"/>
      <c r="J171" s="194">
        <f>ROUND(I171*H171,2)</f>
        <v>0</v>
      </c>
      <c r="K171" s="190" t="s">
        <v>173</v>
      </c>
      <c r="L171" s="40"/>
      <c r="M171" s="195" t="s">
        <v>1</v>
      </c>
      <c r="N171" s="196" t="s">
        <v>41</v>
      </c>
      <c r="O171" s="72"/>
      <c r="P171" s="197">
        <f>O171*H171</f>
        <v>0</v>
      </c>
      <c r="Q171" s="197">
        <v>0.38700000000000001</v>
      </c>
      <c r="R171" s="197">
        <f>Q171*H171</f>
        <v>0.96750000000000003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174</v>
      </c>
      <c r="AT171" s="199" t="s">
        <v>169</v>
      </c>
      <c r="AU171" s="199" t="s">
        <v>86</v>
      </c>
      <c r="AY171" s="18" t="s">
        <v>167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84</v>
      </c>
      <c r="BK171" s="200">
        <f>ROUND(I171*H171,2)</f>
        <v>0</v>
      </c>
      <c r="BL171" s="18" t="s">
        <v>174</v>
      </c>
      <c r="BM171" s="199" t="s">
        <v>652</v>
      </c>
    </row>
    <row r="172" spans="1:65" s="2" customFormat="1" ht="24.2" customHeight="1">
      <c r="A172" s="35"/>
      <c r="B172" s="36"/>
      <c r="C172" s="188" t="s">
        <v>277</v>
      </c>
      <c r="D172" s="188" t="s">
        <v>169</v>
      </c>
      <c r="E172" s="189" t="s">
        <v>350</v>
      </c>
      <c r="F172" s="190" t="s">
        <v>351</v>
      </c>
      <c r="G172" s="191" t="s">
        <v>172</v>
      </c>
      <c r="H172" s="192">
        <v>279.7</v>
      </c>
      <c r="I172" s="193"/>
      <c r="J172" s="194">
        <f>ROUND(I172*H172,2)</f>
        <v>0</v>
      </c>
      <c r="K172" s="190" t="s">
        <v>173</v>
      </c>
      <c r="L172" s="40"/>
      <c r="M172" s="195" t="s">
        <v>1</v>
      </c>
      <c r="N172" s="196" t="s">
        <v>41</v>
      </c>
      <c r="O172" s="72"/>
      <c r="P172" s="197">
        <f>O172*H172</f>
        <v>0</v>
      </c>
      <c r="Q172" s="197">
        <v>0.23</v>
      </c>
      <c r="R172" s="197">
        <f>Q172*H172</f>
        <v>64.331000000000003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174</v>
      </c>
      <c r="AT172" s="199" t="s">
        <v>169</v>
      </c>
      <c r="AU172" s="199" t="s">
        <v>86</v>
      </c>
      <c r="AY172" s="18" t="s">
        <v>167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8" t="s">
        <v>84</v>
      </c>
      <c r="BK172" s="200">
        <f>ROUND(I172*H172,2)</f>
        <v>0</v>
      </c>
      <c r="BL172" s="18" t="s">
        <v>174</v>
      </c>
      <c r="BM172" s="199" t="s">
        <v>653</v>
      </c>
    </row>
    <row r="173" spans="1:65" s="14" customFormat="1" ht="11.25">
      <c r="B173" s="213"/>
      <c r="C173" s="214"/>
      <c r="D173" s="203" t="s">
        <v>187</v>
      </c>
      <c r="E173" s="215" t="s">
        <v>1</v>
      </c>
      <c r="F173" s="216" t="s">
        <v>353</v>
      </c>
      <c r="G173" s="214"/>
      <c r="H173" s="215" t="s">
        <v>1</v>
      </c>
      <c r="I173" s="217"/>
      <c r="J173" s="214"/>
      <c r="K173" s="214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187</v>
      </c>
      <c r="AU173" s="222" t="s">
        <v>86</v>
      </c>
      <c r="AV173" s="14" t="s">
        <v>84</v>
      </c>
      <c r="AW173" s="14" t="s">
        <v>32</v>
      </c>
      <c r="AX173" s="14" t="s">
        <v>76</v>
      </c>
      <c r="AY173" s="222" t="s">
        <v>167</v>
      </c>
    </row>
    <row r="174" spans="1:65" s="13" customFormat="1" ht="11.25">
      <c r="B174" s="201"/>
      <c r="C174" s="202"/>
      <c r="D174" s="203" t="s">
        <v>187</v>
      </c>
      <c r="E174" s="204" t="s">
        <v>1</v>
      </c>
      <c r="F174" s="205" t="s">
        <v>654</v>
      </c>
      <c r="G174" s="202"/>
      <c r="H174" s="206">
        <v>1.8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187</v>
      </c>
      <c r="AU174" s="212" t="s">
        <v>86</v>
      </c>
      <c r="AV174" s="13" t="s">
        <v>86</v>
      </c>
      <c r="AW174" s="13" t="s">
        <v>32</v>
      </c>
      <c r="AX174" s="13" t="s">
        <v>76</v>
      </c>
      <c r="AY174" s="212" t="s">
        <v>167</v>
      </c>
    </row>
    <row r="175" spans="1:65" s="13" customFormat="1" ht="11.25">
      <c r="B175" s="201"/>
      <c r="C175" s="202"/>
      <c r="D175" s="203" t="s">
        <v>187</v>
      </c>
      <c r="E175" s="204" t="s">
        <v>1</v>
      </c>
      <c r="F175" s="205" t="s">
        <v>655</v>
      </c>
      <c r="G175" s="202"/>
      <c r="H175" s="206">
        <v>277.89999999999998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187</v>
      </c>
      <c r="AU175" s="212" t="s">
        <v>86</v>
      </c>
      <c r="AV175" s="13" t="s">
        <v>86</v>
      </c>
      <c r="AW175" s="13" t="s">
        <v>32</v>
      </c>
      <c r="AX175" s="13" t="s">
        <v>76</v>
      </c>
      <c r="AY175" s="212" t="s">
        <v>167</v>
      </c>
    </row>
    <row r="176" spans="1:65" s="15" customFormat="1" ht="11.25">
      <c r="B176" s="223"/>
      <c r="C176" s="224"/>
      <c r="D176" s="203" t="s">
        <v>187</v>
      </c>
      <c r="E176" s="225" t="s">
        <v>1</v>
      </c>
      <c r="F176" s="226" t="s">
        <v>244</v>
      </c>
      <c r="G176" s="224"/>
      <c r="H176" s="227">
        <v>279.7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187</v>
      </c>
      <c r="AU176" s="233" t="s">
        <v>86</v>
      </c>
      <c r="AV176" s="15" t="s">
        <v>174</v>
      </c>
      <c r="AW176" s="15" t="s">
        <v>32</v>
      </c>
      <c r="AX176" s="15" t="s">
        <v>84</v>
      </c>
      <c r="AY176" s="233" t="s">
        <v>167</v>
      </c>
    </row>
    <row r="177" spans="1:65" s="2" customFormat="1" ht="21.75" customHeight="1">
      <c r="A177" s="35"/>
      <c r="B177" s="36"/>
      <c r="C177" s="188" t="s">
        <v>283</v>
      </c>
      <c r="D177" s="188" t="s">
        <v>169</v>
      </c>
      <c r="E177" s="189" t="s">
        <v>656</v>
      </c>
      <c r="F177" s="190" t="s">
        <v>657</v>
      </c>
      <c r="G177" s="191" t="s">
        <v>172</v>
      </c>
      <c r="H177" s="192">
        <v>76.900000000000006</v>
      </c>
      <c r="I177" s="193"/>
      <c r="J177" s="194">
        <f>ROUND(I177*H177,2)</f>
        <v>0</v>
      </c>
      <c r="K177" s="190" t="s">
        <v>173</v>
      </c>
      <c r="L177" s="40"/>
      <c r="M177" s="195" t="s">
        <v>1</v>
      </c>
      <c r="N177" s="196" t="s">
        <v>41</v>
      </c>
      <c r="O177" s="72"/>
      <c r="P177" s="197">
        <f>O177*H177</f>
        <v>0</v>
      </c>
      <c r="Q177" s="197">
        <v>0.34499999999999997</v>
      </c>
      <c r="R177" s="197">
        <f>Q177*H177</f>
        <v>26.5305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174</v>
      </c>
      <c r="AT177" s="199" t="s">
        <v>169</v>
      </c>
      <c r="AU177" s="199" t="s">
        <v>86</v>
      </c>
      <c r="AY177" s="18" t="s">
        <v>167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84</v>
      </c>
      <c r="BK177" s="200">
        <f>ROUND(I177*H177,2)</f>
        <v>0</v>
      </c>
      <c r="BL177" s="18" t="s">
        <v>174</v>
      </c>
      <c r="BM177" s="199" t="s">
        <v>658</v>
      </c>
    </row>
    <row r="178" spans="1:65" s="14" customFormat="1" ht="11.25">
      <c r="B178" s="213"/>
      <c r="C178" s="214"/>
      <c r="D178" s="203" t="s">
        <v>187</v>
      </c>
      <c r="E178" s="215" t="s">
        <v>1</v>
      </c>
      <c r="F178" s="216" t="s">
        <v>659</v>
      </c>
      <c r="G178" s="214"/>
      <c r="H178" s="215" t="s">
        <v>1</v>
      </c>
      <c r="I178" s="217"/>
      <c r="J178" s="214"/>
      <c r="K178" s="214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187</v>
      </c>
      <c r="AU178" s="222" t="s">
        <v>86</v>
      </c>
      <c r="AV178" s="14" t="s">
        <v>84</v>
      </c>
      <c r="AW178" s="14" t="s">
        <v>32</v>
      </c>
      <c r="AX178" s="14" t="s">
        <v>76</v>
      </c>
      <c r="AY178" s="222" t="s">
        <v>167</v>
      </c>
    </row>
    <row r="179" spans="1:65" s="13" customFormat="1" ht="11.25">
      <c r="B179" s="201"/>
      <c r="C179" s="202"/>
      <c r="D179" s="203" t="s">
        <v>187</v>
      </c>
      <c r="E179" s="204" t="s">
        <v>1</v>
      </c>
      <c r="F179" s="205" t="s">
        <v>660</v>
      </c>
      <c r="G179" s="202"/>
      <c r="H179" s="206">
        <v>76.900000000000006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187</v>
      </c>
      <c r="AU179" s="212" t="s">
        <v>86</v>
      </c>
      <c r="AV179" s="13" t="s">
        <v>86</v>
      </c>
      <c r="AW179" s="13" t="s">
        <v>32</v>
      </c>
      <c r="AX179" s="13" t="s">
        <v>84</v>
      </c>
      <c r="AY179" s="212" t="s">
        <v>167</v>
      </c>
    </row>
    <row r="180" spans="1:65" s="2" customFormat="1" ht="21.75" customHeight="1">
      <c r="A180" s="35"/>
      <c r="B180" s="36"/>
      <c r="C180" s="188" t="s">
        <v>288</v>
      </c>
      <c r="D180" s="188" t="s">
        <v>169</v>
      </c>
      <c r="E180" s="189" t="s">
        <v>661</v>
      </c>
      <c r="F180" s="190" t="s">
        <v>662</v>
      </c>
      <c r="G180" s="191" t="s">
        <v>172</v>
      </c>
      <c r="H180" s="192">
        <v>76.900000000000006</v>
      </c>
      <c r="I180" s="193"/>
      <c r="J180" s="194">
        <f>ROUND(I180*H180,2)</f>
        <v>0</v>
      </c>
      <c r="K180" s="190" t="s">
        <v>173</v>
      </c>
      <c r="L180" s="40"/>
      <c r="M180" s="195" t="s">
        <v>1</v>
      </c>
      <c r="N180" s="196" t="s">
        <v>41</v>
      </c>
      <c r="O180" s="72"/>
      <c r="P180" s="197">
        <f>O180*H180</f>
        <v>0</v>
      </c>
      <c r="Q180" s="197">
        <v>0.46</v>
      </c>
      <c r="R180" s="197">
        <f>Q180*H180</f>
        <v>35.374000000000002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174</v>
      </c>
      <c r="AT180" s="199" t="s">
        <v>169</v>
      </c>
      <c r="AU180" s="199" t="s">
        <v>86</v>
      </c>
      <c r="AY180" s="18" t="s">
        <v>167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8" t="s">
        <v>84</v>
      </c>
      <c r="BK180" s="200">
        <f>ROUND(I180*H180,2)</f>
        <v>0</v>
      </c>
      <c r="BL180" s="18" t="s">
        <v>174</v>
      </c>
      <c r="BM180" s="199" t="s">
        <v>663</v>
      </c>
    </row>
    <row r="181" spans="1:65" s="14" customFormat="1" ht="11.25">
      <c r="B181" s="213"/>
      <c r="C181" s="214"/>
      <c r="D181" s="203" t="s">
        <v>187</v>
      </c>
      <c r="E181" s="215" t="s">
        <v>1</v>
      </c>
      <c r="F181" s="216" t="s">
        <v>659</v>
      </c>
      <c r="G181" s="214"/>
      <c r="H181" s="215" t="s">
        <v>1</v>
      </c>
      <c r="I181" s="217"/>
      <c r="J181" s="214"/>
      <c r="K181" s="214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187</v>
      </c>
      <c r="AU181" s="222" t="s">
        <v>86</v>
      </c>
      <c r="AV181" s="14" t="s">
        <v>84</v>
      </c>
      <c r="AW181" s="14" t="s">
        <v>32</v>
      </c>
      <c r="AX181" s="14" t="s">
        <v>76</v>
      </c>
      <c r="AY181" s="222" t="s">
        <v>167</v>
      </c>
    </row>
    <row r="182" spans="1:65" s="13" customFormat="1" ht="11.25">
      <c r="B182" s="201"/>
      <c r="C182" s="202"/>
      <c r="D182" s="203" t="s">
        <v>187</v>
      </c>
      <c r="E182" s="204" t="s">
        <v>1</v>
      </c>
      <c r="F182" s="205" t="s">
        <v>660</v>
      </c>
      <c r="G182" s="202"/>
      <c r="H182" s="206">
        <v>76.900000000000006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187</v>
      </c>
      <c r="AU182" s="212" t="s">
        <v>86</v>
      </c>
      <c r="AV182" s="13" t="s">
        <v>86</v>
      </c>
      <c r="AW182" s="13" t="s">
        <v>32</v>
      </c>
      <c r="AX182" s="13" t="s">
        <v>84</v>
      </c>
      <c r="AY182" s="212" t="s">
        <v>167</v>
      </c>
    </row>
    <row r="183" spans="1:65" s="2" customFormat="1" ht="24.2" customHeight="1">
      <c r="A183" s="35"/>
      <c r="B183" s="36"/>
      <c r="C183" s="188" t="s">
        <v>293</v>
      </c>
      <c r="D183" s="188" t="s">
        <v>169</v>
      </c>
      <c r="E183" s="189" t="s">
        <v>664</v>
      </c>
      <c r="F183" s="190" t="s">
        <v>665</v>
      </c>
      <c r="G183" s="191" t="s">
        <v>172</v>
      </c>
      <c r="H183" s="192">
        <v>592.5</v>
      </c>
      <c r="I183" s="193"/>
      <c r="J183" s="194">
        <f>ROUND(I183*H183,2)</f>
        <v>0</v>
      </c>
      <c r="K183" s="190" t="s">
        <v>173</v>
      </c>
      <c r="L183" s="40"/>
      <c r="M183" s="195" t="s">
        <v>1</v>
      </c>
      <c r="N183" s="196" t="s">
        <v>41</v>
      </c>
      <c r="O183" s="72"/>
      <c r="P183" s="197">
        <f>O183*H183</f>
        <v>0</v>
      </c>
      <c r="Q183" s="197">
        <v>0.46</v>
      </c>
      <c r="R183" s="197">
        <f>Q183*H183</f>
        <v>272.55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174</v>
      </c>
      <c r="AT183" s="199" t="s">
        <v>169</v>
      </c>
      <c r="AU183" s="199" t="s">
        <v>86</v>
      </c>
      <c r="AY183" s="18" t="s">
        <v>167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8" t="s">
        <v>84</v>
      </c>
      <c r="BK183" s="200">
        <f>ROUND(I183*H183,2)</f>
        <v>0</v>
      </c>
      <c r="BL183" s="18" t="s">
        <v>174</v>
      </c>
      <c r="BM183" s="199" t="s">
        <v>666</v>
      </c>
    </row>
    <row r="184" spans="1:65" s="13" customFormat="1" ht="11.25">
      <c r="B184" s="201"/>
      <c r="C184" s="202"/>
      <c r="D184" s="203" t="s">
        <v>187</v>
      </c>
      <c r="E184" s="204" t="s">
        <v>1</v>
      </c>
      <c r="F184" s="205" t="s">
        <v>667</v>
      </c>
      <c r="G184" s="202"/>
      <c r="H184" s="206">
        <v>592.5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187</v>
      </c>
      <c r="AU184" s="212" t="s">
        <v>86</v>
      </c>
      <c r="AV184" s="13" t="s">
        <v>86</v>
      </c>
      <c r="AW184" s="13" t="s">
        <v>32</v>
      </c>
      <c r="AX184" s="13" t="s">
        <v>84</v>
      </c>
      <c r="AY184" s="212" t="s">
        <v>167</v>
      </c>
    </row>
    <row r="185" spans="1:65" s="2" customFormat="1" ht="33" customHeight="1">
      <c r="A185" s="35"/>
      <c r="B185" s="36"/>
      <c r="C185" s="188" t="s">
        <v>297</v>
      </c>
      <c r="D185" s="188" t="s">
        <v>169</v>
      </c>
      <c r="E185" s="189" t="s">
        <v>668</v>
      </c>
      <c r="F185" s="190" t="s">
        <v>669</v>
      </c>
      <c r="G185" s="191" t="s">
        <v>172</v>
      </c>
      <c r="H185" s="192">
        <v>2.5</v>
      </c>
      <c r="I185" s="193"/>
      <c r="J185" s="194">
        <f>ROUND(I185*H185,2)</f>
        <v>0</v>
      </c>
      <c r="K185" s="190" t="s">
        <v>173</v>
      </c>
      <c r="L185" s="40"/>
      <c r="M185" s="195" t="s">
        <v>1</v>
      </c>
      <c r="N185" s="196" t="s">
        <v>41</v>
      </c>
      <c r="O185" s="72"/>
      <c r="P185" s="197">
        <f>O185*H185</f>
        <v>0</v>
      </c>
      <c r="Q185" s="197">
        <v>0.10548</v>
      </c>
      <c r="R185" s="197">
        <f>Q185*H185</f>
        <v>0.26369999999999999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174</v>
      </c>
      <c r="AT185" s="199" t="s">
        <v>169</v>
      </c>
      <c r="AU185" s="199" t="s">
        <v>86</v>
      </c>
      <c r="AY185" s="18" t="s">
        <v>167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84</v>
      </c>
      <c r="BK185" s="200">
        <f>ROUND(I185*H185,2)</f>
        <v>0</v>
      </c>
      <c r="BL185" s="18" t="s">
        <v>174</v>
      </c>
      <c r="BM185" s="199" t="s">
        <v>670</v>
      </c>
    </row>
    <row r="186" spans="1:65" s="2" customFormat="1" ht="24.2" customHeight="1">
      <c r="A186" s="35"/>
      <c r="B186" s="36"/>
      <c r="C186" s="188" t="s">
        <v>302</v>
      </c>
      <c r="D186" s="188" t="s">
        <v>169</v>
      </c>
      <c r="E186" s="189" t="s">
        <v>361</v>
      </c>
      <c r="F186" s="190" t="s">
        <v>362</v>
      </c>
      <c r="G186" s="191" t="s">
        <v>172</v>
      </c>
      <c r="H186" s="192">
        <v>5</v>
      </c>
      <c r="I186" s="193"/>
      <c r="J186" s="194">
        <f>ROUND(I186*H186,2)</f>
        <v>0</v>
      </c>
      <c r="K186" s="190" t="s">
        <v>173</v>
      </c>
      <c r="L186" s="40"/>
      <c r="M186" s="195" t="s">
        <v>1</v>
      </c>
      <c r="N186" s="196" t="s">
        <v>41</v>
      </c>
      <c r="O186" s="72"/>
      <c r="P186" s="197">
        <f>O186*H186</f>
        <v>0</v>
      </c>
      <c r="Q186" s="197">
        <v>7.1000000000000002E-4</v>
      </c>
      <c r="R186" s="197">
        <f>Q186*H186</f>
        <v>3.5500000000000002E-3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174</v>
      </c>
      <c r="AT186" s="199" t="s">
        <v>169</v>
      </c>
      <c r="AU186" s="199" t="s">
        <v>86</v>
      </c>
      <c r="AY186" s="18" t="s">
        <v>167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8" t="s">
        <v>84</v>
      </c>
      <c r="BK186" s="200">
        <f>ROUND(I186*H186,2)</f>
        <v>0</v>
      </c>
      <c r="BL186" s="18" t="s">
        <v>174</v>
      </c>
      <c r="BM186" s="199" t="s">
        <v>671</v>
      </c>
    </row>
    <row r="187" spans="1:65" s="13" customFormat="1" ht="11.25">
      <c r="B187" s="201"/>
      <c r="C187" s="202"/>
      <c r="D187" s="203" t="s">
        <v>187</v>
      </c>
      <c r="E187" s="204" t="s">
        <v>1</v>
      </c>
      <c r="F187" s="205" t="s">
        <v>672</v>
      </c>
      <c r="G187" s="202"/>
      <c r="H187" s="206">
        <v>5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187</v>
      </c>
      <c r="AU187" s="212" t="s">
        <v>86</v>
      </c>
      <c r="AV187" s="13" t="s">
        <v>86</v>
      </c>
      <c r="AW187" s="13" t="s">
        <v>32</v>
      </c>
      <c r="AX187" s="13" t="s">
        <v>84</v>
      </c>
      <c r="AY187" s="212" t="s">
        <v>167</v>
      </c>
    </row>
    <row r="188" spans="1:65" s="2" customFormat="1" ht="16.5" customHeight="1">
      <c r="A188" s="35"/>
      <c r="B188" s="36"/>
      <c r="C188" s="188" t="s">
        <v>306</v>
      </c>
      <c r="D188" s="188" t="s">
        <v>169</v>
      </c>
      <c r="E188" s="189" t="s">
        <v>366</v>
      </c>
      <c r="F188" s="190" t="s">
        <v>367</v>
      </c>
      <c r="G188" s="191" t="s">
        <v>172</v>
      </c>
      <c r="H188" s="192">
        <v>5</v>
      </c>
      <c r="I188" s="193"/>
      <c r="J188" s="194">
        <f>ROUND(I188*H188,2)</f>
        <v>0</v>
      </c>
      <c r="K188" s="190" t="s">
        <v>173</v>
      </c>
      <c r="L188" s="40"/>
      <c r="M188" s="195" t="s">
        <v>1</v>
      </c>
      <c r="N188" s="196" t="s">
        <v>41</v>
      </c>
      <c r="O188" s="72"/>
      <c r="P188" s="197">
        <f>O188*H188</f>
        <v>0</v>
      </c>
      <c r="Q188" s="197">
        <v>0.2268</v>
      </c>
      <c r="R188" s="197">
        <f>Q188*H188</f>
        <v>1.1339999999999999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174</v>
      </c>
      <c r="AT188" s="199" t="s">
        <v>169</v>
      </c>
      <c r="AU188" s="199" t="s">
        <v>86</v>
      </c>
      <c r="AY188" s="18" t="s">
        <v>167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8" t="s">
        <v>84</v>
      </c>
      <c r="BK188" s="200">
        <f>ROUND(I188*H188,2)</f>
        <v>0</v>
      </c>
      <c r="BL188" s="18" t="s">
        <v>174</v>
      </c>
      <c r="BM188" s="199" t="s">
        <v>673</v>
      </c>
    </row>
    <row r="189" spans="1:65" s="14" customFormat="1" ht="11.25">
      <c r="B189" s="213"/>
      <c r="C189" s="214"/>
      <c r="D189" s="203" t="s">
        <v>187</v>
      </c>
      <c r="E189" s="215" t="s">
        <v>1</v>
      </c>
      <c r="F189" s="216" t="s">
        <v>369</v>
      </c>
      <c r="G189" s="214"/>
      <c r="H189" s="215" t="s">
        <v>1</v>
      </c>
      <c r="I189" s="217"/>
      <c r="J189" s="214"/>
      <c r="K189" s="214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187</v>
      </c>
      <c r="AU189" s="222" t="s">
        <v>86</v>
      </c>
      <c r="AV189" s="14" t="s">
        <v>84</v>
      </c>
      <c r="AW189" s="14" t="s">
        <v>32</v>
      </c>
      <c r="AX189" s="14" t="s">
        <v>76</v>
      </c>
      <c r="AY189" s="222" t="s">
        <v>167</v>
      </c>
    </row>
    <row r="190" spans="1:65" s="13" customFormat="1" ht="11.25">
      <c r="B190" s="201"/>
      <c r="C190" s="202"/>
      <c r="D190" s="203" t="s">
        <v>187</v>
      </c>
      <c r="E190" s="204" t="s">
        <v>1</v>
      </c>
      <c r="F190" s="205" t="s">
        <v>672</v>
      </c>
      <c r="G190" s="202"/>
      <c r="H190" s="206">
        <v>5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187</v>
      </c>
      <c r="AU190" s="212" t="s">
        <v>86</v>
      </c>
      <c r="AV190" s="13" t="s">
        <v>86</v>
      </c>
      <c r="AW190" s="13" t="s">
        <v>32</v>
      </c>
      <c r="AX190" s="13" t="s">
        <v>84</v>
      </c>
      <c r="AY190" s="212" t="s">
        <v>167</v>
      </c>
    </row>
    <row r="191" spans="1:65" s="2" customFormat="1" ht="33" customHeight="1">
      <c r="A191" s="35"/>
      <c r="B191" s="36"/>
      <c r="C191" s="188" t="s">
        <v>312</v>
      </c>
      <c r="D191" s="188" t="s">
        <v>169</v>
      </c>
      <c r="E191" s="189" t="s">
        <v>674</v>
      </c>
      <c r="F191" s="190" t="s">
        <v>675</v>
      </c>
      <c r="G191" s="191" t="s">
        <v>172</v>
      </c>
      <c r="H191" s="192">
        <v>2.5</v>
      </c>
      <c r="I191" s="193"/>
      <c r="J191" s="194">
        <f>ROUND(I191*H191,2)</f>
        <v>0</v>
      </c>
      <c r="K191" s="190" t="s">
        <v>173</v>
      </c>
      <c r="L191" s="40"/>
      <c r="M191" s="195" t="s">
        <v>1</v>
      </c>
      <c r="N191" s="196" t="s">
        <v>41</v>
      </c>
      <c r="O191" s="72"/>
      <c r="P191" s="197">
        <f>O191*H191</f>
        <v>0</v>
      </c>
      <c r="Q191" s="197">
        <v>0.12966</v>
      </c>
      <c r="R191" s="197">
        <f>Q191*H191</f>
        <v>0.32414999999999999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174</v>
      </c>
      <c r="AT191" s="199" t="s">
        <v>169</v>
      </c>
      <c r="AU191" s="199" t="s">
        <v>86</v>
      </c>
      <c r="AY191" s="18" t="s">
        <v>167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8" t="s">
        <v>84</v>
      </c>
      <c r="BK191" s="200">
        <f>ROUND(I191*H191,2)</f>
        <v>0</v>
      </c>
      <c r="BL191" s="18" t="s">
        <v>174</v>
      </c>
      <c r="BM191" s="199" t="s">
        <v>676</v>
      </c>
    </row>
    <row r="192" spans="1:65" s="2" customFormat="1" ht="76.349999999999994" customHeight="1">
      <c r="A192" s="35"/>
      <c r="B192" s="36"/>
      <c r="C192" s="188" t="s">
        <v>316</v>
      </c>
      <c r="D192" s="188" t="s">
        <v>169</v>
      </c>
      <c r="E192" s="189" t="s">
        <v>677</v>
      </c>
      <c r="F192" s="190" t="s">
        <v>678</v>
      </c>
      <c r="G192" s="191" t="s">
        <v>172</v>
      </c>
      <c r="H192" s="192">
        <v>592.5</v>
      </c>
      <c r="I192" s="193"/>
      <c r="J192" s="194">
        <f>ROUND(I192*H192,2)</f>
        <v>0</v>
      </c>
      <c r="K192" s="190" t="s">
        <v>173</v>
      </c>
      <c r="L192" s="40"/>
      <c r="M192" s="195" t="s">
        <v>1</v>
      </c>
      <c r="N192" s="196" t="s">
        <v>41</v>
      </c>
      <c r="O192" s="72"/>
      <c r="P192" s="197">
        <f>O192*H192</f>
        <v>0</v>
      </c>
      <c r="Q192" s="197">
        <v>8.9219999999999994E-2</v>
      </c>
      <c r="R192" s="197">
        <f>Q192*H192</f>
        <v>52.862849999999995</v>
      </c>
      <c r="S192" s="197">
        <v>0</v>
      </c>
      <c r="T192" s="19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174</v>
      </c>
      <c r="AT192" s="199" t="s">
        <v>169</v>
      </c>
      <c r="AU192" s="199" t="s">
        <v>86</v>
      </c>
      <c r="AY192" s="18" t="s">
        <v>167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8" t="s">
        <v>84</v>
      </c>
      <c r="BK192" s="200">
        <f>ROUND(I192*H192,2)</f>
        <v>0</v>
      </c>
      <c r="BL192" s="18" t="s">
        <v>174</v>
      </c>
      <c r="BM192" s="199" t="s">
        <v>679</v>
      </c>
    </row>
    <row r="193" spans="1:65" s="13" customFormat="1" ht="11.25">
      <c r="B193" s="201"/>
      <c r="C193" s="202"/>
      <c r="D193" s="203" t="s">
        <v>187</v>
      </c>
      <c r="E193" s="204" t="s">
        <v>1</v>
      </c>
      <c r="F193" s="205" t="s">
        <v>680</v>
      </c>
      <c r="G193" s="202"/>
      <c r="H193" s="206">
        <v>592.5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187</v>
      </c>
      <c r="AU193" s="212" t="s">
        <v>86</v>
      </c>
      <c r="AV193" s="13" t="s">
        <v>86</v>
      </c>
      <c r="AW193" s="13" t="s">
        <v>32</v>
      </c>
      <c r="AX193" s="13" t="s">
        <v>84</v>
      </c>
      <c r="AY193" s="212" t="s">
        <v>167</v>
      </c>
    </row>
    <row r="194" spans="1:65" s="2" customFormat="1" ht="21.75" customHeight="1">
      <c r="A194" s="35"/>
      <c r="B194" s="36"/>
      <c r="C194" s="234" t="s">
        <v>320</v>
      </c>
      <c r="D194" s="234" t="s">
        <v>278</v>
      </c>
      <c r="E194" s="235" t="s">
        <v>681</v>
      </c>
      <c r="F194" s="236" t="s">
        <v>682</v>
      </c>
      <c r="G194" s="237" t="s">
        <v>172</v>
      </c>
      <c r="H194" s="238">
        <v>590.85</v>
      </c>
      <c r="I194" s="239"/>
      <c r="J194" s="240">
        <f>ROUND(I194*H194,2)</f>
        <v>0</v>
      </c>
      <c r="K194" s="236" t="s">
        <v>173</v>
      </c>
      <c r="L194" s="241"/>
      <c r="M194" s="242" t="s">
        <v>1</v>
      </c>
      <c r="N194" s="243" t="s">
        <v>41</v>
      </c>
      <c r="O194" s="72"/>
      <c r="P194" s="197">
        <f>O194*H194</f>
        <v>0</v>
      </c>
      <c r="Q194" s="197">
        <v>0.13100000000000001</v>
      </c>
      <c r="R194" s="197">
        <f>Q194*H194</f>
        <v>77.401350000000008</v>
      </c>
      <c r="S194" s="197">
        <v>0</v>
      </c>
      <c r="T194" s="19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207</v>
      </c>
      <c r="AT194" s="199" t="s">
        <v>278</v>
      </c>
      <c r="AU194" s="199" t="s">
        <v>86</v>
      </c>
      <c r="AY194" s="18" t="s">
        <v>167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8" t="s">
        <v>84</v>
      </c>
      <c r="BK194" s="200">
        <f>ROUND(I194*H194,2)</f>
        <v>0</v>
      </c>
      <c r="BL194" s="18" t="s">
        <v>174</v>
      </c>
      <c r="BM194" s="199" t="s">
        <v>683</v>
      </c>
    </row>
    <row r="195" spans="1:65" s="13" customFormat="1" ht="11.25">
      <c r="B195" s="201"/>
      <c r="C195" s="202"/>
      <c r="D195" s="203" t="s">
        <v>187</v>
      </c>
      <c r="E195" s="202"/>
      <c r="F195" s="205" t="s">
        <v>684</v>
      </c>
      <c r="G195" s="202"/>
      <c r="H195" s="206">
        <v>590.85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187</v>
      </c>
      <c r="AU195" s="212" t="s">
        <v>86</v>
      </c>
      <c r="AV195" s="13" t="s">
        <v>86</v>
      </c>
      <c r="AW195" s="13" t="s">
        <v>4</v>
      </c>
      <c r="AX195" s="13" t="s">
        <v>84</v>
      </c>
      <c r="AY195" s="212" t="s">
        <v>167</v>
      </c>
    </row>
    <row r="196" spans="1:65" s="2" customFormat="1" ht="24.2" customHeight="1">
      <c r="A196" s="35"/>
      <c r="B196" s="36"/>
      <c r="C196" s="234" t="s">
        <v>325</v>
      </c>
      <c r="D196" s="234" t="s">
        <v>278</v>
      </c>
      <c r="E196" s="235" t="s">
        <v>685</v>
      </c>
      <c r="F196" s="236" t="s">
        <v>686</v>
      </c>
      <c r="G196" s="237" t="s">
        <v>172</v>
      </c>
      <c r="H196" s="238">
        <v>7.5750000000000002</v>
      </c>
      <c r="I196" s="239"/>
      <c r="J196" s="240">
        <f>ROUND(I196*H196,2)</f>
        <v>0</v>
      </c>
      <c r="K196" s="236" t="s">
        <v>173</v>
      </c>
      <c r="L196" s="241"/>
      <c r="M196" s="242" t="s">
        <v>1</v>
      </c>
      <c r="N196" s="243" t="s">
        <v>41</v>
      </c>
      <c r="O196" s="72"/>
      <c r="P196" s="197">
        <f>O196*H196</f>
        <v>0</v>
      </c>
      <c r="Q196" s="197">
        <v>0.13100000000000001</v>
      </c>
      <c r="R196" s="197">
        <f>Q196*H196</f>
        <v>0.99232500000000001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207</v>
      </c>
      <c r="AT196" s="199" t="s">
        <v>278</v>
      </c>
      <c r="AU196" s="199" t="s">
        <v>86</v>
      </c>
      <c r="AY196" s="18" t="s">
        <v>167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8" t="s">
        <v>84</v>
      </c>
      <c r="BK196" s="200">
        <f>ROUND(I196*H196,2)</f>
        <v>0</v>
      </c>
      <c r="BL196" s="18" t="s">
        <v>174</v>
      </c>
      <c r="BM196" s="199" t="s">
        <v>687</v>
      </c>
    </row>
    <row r="197" spans="1:65" s="13" customFormat="1" ht="11.25">
      <c r="B197" s="201"/>
      <c r="C197" s="202"/>
      <c r="D197" s="203" t="s">
        <v>187</v>
      </c>
      <c r="E197" s="202"/>
      <c r="F197" s="205" t="s">
        <v>688</v>
      </c>
      <c r="G197" s="202"/>
      <c r="H197" s="206">
        <v>7.5750000000000002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187</v>
      </c>
      <c r="AU197" s="212" t="s">
        <v>86</v>
      </c>
      <c r="AV197" s="13" t="s">
        <v>86</v>
      </c>
      <c r="AW197" s="13" t="s">
        <v>4</v>
      </c>
      <c r="AX197" s="13" t="s">
        <v>84</v>
      </c>
      <c r="AY197" s="212" t="s">
        <v>167</v>
      </c>
    </row>
    <row r="198" spans="1:65" s="2" customFormat="1" ht="37.9" customHeight="1">
      <c r="A198" s="35"/>
      <c r="B198" s="36"/>
      <c r="C198" s="188" t="s">
        <v>330</v>
      </c>
      <c r="D198" s="188" t="s">
        <v>169</v>
      </c>
      <c r="E198" s="189" t="s">
        <v>689</v>
      </c>
      <c r="F198" s="190" t="s">
        <v>690</v>
      </c>
      <c r="G198" s="191" t="s">
        <v>172</v>
      </c>
      <c r="H198" s="192">
        <v>7.5</v>
      </c>
      <c r="I198" s="193"/>
      <c r="J198" s="194">
        <f>ROUND(I198*H198,2)</f>
        <v>0</v>
      </c>
      <c r="K198" s="190" t="s">
        <v>173</v>
      </c>
      <c r="L198" s="40"/>
      <c r="M198" s="195" t="s">
        <v>1</v>
      </c>
      <c r="N198" s="196" t="s">
        <v>41</v>
      </c>
      <c r="O198" s="72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174</v>
      </c>
      <c r="AT198" s="199" t="s">
        <v>169</v>
      </c>
      <c r="AU198" s="199" t="s">
        <v>86</v>
      </c>
      <c r="AY198" s="18" t="s">
        <v>167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8" t="s">
        <v>84</v>
      </c>
      <c r="BK198" s="200">
        <f>ROUND(I198*H198,2)</f>
        <v>0</v>
      </c>
      <c r="BL198" s="18" t="s">
        <v>174</v>
      </c>
      <c r="BM198" s="199" t="s">
        <v>691</v>
      </c>
    </row>
    <row r="199" spans="1:65" s="2" customFormat="1" ht="33" customHeight="1">
      <c r="A199" s="35"/>
      <c r="B199" s="36"/>
      <c r="C199" s="188" t="s">
        <v>335</v>
      </c>
      <c r="D199" s="188" t="s">
        <v>169</v>
      </c>
      <c r="E199" s="189" t="s">
        <v>692</v>
      </c>
      <c r="F199" s="190" t="s">
        <v>693</v>
      </c>
      <c r="G199" s="191" t="s">
        <v>172</v>
      </c>
      <c r="H199" s="192">
        <v>76.900000000000006</v>
      </c>
      <c r="I199" s="193"/>
      <c r="J199" s="194">
        <f>ROUND(I199*H199,2)</f>
        <v>0</v>
      </c>
      <c r="K199" s="190" t="s">
        <v>173</v>
      </c>
      <c r="L199" s="40"/>
      <c r="M199" s="195" t="s">
        <v>1</v>
      </c>
      <c r="N199" s="196" t="s">
        <v>41</v>
      </c>
      <c r="O199" s="72"/>
      <c r="P199" s="197">
        <f>O199*H199</f>
        <v>0</v>
      </c>
      <c r="Q199" s="197">
        <v>9.0620000000000006E-2</v>
      </c>
      <c r="R199" s="197">
        <f>Q199*H199</f>
        <v>6.9686780000000006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174</v>
      </c>
      <c r="AT199" s="199" t="s">
        <v>169</v>
      </c>
      <c r="AU199" s="199" t="s">
        <v>86</v>
      </c>
      <c r="AY199" s="18" t="s">
        <v>167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8" t="s">
        <v>84</v>
      </c>
      <c r="BK199" s="200">
        <f>ROUND(I199*H199,2)</f>
        <v>0</v>
      </c>
      <c r="BL199" s="18" t="s">
        <v>174</v>
      </c>
      <c r="BM199" s="199" t="s">
        <v>694</v>
      </c>
    </row>
    <row r="200" spans="1:65" s="14" customFormat="1" ht="11.25">
      <c r="B200" s="213"/>
      <c r="C200" s="214"/>
      <c r="D200" s="203" t="s">
        <v>187</v>
      </c>
      <c r="E200" s="215" t="s">
        <v>1</v>
      </c>
      <c r="F200" s="216" t="s">
        <v>695</v>
      </c>
      <c r="G200" s="214"/>
      <c r="H200" s="215" t="s">
        <v>1</v>
      </c>
      <c r="I200" s="217"/>
      <c r="J200" s="214"/>
      <c r="K200" s="214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187</v>
      </c>
      <c r="AU200" s="222" t="s">
        <v>86</v>
      </c>
      <c r="AV200" s="14" t="s">
        <v>84</v>
      </c>
      <c r="AW200" s="14" t="s">
        <v>32</v>
      </c>
      <c r="AX200" s="14" t="s">
        <v>76</v>
      </c>
      <c r="AY200" s="222" t="s">
        <v>167</v>
      </c>
    </row>
    <row r="201" spans="1:65" s="13" customFormat="1" ht="11.25">
      <c r="B201" s="201"/>
      <c r="C201" s="202"/>
      <c r="D201" s="203" t="s">
        <v>187</v>
      </c>
      <c r="E201" s="204" t="s">
        <v>1</v>
      </c>
      <c r="F201" s="205" t="s">
        <v>660</v>
      </c>
      <c r="G201" s="202"/>
      <c r="H201" s="206">
        <v>76.900000000000006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187</v>
      </c>
      <c r="AU201" s="212" t="s">
        <v>86</v>
      </c>
      <c r="AV201" s="13" t="s">
        <v>86</v>
      </c>
      <c r="AW201" s="13" t="s">
        <v>32</v>
      </c>
      <c r="AX201" s="13" t="s">
        <v>84</v>
      </c>
      <c r="AY201" s="212" t="s">
        <v>167</v>
      </c>
    </row>
    <row r="202" spans="1:65" s="2" customFormat="1" ht="21.75" customHeight="1">
      <c r="A202" s="35"/>
      <c r="B202" s="36"/>
      <c r="C202" s="234" t="s">
        <v>340</v>
      </c>
      <c r="D202" s="234" t="s">
        <v>278</v>
      </c>
      <c r="E202" s="235" t="s">
        <v>696</v>
      </c>
      <c r="F202" s="236" t="s">
        <v>697</v>
      </c>
      <c r="G202" s="237" t="s">
        <v>172</v>
      </c>
      <c r="H202" s="238">
        <v>71.584999999999994</v>
      </c>
      <c r="I202" s="239"/>
      <c r="J202" s="240">
        <f>ROUND(I202*H202,2)</f>
        <v>0</v>
      </c>
      <c r="K202" s="236" t="s">
        <v>173</v>
      </c>
      <c r="L202" s="241"/>
      <c r="M202" s="242" t="s">
        <v>1</v>
      </c>
      <c r="N202" s="243" t="s">
        <v>41</v>
      </c>
      <c r="O202" s="72"/>
      <c r="P202" s="197">
        <f>O202*H202</f>
        <v>0</v>
      </c>
      <c r="Q202" s="197">
        <v>0.17599999999999999</v>
      </c>
      <c r="R202" s="197">
        <f>Q202*H202</f>
        <v>12.598959999999998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207</v>
      </c>
      <c r="AT202" s="199" t="s">
        <v>278</v>
      </c>
      <c r="AU202" s="199" t="s">
        <v>86</v>
      </c>
      <c r="AY202" s="18" t="s">
        <v>167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8" t="s">
        <v>84</v>
      </c>
      <c r="BK202" s="200">
        <f>ROUND(I202*H202,2)</f>
        <v>0</v>
      </c>
      <c r="BL202" s="18" t="s">
        <v>174</v>
      </c>
      <c r="BM202" s="199" t="s">
        <v>698</v>
      </c>
    </row>
    <row r="203" spans="1:65" s="13" customFormat="1" ht="11.25">
      <c r="B203" s="201"/>
      <c r="C203" s="202"/>
      <c r="D203" s="203" t="s">
        <v>187</v>
      </c>
      <c r="E203" s="202"/>
      <c r="F203" s="205" t="s">
        <v>699</v>
      </c>
      <c r="G203" s="202"/>
      <c r="H203" s="206">
        <v>71.584999999999994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187</v>
      </c>
      <c r="AU203" s="212" t="s">
        <v>86</v>
      </c>
      <c r="AV203" s="13" t="s">
        <v>86</v>
      </c>
      <c r="AW203" s="13" t="s">
        <v>4</v>
      </c>
      <c r="AX203" s="13" t="s">
        <v>84</v>
      </c>
      <c r="AY203" s="212" t="s">
        <v>167</v>
      </c>
    </row>
    <row r="204" spans="1:65" s="2" customFormat="1" ht="24.2" customHeight="1">
      <c r="A204" s="35"/>
      <c r="B204" s="36"/>
      <c r="C204" s="234" t="s">
        <v>345</v>
      </c>
      <c r="D204" s="234" t="s">
        <v>278</v>
      </c>
      <c r="E204" s="235" t="s">
        <v>700</v>
      </c>
      <c r="F204" s="236" t="s">
        <v>701</v>
      </c>
      <c r="G204" s="237" t="s">
        <v>172</v>
      </c>
      <c r="H204" s="238">
        <v>7.6219999999999999</v>
      </c>
      <c r="I204" s="239"/>
      <c r="J204" s="240">
        <f>ROUND(I204*H204,2)</f>
        <v>0</v>
      </c>
      <c r="K204" s="236" t="s">
        <v>173</v>
      </c>
      <c r="L204" s="241"/>
      <c r="M204" s="242" t="s">
        <v>1</v>
      </c>
      <c r="N204" s="243" t="s">
        <v>41</v>
      </c>
      <c r="O204" s="72"/>
      <c r="P204" s="197">
        <f>O204*H204</f>
        <v>0</v>
      </c>
      <c r="Q204" s="197">
        <v>0.17499999999999999</v>
      </c>
      <c r="R204" s="197">
        <f>Q204*H204</f>
        <v>1.33385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207</v>
      </c>
      <c r="AT204" s="199" t="s">
        <v>278</v>
      </c>
      <c r="AU204" s="199" t="s">
        <v>86</v>
      </c>
      <c r="AY204" s="18" t="s">
        <v>167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8" t="s">
        <v>84</v>
      </c>
      <c r="BK204" s="200">
        <f>ROUND(I204*H204,2)</f>
        <v>0</v>
      </c>
      <c r="BL204" s="18" t="s">
        <v>174</v>
      </c>
      <c r="BM204" s="199" t="s">
        <v>702</v>
      </c>
    </row>
    <row r="205" spans="1:65" s="13" customFormat="1" ht="11.25">
      <c r="B205" s="201"/>
      <c r="C205" s="202"/>
      <c r="D205" s="203" t="s">
        <v>187</v>
      </c>
      <c r="E205" s="202"/>
      <c r="F205" s="205" t="s">
        <v>703</v>
      </c>
      <c r="G205" s="202"/>
      <c r="H205" s="206">
        <v>7.6219999999999999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187</v>
      </c>
      <c r="AU205" s="212" t="s">
        <v>86</v>
      </c>
      <c r="AV205" s="13" t="s">
        <v>86</v>
      </c>
      <c r="AW205" s="13" t="s">
        <v>4</v>
      </c>
      <c r="AX205" s="13" t="s">
        <v>84</v>
      </c>
      <c r="AY205" s="212" t="s">
        <v>167</v>
      </c>
    </row>
    <row r="206" spans="1:65" s="2" customFormat="1" ht="37.9" customHeight="1">
      <c r="A206" s="35"/>
      <c r="B206" s="36"/>
      <c r="C206" s="188" t="s">
        <v>349</v>
      </c>
      <c r="D206" s="188" t="s">
        <v>169</v>
      </c>
      <c r="E206" s="189" t="s">
        <v>704</v>
      </c>
      <c r="F206" s="190" t="s">
        <v>705</v>
      </c>
      <c r="G206" s="191" t="s">
        <v>172</v>
      </c>
      <c r="H206" s="192">
        <v>7.4</v>
      </c>
      <c r="I206" s="193"/>
      <c r="J206" s="194">
        <f>ROUND(I206*H206,2)</f>
        <v>0</v>
      </c>
      <c r="K206" s="190" t="s">
        <v>173</v>
      </c>
      <c r="L206" s="40"/>
      <c r="M206" s="195" t="s">
        <v>1</v>
      </c>
      <c r="N206" s="196" t="s">
        <v>41</v>
      </c>
      <c r="O206" s="72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174</v>
      </c>
      <c r="AT206" s="199" t="s">
        <v>169</v>
      </c>
      <c r="AU206" s="199" t="s">
        <v>86</v>
      </c>
      <c r="AY206" s="18" t="s">
        <v>167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8" t="s">
        <v>84</v>
      </c>
      <c r="BK206" s="200">
        <f>ROUND(I206*H206,2)</f>
        <v>0</v>
      </c>
      <c r="BL206" s="18" t="s">
        <v>174</v>
      </c>
      <c r="BM206" s="199" t="s">
        <v>706</v>
      </c>
    </row>
    <row r="207" spans="1:65" s="2" customFormat="1" ht="21.75" customHeight="1">
      <c r="A207" s="35"/>
      <c r="B207" s="36"/>
      <c r="C207" s="188" t="s">
        <v>356</v>
      </c>
      <c r="D207" s="188" t="s">
        <v>169</v>
      </c>
      <c r="E207" s="189" t="s">
        <v>376</v>
      </c>
      <c r="F207" s="190" t="s">
        <v>377</v>
      </c>
      <c r="G207" s="191" t="s">
        <v>182</v>
      </c>
      <c r="H207" s="192">
        <v>5</v>
      </c>
      <c r="I207" s="193"/>
      <c r="J207" s="194">
        <f>ROUND(I207*H207,2)</f>
        <v>0</v>
      </c>
      <c r="K207" s="190" t="s">
        <v>173</v>
      </c>
      <c r="L207" s="40"/>
      <c r="M207" s="195" t="s">
        <v>1</v>
      </c>
      <c r="N207" s="196" t="s">
        <v>41</v>
      </c>
      <c r="O207" s="72"/>
      <c r="P207" s="197">
        <f>O207*H207</f>
        <v>0</v>
      </c>
      <c r="Q207" s="197">
        <v>3.5999999999999999E-3</v>
      </c>
      <c r="R207" s="197">
        <f>Q207*H207</f>
        <v>1.7999999999999999E-2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174</v>
      </c>
      <c r="AT207" s="199" t="s">
        <v>169</v>
      </c>
      <c r="AU207" s="199" t="s">
        <v>86</v>
      </c>
      <c r="AY207" s="18" t="s">
        <v>167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8" t="s">
        <v>84</v>
      </c>
      <c r="BK207" s="200">
        <f>ROUND(I207*H207,2)</f>
        <v>0</v>
      </c>
      <c r="BL207" s="18" t="s">
        <v>174</v>
      </c>
      <c r="BM207" s="199" t="s">
        <v>707</v>
      </c>
    </row>
    <row r="208" spans="1:65" s="12" customFormat="1" ht="22.9" customHeight="1">
      <c r="B208" s="172"/>
      <c r="C208" s="173"/>
      <c r="D208" s="174" t="s">
        <v>75</v>
      </c>
      <c r="E208" s="186" t="s">
        <v>213</v>
      </c>
      <c r="F208" s="186" t="s">
        <v>425</v>
      </c>
      <c r="G208" s="173"/>
      <c r="H208" s="173"/>
      <c r="I208" s="176"/>
      <c r="J208" s="187">
        <f>BK208</f>
        <v>0</v>
      </c>
      <c r="K208" s="173"/>
      <c r="L208" s="178"/>
      <c r="M208" s="179"/>
      <c r="N208" s="180"/>
      <c r="O208" s="180"/>
      <c r="P208" s="181">
        <f>SUM(P209:P221)</f>
        <v>0</v>
      </c>
      <c r="Q208" s="180"/>
      <c r="R208" s="181">
        <f>SUM(R209:R221)</f>
        <v>212.29045520000003</v>
      </c>
      <c r="S208" s="180"/>
      <c r="T208" s="182">
        <f>SUM(T209:T221)</f>
        <v>0</v>
      </c>
      <c r="AR208" s="183" t="s">
        <v>84</v>
      </c>
      <c r="AT208" s="184" t="s">
        <v>75</v>
      </c>
      <c r="AU208" s="184" t="s">
        <v>84</v>
      </c>
      <c r="AY208" s="183" t="s">
        <v>167</v>
      </c>
      <c r="BK208" s="185">
        <f>SUM(BK209:BK221)</f>
        <v>0</v>
      </c>
    </row>
    <row r="209" spans="1:65" s="2" customFormat="1" ht="33" customHeight="1">
      <c r="A209" s="35"/>
      <c r="B209" s="36"/>
      <c r="C209" s="188" t="s">
        <v>360</v>
      </c>
      <c r="D209" s="188" t="s">
        <v>169</v>
      </c>
      <c r="E209" s="189" t="s">
        <v>469</v>
      </c>
      <c r="F209" s="190" t="s">
        <v>470</v>
      </c>
      <c r="G209" s="191" t="s">
        <v>182</v>
      </c>
      <c r="H209" s="192">
        <v>4</v>
      </c>
      <c r="I209" s="193"/>
      <c r="J209" s="194">
        <f>ROUND(I209*H209,2)</f>
        <v>0</v>
      </c>
      <c r="K209" s="190" t="s">
        <v>173</v>
      </c>
      <c r="L209" s="40"/>
      <c r="M209" s="195" t="s">
        <v>1</v>
      </c>
      <c r="N209" s="196" t="s">
        <v>41</v>
      </c>
      <c r="O209" s="72"/>
      <c r="P209" s="197">
        <f>O209*H209</f>
        <v>0</v>
      </c>
      <c r="Q209" s="197">
        <v>0.15540000000000001</v>
      </c>
      <c r="R209" s="197">
        <f>Q209*H209</f>
        <v>0.62160000000000004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174</v>
      </c>
      <c r="AT209" s="199" t="s">
        <v>169</v>
      </c>
      <c r="AU209" s="199" t="s">
        <v>86</v>
      </c>
      <c r="AY209" s="18" t="s">
        <v>167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8" t="s">
        <v>84</v>
      </c>
      <c r="BK209" s="200">
        <f>ROUND(I209*H209,2)</f>
        <v>0</v>
      </c>
      <c r="BL209" s="18" t="s">
        <v>174</v>
      </c>
      <c r="BM209" s="199" t="s">
        <v>708</v>
      </c>
    </row>
    <row r="210" spans="1:65" s="2" customFormat="1" ht="24.2" customHeight="1">
      <c r="A210" s="35"/>
      <c r="B210" s="36"/>
      <c r="C210" s="234" t="s">
        <v>365</v>
      </c>
      <c r="D210" s="234" t="s">
        <v>278</v>
      </c>
      <c r="E210" s="235" t="s">
        <v>479</v>
      </c>
      <c r="F210" s="236" t="s">
        <v>480</v>
      </c>
      <c r="G210" s="237" t="s">
        <v>182</v>
      </c>
      <c r="H210" s="238">
        <v>2.04</v>
      </c>
      <c r="I210" s="239"/>
      <c r="J210" s="240">
        <f>ROUND(I210*H210,2)</f>
        <v>0</v>
      </c>
      <c r="K210" s="236" t="s">
        <v>173</v>
      </c>
      <c r="L210" s="241"/>
      <c r="M210" s="242" t="s">
        <v>1</v>
      </c>
      <c r="N210" s="243" t="s">
        <v>41</v>
      </c>
      <c r="O210" s="72"/>
      <c r="P210" s="197">
        <f>O210*H210</f>
        <v>0</v>
      </c>
      <c r="Q210" s="197">
        <v>4.8300000000000003E-2</v>
      </c>
      <c r="R210" s="197">
        <f>Q210*H210</f>
        <v>9.8532000000000008E-2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207</v>
      </c>
      <c r="AT210" s="199" t="s">
        <v>278</v>
      </c>
      <c r="AU210" s="199" t="s">
        <v>86</v>
      </c>
      <c r="AY210" s="18" t="s">
        <v>167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8" t="s">
        <v>84</v>
      </c>
      <c r="BK210" s="200">
        <f>ROUND(I210*H210,2)</f>
        <v>0</v>
      </c>
      <c r="BL210" s="18" t="s">
        <v>174</v>
      </c>
      <c r="BM210" s="199" t="s">
        <v>709</v>
      </c>
    </row>
    <row r="211" spans="1:65" s="13" customFormat="1" ht="11.25">
      <c r="B211" s="201"/>
      <c r="C211" s="202"/>
      <c r="D211" s="203" t="s">
        <v>187</v>
      </c>
      <c r="E211" s="202"/>
      <c r="F211" s="205" t="s">
        <v>710</v>
      </c>
      <c r="G211" s="202"/>
      <c r="H211" s="206">
        <v>2.04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187</v>
      </c>
      <c r="AU211" s="212" t="s">
        <v>86</v>
      </c>
      <c r="AV211" s="13" t="s">
        <v>86</v>
      </c>
      <c r="AW211" s="13" t="s">
        <v>4</v>
      </c>
      <c r="AX211" s="13" t="s">
        <v>84</v>
      </c>
      <c r="AY211" s="212" t="s">
        <v>167</v>
      </c>
    </row>
    <row r="212" spans="1:65" s="2" customFormat="1" ht="24.2" customHeight="1">
      <c r="A212" s="35"/>
      <c r="B212" s="36"/>
      <c r="C212" s="234" t="s">
        <v>371</v>
      </c>
      <c r="D212" s="234" t="s">
        <v>278</v>
      </c>
      <c r="E212" s="235" t="s">
        <v>484</v>
      </c>
      <c r="F212" s="236" t="s">
        <v>485</v>
      </c>
      <c r="G212" s="237" t="s">
        <v>182</v>
      </c>
      <c r="H212" s="238">
        <v>2.04</v>
      </c>
      <c r="I212" s="239"/>
      <c r="J212" s="240">
        <f>ROUND(I212*H212,2)</f>
        <v>0</v>
      </c>
      <c r="K212" s="236" t="s">
        <v>173</v>
      </c>
      <c r="L212" s="241"/>
      <c r="M212" s="242" t="s">
        <v>1</v>
      </c>
      <c r="N212" s="243" t="s">
        <v>41</v>
      </c>
      <c r="O212" s="72"/>
      <c r="P212" s="197">
        <f>O212*H212</f>
        <v>0</v>
      </c>
      <c r="Q212" s="197">
        <v>6.5670000000000006E-2</v>
      </c>
      <c r="R212" s="197">
        <f>Q212*H212</f>
        <v>0.13396680000000002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207</v>
      </c>
      <c r="AT212" s="199" t="s">
        <v>278</v>
      </c>
      <c r="AU212" s="199" t="s">
        <v>86</v>
      </c>
      <c r="AY212" s="18" t="s">
        <v>167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8" t="s">
        <v>84</v>
      </c>
      <c r="BK212" s="200">
        <f>ROUND(I212*H212,2)</f>
        <v>0</v>
      </c>
      <c r="BL212" s="18" t="s">
        <v>174</v>
      </c>
      <c r="BM212" s="199" t="s">
        <v>711</v>
      </c>
    </row>
    <row r="213" spans="1:65" s="13" customFormat="1" ht="11.25">
      <c r="B213" s="201"/>
      <c r="C213" s="202"/>
      <c r="D213" s="203" t="s">
        <v>187</v>
      </c>
      <c r="E213" s="202"/>
      <c r="F213" s="205" t="s">
        <v>710</v>
      </c>
      <c r="G213" s="202"/>
      <c r="H213" s="206">
        <v>2.04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187</v>
      </c>
      <c r="AU213" s="212" t="s">
        <v>86</v>
      </c>
      <c r="AV213" s="13" t="s">
        <v>86</v>
      </c>
      <c r="AW213" s="13" t="s">
        <v>4</v>
      </c>
      <c r="AX213" s="13" t="s">
        <v>84</v>
      </c>
      <c r="AY213" s="212" t="s">
        <v>167</v>
      </c>
    </row>
    <row r="214" spans="1:65" s="2" customFormat="1" ht="33" customHeight="1">
      <c r="A214" s="35"/>
      <c r="B214" s="36"/>
      <c r="C214" s="188" t="s">
        <v>375</v>
      </c>
      <c r="D214" s="188" t="s">
        <v>169</v>
      </c>
      <c r="E214" s="189" t="s">
        <v>712</v>
      </c>
      <c r="F214" s="190" t="s">
        <v>713</v>
      </c>
      <c r="G214" s="191" t="s">
        <v>182</v>
      </c>
      <c r="H214" s="192">
        <v>794</v>
      </c>
      <c r="I214" s="193"/>
      <c r="J214" s="194">
        <f>ROUND(I214*H214,2)</f>
        <v>0</v>
      </c>
      <c r="K214" s="190" t="s">
        <v>173</v>
      </c>
      <c r="L214" s="40"/>
      <c r="M214" s="195" t="s">
        <v>1</v>
      </c>
      <c r="N214" s="196" t="s">
        <v>41</v>
      </c>
      <c r="O214" s="72"/>
      <c r="P214" s="197">
        <f>O214*H214</f>
        <v>0</v>
      </c>
      <c r="Q214" s="197">
        <v>0.1295</v>
      </c>
      <c r="R214" s="197">
        <f>Q214*H214</f>
        <v>102.82300000000001</v>
      </c>
      <c r="S214" s="197">
        <v>0</v>
      </c>
      <c r="T214" s="19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174</v>
      </c>
      <c r="AT214" s="199" t="s">
        <v>169</v>
      </c>
      <c r="AU214" s="199" t="s">
        <v>86</v>
      </c>
      <c r="AY214" s="18" t="s">
        <v>167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8" t="s">
        <v>84</v>
      </c>
      <c r="BK214" s="200">
        <f>ROUND(I214*H214,2)</f>
        <v>0</v>
      </c>
      <c r="BL214" s="18" t="s">
        <v>174</v>
      </c>
      <c r="BM214" s="199" t="s">
        <v>714</v>
      </c>
    </row>
    <row r="215" spans="1:65" s="2" customFormat="1" ht="16.5" customHeight="1">
      <c r="A215" s="35"/>
      <c r="B215" s="36"/>
      <c r="C215" s="234" t="s">
        <v>124</v>
      </c>
      <c r="D215" s="234" t="s">
        <v>278</v>
      </c>
      <c r="E215" s="235" t="s">
        <v>715</v>
      </c>
      <c r="F215" s="236" t="s">
        <v>716</v>
      </c>
      <c r="G215" s="237" t="s">
        <v>182</v>
      </c>
      <c r="H215" s="238">
        <v>809.88</v>
      </c>
      <c r="I215" s="239"/>
      <c r="J215" s="240">
        <f>ROUND(I215*H215,2)</f>
        <v>0</v>
      </c>
      <c r="K215" s="236" t="s">
        <v>173</v>
      </c>
      <c r="L215" s="241"/>
      <c r="M215" s="242" t="s">
        <v>1</v>
      </c>
      <c r="N215" s="243" t="s">
        <v>41</v>
      </c>
      <c r="O215" s="72"/>
      <c r="P215" s="197">
        <f>O215*H215</f>
        <v>0</v>
      </c>
      <c r="Q215" s="197">
        <v>5.6120000000000003E-2</v>
      </c>
      <c r="R215" s="197">
        <f>Q215*H215</f>
        <v>45.450465600000001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207</v>
      </c>
      <c r="AT215" s="199" t="s">
        <v>278</v>
      </c>
      <c r="AU215" s="199" t="s">
        <v>86</v>
      </c>
      <c r="AY215" s="18" t="s">
        <v>167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84</v>
      </c>
      <c r="BK215" s="200">
        <f>ROUND(I215*H215,2)</f>
        <v>0</v>
      </c>
      <c r="BL215" s="18" t="s">
        <v>174</v>
      </c>
      <c r="BM215" s="199" t="s">
        <v>717</v>
      </c>
    </row>
    <row r="216" spans="1:65" s="13" customFormat="1" ht="11.25">
      <c r="B216" s="201"/>
      <c r="C216" s="202"/>
      <c r="D216" s="203" t="s">
        <v>187</v>
      </c>
      <c r="E216" s="202"/>
      <c r="F216" s="205" t="s">
        <v>718</v>
      </c>
      <c r="G216" s="202"/>
      <c r="H216" s="206">
        <v>809.88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187</v>
      </c>
      <c r="AU216" s="212" t="s">
        <v>86</v>
      </c>
      <c r="AV216" s="13" t="s">
        <v>86</v>
      </c>
      <c r="AW216" s="13" t="s">
        <v>4</v>
      </c>
      <c r="AX216" s="13" t="s">
        <v>84</v>
      </c>
      <c r="AY216" s="212" t="s">
        <v>167</v>
      </c>
    </row>
    <row r="217" spans="1:65" s="2" customFormat="1" ht="24.2" customHeight="1">
      <c r="A217" s="35"/>
      <c r="B217" s="36"/>
      <c r="C217" s="188" t="s">
        <v>389</v>
      </c>
      <c r="D217" s="188" t="s">
        <v>169</v>
      </c>
      <c r="E217" s="189" t="s">
        <v>498</v>
      </c>
      <c r="F217" s="190" t="s">
        <v>499</v>
      </c>
      <c r="G217" s="191" t="s">
        <v>192</v>
      </c>
      <c r="H217" s="192">
        <v>27.97</v>
      </c>
      <c r="I217" s="193"/>
      <c r="J217" s="194">
        <f>ROUND(I217*H217,2)</f>
        <v>0</v>
      </c>
      <c r="K217" s="190" t="s">
        <v>173</v>
      </c>
      <c r="L217" s="40"/>
      <c r="M217" s="195" t="s">
        <v>1</v>
      </c>
      <c r="N217" s="196" t="s">
        <v>41</v>
      </c>
      <c r="O217" s="72"/>
      <c r="P217" s="197">
        <f>O217*H217</f>
        <v>0</v>
      </c>
      <c r="Q217" s="197">
        <v>2.2563399999999998</v>
      </c>
      <c r="R217" s="197">
        <f>Q217*H217</f>
        <v>63.109829799999993</v>
      </c>
      <c r="S217" s="197">
        <v>0</v>
      </c>
      <c r="T217" s="19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174</v>
      </c>
      <c r="AT217" s="199" t="s">
        <v>169</v>
      </c>
      <c r="AU217" s="199" t="s">
        <v>86</v>
      </c>
      <c r="AY217" s="18" t="s">
        <v>167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8" t="s">
        <v>84</v>
      </c>
      <c r="BK217" s="200">
        <f>ROUND(I217*H217,2)</f>
        <v>0</v>
      </c>
      <c r="BL217" s="18" t="s">
        <v>174</v>
      </c>
      <c r="BM217" s="199" t="s">
        <v>719</v>
      </c>
    </row>
    <row r="218" spans="1:65" s="13" customFormat="1" ht="11.25">
      <c r="B218" s="201"/>
      <c r="C218" s="202"/>
      <c r="D218" s="203" t="s">
        <v>187</v>
      </c>
      <c r="E218" s="204" t="s">
        <v>1</v>
      </c>
      <c r="F218" s="205" t="s">
        <v>720</v>
      </c>
      <c r="G218" s="202"/>
      <c r="H218" s="206">
        <v>0.18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187</v>
      </c>
      <c r="AU218" s="212" t="s">
        <v>86</v>
      </c>
      <c r="AV218" s="13" t="s">
        <v>86</v>
      </c>
      <c r="AW218" s="13" t="s">
        <v>32</v>
      </c>
      <c r="AX218" s="13" t="s">
        <v>76</v>
      </c>
      <c r="AY218" s="212" t="s">
        <v>167</v>
      </c>
    </row>
    <row r="219" spans="1:65" s="13" customFormat="1" ht="11.25">
      <c r="B219" s="201"/>
      <c r="C219" s="202"/>
      <c r="D219" s="203" t="s">
        <v>187</v>
      </c>
      <c r="E219" s="204" t="s">
        <v>1</v>
      </c>
      <c r="F219" s="205" t="s">
        <v>721</v>
      </c>
      <c r="G219" s="202"/>
      <c r="H219" s="206">
        <v>27.79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187</v>
      </c>
      <c r="AU219" s="212" t="s">
        <v>86</v>
      </c>
      <c r="AV219" s="13" t="s">
        <v>86</v>
      </c>
      <c r="AW219" s="13" t="s">
        <v>32</v>
      </c>
      <c r="AX219" s="13" t="s">
        <v>76</v>
      </c>
      <c r="AY219" s="212" t="s">
        <v>167</v>
      </c>
    </row>
    <row r="220" spans="1:65" s="15" customFormat="1" ht="11.25">
      <c r="B220" s="223"/>
      <c r="C220" s="224"/>
      <c r="D220" s="203" t="s">
        <v>187</v>
      </c>
      <c r="E220" s="225" t="s">
        <v>1</v>
      </c>
      <c r="F220" s="226" t="s">
        <v>244</v>
      </c>
      <c r="G220" s="224"/>
      <c r="H220" s="227">
        <v>27.97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187</v>
      </c>
      <c r="AU220" s="233" t="s">
        <v>86</v>
      </c>
      <c r="AV220" s="15" t="s">
        <v>174</v>
      </c>
      <c r="AW220" s="15" t="s">
        <v>32</v>
      </c>
      <c r="AX220" s="15" t="s">
        <v>84</v>
      </c>
      <c r="AY220" s="233" t="s">
        <v>167</v>
      </c>
    </row>
    <row r="221" spans="1:65" s="2" customFormat="1" ht="24.2" customHeight="1">
      <c r="A221" s="35"/>
      <c r="B221" s="36"/>
      <c r="C221" s="188" t="s">
        <v>393</v>
      </c>
      <c r="D221" s="188" t="s">
        <v>169</v>
      </c>
      <c r="E221" s="189" t="s">
        <v>722</v>
      </c>
      <c r="F221" s="190" t="s">
        <v>723</v>
      </c>
      <c r="G221" s="191" t="s">
        <v>172</v>
      </c>
      <c r="H221" s="192">
        <v>76.900000000000006</v>
      </c>
      <c r="I221" s="193"/>
      <c r="J221" s="194">
        <f>ROUND(I221*H221,2)</f>
        <v>0</v>
      </c>
      <c r="K221" s="190" t="s">
        <v>173</v>
      </c>
      <c r="L221" s="40"/>
      <c r="M221" s="195" t="s">
        <v>1</v>
      </c>
      <c r="N221" s="196" t="s">
        <v>41</v>
      </c>
      <c r="O221" s="72"/>
      <c r="P221" s="197">
        <f>O221*H221</f>
        <v>0</v>
      </c>
      <c r="Q221" s="197">
        <v>6.8999999999999997E-4</v>
      </c>
      <c r="R221" s="197">
        <f>Q221*H221</f>
        <v>5.3061000000000004E-2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174</v>
      </c>
      <c r="AT221" s="199" t="s">
        <v>169</v>
      </c>
      <c r="AU221" s="199" t="s">
        <v>86</v>
      </c>
      <c r="AY221" s="18" t="s">
        <v>167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8" t="s">
        <v>84</v>
      </c>
      <c r="BK221" s="200">
        <f>ROUND(I221*H221,2)</f>
        <v>0</v>
      </c>
      <c r="BL221" s="18" t="s">
        <v>174</v>
      </c>
      <c r="BM221" s="199" t="s">
        <v>724</v>
      </c>
    </row>
    <row r="222" spans="1:65" s="12" customFormat="1" ht="22.9" customHeight="1">
      <c r="B222" s="172"/>
      <c r="C222" s="173"/>
      <c r="D222" s="174" t="s">
        <v>75</v>
      </c>
      <c r="E222" s="186" t="s">
        <v>503</v>
      </c>
      <c r="F222" s="186" t="s">
        <v>504</v>
      </c>
      <c r="G222" s="173"/>
      <c r="H222" s="173"/>
      <c r="I222" s="176"/>
      <c r="J222" s="187">
        <f>BK222</f>
        <v>0</v>
      </c>
      <c r="K222" s="173"/>
      <c r="L222" s="178"/>
      <c r="M222" s="179"/>
      <c r="N222" s="180"/>
      <c r="O222" s="180"/>
      <c r="P222" s="181">
        <f>SUM(P223:P235)</f>
        <v>0</v>
      </c>
      <c r="Q222" s="180"/>
      <c r="R222" s="181">
        <f>SUM(R223:R235)</f>
        <v>0</v>
      </c>
      <c r="S222" s="180"/>
      <c r="T222" s="182">
        <f>SUM(T223:T235)</f>
        <v>0</v>
      </c>
      <c r="AR222" s="183" t="s">
        <v>84</v>
      </c>
      <c r="AT222" s="184" t="s">
        <v>75</v>
      </c>
      <c r="AU222" s="184" t="s">
        <v>84</v>
      </c>
      <c r="AY222" s="183" t="s">
        <v>167</v>
      </c>
      <c r="BK222" s="185">
        <f>SUM(BK223:BK235)</f>
        <v>0</v>
      </c>
    </row>
    <row r="223" spans="1:65" s="2" customFormat="1" ht="21.75" customHeight="1">
      <c r="A223" s="35"/>
      <c r="B223" s="36"/>
      <c r="C223" s="188" t="s">
        <v>397</v>
      </c>
      <c r="D223" s="188" t="s">
        <v>169</v>
      </c>
      <c r="E223" s="189" t="s">
        <v>506</v>
      </c>
      <c r="F223" s="190" t="s">
        <v>507</v>
      </c>
      <c r="G223" s="191" t="s">
        <v>262</v>
      </c>
      <c r="H223" s="192">
        <v>1.2749999999999999</v>
      </c>
      <c r="I223" s="193"/>
      <c r="J223" s="194">
        <f>ROUND(I223*H223,2)</f>
        <v>0</v>
      </c>
      <c r="K223" s="190" t="s">
        <v>173</v>
      </c>
      <c r="L223" s="40"/>
      <c r="M223" s="195" t="s">
        <v>1</v>
      </c>
      <c r="N223" s="196" t="s">
        <v>41</v>
      </c>
      <c r="O223" s="72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174</v>
      </c>
      <c r="AT223" s="199" t="s">
        <v>169</v>
      </c>
      <c r="AU223" s="199" t="s">
        <v>86</v>
      </c>
      <c r="AY223" s="18" t="s">
        <v>167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8" t="s">
        <v>84</v>
      </c>
      <c r="BK223" s="200">
        <f>ROUND(I223*H223,2)</f>
        <v>0</v>
      </c>
      <c r="BL223" s="18" t="s">
        <v>174</v>
      </c>
      <c r="BM223" s="199" t="s">
        <v>725</v>
      </c>
    </row>
    <row r="224" spans="1:65" s="13" customFormat="1" ht="11.25">
      <c r="B224" s="201"/>
      <c r="C224" s="202"/>
      <c r="D224" s="203" t="s">
        <v>187</v>
      </c>
      <c r="E224" s="204" t="s">
        <v>116</v>
      </c>
      <c r="F224" s="205" t="s">
        <v>726</v>
      </c>
      <c r="G224" s="202"/>
      <c r="H224" s="206">
        <v>1.2749999999999999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187</v>
      </c>
      <c r="AU224" s="212" t="s">
        <v>86</v>
      </c>
      <c r="AV224" s="13" t="s">
        <v>86</v>
      </c>
      <c r="AW224" s="13" t="s">
        <v>32</v>
      </c>
      <c r="AX224" s="13" t="s">
        <v>84</v>
      </c>
      <c r="AY224" s="212" t="s">
        <v>167</v>
      </c>
    </row>
    <row r="225" spans="1:65" s="2" customFormat="1" ht="24.2" customHeight="1">
      <c r="A225" s="35"/>
      <c r="B225" s="36"/>
      <c r="C225" s="188" t="s">
        <v>401</v>
      </c>
      <c r="D225" s="188" t="s">
        <v>169</v>
      </c>
      <c r="E225" s="189" t="s">
        <v>511</v>
      </c>
      <c r="F225" s="190" t="s">
        <v>512</v>
      </c>
      <c r="G225" s="191" t="s">
        <v>262</v>
      </c>
      <c r="H225" s="192">
        <v>24.225000000000001</v>
      </c>
      <c r="I225" s="193"/>
      <c r="J225" s="194">
        <f>ROUND(I225*H225,2)</f>
        <v>0</v>
      </c>
      <c r="K225" s="190" t="s">
        <v>173</v>
      </c>
      <c r="L225" s="40"/>
      <c r="M225" s="195" t="s">
        <v>1</v>
      </c>
      <c r="N225" s="196" t="s">
        <v>41</v>
      </c>
      <c r="O225" s="72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174</v>
      </c>
      <c r="AT225" s="199" t="s">
        <v>169</v>
      </c>
      <c r="AU225" s="199" t="s">
        <v>86</v>
      </c>
      <c r="AY225" s="18" t="s">
        <v>167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8" t="s">
        <v>84</v>
      </c>
      <c r="BK225" s="200">
        <f>ROUND(I225*H225,2)</f>
        <v>0</v>
      </c>
      <c r="BL225" s="18" t="s">
        <v>174</v>
      </c>
      <c r="BM225" s="199" t="s">
        <v>727</v>
      </c>
    </row>
    <row r="226" spans="1:65" s="13" customFormat="1" ht="11.25">
      <c r="B226" s="201"/>
      <c r="C226" s="202"/>
      <c r="D226" s="203" t="s">
        <v>187</v>
      </c>
      <c r="E226" s="204" t="s">
        <v>1</v>
      </c>
      <c r="F226" s="205" t="s">
        <v>514</v>
      </c>
      <c r="G226" s="202"/>
      <c r="H226" s="206">
        <v>24.225000000000001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187</v>
      </c>
      <c r="AU226" s="212" t="s">
        <v>86</v>
      </c>
      <c r="AV226" s="13" t="s">
        <v>86</v>
      </c>
      <c r="AW226" s="13" t="s">
        <v>32</v>
      </c>
      <c r="AX226" s="13" t="s">
        <v>84</v>
      </c>
      <c r="AY226" s="212" t="s">
        <v>167</v>
      </c>
    </row>
    <row r="227" spans="1:65" s="2" customFormat="1" ht="21.75" customHeight="1">
      <c r="A227" s="35"/>
      <c r="B227" s="36"/>
      <c r="C227" s="188" t="s">
        <v>405</v>
      </c>
      <c r="D227" s="188" t="s">
        <v>169</v>
      </c>
      <c r="E227" s="189" t="s">
        <v>516</v>
      </c>
      <c r="F227" s="190" t="s">
        <v>517</v>
      </c>
      <c r="G227" s="191" t="s">
        <v>262</v>
      </c>
      <c r="H227" s="192">
        <v>0.92300000000000004</v>
      </c>
      <c r="I227" s="193"/>
      <c r="J227" s="194">
        <f>ROUND(I227*H227,2)</f>
        <v>0</v>
      </c>
      <c r="K227" s="190" t="s">
        <v>173</v>
      </c>
      <c r="L227" s="40"/>
      <c r="M227" s="195" t="s">
        <v>1</v>
      </c>
      <c r="N227" s="196" t="s">
        <v>41</v>
      </c>
      <c r="O227" s="72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174</v>
      </c>
      <c r="AT227" s="199" t="s">
        <v>169</v>
      </c>
      <c r="AU227" s="199" t="s">
        <v>86</v>
      </c>
      <c r="AY227" s="18" t="s">
        <v>167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8" t="s">
        <v>84</v>
      </c>
      <c r="BK227" s="200">
        <f>ROUND(I227*H227,2)</f>
        <v>0</v>
      </c>
      <c r="BL227" s="18" t="s">
        <v>174</v>
      </c>
      <c r="BM227" s="199" t="s">
        <v>728</v>
      </c>
    </row>
    <row r="228" spans="1:65" s="13" customFormat="1" ht="11.25">
      <c r="B228" s="201"/>
      <c r="C228" s="202"/>
      <c r="D228" s="203" t="s">
        <v>187</v>
      </c>
      <c r="E228" s="204" t="s">
        <v>118</v>
      </c>
      <c r="F228" s="205" t="s">
        <v>623</v>
      </c>
      <c r="G228" s="202"/>
      <c r="H228" s="206">
        <v>0.92300000000000004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187</v>
      </c>
      <c r="AU228" s="212" t="s">
        <v>86</v>
      </c>
      <c r="AV228" s="13" t="s">
        <v>86</v>
      </c>
      <c r="AW228" s="13" t="s">
        <v>32</v>
      </c>
      <c r="AX228" s="13" t="s">
        <v>84</v>
      </c>
      <c r="AY228" s="212" t="s">
        <v>167</v>
      </c>
    </row>
    <row r="229" spans="1:65" s="2" customFormat="1" ht="24.2" customHeight="1">
      <c r="A229" s="35"/>
      <c r="B229" s="36"/>
      <c r="C229" s="188" t="s">
        <v>409</v>
      </c>
      <c r="D229" s="188" t="s">
        <v>169</v>
      </c>
      <c r="E229" s="189" t="s">
        <v>520</v>
      </c>
      <c r="F229" s="190" t="s">
        <v>521</v>
      </c>
      <c r="G229" s="191" t="s">
        <v>262</v>
      </c>
      <c r="H229" s="192">
        <v>17.536999999999999</v>
      </c>
      <c r="I229" s="193"/>
      <c r="J229" s="194">
        <f>ROUND(I229*H229,2)</f>
        <v>0</v>
      </c>
      <c r="K229" s="190" t="s">
        <v>173</v>
      </c>
      <c r="L229" s="40"/>
      <c r="M229" s="195" t="s">
        <v>1</v>
      </c>
      <c r="N229" s="196" t="s">
        <v>41</v>
      </c>
      <c r="O229" s="72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9" t="s">
        <v>174</v>
      </c>
      <c r="AT229" s="199" t="s">
        <v>169</v>
      </c>
      <c r="AU229" s="199" t="s">
        <v>86</v>
      </c>
      <c r="AY229" s="18" t="s">
        <v>167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8" t="s">
        <v>84</v>
      </c>
      <c r="BK229" s="200">
        <f>ROUND(I229*H229,2)</f>
        <v>0</v>
      </c>
      <c r="BL229" s="18" t="s">
        <v>174</v>
      </c>
      <c r="BM229" s="199" t="s">
        <v>729</v>
      </c>
    </row>
    <row r="230" spans="1:65" s="13" customFormat="1" ht="11.25">
      <c r="B230" s="201"/>
      <c r="C230" s="202"/>
      <c r="D230" s="203" t="s">
        <v>187</v>
      </c>
      <c r="E230" s="204" t="s">
        <v>1</v>
      </c>
      <c r="F230" s="205" t="s">
        <v>523</v>
      </c>
      <c r="G230" s="202"/>
      <c r="H230" s="206">
        <v>17.536999999999999</v>
      </c>
      <c r="I230" s="207"/>
      <c r="J230" s="202"/>
      <c r="K230" s="202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187</v>
      </c>
      <c r="AU230" s="212" t="s">
        <v>86</v>
      </c>
      <c r="AV230" s="13" t="s">
        <v>86</v>
      </c>
      <c r="AW230" s="13" t="s">
        <v>32</v>
      </c>
      <c r="AX230" s="13" t="s">
        <v>84</v>
      </c>
      <c r="AY230" s="212" t="s">
        <v>167</v>
      </c>
    </row>
    <row r="231" spans="1:65" s="2" customFormat="1" ht="24.2" customHeight="1">
      <c r="A231" s="35"/>
      <c r="B231" s="36"/>
      <c r="C231" s="188" t="s">
        <v>413</v>
      </c>
      <c r="D231" s="188" t="s">
        <v>169</v>
      </c>
      <c r="E231" s="189" t="s">
        <v>525</v>
      </c>
      <c r="F231" s="190" t="s">
        <v>526</v>
      </c>
      <c r="G231" s="191" t="s">
        <v>262</v>
      </c>
      <c r="H231" s="192">
        <v>2.198</v>
      </c>
      <c r="I231" s="193"/>
      <c r="J231" s="194">
        <f>ROUND(I231*H231,2)</f>
        <v>0</v>
      </c>
      <c r="K231" s="190" t="s">
        <v>173</v>
      </c>
      <c r="L231" s="40"/>
      <c r="M231" s="195" t="s">
        <v>1</v>
      </c>
      <c r="N231" s="196" t="s">
        <v>41</v>
      </c>
      <c r="O231" s="72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174</v>
      </c>
      <c r="AT231" s="199" t="s">
        <v>169</v>
      </c>
      <c r="AU231" s="199" t="s">
        <v>86</v>
      </c>
      <c r="AY231" s="18" t="s">
        <v>167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8" t="s">
        <v>84</v>
      </c>
      <c r="BK231" s="200">
        <f>ROUND(I231*H231,2)</f>
        <v>0</v>
      </c>
      <c r="BL231" s="18" t="s">
        <v>174</v>
      </c>
      <c r="BM231" s="199" t="s">
        <v>730</v>
      </c>
    </row>
    <row r="232" spans="1:65" s="2" customFormat="1" ht="33" customHeight="1">
      <c r="A232" s="35"/>
      <c r="B232" s="36"/>
      <c r="C232" s="188" t="s">
        <v>417</v>
      </c>
      <c r="D232" s="188" t="s">
        <v>169</v>
      </c>
      <c r="E232" s="189" t="s">
        <v>529</v>
      </c>
      <c r="F232" s="190" t="s">
        <v>530</v>
      </c>
      <c r="G232" s="191" t="s">
        <v>262</v>
      </c>
      <c r="H232" s="192">
        <v>0.92300000000000004</v>
      </c>
      <c r="I232" s="193"/>
      <c r="J232" s="194">
        <f>ROUND(I232*H232,2)</f>
        <v>0</v>
      </c>
      <c r="K232" s="190" t="s">
        <v>173</v>
      </c>
      <c r="L232" s="40"/>
      <c r="M232" s="195" t="s">
        <v>1</v>
      </c>
      <c r="N232" s="196" t="s">
        <v>41</v>
      </c>
      <c r="O232" s="72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174</v>
      </c>
      <c r="AT232" s="199" t="s">
        <v>169</v>
      </c>
      <c r="AU232" s="199" t="s">
        <v>86</v>
      </c>
      <c r="AY232" s="18" t="s">
        <v>167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8" t="s">
        <v>84</v>
      </c>
      <c r="BK232" s="200">
        <f>ROUND(I232*H232,2)</f>
        <v>0</v>
      </c>
      <c r="BL232" s="18" t="s">
        <v>174</v>
      </c>
      <c r="BM232" s="199" t="s">
        <v>731</v>
      </c>
    </row>
    <row r="233" spans="1:65" s="2" customFormat="1" ht="33" customHeight="1">
      <c r="A233" s="35"/>
      <c r="B233" s="36"/>
      <c r="C233" s="188" t="s">
        <v>421</v>
      </c>
      <c r="D233" s="188" t="s">
        <v>169</v>
      </c>
      <c r="E233" s="189" t="s">
        <v>533</v>
      </c>
      <c r="F233" s="190" t="s">
        <v>534</v>
      </c>
      <c r="G233" s="191" t="s">
        <v>262</v>
      </c>
      <c r="H233" s="192">
        <v>0.55000000000000004</v>
      </c>
      <c r="I233" s="193"/>
      <c r="J233" s="194">
        <f>ROUND(I233*H233,2)</f>
        <v>0</v>
      </c>
      <c r="K233" s="190" t="s">
        <v>173</v>
      </c>
      <c r="L233" s="40"/>
      <c r="M233" s="195" t="s">
        <v>1</v>
      </c>
      <c r="N233" s="196" t="s">
        <v>41</v>
      </c>
      <c r="O233" s="72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174</v>
      </c>
      <c r="AT233" s="199" t="s">
        <v>169</v>
      </c>
      <c r="AU233" s="199" t="s">
        <v>86</v>
      </c>
      <c r="AY233" s="18" t="s">
        <v>167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8" t="s">
        <v>84</v>
      </c>
      <c r="BK233" s="200">
        <f>ROUND(I233*H233,2)</f>
        <v>0</v>
      </c>
      <c r="BL233" s="18" t="s">
        <v>174</v>
      </c>
      <c r="BM233" s="199" t="s">
        <v>732</v>
      </c>
    </row>
    <row r="234" spans="1:65" s="2" customFormat="1" ht="44.25" customHeight="1">
      <c r="A234" s="35"/>
      <c r="B234" s="36"/>
      <c r="C234" s="188" t="s">
        <v>426</v>
      </c>
      <c r="D234" s="188" t="s">
        <v>169</v>
      </c>
      <c r="E234" s="189" t="s">
        <v>537</v>
      </c>
      <c r="F234" s="190" t="s">
        <v>538</v>
      </c>
      <c r="G234" s="191" t="s">
        <v>262</v>
      </c>
      <c r="H234" s="192">
        <v>0.72499999999999998</v>
      </c>
      <c r="I234" s="193"/>
      <c r="J234" s="194">
        <f>ROUND(I234*H234,2)</f>
        <v>0</v>
      </c>
      <c r="K234" s="190" t="s">
        <v>173</v>
      </c>
      <c r="L234" s="40"/>
      <c r="M234" s="195" t="s">
        <v>1</v>
      </c>
      <c r="N234" s="196" t="s">
        <v>41</v>
      </c>
      <c r="O234" s="72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9" t="s">
        <v>174</v>
      </c>
      <c r="AT234" s="199" t="s">
        <v>169</v>
      </c>
      <c r="AU234" s="199" t="s">
        <v>86</v>
      </c>
      <c r="AY234" s="18" t="s">
        <v>167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8" t="s">
        <v>84</v>
      </c>
      <c r="BK234" s="200">
        <f>ROUND(I234*H234,2)</f>
        <v>0</v>
      </c>
      <c r="BL234" s="18" t="s">
        <v>174</v>
      </c>
      <c r="BM234" s="199" t="s">
        <v>733</v>
      </c>
    </row>
    <row r="235" spans="1:65" s="13" customFormat="1" ht="11.25">
      <c r="B235" s="201"/>
      <c r="C235" s="202"/>
      <c r="D235" s="203" t="s">
        <v>187</v>
      </c>
      <c r="E235" s="204" t="s">
        <v>1</v>
      </c>
      <c r="F235" s="205" t="s">
        <v>734</v>
      </c>
      <c r="G235" s="202"/>
      <c r="H235" s="206">
        <v>0.72499999999999998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187</v>
      </c>
      <c r="AU235" s="212" t="s">
        <v>86</v>
      </c>
      <c r="AV235" s="13" t="s">
        <v>86</v>
      </c>
      <c r="AW235" s="13" t="s">
        <v>32</v>
      </c>
      <c r="AX235" s="13" t="s">
        <v>84</v>
      </c>
      <c r="AY235" s="212" t="s">
        <v>167</v>
      </c>
    </row>
    <row r="236" spans="1:65" s="12" customFormat="1" ht="22.9" customHeight="1">
      <c r="B236" s="172"/>
      <c r="C236" s="173"/>
      <c r="D236" s="174" t="s">
        <v>75</v>
      </c>
      <c r="E236" s="186" t="s">
        <v>541</v>
      </c>
      <c r="F236" s="186" t="s">
        <v>542</v>
      </c>
      <c r="G236" s="173"/>
      <c r="H236" s="173"/>
      <c r="I236" s="176"/>
      <c r="J236" s="187">
        <f>BK236</f>
        <v>0</v>
      </c>
      <c r="K236" s="173"/>
      <c r="L236" s="178"/>
      <c r="M236" s="179"/>
      <c r="N236" s="180"/>
      <c r="O236" s="180"/>
      <c r="P236" s="181">
        <f>P237</f>
        <v>0</v>
      </c>
      <c r="Q236" s="180"/>
      <c r="R236" s="181">
        <f>R237</f>
        <v>0</v>
      </c>
      <c r="S236" s="180"/>
      <c r="T236" s="182">
        <f>T237</f>
        <v>0</v>
      </c>
      <c r="AR236" s="183" t="s">
        <v>84</v>
      </c>
      <c r="AT236" s="184" t="s">
        <v>75</v>
      </c>
      <c r="AU236" s="184" t="s">
        <v>84</v>
      </c>
      <c r="AY236" s="183" t="s">
        <v>167</v>
      </c>
      <c r="BK236" s="185">
        <f>BK237</f>
        <v>0</v>
      </c>
    </row>
    <row r="237" spans="1:65" s="2" customFormat="1" ht="24.2" customHeight="1">
      <c r="A237" s="35"/>
      <c r="B237" s="36"/>
      <c r="C237" s="188" t="s">
        <v>430</v>
      </c>
      <c r="D237" s="188" t="s">
        <v>169</v>
      </c>
      <c r="E237" s="189" t="s">
        <v>735</v>
      </c>
      <c r="F237" s="190" t="s">
        <v>736</v>
      </c>
      <c r="G237" s="191" t="s">
        <v>262</v>
      </c>
      <c r="H237" s="192">
        <v>765.95</v>
      </c>
      <c r="I237" s="193"/>
      <c r="J237" s="194">
        <f>ROUND(I237*H237,2)</f>
        <v>0</v>
      </c>
      <c r="K237" s="190" t="s">
        <v>173</v>
      </c>
      <c r="L237" s="40"/>
      <c r="M237" s="195" t="s">
        <v>1</v>
      </c>
      <c r="N237" s="196" t="s">
        <v>41</v>
      </c>
      <c r="O237" s="72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9" t="s">
        <v>174</v>
      </c>
      <c r="AT237" s="199" t="s">
        <v>169</v>
      </c>
      <c r="AU237" s="199" t="s">
        <v>86</v>
      </c>
      <c r="AY237" s="18" t="s">
        <v>167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8" t="s">
        <v>84</v>
      </c>
      <c r="BK237" s="200">
        <f>ROUND(I237*H237,2)</f>
        <v>0</v>
      </c>
      <c r="BL237" s="18" t="s">
        <v>174</v>
      </c>
      <c r="BM237" s="199" t="s">
        <v>737</v>
      </c>
    </row>
    <row r="238" spans="1:65" s="12" customFormat="1" ht="25.9" customHeight="1">
      <c r="B238" s="172"/>
      <c r="C238" s="173"/>
      <c r="D238" s="174" t="s">
        <v>75</v>
      </c>
      <c r="E238" s="175" t="s">
        <v>547</v>
      </c>
      <c r="F238" s="175" t="s">
        <v>548</v>
      </c>
      <c r="G238" s="173"/>
      <c r="H238" s="173"/>
      <c r="I238" s="176"/>
      <c r="J238" s="177">
        <f>BK238</f>
        <v>0</v>
      </c>
      <c r="K238" s="173"/>
      <c r="L238" s="178"/>
      <c r="M238" s="179"/>
      <c r="N238" s="180"/>
      <c r="O238" s="180"/>
      <c r="P238" s="181">
        <f>P239+P243+P245</f>
        <v>0</v>
      </c>
      <c r="Q238" s="180"/>
      <c r="R238" s="181">
        <f>R239+R243+R245</f>
        <v>0</v>
      </c>
      <c r="S238" s="180"/>
      <c r="T238" s="182">
        <f>T239+T243+T245</f>
        <v>0</v>
      </c>
      <c r="AR238" s="183" t="s">
        <v>189</v>
      </c>
      <c r="AT238" s="184" t="s">
        <v>75</v>
      </c>
      <c r="AU238" s="184" t="s">
        <v>76</v>
      </c>
      <c r="AY238" s="183" t="s">
        <v>167</v>
      </c>
      <c r="BK238" s="185">
        <f>BK239+BK243+BK245</f>
        <v>0</v>
      </c>
    </row>
    <row r="239" spans="1:65" s="12" customFormat="1" ht="22.9" customHeight="1">
      <c r="B239" s="172"/>
      <c r="C239" s="173"/>
      <c r="D239" s="174" t="s">
        <v>75</v>
      </c>
      <c r="E239" s="186" t="s">
        <v>549</v>
      </c>
      <c r="F239" s="186" t="s">
        <v>550</v>
      </c>
      <c r="G239" s="173"/>
      <c r="H239" s="173"/>
      <c r="I239" s="176"/>
      <c r="J239" s="187">
        <f>BK239</f>
        <v>0</v>
      </c>
      <c r="K239" s="173"/>
      <c r="L239" s="178"/>
      <c r="M239" s="179"/>
      <c r="N239" s="180"/>
      <c r="O239" s="180"/>
      <c r="P239" s="181">
        <f>SUM(P240:P242)</f>
        <v>0</v>
      </c>
      <c r="Q239" s="180"/>
      <c r="R239" s="181">
        <f>SUM(R240:R242)</f>
        <v>0</v>
      </c>
      <c r="S239" s="180"/>
      <c r="T239" s="182">
        <f>SUM(T240:T242)</f>
        <v>0</v>
      </c>
      <c r="AR239" s="183" t="s">
        <v>189</v>
      </c>
      <c r="AT239" s="184" t="s">
        <v>75</v>
      </c>
      <c r="AU239" s="184" t="s">
        <v>84</v>
      </c>
      <c r="AY239" s="183" t="s">
        <v>167</v>
      </c>
      <c r="BK239" s="185">
        <f>SUM(BK240:BK242)</f>
        <v>0</v>
      </c>
    </row>
    <row r="240" spans="1:65" s="2" customFormat="1" ht="16.5" customHeight="1">
      <c r="A240" s="35"/>
      <c r="B240" s="36"/>
      <c r="C240" s="188" t="s">
        <v>434</v>
      </c>
      <c r="D240" s="188" t="s">
        <v>169</v>
      </c>
      <c r="E240" s="189" t="s">
        <v>552</v>
      </c>
      <c r="F240" s="190" t="s">
        <v>553</v>
      </c>
      <c r="G240" s="191" t="s">
        <v>554</v>
      </c>
      <c r="H240" s="192">
        <v>1</v>
      </c>
      <c r="I240" s="193"/>
      <c r="J240" s="194">
        <f>ROUND(I240*H240,2)</f>
        <v>0</v>
      </c>
      <c r="K240" s="190" t="s">
        <v>173</v>
      </c>
      <c r="L240" s="40"/>
      <c r="M240" s="195" t="s">
        <v>1</v>
      </c>
      <c r="N240" s="196" t="s">
        <v>41</v>
      </c>
      <c r="O240" s="72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9" t="s">
        <v>555</v>
      </c>
      <c r="AT240" s="199" t="s">
        <v>169</v>
      </c>
      <c r="AU240" s="199" t="s">
        <v>86</v>
      </c>
      <c r="AY240" s="18" t="s">
        <v>167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8" t="s">
        <v>84</v>
      </c>
      <c r="BK240" s="200">
        <f>ROUND(I240*H240,2)</f>
        <v>0</v>
      </c>
      <c r="BL240" s="18" t="s">
        <v>555</v>
      </c>
      <c r="BM240" s="199" t="s">
        <v>738</v>
      </c>
    </row>
    <row r="241" spans="1:65" s="2" customFormat="1" ht="16.5" customHeight="1">
      <c r="A241" s="35"/>
      <c r="B241" s="36"/>
      <c r="C241" s="188" t="s">
        <v>438</v>
      </c>
      <c r="D241" s="188" t="s">
        <v>169</v>
      </c>
      <c r="E241" s="189" t="s">
        <v>558</v>
      </c>
      <c r="F241" s="190" t="s">
        <v>559</v>
      </c>
      <c r="G241" s="191" t="s">
        <v>554</v>
      </c>
      <c r="H241" s="192">
        <v>1</v>
      </c>
      <c r="I241" s="193"/>
      <c r="J241" s="194">
        <f>ROUND(I241*H241,2)</f>
        <v>0</v>
      </c>
      <c r="K241" s="190" t="s">
        <v>173</v>
      </c>
      <c r="L241" s="40"/>
      <c r="M241" s="195" t="s">
        <v>1</v>
      </c>
      <c r="N241" s="196" t="s">
        <v>41</v>
      </c>
      <c r="O241" s="72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9" t="s">
        <v>555</v>
      </c>
      <c r="AT241" s="199" t="s">
        <v>169</v>
      </c>
      <c r="AU241" s="199" t="s">
        <v>86</v>
      </c>
      <c r="AY241" s="18" t="s">
        <v>167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8" t="s">
        <v>84</v>
      </c>
      <c r="BK241" s="200">
        <f>ROUND(I241*H241,2)</f>
        <v>0</v>
      </c>
      <c r="BL241" s="18" t="s">
        <v>555</v>
      </c>
      <c r="BM241" s="199" t="s">
        <v>739</v>
      </c>
    </row>
    <row r="242" spans="1:65" s="2" customFormat="1" ht="16.5" customHeight="1">
      <c r="A242" s="35"/>
      <c r="B242" s="36"/>
      <c r="C242" s="188" t="s">
        <v>442</v>
      </c>
      <c r="D242" s="188" t="s">
        <v>169</v>
      </c>
      <c r="E242" s="189" t="s">
        <v>562</v>
      </c>
      <c r="F242" s="190" t="s">
        <v>563</v>
      </c>
      <c r="G242" s="191" t="s">
        <v>554</v>
      </c>
      <c r="H242" s="192">
        <v>1</v>
      </c>
      <c r="I242" s="193"/>
      <c r="J242" s="194">
        <f>ROUND(I242*H242,2)</f>
        <v>0</v>
      </c>
      <c r="K242" s="190" t="s">
        <v>173</v>
      </c>
      <c r="L242" s="40"/>
      <c r="M242" s="195" t="s">
        <v>1</v>
      </c>
      <c r="N242" s="196" t="s">
        <v>41</v>
      </c>
      <c r="O242" s="72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555</v>
      </c>
      <c r="AT242" s="199" t="s">
        <v>169</v>
      </c>
      <c r="AU242" s="199" t="s">
        <v>86</v>
      </c>
      <c r="AY242" s="18" t="s">
        <v>167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8" t="s">
        <v>84</v>
      </c>
      <c r="BK242" s="200">
        <f>ROUND(I242*H242,2)</f>
        <v>0</v>
      </c>
      <c r="BL242" s="18" t="s">
        <v>555</v>
      </c>
      <c r="BM242" s="199" t="s">
        <v>740</v>
      </c>
    </row>
    <row r="243" spans="1:65" s="12" customFormat="1" ht="22.9" customHeight="1">
      <c r="B243" s="172"/>
      <c r="C243" s="173"/>
      <c r="D243" s="174" t="s">
        <v>75</v>
      </c>
      <c r="E243" s="186" t="s">
        <v>565</v>
      </c>
      <c r="F243" s="186" t="s">
        <v>566</v>
      </c>
      <c r="G243" s="173"/>
      <c r="H243" s="173"/>
      <c r="I243" s="176"/>
      <c r="J243" s="187">
        <f>BK243</f>
        <v>0</v>
      </c>
      <c r="K243" s="173"/>
      <c r="L243" s="178"/>
      <c r="M243" s="179"/>
      <c r="N243" s="180"/>
      <c r="O243" s="180"/>
      <c r="P243" s="181">
        <f>P244</f>
        <v>0</v>
      </c>
      <c r="Q243" s="180"/>
      <c r="R243" s="181">
        <f>R244</f>
        <v>0</v>
      </c>
      <c r="S243" s="180"/>
      <c r="T243" s="182">
        <f>T244</f>
        <v>0</v>
      </c>
      <c r="AR243" s="183" t="s">
        <v>189</v>
      </c>
      <c r="AT243" s="184" t="s">
        <v>75</v>
      </c>
      <c r="AU243" s="184" t="s">
        <v>84</v>
      </c>
      <c r="AY243" s="183" t="s">
        <v>167</v>
      </c>
      <c r="BK243" s="185">
        <f>BK244</f>
        <v>0</v>
      </c>
    </row>
    <row r="244" spans="1:65" s="2" customFormat="1" ht="16.5" customHeight="1">
      <c r="A244" s="35"/>
      <c r="B244" s="36"/>
      <c r="C244" s="188" t="s">
        <v>447</v>
      </c>
      <c r="D244" s="188" t="s">
        <v>169</v>
      </c>
      <c r="E244" s="189" t="s">
        <v>568</v>
      </c>
      <c r="F244" s="190" t="s">
        <v>566</v>
      </c>
      <c r="G244" s="191" t="s">
        <v>554</v>
      </c>
      <c r="H244" s="192">
        <v>1</v>
      </c>
      <c r="I244" s="193"/>
      <c r="J244" s="194">
        <f>ROUND(I244*H244,2)</f>
        <v>0</v>
      </c>
      <c r="K244" s="190" t="s">
        <v>173</v>
      </c>
      <c r="L244" s="40"/>
      <c r="M244" s="195" t="s">
        <v>1</v>
      </c>
      <c r="N244" s="196" t="s">
        <v>41</v>
      </c>
      <c r="O244" s="72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9" t="s">
        <v>555</v>
      </c>
      <c r="AT244" s="199" t="s">
        <v>169</v>
      </c>
      <c r="AU244" s="199" t="s">
        <v>86</v>
      </c>
      <c r="AY244" s="18" t="s">
        <v>167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8" t="s">
        <v>84</v>
      </c>
      <c r="BK244" s="200">
        <f>ROUND(I244*H244,2)</f>
        <v>0</v>
      </c>
      <c r="BL244" s="18" t="s">
        <v>555</v>
      </c>
      <c r="BM244" s="199" t="s">
        <v>741</v>
      </c>
    </row>
    <row r="245" spans="1:65" s="12" customFormat="1" ht="22.9" customHeight="1">
      <c r="B245" s="172"/>
      <c r="C245" s="173"/>
      <c r="D245" s="174" t="s">
        <v>75</v>
      </c>
      <c r="E245" s="186" t="s">
        <v>570</v>
      </c>
      <c r="F245" s="186" t="s">
        <v>571</v>
      </c>
      <c r="G245" s="173"/>
      <c r="H245" s="173"/>
      <c r="I245" s="176"/>
      <c r="J245" s="187">
        <f>BK245</f>
        <v>0</v>
      </c>
      <c r="K245" s="173"/>
      <c r="L245" s="178"/>
      <c r="M245" s="179"/>
      <c r="N245" s="180"/>
      <c r="O245" s="180"/>
      <c r="P245" s="181">
        <f>P246</f>
        <v>0</v>
      </c>
      <c r="Q245" s="180"/>
      <c r="R245" s="181">
        <f>R246</f>
        <v>0</v>
      </c>
      <c r="S245" s="180"/>
      <c r="T245" s="182">
        <f>T246</f>
        <v>0</v>
      </c>
      <c r="AR245" s="183" t="s">
        <v>189</v>
      </c>
      <c r="AT245" s="184" t="s">
        <v>75</v>
      </c>
      <c r="AU245" s="184" t="s">
        <v>84</v>
      </c>
      <c r="AY245" s="183" t="s">
        <v>167</v>
      </c>
      <c r="BK245" s="185">
        <f>BK246</f>
        <v>0</v>
      </c>
    </row>
    <row r="246" spans="1:65" s="2" customFormat="1" ht="16.5" customHeight="1">
      <c r="A246" s="35"/>
      <c r="B246" s="36"/>
      <c r="C246" s="188" t="s">
        <v>451</v>
      </c>
      <c r="D246" s="188" t="s">
        <v>169</v>
      </c>
      <c r="E246" s="189" t="s">
        <v>573</v>
      </c>
      <c r="F246" s="190" t="s">
        <v>574</v>
      </c>
      <c r="G246" s="191" t="s">
        <v>554</v>
      </c>
      <c r="H246" s="192">
        <v>1</v>
      </c>
      <c r="I246" s="193"/>
      <c r="J246" s="194">
        <f>ROUND(I246*H246,2)</f>
        <v>0</v>
      </c>
      <c r="K246" s="190" t="s">
        <v>173</v>
      </c>
      <c r="L246" s="40"/>
      <c r="M246" s="244" t="s">
        <v>1</v>
      </c>
      <c r="N246" s="245" t="s">
        <v>41</v>
      </c>
      <c r="O246" s="246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9" t="s">
        <v>555</v>
      </c>
      <c r="AT246" s="199" t="s">
        <v>169</v>
      </c>
      <c r="AU246" s="199" t="s">
        <v>86</v>
      </c>
      <c r="AY246" s="18" t="s">
        <v>167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8" t="s">
        <v>84</v>
      </c>
      <c r="BK246" s="200">
        <f>ROUND(I246*H246,2)</f>
        <v>0</v>
      </c>
      <c r="BL246" s="18" t="s">
        <v>555</v>
      </c>
      <c r="BM246" s="199" t="s">
        <v>742</v>
      </c>
    </row>
    <row r="247" spans="1:65" s="2" customFormat="1" ht="6.95" customHeight="1">
      <c r="A247" s="35"/>
      <c r="B247" s="55"/>
      <c r="C247" s="56"/>
      <c r="D247" s="56"/>
      <c r="E247" s="56"/>
      <c r="F247" s="56"/>
      <c r="G247" s="56"/>
      <c r="H247" s="56"/>
      <c r="I247" s="56"/>
      <c r="J247" s="56"/>
      <c r="K247" s="56"/>
      <c r="L247" s="40"/>
      <c r="M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</row>
  </sheetData>
  <sheetProtection algorithmName="SHA-512" hashValue="YE0uDEffcCT6rCh5X7fm1jfrBA5TKw5/j8ZJgIYBVU8iDKBE3f4uPcd1fLeVvT/cxQV8ynU5U6i1CBnmdPC/ew==" saltValue="OgwwSkZ1oX7KTgYpMBrOP3O3KRa4UStIb73bGFNb+h4CRbVOWJILy9wYBOh9vCvOyISUSvWRSxfk7aBkp0nQpQ==" spinCount="100000" sheet="1" objects="1" scenarios="1" formatColumns="0" formatRows="0" autoFilter="0"/>
  <autoFilter ref="C125:K24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95</v>
      </c>
      <c r="AZ2" s="109" t="s">
        <v>123</v>
      </c>
      <c r="BA2" s="109" t="s">
        <v>1</v>
      </c>
      <c r="BB2" s="109" t="s">
        <v>1</v>
      </c>
      <c r="BC2" s="109" t="s">
        <v>743</v>
      </c>
      <c r="BD2" s="109" t="s">
        <v>86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  <c r="AZ3" s="109" t="s">
        <v>744</v>
      </c>
      <c r="BA3" s="109" t="s">
        <v>1</v>
      </c>
      <c r="BB3" s="109" t="s">
        <v>1</v>
      </c>
      <c r="BC3" s="109" t="s">
        <v>745</v>
      </c>
      <c r="BD3" s="109" t="s">
        <v>86</v>
      </c>
    </row>
    <row r="4" spans="1:56" s="1" customFormat="1" ht="24.95" customHeight="1">
      <c r="B4" s="21"/>
      <c r="D4" s="112" t="s">
        <v>113</v>
      </c>
      <c r="L4" s="21"/>
      <c r="M4" s="113" t="s">
        <v>10</v>
      </c>
      <c r="AT4" s="18" t="s">
        <v>4</v>
      </c>
      <c r="AZ4" s="109" t="s">
        <v>126</v>
      </c>
      <c r="BA4" s="109" t="s">
        <v>1</v>
      </c>
      <c r="BB4" s="109" t="s">
        <v>1</v>
      </c>
      <c r="BC4" s="109" t="s">
        <v>746</v>
      </c>
      <c r="BD4" s="109" t="s">
        <v>86</v>
      </c>
    </row>
    <row r="5" spans="1:56" s="1" customFormat="1" ht="6.95" customHeight="1">
      <c r="B5" s="21"/>
      <c r="L5" s="21"/>
      <c r="AZ5" s="109" t="s">
        <v>128</v>
      </c>
      <c r="BA5" s="109" t="s">
        <v>1</v>
      </c>
      <c r="BB5" s="109" t="s">
        <v>1</v>
      </c>
      <c r="BC5" s="109" t="s">
        <v>747</v>
      </c>
      <c r="BD5" s="109" t="s">
        <v>86</v>
      </c>
    </row>
    <row r="6" spans="1:56" s="1" customFormat="1" ht="12" customHeight="1">
      <c r="B6" s="21"/>
      <c r="D6" s="114" t="s">
        <v>16</v>
      </c>
      <c r="L6" s="21"/>
      <c r="AZ6" s="109" t="s">
        <v>748</v>
      </c>
      <c r="BA6" s="109" t="s">
        <v>1</v>
      </c>
      <c r="BB6" s="109" t="s">
        <v>1</v>
      </c>
      <c r="BC6" s="109" t="s">
        <v>749</v>
      </c>
      <c r="BD6" s="109" t="s">
        <v>86</v>
      </c>
    </row>
    <row r="7" spans="1:56" s="1" customFormat="1" ht="26.25" customHeight="1">
      <c r="B7" s="21"/>
      <c r="E7" s="316" t="str">
        <f>'Rekapitulace stavby'!K6</f>
        <v>Lokalita pro výstavbu rodinných domů BI 304,k.ú. Kelč - Staré Město</v>
      </c>
      <c r="F7" s="317"/>
      <c r="G7" s="317"/>
      <c r="H7" s="317"/>
      <c r="L7" s="21"/>
      <c r="AZ7" s="109" t="s">
        <v>750</v>
      </c>
      <c r="BA7" s="109" t="s">
        <v>1</v>
      </c>
      <c r="BB7" s="109" t="s">
        <v>1</v>
      </c>
      <c r="BC7" s="109" t="s">
        <v>751</v>
      </c>
      <c r="BD7" s="109" t="s">
        <v>86</v>
      </c>
    </row>
    <row r="8" spans="1:56" s="2" customFormat="1" ht="12" customHeight="1">
      <c r="A8" s="35"/>
      <c r="B8" s="40"/>
      <c r="C8" s="35"/>
      <c r="D8" s="114" t="s">
        <v>122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752</v>
      </c>
      <c r="BA8" s="109" t="s">
        <v>1</v>
      </c>
      <c r="BB8" s="109" t="s">
        <v>1</v>
      </c>
      <c r="BC8" s="109" t="s">
        <v>753</v>
      </c>
      <c r="BD8" s="109" t="s">
        <v>86</v>
      </c>
    </row>
    <row r="9" spans="1:56" s="2" customFormat="1" ht="16.5" customHeight="1">
      <c r="A9" s="35"/>
      <c r="B9" s="40"/>
      <c r="C9" s="35"/>
      <c r="D9" s="35"/>
      <c r="E9" s="318" t="s">
        <v>754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755</v>
      </c>
      <c r="BA9" s="109" t="s">
        <v>1</v>
      </c>
      <c r="BB9" s="109" t="s">
        <v>1</v>
      </c>
      <c r="BC9" s="109" t="s">
        <v>756</v>
      </c>
      <c r="BD9" s="109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757</v>
      </c>
      <c r="BA10" s="109" t="s">
        <v>1</v>
      </c>
      <c r="BB10" s="109" t="s">
        <v>1</v>
      </c>
      <c r="BC10" s="109" t="s">
        <v>758</v>
      </c>
      <c r="BD10" s="109" t="s">
        <v>86</v>
      </c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132</v>
      </c>
      <c r="BA11" s="109" t="s">
        <v>1</v>
      </c>
      <c r="BB11" s="109" t="s">
        <v>1</v>
      </c>
      <c r="BC11" s="109" t="s">
        <v>759</v>
      </c>
      <c r="BD11" s="109" t="s">
        <v>86</v>
      </c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7. 2. 2023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760</v>
      </c>
      <c r="BA12" s="109" t="s">
        <v>1</v>
      </c>
      <c r="BB12" s="109" t="s">
        <v>1</v>
      </c>
      <c r="BC12" s="109" t="s">
        <v>761</v>
      </c>
      <c r="BD12" s="109" t="s">
        <v>86</v>
      </c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762</v>
      </c>
      <c r="BA13" s="109" t="s">
        <v>1</v>
      </c>
      <c r="BB13" s="109" t="s">
        <v>1</v>
      </c>
      <c r="BC13" s="109" t="s">
        <v>763</v>
      </c>
      <c r="BD13" s="109" t="s">
        <v>86</v>
      </c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2" t="s">
        <v>1</v>
      </c>
      <c r="F27" s="322"/>
      <c r="G27" s="322"/>
      <c r="H27" s="32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ROUND((SUM(BE126:BE365)),  2)</f>
        <v>0</v>
      </c>
      <c r="G33" s="35"/>
      <c r="H33" s="35"/>
      <c r="I33" s="126">
        <v>0.21</v>
      </c>
      <c r="J33" s="125">
        <f>ROUND(((SUM(BE126:BE365))*I33),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ROUND((SUM(BF126:BF365)),  2)</f>
        <v>0</v>
      </c>
      <c r="G34" s="35"/>
      <c r="H34" s="35"/>
      <c r="I34" s="126">
        <v>0.15</v>
      </c>
      <c r="J34" s="125">
        <f>ROUND(((SUM(BF126:BF365))*I34),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ROUND((SUM(BG126:BG365)),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ROUND((SUM(BH126:BH365)),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ROUND((SUM(BI126:BI365)),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3" t="str">
        <f>E7</f>
        <v>Lokalita pro výstavbu rodinných domů BI 304,k.ú. Kelč - Staré Město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301 - SO 301 Kanalizace dešťová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Kelč-Staré Město</v>
      </c>
      <c r="G89" s="37"/>
      <c r="H89" s="37"/>
      <c r="I89" s="30" t="s">
        <v>22</v>
      </c>
      <c r="J89" s="67" t="str">
        <f>IF(J12="","",J12)</f>
        <v>7. 2. 2023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Město Kelč</v>
      </c>
      <c r="G91" s="37"/>
      <c r="H91" s="37"/>
      <c r="I91" s="30" t="s">
        <v>30</v>
      </c>
      <c r="J91" s="33" t="str">
        <f>E21</f>
        <v xml:space="preserve">LZ-PROJEKT plus s.r.o.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135</v>
      </c>
      <c r="D94" s="146"/>
      <c r="E94" s="146"/>
      <c r="F94" s="146"/>
      <c r="G94" s="146"/>
      <c r="H94" s="146"/>
      <c r="I94" s="146"/>
      <c r="J94" s="147" t="s">
        <v>136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137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138</v>
      </c>
    </row>
    <row r="97" spans="1:31" s="9" customFormat="1" ht="24.95" customHeight="1">
      <c r="B97" s="149"/>
      <c r="C97" s="150"/>
      <c r="D97" s="151" t="s">
        <v>139</v>
      </c>
      <c r="E97" s="152"/>
      <c r="F97" s="152"/>
      <c r="G97" s="152"/>
      <c r="H97" s="152"/>
      <c r="I97" s="152"/>
      <c r="J97" s="153">
        <f>J127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140</v>
      </c>
      <c r="E98" s="158"/>
      <c r="F98" s="158"/>
      <c r="G98" s="158"/>
      <c r="H98" s="158"/>
      <c r="I98" s="158"/>
      <c r="J98" s="159">
        <f>J128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764</v>
      </c>
      <c r="E99" s="158"/>
      <c r="F99" s="158"/>
      <c r="G99" s="158"/>
      <c r="H99" s="158"/>
      <c r="I99" s="158"/>
      <c r="J99" s="159">
        <f>J280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142</v>
      </c>
      <c r="E100" s="158"/>
      <c r="F100" s="158"/>
      <c r="G100" s="158"/>
      <c r="H100" s="158"/>
      <c r="I100" s="158"/>
      <c r="J100" s="159">
        <f>J287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144</v>
      </c>
      <c r="E101" s="158"/>
      <c r="F101" s="158"/>
      <c r="G101" s="158"/>
      <c r="H101" s="158"/>
      <c r="I101" s="158"/>
      <c r="J101" s="159">
        <f>J314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145</v>
      </c>
      <c r="E102" s="158"/>
      <c r="F102" s="158"/>
      <c r="G102" s="158"/>
      <c r="H102" s="158"/>
      <c r="I102" s="158"/>
      <c r="J102" s="159">
        <f>J355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147</v>
      </c>
      <c r="E103" s="158"/>
      <c r="F103" s="158"/>
      <c r="G103" s="158"/>
      <c r="H103" s="158"/>
      <c r="I103" s="158"/>
      <c r="J103" s="159">
        <f>J357</f>
        <v>0</v>
      </c>
      <c r="K103" s="156"/>
      <c r="L103" s="160"/>
    </row>
    <row r="104" spans="1:31" s="9" customFormat="1" ht="24.95" customHeight="1">
      <c r="B104" s="149"/>
      <c r="C104" s="150"/>
      <c r="D104" s="151" t="s">
        <v>148</v>
      </c>
      <c r="E104" s="152"/>
      <c r="F104" s="152"/>
      <c r="G104" s="152"/>
      <c r="H104" s="152"/>
      <c r="I104" s="152"/>
      <c r="J104" s="153">
        <f>J359</f>
        <v>0</v>
      </c>
      <c r="K104" s="150"/>
      <c r="L104" s="154"/>
    </row>
    <row r="105" spans="1:31" s="10" customFormat="1" ht="19.899999999999999" customHeight="1">
      <c r="B105" s="155"/>
      <c r="C105" s="156"/>
      <c r="D105" s="157" t="s">
        <v>149</v>
      </c>
      <c r="E105" s="158"/>
      <c r="F105" s="158"/>
      <c r="G105" s="158"/>
      <c r="H105" s="158"/>
      <c r="I105" s="158"/>
      <c r="J105" s="159">
        <f>J360</f>
        <v>0</v>
      </c>
      <c r="K105" s="156"/>
      <c r="L105" s="160"/>
    </row>
    <row r="106" spans="1:31" s="10" customFormat="1" ht="19.899999999999999" customHeight="1">
      <c r="B106" s="155"/>
      <c r="C106" s="156"/>
      <c r="D106" s="157" t="s">
        <v>150</v>
      </c>
      <c r="E106" s="158"/>
      <c r="F106" s="158"/>
      <c r="G106" s="158"/>
      <c r="H106" s="158"/>
      <c r="I106" s="158"/>
      <c r="J106" s="159">
        <f>J364</f>
        <v>0</v>
      </c>
      <c r="K106" s="156"/>
      <c r="L106" s="160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152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>
      <c r="A116" s="35"/>
      <c r="B116" s="36"/>
      <c r="C116" s="37"/>
      <c r="D116" s="37"/>
      <c r="E116" s="323" t="str">
        <f>E7</f>
        <v>Lokalita pro výstavbu rodinných domů BI 304,k.ú. Kelč - Staré Město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5" t="str">
        <f>E9</f>
        <v>301 - SO 301 Kanalizace dešťová</v>
      </c>
      <c r="F118" s="325"/>
      <c r="G118" s="325"/>
      <c r="H118" s="32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Kelč-Staré Město</v>
      </c>
      <c r="G120" s="37"/>
      <c r="H120" s="37"/>
      <c r="I120" s="30" t="s">
        <v>22</v>
      </c>
      <c r="J120" s="67" t="str">
        <f>IF(J12="","",J12)</f>
        <v>7. 2. 2023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E15</f>
        <v>Město Kelč</v>
      </c>
      <c r="G122" s="37"/>
      <c r="H122" s="37"/>
      <c r="I122" s="30" t="s">
        <v>30</v>
      </c>
      <c r="J122" s="33" t="str">
        <f>E21</f>
        <v xml:space="preserve">LZ-PROJEKT plus s.r.o.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Fajfrová Irena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1"/>
      <c r="B125" s="162"/>
      <c r="C125" s="163" t="s">
        <v>153</v>
      </c>
      <c r="D125" s="164" t="s">
        <v>61</v>
      </c>
      <c r="E125" s="164" t="s">
        <v>57</v>
      </c>
      <c r="F125" s="164" t="s">
        <v>58</v>
      </c>
      <c r="G125" s="164" t="s">
        <v>154</v>
      </c>
      <c r="H125" s="164" t="s">
        <v>155</v>
      </c>
      <c r="I125" s="164" t="s">
        <v>156</v>
      </c>
      <c r="J125" s="164" t="s">
        <v>136</v>
      </c>
      <c r="K125" s="165" t="s">
        <v>157</v>
      </c>
      <c r="L125" s="166"/>
      <c r="M125" s="76" t="s">
        <v>1</v>
      </c>
      <c r="N125" s="77" t="s">
        <v>40</v>
      </c>
      <c r="O125" s="77" t="s">
        <v>158</v>
      </c>
      <c r="P125" s="77" t="s">
        <v>159</v>
      </c>
      <c r="Q125" s="77" t="s">
        <v>160</v>
      </c>
      <c r="R125" s="77" t="s">
        <v>161</v>
      </c>
      <c r="S125" s="77" t="s">
        <v>162</v>
      </c>
      <c r="T125" s="78" t="s">
        <v>163</v>
      </c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</row>
    <row r="126" spans="1:63" s="2" customFormat="1" ht="22.9" customHeight="1">
      <c r="A126" s="35"/>
      <c r="B126" s="36"/>
      <c r="C126" s="83" t="s">
        <v>164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P127+P359</f>
        <v>0</v>
      </c>
      <c r="Q126" s="80"/>
      <c r="R126" s="169">
        <f>R127+R359</f>
        <v>2210.7736532999998</v>
      </c>
      <c r="S126" s="80"/>
      <c r="T126" s="170">
        <f>T127+T359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138</v>
      </c>
      <c r="BK126" s="171">
        <f>BK127+BK359</f>
        <v>0</v>
      </c>
    </row>
    <row r="127" spans="1:63" s="12" customFormat="1" ht="25.9" customHeight="1">
      <c r="B127" s="172"/>
      <c r="C127" s="173"/>
      <c r="D127" s="174" t="s">
        <v>75</v>
      </c>
      <c r="E127" s="175" t="s">
        <v>165</v>
      </c>
      <c r="F127" s="175" t="s">
        <v>166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P128+P280+P287+P314+P355+P357</f>
        <v>0</v>
      </c>
      <c r="Q127" s="180"/>
      <c r="R127" s="181">
        <f>R128+R280+R287+R314+R355+R357</f>
        <v>2210.7736532999998</v>
      </c>
      <c r="S127" s="180"/>
      <c r="T127" s="182">
        <f>T128+T280+T287+T314+T355+T357</f>
        <v>0</v>
      </c>
      <c r="AR127" s="183" t="s">
        <v>84</v>
      </c>
      <c r="AT127" s="184" t="s">
        <v>75</v>
      </c>
      <c r="AU127" s="184" t="s">
        <v>76</v>
      </c>
      <c r="AY127" s="183" t="s">
        <v>167</v>
      </c>
      <c r="BK127" s="185">
        <f>BK128+BK280+BK287+BK314+BK355+BK357</f>
        <v>0</v>
      </c>
    </row>
    <row r="128" spans="1:63" s="12" customFormat="1" ht="22.9" customHeight="1">
      <c r="B128" s="172"/>
      <c r="C128" s="173"/>
      <c r="D128" s="174" t="s">
        <v>75</v>
      </c>
      <c r="E128" s="186" t="s">
        <v>84</v>
      </c>
      <c r="F128" s="186" t="s">
        <v>168</v>
      </c>
      <c r="G128" s="173"/>
      <c r="H128" s="173"/>
      <c r="I128" s="176"/>
      <c r="J128" s="187">
        <f>BK128</f>
        <v>0</v>
      </c>
      <c r="K128" s="173"/>
      <c r="L128" s="178"/>
      <c r="M128" s="179"/>
      <c r="N128" s="180"/>
      <c r="O128" s="180"/>
      <c r="P128" s="181">
        <f>SUM(P129:P279)</f>
        <v>0</v>
      </c>
      <c r="Q128" s="180"/>
      <c r="R128" s="181">
        <f>SUM(R129:R279)</f>
        <v>1770.669586</v>
      </c>
      <c r="S128" s="180"/>
      <c r="T128" s="182">
        <f>SUM(T129:T279)</f>
        <v>0</v>
      </c>
      <c r="AR128" s="183" t="s">
        <v>84</v>
      </c>
      <c r="AT128" s="184" t="s">
        <v>75</v>
      </c>
      <c r="AU128" s="184" t="s">
        <v>84</v>
      </c>
      <c r="AY128" s="183" t="s">
        <v>167</v>
      </c>
      <c r="BK128" s="185">
        <f>SUM(BK129:BK279)</f>
        <v>0</v>
      </c>
    </row>
    <row r="129" spans="1:65" s="2" customFormat="1" ht="24.2" customHeight="1">
      <c r="A129" s="35"/>
      <c r="B129" s="36"/>
      <c r="C129" s="188" t="s">
        <v>84</v>
      </c>
      <c r="D129" s="188" t="s">
        <v>169</v>
      </c>
      <c r="E129" s="189" t="s">
        <v>765</v>
      </c>
      <c r="F129" s="190" t="s">
        <v>766</v>
      </c>
      <c r="G129" s="191" t="s">
        <v>172</v>
      </c>
      <c r="H129" s="192">
        <v>370</v>
      </c>
      <c r="I129" s="193"/>
      <c r="J129" s="194">
        <f>ROUND(I129*H129,2)</f>
        <v>0</v>
      </c>
      <c r="K129" s="190" t="s">
        <v>173</v>
      </c>
      <c r="L129" s="40"/>
      <c r="M129" s="195" t="s">
        <v>1</v>
      </c>
      <c r="N129" s="196" t="s">
        <v>41</v>
      </c>
      <c r="O129" s="72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174</v>
      </c>
      <c r="AT129" s="199" t="s">
        <v>169</v>
      </c>
      <c r="AU129" s="199" t="s">
        <v>86</v>
      </c>
      <c r="AY129" s="18" t="s">
        <v>167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84</v>
      </c>
      <c r="BK129" s="200">
        <f>ROUND(I129*H129,2)</f>
        <v>0</v>
      </c>
      <c r="BL129" s="18" t="s">
        <v>174</v>
      </c>
      <c r="BM129" s="199" t="s">
        <v>767</v>
      </c>
    </row>
    <row r="130" spans="1:65" s="13" customFormat="1" ht="11.25">
      <c r="B130" s="201"/>
      <c r="C130" s="202"/>
      <c r="D130" s="203" t="s">
        <v>187</v>
      </c>
      <c r="E130" s="204" t="s">
        <v>1</v>
      </c>
      <c r="F130" s="205" t="s">
        <v>768</v>
      </c>
      <c r="G130" s="202"/>
      <c r="H130" s="206">
        <v>368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187</v>
      </c>
      <c r="AU130" s="212" t="s">
        <v>86</v>
      </c>
      <c r="AV130" s="13" t="s">
        <v>86</v>
      </c>
      <c r="AW130" s="13" t="s">
        <v>32</v>
      </c>
      <c r="AX130" s="13" t="s">
        <v>76</v>
      </c>
      <c r="AY130" s="212" t="s">
        <v>167</v>
      </c>
    </row>
    <row r="131" spans="1:65" s="13" customFormat="1" ht="11.25">
      <c r="B131" s="201"/>
      <c r="C131" s="202"/>
      <c r="D131" s="203" t="s">
        <v>187</v>
      </c>
      <c r="E131" s="204" t="s">
        <v>757</v>
      </c>
      <c r="F131" s="205" t="s">
        <v>758</v>
      </c>
      <c r="G131" s="202"/>
      <c r="H131" s="206">
        <v>370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187</v>
      </c>
      <c r="AU131" s="212" t="s">
        <v>86</v>
      </c>
      <c r="AV131" s="13" t="s">
        <v>86</v>
      </c>
      <c r="AW131" s="13" t="s">
        <v>32</v>
      </c>
      <c r="AX131" s="13" t="s">
        <v>84</v>
      </c>
      <c r="AY131" s="212" t="s">
        <v>167</v>
      </c>
    </row>
    <row r="132" spans="1:65" s="2" customFormat="1" ht="33" customHeight="1">
      <c r="A132" s="35"/>
      <c r="B132" s="36"/>
      <c r="C132" s="188" t="s">
        <v>86</v>
      </c>
      <c r="D132" s="188" t="s">
        <v>169</v>
      </c>
      <c r="E132" s="189" t="s">
        <v>769</v>
      </c>
      <c r="F132" s="190" t="s">
        <v>770</v>
      </c>
      <c r="G132" s="191" t="s">
        <v>192</v>
      </c>
      <c r="H132" s="192">
        <v>480</v>
      </c>
      <c r="I132" s="193"/>
      <c r="J132" s="194">
        <f>ROUND(I132*H132,2)</f>
        <v>0</v>
      </c>
      <c r="K132" s="190" t="s">
        <v>173</v>
      </c>
      <c r="L132" s="40"/>
      <c r="M132" s="195" t="s">
        <v>1</v>
      </c>
      <c r="N132" s="196" t="s">
        <v>41</v>
      </c>
      <c r="O132" s="72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174</v>
      </c>
      <c r="AT132" s="199" t="s">
        <v>169</v>
      </c>
      <c r="AU132" s="199" t="s">
        <v>86</v>
      </c>
      <c r="AY132" s="18" t="s">
        <v>167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84</v>
      </c>
      <c r="BK132" s="200">
        <f>ROUND(I132*H132,2)</f>
        <v>0</v>
      </c>
      <c r="BL132" s="18" t="s">
        <v>174</v>
      </c>
      <c r="BM132" s="199" t="s">
        <v>771</v>
      </c>
    </row>
    <row r="133" spans="1:65" s="13" customFormat="1" ht="11.25">
      <c r="B133" s="201"/>
      <c r="C133" s="202"/>
      <c r="D133" s="203" t="s">
        <v>187</v>
      </c>
      <c r="E133" s="204" t="s">
        <v>1</v>
      </c>
      <c r="F133" s="205" t="s">
        <v>772</v>
      </c>
      <c r="G133" s="202"/>
      <c r="H133" s="206">
        <v>418.5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187</v>
      </c>
      <c r="AU133" s="212" t="s">
        <v>86</v>
      </c>
      <c r="AV133" s="13" t="s">
        <v>86</v>
      </c>
      <c r="AW133" s="13" t="s">
        <v>32</v>
      </c>
      <c r="AX133" s="13" t="s">
        <v>76</v>
      </c>
      <c r="AY133" s="212" t="s">
        <v>167</v>
      </c>
    </row>
    <row r="134" spans="1:65" s="13" customFormat="1" ht="11.25">
      <c r="B134" s="201"/>
      <c r="C134" s="202"/>
      <c r="D134" s="203" t="s">
        <v>187</v>
      </c>
      <c r="E134" s="204" t="s">
        <v>1</v>
      </c>
      <c r="F134" s="205" t="s">
        <v>773</v>
      </c>
      <c r="G134" s="202"/>
      <c r="H134" s="206">
        <v>45.6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187</v>
      </c>
      <c r="AU134" s="212" t="s">
        <v>86</v>
      </c>
      <c r="AV134" s="13" t="s">
        <v>86</v>
      </c>
      <c r="AW134" s="13" t="s">
        <v>32</v>
      </c>
      <c r="AX134" s="13" t="s">
        <v>76</v>
      </c>
      <c r="AY134" s="212" t="s">
        <v>167</v>
      </c>
    </row>
    <row r="135" spans="1:65" s="16" customFormat="1" ht="11.25">
      <c r="B135" s="249"/>
      <c r="C135" s="250"/>
      <c r="D135" s="203" t="s">
        <v>187</v>
      </c>
      <c r="E135" s="251" t="s">
        <v>1</v>
      </c>
      <c r="F135" s="252" t="s">
        <v>774</v>
      </c>
      <c r="G135" s="250"/>
      <c r="H135" s="253">
        <v>464.1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AT135" s="259" t="s">
        <v>187</v>
      </c>
      <c r="AU135" s="259" t="s">
        <v>86</v>
      </c>
      <c r="AV135" s="16" t="s">
        <v>179</v>
      </c>
      <c r="AW135" s="16" t="s">
        <v>32</v>
      </c>
      <c r="AX135" s="16" t="s">
        <v>76</v>
      </c>
      <c r="AY135" s="259" t="s">
        <v>167</v>
      </c>
    </row>
    <row r="136" spans="1:65" s="13" customFormat="1" ht="11.25">
      <c r="B136" s="201"/>
      <c r="C136" s="202"/>
      <c r="D136" s="203" t="s">
        <v>187</v>
      </c>
      <c r="E136" s="204" t="s">
        <v>755</v>
      </c>
      <c r="F136" s="205" t="s">
        <v>775</v>
      </c>
      <c r="G136" s="202"/>
      <c r="H136" s="206">
        <v>480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187</v>
      </c>
      <c r="AU136" s="212" t="s">
        <v>86</v>
      </c>
      <c r="AV136" s="13" t="s">
        <v>86</v>
      </c>
      <c r="AW136" s="13" t="s">
        <v>32</v>
      </c>
      <c r="AX136" s="13" t="s">
        <v>84</v>
      </c>
      <c r="AY136" s="212" t="s">
        <v>167</v>
      </c>
    </row>
    <row r="137" spans="1:65" s="2" customFormat="1" ht="33" customHeight="1">
      <c r="A137" s="35"/>
      <c r="B137" s="36"/>
      <c r="C137" s="188" t="s">
        <v>179</v>
      </c>
      <c r="D137" s="188" t="s">
        <v>169</v>
      </c>
      <c r="E137" s="189" t="s">
        <v>196</v>
      </c>
      <c r="F137" s="190" t="s">
        <v>197</v>
      </c>
      <c r="G137" s="191" t="s">
        <v>192</v>
      </c>
      <c r="H137" s="192">
        <v>26.4</v>
      </c>
      <c r="I137" s="193"/>
      <c r="J137" s="194">
        <f>ROUND(I137*H137,2)</f>
        <v>0</v>
      </c>
      <c r="K137" s="190" t="s">
        <v>173</v>
      </c>
      <c r="L137" s="40"/>
      <c r="M137" s="195" t="s">
        <v>1</v>
      </c>
      <c r="N137" s="196" t="s">
        <v>41</v>
      </c>
      <c r="O137" s="72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174</v>
      </c>
      <c r="AT137" s="199" t="s">
        <v>169</v>
      </c>
      <c r="AU137" s="199" t="s">
        <v>86</v>
      </c>
      <c r="AY137" s="18" t="s">
        <v>167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84</v>
      </c>
      <c r="BK137" s="200">
        <f>ROUND(I137*H137,2)</f>
        <v>0</v>
      </c>
      <c r="BL137" s="18" t="s">
        <v>174</v>
      </c>
      <c r="BM137" s="199" t="s">
        <v>776</v>
      </c>
    </row>
    <row r="138" spans="1:65" s="14" customFormat="1" ht="11.25">
      <c r="B138" s="213"/>
      <c r="C138" s="214"/>
      <c r="D138" s="203" t="s">
        <v>187</v>
      </c>
      <c r="E138" s="215" t="s">
        <v>1</v>
      </c>
      <c r="F138" s="216" t="s">
        <v>777</v>
      </c>
      <c r="G138" s="214"/>
      <c r="H138" s="215" t="s">
        <v>1</v>
      </c>
      <c r="I138" s="217"/>
      <c r="J138" s="214"/>
      <c r="K138" s="214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187</v>
      </c>
      <c r="AU138" s="222" t="s">
        <v>86</v>
      </c>
      <c r="AV138" s="14" t="s">
        <v>84</v>
      </c>
      <c r="AW138" s="14" t="s">
        <v>32</v>
      </c>
      <c r="AX138" s="14" t="s">
        <v>76</v>
      </c>
      <c r="AY138" s="222" t="s">
        <v>167</v>
      </c>
    </row>
    <row r="139" spans="1:65" s="13" customFormat="1" ht="11.25">
      <c r="B139" s="201"/>
      <c r="C139" s="202"/>
      <c r="D139" s="203" t="s">
        <v>187</v>
      </c>
      <c r="E139" s="204" t="s">
        <v>760</v>
      </c>
      <c r="F139" s="205" t="s">
        <v>778</v>
      </c>
      <c r="G139" s="202"/>
      <c r="H139" s="206">
        <v>26.4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187</v>
      </c>
      <c r="AU139" s="212" t="s">
        <v>86</v>
      </c>
      <c r="AV139" s="13" t="s">
        <v>86</v>
      </c>
      <c r="AW139" s="13" t="s">
        <v>32</v>
      </c>
      <c r="AX139" s="13" t="s">
        <v>84</v>
      </c>
      <c r="AY139" s="212" t="s">
        <v>167</v>
      </c>
    </row>
    <row r="140" spans="1:65" s="2" customFormat="1" ht="33" customHeight="1">
      <c r="A140" s="35"/>
      <c r="B140" s="36"/>
      <c r="C140" s="188" t="s">
        <v>174</v>
      </c>
      <c r="D140" s="188" t="s">
        <v>169</v>
      </c>
      <c r="E140" s="189" t="s">
        <v>779</v>
      </c>
      <c r="F140" s="190" t="s">
        <v>780</v>
      </c>
      <c r="G140" s="191" t="s">
        <v>192</v>
      </c>
      <c r="H140" s="192">
        <v>1046.806</v>
      </c>
      <c r="I140" s="193"/>
      <c r="J140" s="194">
        <f>ROUND(I140*H140,2)</f>
        <v>0</v>
      </c>
      <c r="K140" s="190" t="s">
        <v>173</v>
      </c>
      <c r="L140" s="40"/>
      <c r="M140" s="195" t="s">
        <v>1</v>
      </c>
      <c r="N140" s="196" t="s">
        <v>41</v>
      </c>
      <c r="O140" s="72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174</v>
      </c>
      <c r="AT140" s="199" t="s">
        <v>169</v>
      </c>
      <c r="AU140" s="199" t="s">
        <v>86</v>
      </c>
      <c r="AY140" s="18" t="s">
        <v>167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84</v>
      </c>
      <c r="BK140" s="200">
        <f>ROUND(I140*H140,2)</f>
        <v>0</v>
      </c>
      <c r="BL140" s="18" t="s">
        <v>174</v>
      </c>
      <c r="BM140" s="199" t="s">
        <v>781</v>
      </c>
    </row>
    <row r="141" spans="1:65" s="14" customFormat="1" ht="11.25">
      <c r="B141" s="213"/>
      <c r="C141" s="214"/>
      <c r="D141" s="203" t="s">
        <v>187</v>
      </c>
      <c r="E141" s="215" t="s">
        <v>1</v>
      </c>
      <c r="F141" s="216" t="s">
        <v>782</v>
      </c>
      <c r="G141" s="214"/>
      <c r="H141" s="215" t="s">
        <v>1</v>
      </c>
      <c r="I141" s="217"/>
      <c r="J141" s="214"/>
      <c r="K141" s="214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187</v>
      </c>
      <c r="AU141" s="222" t="s">
        <v>86</v>
      </c>
      <c r="AV141" s="14" t="s">
        <v>84</v>
      </c>
      <c r="AW141" s="14" t="s">
        <v>32</v>
      </c>
      <c r="AX141" s="14" t="s">
        <v>76</v>
      </c>
      <c r="AY141" s="222" t="s">
        <v>167</v>
      </c>
    </row>
    <row r="142" spans="1:65" s="13" customFormat="1" ht="11.25">
      <c r="B142" s="201"/>
      <c r="C142" s="202"/>
      <c r="D142" s="203" t="s">
        <v>187</v>
      </c>
      <c r="E142" s="204" t="s">
        <v>1</v>
      </c>
      <c r="F142" s="205" t="s">
        <v>783</v>
      </c>
      <c r="G142" s="202"/>
      <c r="H142" s="206">
        <v>65.063000000000002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187</v>
      </c>
      <c r="AU142" s="212" t="s">
        <v>86</v>
      </c>
      <c r="AV142" s="13" t="s">
        <v>86</v>
      </c>
      <c r="AW142" s="13" t="s">
        <v>32</v>
      </c>
      <c r="AX142" s="13" t="s">
        <v>76</v>
      </c>
      <c r="AY142" s="212" t="s">
        <v>167</v>
      </c>
    </row>
    <row r="143" spans="1:65" s="13" customFormat="1" ht="11.25">
      <c r="B143" s="201"/>
      <c r="C143" s="202"/>
      <c r="D143" s="203" t="s">
        <v>187</v>
      </c>
      <c r="E143" s="204" t="s">
        <v>1</v>
      </c>
      <c r="F143" s="205" t="s">
        <v>784</v>
      </c>
      <c r="G143" s="202"/>
      <c r="H143" s="206">
        <v>15.221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187</v>
      </c>
      <c r="AU143" s="212" t="s">
        <v>86</v>
      </c>
      <c r="AV143" s="13" t="s">
        <v>86</v>
      </c>
      <c r="AW143" s="13" t="s">
        <v>32</v>
      </c>
      <c r="AX143" s="13" t="s">
        <v>76</v>
      </c>
      <c r="AY143" s="212" t="s">
        <v>167</v>
      </c>
    </row>
    <row r="144" spans="1:65" s="13" customFormat="1" ht="11.25">
      <c r="B144" s="201"/>
      <c r="C144" s="202"/>
      <c r="D144" s="203" t="s">
        <v>187</v>
      </c>
      <c r="E144" s="204" t="s">
        <v>1</v>
      </c>
      <c r="F144" s="205" t="s">
        <v>785</v>
      </c>
      <c r="G144" s="202"/>
      <c r="H144" s="206">
        <v>80.605999999999995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187</v>
      </c>
      <c r="AU144" s="212" t="s">
        <v>86</v>
      </c>
      <c r="AV144" s="13" t="s">
        <v>86</v>
      </c>
      <c r="AW144" s="13" t="s">
        <v>32</v>
      </c>
      <c r="AX144" s="13" t="s">
        <v>76</v>
      </c>
      <c r="AY144" s="212" t="s">
        <v>167</v>
      </c>
    </row>
    <row r="145" spans="2:51" s="13" customFormat="1" ht="11.25">
      <c r="B145" s="201"/>
      <c r="C145" s="202"/>
      <c r="D145" s="203" t="s">
        <v>187</v>
      </c>
      <c r="E145" s="204" t="s">
        <v>1</v>
      </c>
      <c r="F145" s="205" t="s">
        <v>786</v>
      </c>
      <c r="G145" s="202"/>
      <c r="H145" s="206">
        <v>121.56399999999999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187</v>
      </c>
      <c r="AU145" s="212" t="s">
        <v>86</v>
      </c>
      <c r="AV145" s="13" t="s">
        <v>86</v>
      </c>
      <c r="AW145" s="13" t="s">
        <v>32</v>
      </c>
      <c r="AX145" s="13" t="s">
        <v>76</v>
      </c>
      <c r="AY145" s="212" t="s">
        <v>167</v>
      </c>
    </row>
    <row r="146" spans="2:51" s="13" customFormat="1" ht="11.25">
      <c r="B146" s="201"/>
      <c r="C146" s="202"/>
      <c r="D146" s="203" t="s">
        <v>187</v>
      </c>
      <c r="E146" s="204" t="s">
        <v>1</v>
      </c>
      <c r="F146" s="205" t="s">
        <v>787</v>
      </c>
      <c r="G146" s="202"/>
      <c r="H146" s="206">
        <v>15.661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187</v>
      </c>
      <c r="AU146" s="212" t="s">
        <v>86</v>
      </c>
      <c r="AV146" s="13" t="s">
        <v>86</v>
      </c>
      <c r="AW146" s="13" t="s">
        <v>32</v>
      </c>
      <c r="AX146" s="13" t="s">
        <v>76</v>
      </c>
      <c r="AY146" s="212" t="s">
        <v>167</v>
      </c>
    </row>
    <row r="147" spans="2:51" s="13" customFormat="1" ht="11.25">
      <c r="B147" s="201"/>
      <c r="C147" s="202"/>
      <c r="D147" s="203" t="s">
        <v>187</v>
      </c>
      <c r="E147" s="204" t="s">
        <v>1</v>
      </c>
      <c r="F147" s="205" t="s">
        <v>788</v>
      </c>
      <c r="G147" s="202"/>
      <c r="H147" s="206">
        <v>180.03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187</v>
      </c>
      <c r="AU147" s="212" t="s">
        <v>86</v>
      </c>
      <c r="AV147" s="13" t="s">
        <v>86</v>
      </c>
      <c r="AW147" s="13" t="s">
        <v>32</v>
      </c>
      <c r="AX147" s="13" t="s">
        <v>76</v>
      </c>
      <c r="AY147" s="212" t="s">
        <v>167</v>
      </c>
    </row>
    <row r="148" spans="2:51" s="14" customFormat="1" ht="11.25">
      <c r="B148" s="213"/>
      <c r="C148" s="214"/>
      <c r="D148" s="203" t="s">
        <v>187</v>
      </c>
      <c r="E148" s="215" t="s">
        <v>1</v>
      </c>
      <c r="F148" s="216" t="s">
        <v>789</v>
      </c>
      <c r="G148" s="214"/>
      <c r="H148" s="215" t="s">
        <v>1</v>
      </c>
      <c r="I148" s="217"/>
      <c r="J148" s="214"/>
      <c r="K148" s="214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187</v>
      </c>
      <c r="AU148" s="222" t="s">
        <v>86</v>
      </c>
      <c r="AV148" s="14" t="s">
        <v>84</v>
      </c>
      <c r="AW148" s="14" t="s">
        <v>32</v>
      </c>
      <c r="AX148" s="14" t="s">
        <v>76</v>
      </c>
      <c r="AY148" s="222" t="s">
        <v>167</v>
      </c>
    </row>
    <row r="149" spans="2:51" s="13" customFormat="1" ht="11.25">
      <c r="B149" s="201"/>
      <c r="C149" s="202"/>
      <c r="D149" s="203" t="s">
        <v>187</v>
      </c>
      <c r="E149" s="204" t="s">
        <v>1</v>
      </c>
      <c r="F149" s="205" t="s">
        <v>790</v>
      </c>
      <c r="G149" s="202"/>
      <c r="H149" s="206">
        <v>125.143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187</v>
      </c>
      <c r="AU149" s="212" t="s">
        <v>86</v>
      </c>
      <c r="AV149" s="13" t="s">
        <v>86</v>
      </c>
      <c r="AW149" s="13" t="s">
        <v>32</v>
      </c>
      <c r="AX149" s="13" t="s">
        <v>76</v>
      </c>
      <c r="AY149" s="212" t="s">
        <v>167</v>
      </c>
    </row>
    <row r="150" spans="2:51" s="13" customFormat="1" ht="11.25">
      <c r="B150" s="201"/>
      <c r="C150" s="202"/>
      <c r="D150" s="203" t="s">
        <v>187</v>
      </c>
      <c r="E150" s="204" t="s">
        <v>1</v>
      </c>
      <c r="F150" s="205" t="s">
        <v>791</v>
      </c>
      <c r="G150" s="202"/>
      <c r="H150" s="206">
        <v>131.55099999999999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187</v>
      </c>
      <c r="AU150" s="212" t="s">
        <v>86</v>
      </c>
      <c r="AV150" s="13" t="s">
        <v>86</v>
      </c>
      <c r="AW150" s="13" t="s">
        <v>32</v>
      </c>
      <c r="AX150" s="13" t="s">
        <v>76</v>
      </c>
      <c r="AY150" s="212" t="s">
        <v>167</v>
      </c>
    </row>
    <row r="151" spans="2:51" s="16" customFormat="1" ht="11.25">
      <c r="B151" s="249"/>
      <c r="C151" s="250"/>
      <c r="D151" s="203" t="s">
        <v>187</v>
      </c>
      <c r="E151" s="251" t="s">
        <v>120</v>
      </c>
      <c r="F151" s="252" t="s">
        <v>774</v>
      </c>
      <c r="G151" s="250"/>
      <c r="H151" s="253">
        <v>734.83900000000006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187</v>
      </c>
      <c r="AU151" s="259" t="s">
        <v>86</v>
      </c>
      <c r="AV151" s="16" t="s">
        <v>179</v>
      </c>
      <c r="AW151" s="16" t="s">
        <v>32</v>
      </c>
      <c r="AX151" s="16" t="s">
        <v>76</v>
      </c>
      <c r="AY151" s="259" t="s">
        <v>167</v>
      </c>
    </row>
    <row r="152" spans="2:51" s="14" customFormat="1" ht="11.25">
      <c r="B152" s="213"/>
      <c r="C152" s="214"/>
      <c r="D152" s="203" t="s">
        <v>187</v>
      </c>
      <c r="E152" s="215" t="s">
        <v>1</v>
      </c>
      <c r="F152" s="216" t="s">
        <v>792</v>
      </c>
      <c r="G152" s="214"/>
      <c r="H152" s="215" t="s">
        <v>1</v>
      </c>
      <c r="I152" s="217"/>
      <c r="J152" s="214"/>
      <c r="K152" s="214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187</v>
      </c>
      <c r="AU152" s="222" t="s">
        <v>86</v>
      </c>
      <c r="AV152" s="14" t="s">
        <v>84</v>
      </c>
      <c r="AW152" s="14" t="s">
        <v>32</v>
      </c>
      <c r="AX152" s="14" t="s">
        <v>76</v>
      </c>
      <c r="AY152" s="222" t="s">
        <v>167</v>
      </c>
    </row>
    <row r="153" spans="2:51" s="13" customFormat="1" ht="11.25">
      <c r="B153" s="201"/>
      <c r="C153" s="202"/>
      <c r="D153" s="203" t="s">
        <v>187</v>
      </c>
      <c r="E153" s="204" t="s">
        <v>1</v>
      </c>
      <c r="F153" s="205" t="s">
        <v>793</v>
      </c>
      <c r="G153" s="202"/>
      <c r="H153" s="206">
        <v>40.545000000000002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187</v>
      </c>
      <c r="AU153" s="212" t="s">
        <v>86</v>
      </c>
      <c r="AV153" s="13" t="s">
        <v>86</v>
      </c>
      <c r="AW153" s="13" t="s">
        <v>32</v>
      </c>
      <c r="AX153" s="13" t="s">
        <v>76</v>
      </c>
      <c r="AY153" s="212" t="s">
        <v>167</v>
      </c>
    </row>
    <row r="154" spans="2:51" s="13" customFormat="1" ht="11.25">
      <c r="B154" s="201"/>
      <c r="C154" s="202"/>
      <c r="D154" s="203" t="s">
        <v>187</v>
      </c>
      <c r="E154" s="204" t="s">
        <v>1</v>
      </c>
      <c r="F154" s="205" t="s">
        <v>794</v>
      </c>
      <c r="G154" s="202"/>
      <c r="H154" s="206">
        <v>6.617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187</v>
      </c>
      <c r="AU154" s="212" t="s">
        <v>86</v>
      </c>
      <c r="AV154" s="13" t="s">
        <v>86</v>
      </c>
      <c r="AW154" s="13" t="s">
        <v>32</v>
      </c>
      <c r="AX154" s="13" t="s">
        <v>76</v>
      </c>
      <c r="AY154" s="212" t="s">
        <v>167</v>
      </c>
    </row>
    <row r="155" spans="2:51" s="13" customFormat="1" ht="11.25">
      <c r="B155" s="201"/>
      <c r="C155" s="202"/>
      <c r="D155" s="203" t="s">
        <v>187</v>
      </c>
      <c r="E155" s="204" t="s">
        <v>1</v>
      </c>
      <c r="F155" s="205" t="s">
        <v>795</v>
      </c>
      <c r="G155" s="202"/>
      <c r="H155" s="206">
        <v>21.067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187</v>
      </c>
      <c r="AU155" s="212" t="s">
        <v>86</v>
      </c>
      <c r="AV155" s="13" t="s">
        <v>86</v>
      </c>
      <c r="AW155" s="13" t="s">
        <v>32</v>
      </c>
      <c r="AX155" s="13" t="s">
        <v>76</v>
      </c>
      <c r="AY155" s="212" t="s">
        <v>167</v>
      </c>
    </row>
    <row r="156" spans="2:51" s="13" customFormat="1" ht="11.25">
      <c r="B156" s="201"/>
      <c r="C156" s="202"/>
      <c r="D156" s="203" t="s">
        <v>187</v>
      </c>
      <c r="E156" s="204" t="s">
        <v>1</v>
      </c>
      <c r="F156" s="205" t="s">
        <v>796</v>
      </c>
      <c r="G156" s="202"/>
      <c r="H156" s="206">
        <v>21.683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187</v>
      </c>
      <c r="AU156" s="212" t="s">
        <v>86</v>
      </c>
      <c r="AV156" s="13" t="s">
        <v>86</v>
      </c>
      <c r="AW156" s="13" t="s">
        <v>32</v>
      </c>
      <c r="AX156" s="13" t="s">
        <v>76</v>
      </c>
      <c r="AY156" s="212" t="s">
        <v>167</v>
      </c>
    </row>
    <row r="157" spans="2:51" s="13" customFormat="1" ht="11.25">
      <c r="B157" s="201"/>
      <c r="C157" s="202"/>
      <c r="D157" s="203" t="s">
        <v>187</v>
      </c>
      <c r="E157" s="204" t="s">
        <v>1</v>
      </c>
      <c r="F157" s="205" t="s">
        <v>797</v>
      </c>
      <c r="G157" s="202"/>
      <c r="H157" s="206">
        <v>22.792000000000002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187</v>
      </c>
      <c r="AU157" s="212" t="s">
        <v>86</v>
      </c>
      <c r="AV157" s="13" t="s">
        <v>86</v>
      </c>
      <c r="AW157" s="13" t="s">
        <v>32</v>
      </c>
      <c r="AX157" s="13" t="s">
        <v>76</v>
      </c>
      <c r="AY157" s="212" t="s">
        <v>167</v>
      </c>
    </row>
    <row r="158" spans="2:51" s="13" customFormat="1" ht="11.25">
      <c r="B158" s="201"/>
      <c r="C158" s="202"/>
      <c r="D158" s="203" t="s">
        <v>187</v>
      </c>
      <c r="E158" s="204" t="s">
        <v>1</v>
      </c>
      <c r="F158" s="205" t="s">
        <v>798</v>
      </c>
      <c r="G158" s="202"/>
      <c r="H158" s="206">
        <v>22.484000000000002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187</v>
      </c>
      <c r="AU158" s="212" t="s">
        <v>86</v>
      </c>
      <c r="AV158" s="13" t="s">
        <v>86</v>
      </c>
      <c r="AW158" s="13" t="s">
        <v>32</v>
      </c>
      <c r="AX158" s="13" t="s">
        <v>76</v>
      </c>
      <c r="AY158" s="212" t="s">
        <v>167</v>
      </c>
    </row>
    <row r="159" spans="2:51" s="13" customFormat="1" ht="11.25">
      <c r="B159" s="201"/>
      <c r="C159" s="202"/>
      <c r="D159" s="203" t="s">
        <v>187</v>
      </c>
      <c r="E159" s="204" t="s">
        <v>1</v>
      </c>
      <c r="F159" s="205" t="s">
        <v>799</v>
      </c>
      <c r="G159" s="202"/>
      <c r="H159" s="206">
        <v>19.428000000000001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187</v>
      </c>
      <c r="AU159" s="212" t="s">
        <v>86</v>
      </c>
      <c r="AV159" s="13" t="s">
        <v>86</v>
      </c>
      <c r="AW159" s="13" t="s">
        <v>32</v>
      </c>
      <c r="AX159" s="13" t="s">
        <v>76</v>
      </c>
      <c r="AY159" s="212" t="s">
        <v>167</v>
      </c>
    </row>
    <row r="160" spans="2:51" s="13" customFormat="1" ht="11.25">
      <c r="B160" s="201"/>
      <c r="C160" s="202"/>
      <c r="D160" s="203" t="s">
        <v>187</v>
      </c>
      <c r="E160" s="204" t="s">
        <v>1</v>
      </c>
      <c r="F160" s="205" t="s">
        <v>800</v>
      </c>
      <c r="G160" s="202"/>
      <c r="H160" s="206">
        <v>17.059000000000001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187</v>
      </c>
      <c r="AU160" s="212" t="s">
        <v>86</v>
      </c>
      <c r="AV160" s="13" t="s">
        <v>86</v>
      </c>
      <c r="AW160" s="13" t="s">
        <v>32</v>
      </c>
      <c r="AX160" s="13" t="s">
        <v>76</v>
      </c>
      <c r="AY160" s="212" t="s">
        <v>167</v>
      </c>
    </row>
    <row r="161" spans="1:65" s="13" customFormat="1" ht="11.25">
      <c r="B161" s="201"/>
      <c r="C161" s="202"/>
      <c r="D161" s="203" t="s">
        <v>187</v>
      </c>
      <c r="E161" s="204" t="s">
        <v>1</v>
      </c>
      <c r="F161" s="205" t="s">
        <v>801</v>
      </c>
      <c r="G161" s="202"/>
      <c r="H161" s="206">
        <v>16.277000000000001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187</v>
      </c>
      <c r="AU161" s="212" t="s">
        <v>86</v>
      </c>
      <c r="AV161" s="13" t="s">
        <v>86</v>
      </c>
      <c r="AW161" s="13" t="s">
        <v>32</v>
      </c>
      <c r="AX161" s="13" t="s">
        <v>76</v>
      </c>
      <c r="AY161" s="212" t="s">
        <v>167</v>
      </c>
    </row>
    <row r="162" spans="1:65" s="13" customFormat="1" ht="11.25">
      <c r="B162" s="201"/>
      <c r="C162" s="202"/>
      <c r="D162" s="203" t="s">
        <v>187</v>
      </c>
      <c r="E162" s="204" t="s">
        <v>1</v>
      </c>
      <c r="F162" s="205" t="s">
        <v>802</v>
      </c>
      <c r="G162" s="202"/>
      <c r="H162" s="206">
        <v>14.989000000000001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187</v>
      </c>
      <c r="AU162" s="212" t="s">
        <v>86</v>
      </c>
      <c r="AV162" s="13" t="s">
        <v>86</v>
      </c>
      <c r="AW162" s="13" t="s">
        <v>32</v>
      </c>
      <c r="AX162" s="13" t="s">
        <v>76</v>
      </c>
      <c r="AY162" s="212" t="s">
        <v>167</v>
      </c>
    </row>
    <row r="163" spans="1:65" s="13" customFormat="1" ht="11.25">
      <c r="B163" s="201"/>
      <c r="C163" s="202"/>
      <c r="D163" s="203" t="s">
        <v>187</v>
      </c>
      <c r="E163" s="204" t="s">
        <v>1</v>
      </c>
      <c r="F163" s="205" t="s">
        <v>803</v>
      </c>
      <c r="G163" s="202"/>
      <c r="H163" s="206">
        <v>15.679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187</v>
      </c>
      <c r="AU163" s="212" t="s">
        <v>86</v>
      </c>
      <c r="AV163" s="13" t="s">
        <v>86</v>
      </c>
      <c r="AW163" s="13" t="s">
        <v>32</v>
      </c>
      <c r="AX163" s="13" t="s">
        <v>76</v>
      </c>
      <c r="AY163" s="212" t="s">
        <v>167</v>
      </c>
    </row>
    <row r="164" spans="1:65" s="13" customFormat="1" ht="11.25">
      <c r="B164" s="201"/>
      <c r="C164" s="202"/>
      <c r="D164" s="203" t="s">
        <v>187</v>
      </c>
      <c r="E164" s="204" t="s">
        <v>1</v>
      </c>
      <c r="F164" s="205" t="s">
        <v>804</v>
      </c>
      <c r="G164" s="202"/>
      <c r="H164" s="206">
        <v>9.5850000000000009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187</v>
      </c>
      <c r="AU164" s="212" t="s">
        <v>86</v>
      </c>
      <c r="AV164" s="13" t="s">
        <v>86</v>
      </c>
      <c r="AW164" s="13" t="s">
        <v>32</v>
      </c>
      <c r="AX164" s="13" t="s">
        <v>76</v>
      </c>
      <c r="AY164" s="212" t="s">
        <v>167</v>
      </c>
    </row>
    <row r="165" spans="1:65" s="13" customFormat="1" ht="11.25">
      <c r="B165" s="201"/>
      <c r="C165" s="202"/>
      <c r="D165" s="203" t="s">
        <v>187</v>
      </c>
      <c r="E165" s="204" t="s">
        <v>1</v>
      </c>
      <c r="F165" s="205" t="s">
        <v>805</v>
      </c>
      <c r="G165" s="202"/>
      <c r="H165" s="206">
        <v>10.65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187</v>
      </c>
      <c r="AU165" s="212" t="s">
        <v>86</v>
      </c>
      <c r="AV165" s="13" t="s">
        <v>86</v>
      </c>
      <c r="AW165" s="13" t="s">
        <v>32</v>
      </c>
      <c r="AX165" s="13" t="s">
        <v>76</v>
      </c>
      <c r="AY165" s="212" t="s">
        <v>167</v>
      </c>
    </row>
    <row r="166" spans="1:65" s="13" customFormat="1" ht="11.25">
      <c r="B166" s="201"/>
      <c r="C166" s="202"/>
      <c r="D166" s="203" t="s">
        <v>187</v>
      </c>
      <c r="E166" s="204" t="s">
        <v>1</v>
      </c>
      <c r="F166" s="205" t="s">
        <v>806</v>
      </c>
      <c r="G166" s="202"/>
      <c r="H166" s="206">
        <v>11.132999999999999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187</v>
      </c>
      <c r="AU166" s="212" t="s">
        <v>86</v>
      </c>
      <c r="AV166" s="13" t="s">
        <v>86</v>
      </c>
      <c r="AW166" s="13" t="s">
        <v>32</v>
      </c>
      <c r="AX166" s="13" t="s">
        <v>76</v>
      </c>
      <c r="AY166" s="212" t="s">
        <v>167</v>
      </c>
    </row>
    <row r="167" spans="1:65" s="13" customFormat="1" ht="11.25">
      <c r="B167" s="201"/>
      <c r="C167" s="202"/>
      <c r="D167" s="203" t="s">
        <v>187</v>
      </c>
      <c r="E167" s="204" t="s">
        <v>1</v>
      </c>
      <c r="F167" s="205" t="s">
        <v>807</v>
      </c>
      <c r="G167" s="202"/>
      <c r="H167" s="206">
        <v>10.295999999999999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187</v>
      </c>
      <c r="AU167" s="212" t="s">
        <v>86</v>
      </c>
      <c r="AV167" s="13" t="s">
        <v>86</v>
      </c>
      <c r="AW167" s="13" t="s">
        <v>32</v>
      </c>
      <c r="AX167" s="13" t="s">
        <v>76</v>
      </c>
      <c r="AY167" s="212" t="s">
        <v>167</v>
      </c>
    </row>
    <row r="168" spans="1:65" s="13" customFormat="1" ht="11.25">
      <c r="B168" s="201"/>
      <c r="C168" s="202"/>
      <c r="D168" s="203" t="s">
        <v>187</v>
      </c>
      <c r="E168" s="204" t="s">
        <v>1</v>
      </c>
      <c r="F168" s="205" t="s">
        <v>808</v>
      </c>
      <c r="G168" s="202"/>
      <c r="H168" s="206">
        <v>9.6530000000000005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187</v>
      </c>
      <c r="AU168" s="212" t="s">
        <v>86</v>
      </c>
      <c r="AV168" s="13" t="s">
        <v>86</v>
      </c>
      <c r="AW168" s="13" t="s">
        <v>32</v>
      </c>
      <c r="AX168" s="13" t="s">
        <v>76</v>
      </c>
      <c r="AY168" s="212" t="s">
        <v>167</v>
      </c>
    </row>
    <row r="169" spans="1:65" s="13" customFormat="1" ht="11.25">
      <c r="B169" s="201"/>
      <c r="C169" s="202"/>
      <c r="D169" s="203" t="s">
        <v>187</v>
      </c>
      <c r="E169" s="204" t="s">
        <v>1</v>
      </c>
      <c r="F169" s="205" t="s">
        <v>809</v>
      </c>
      <c r="G169" s="202"/>
      <c r="H169" s="206">
        <v>14.202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187</v>
      </c>
      <c r="AU169" s="212" t="s">
        <v>86</v>
      </c>
      <c r="AV169" s="13" t="s">
        <v>86</v>
      </c>
      <c r="AW169" s="13" t="s">
        <v>32</v>
      </c>
      <c r="AX169" s="13" t="s">
        <v>76</v>
      </c>
      <c r="AY169" s="212" t="s">
        <v>167</v>
      </c>
    </row>
    <row r="170" spans="1:65" s="13" customFormat="1" ht="11.25">
      <c r="B170" s="201"/>
      <c r="C170" s="202"/>
      <c r="D170" s="203" t="s">
        <v>187</v>
      </c>
      <c r="E170" s="204" t="s">
        <v>1</v>
      </c>
      <c r="F170" s="205" t="s">
        <v>810</v>
      </c>
      <c r="G170" s="202"/>
      <c r="H170" s="206">
        <v>10.616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187</v>
      </c>
      <c r="AU170" s="212" t="s">
        <v>86</v>
      </c>
      <c r="AV170" s="13" t="s">
        <v>86</v>
      </c>
      <c r="AW170" s="13" t="s">
        <v>32</v>
      </c>
      <c r="AX170" s="13" t="s">
        <v>76</v>
      </c>
      <c r="AY170" s="212" t="s">
        <v>167</v>
      </c>
    </row>
    <row r="171" spans="1:65" s="13" customFormat="1" ht="11.25">
      <c r="B171" s="201"/>
      <c r="C171" s="202"/>
      <c r="D171" s="203" t="s">
        <v>187</v>
      </c>
      <c r="E171" s="204" t="s">
        <v>1</v>
      </c>
      <c r="F171" s="205" t="s">
        <v>811</v>
      </c>
      <c r="G171" s="202"/>
      <c r="H171" s="206">
        <v>9.2270000000000003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187</v>
      </c>
      <c r="AU171" s="212" t="s">
        <v>86</v>
      </c>
      <c r="AV171" s="13" t="s">
        <v>86</v>
      </c>
      <c r="AW171" s="13" t="s">
        <v>32</v>
      </c>
      <c r="AX171" s="13" t="s">
        <v>76</v>
      </c>
      <c r="AY171" s="212" t="s">
        <v>167</v>
      </c>
    </row>
    <row r="172" spans="1:65" s="13" customFormat="1" ht="11.25">
      <c r="B172" s="201"/>
      <c r="C172" s="202"/>
      <c r="D172" s="203" t="s">
        <v>187</v>
      </c>
      <c r="E172" s="204" t="s">
        <v>1</v>
      </c>
      <c r="F172" s="205" t="s">
        <v>812</v>
      </c>
      <c r="G172" s="202"/>
      <c r="H172" s="206">
        <v>7.9850000000000003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187</v>
      </c>
      <c r="AU172" s="212" t="s">
        <v>86</v>
      </c>
      <c r="AV172" s="13" t="s">
        <v>86</v>
      </c>
      <c r="AW172" s="13" t="s">
        <v>32</v>
      </c>
      <c r="AX172" s="13" t="s">
        <v>76</v>
      </c>
      <c r="AY172" s="212" t="s">
        <v>167</v>
      </c>
    </row>
    <row r="173" spans="1:65" s="16" customFormat="1" ht="11.25">
      <c r="B173" s="249"/>
      <c r="C173" s="250"/>
      <c r="D173" s="203" t="s">
        <v>187</v>
      </c>
      <c r="E173" s="251" t="s">
        <v>123</v>
      </c>
      <c r="F173" s="252" t="s">
        <v>774</v>
      </c>
      <c r="G173" s="250"/>
      <c r="H173" s="253">
        <v>311.96699999999998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187</v>
      </c>
      <c r="AU173" s="259" t="s">
        <v>86</v>
      </c>
      <c r="AV173" s="16" t="s">
        <v>179</v>
      </c>
      <c r="AW173" s="16" t="s">
        <v>32</v>
      </c>
      <c r="AX173" s="16" t="s">
        <v>76</v>
      </c>
      <c r="AY173" s="259" t="s">
        <v>167</v>
      </c>
    </row>
    <row r="174" spans="1:65" s="15" customFormat="1" ht="11.25">
      <c r="B174" s="223"/>
      <c r="C174" s="224"/>
      <c r="D174" s="203" t="s">
        <v>187</v>
      </c>
      <c r="E174" s="225" t="s">
        <v>744</v>
      </c>
      <c r="F174" s="226" t="s">
        <v>244</v>
      </c>
      <c r="G174" s="224"/>
      <c r="H174" s="227">
        <v>1046.806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187</v>
      </c>
      <c r="AU174" s="233" t="s">
        <v>86</v>
      </c>
      <c r="AV174" s="15" t="s">
        <v>174</v>
      </c>
      <c r="AW174" s="15" t="s">
        <v>32</v>
      </c>
      <c r="AX174" s="15" t="s">
        <v>84</v>
      </c>
      <c r="AY174" s="233" t="s">
        <v>167</v>
      </c>
    </row>
    <row r="175" spans="1:65" s="2" customFormat="1" ht="24.2" customHeight="1">
      <c r="A175" s="35"/>
      <c r="B175" s="36"/>
      <c r="C175" s="188" t="s">
        <v>189</v>
      </c>
      <c r="D175" s="188" t="s">
        <v>169</v>
      </c>
      <c r="E175" s="189" t="s">
        <v>813</v>
      </c>
      <c r="F175" s="190" t="s">
        <v>814</v>
      </c>
      <c r="G175" s="191" t="s">
        <v>192</v>
      </c>
      <c r="H175" s="192">
        <v>141.42699999999999</v>
      </c>
      <c r="I175" s="193"/>
      <c r="J175" s="194">
        <f>ROUND(I175*H175,2)</f>
        <v>0</v>
      </c>
      <c r="K175" s="190" t="s">
        <v>173</v>
      </c>
      <c r="L175" s="40"/>
      <c r="M175" s="195" t="s">
        <v>1</v>
      </c>
      <c r="N175" s="196" t="s">
        <v>41</v>
      </c>
      <c r="O175" s="72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174</v>
      </c>
      <c r="AT175" s="199" t="s">
        <v>169</v>
      </c>
      <c r="AU175" s="199" t="s">
        <v>86</v>
      </c>
      <c r="AY175" s="18" t="s">
        <v>167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84</v>
      </c>
      <c r="BK175" s="200">
        <f>ROUND(I175*H175,2)</f>
        <v>0</v>
      </c>
      <c r="BL175" s="18" t="s">
        <v>174</v>
      </c>
      <c r="BM175" s="199" t="s">
        <v>815</v>
      </c>
    </row>
    <row r="176" spans="1:65" s="14" customFormat="1" ht="11.25">
      <c r="B176" s="213"/>
      <c r="C176" s="214"/>
      <c r="D176" s="203" t="s">
        <v>187</v>
      </c>
      <c r="E176" s="215" t="s">
        <v>1</v>
      </c>
      <c r="F176" s="216" t="s">
        <v>816</v>
      </c>
      <c r="G176" s="214"/>
      <c r="H176" s="215" t="s">
        <v>1</v>
      </c>
      <c r="I176" s="217"/>
      <c r="J176" s="214"/>
      <c r="K176" s="214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187</v>
      </c>
      <c r="AU176" s="222" t="s">
        <v>86</v>
      </c>
      <c r="AV176" s="14" t="s">
        <v>84</v>
      </c>
      <c r="AW176" s="14" t="s">
        <v>32</v>
      </c>
      <c r="AX176" s="14" t="s">
        <v>76</v>
      </c>
      <c r="AY176" s="222" t="s">
        <v>167</v>
      </c>
    </row>
    <row r="177" spans="1:65" s="13" customFormat="1" ht="11.25">
      <c r="B177" s="201"/>
      <c r="C177" s="202"/>
      <c r="D177" s="203" t="s">
        <v>187</v>
      </c>
      <c r="E177" s="204" t="s">
        <v>1</v>
      </c>
      <c r="F177" s="205" t="s">
        <v>817</v>
      </c>
      <c r="G177" s="202"/>
      <c r="H177" s="206">
        <v>93.6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187</v>
      </c>
      <c r="AU177" s="212" t="s">
        <v>86</v>
      </c>
      <c r="AV177" s="13" t="s">
        <v>86</v>
      </c>
      <c r="AW177" s="13" t="s">
        <v>32</v>
      </c>
      <c r="AX177" s="13" t="s">
        <v>76</v>
      </c>
      <c r="AY177" s="212" t="s">
        <v>167</v>
      </c>
    </row>
    <row r="178" spans="1:65" s="14" customFormat="1" ht="11.25">
      <c r="B178" s="213"/>
      <c r="C178" s="214"/>
      <c r="D178" s="203" t="s">
        <v>187</v>
      </c>
      <c r="E178" s="215" t="s">
        <v>1</v>
      </c>
      <c r="F178" s="216" t="s">
        <v>818</v>
      </c>
      <c r="G178" s="214"/>
      <c r="H178" s="215" t="s">
        <v>1</v>
      </c>
      <c r="I178" s="217"/>
      <c r="J178" s="214"/>
      <c r="K178" s="214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187</v>
      </c>
      <c r="AU178" s="222" t="s">
        <v>86</v>
      </c>
      <c r="AV178" s="14" t="s">
        <v>84</v>
      </c>
      <c r="AW178" s="14" t="s">
        <v>32</v>
      </c>
      <c r="AX178" s="14" t="s">
        <v>76</v>
      </c>
      <c r="AY178" s="222" t="s">
        <v>167</v>
      </c>
    </row>
    <row r="179" spans="1:65" s="13" customFormat="1" ht="11.25">
      <c r="B179" s="201"/>
      <c r="C179" s="202"/>
      <c r="D179" s="203" t="s">
        <v>187</v>
      </c>
      <c r="E179" s="204" t="s">
        <v>1</v>
      </c>
      <c r="F179" s="205" t="s">
        <v>819</v>
      </c>
      <c r="G179" s="202"/>
      <c r="H179" s="206">
        <v>27.09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187</v>
      </c>
      <c r="AU179" s="212" t="s">
        <v>86</v>
      </c>
      <c r="AV179" s="13" t="s">
        <v>86</v>
      </c>
      <c r="AW179" s="13" t="s">
        <v>32</v>
      </c>
      <c r="AX179" s="13" t="s">
        <v>76</v>
      </c>
      <c r="AY179" s="212" t="s">
        <v>167</v>
      </c>
    </row>
    <row r="180" spans="1:65" s="14" customFormat="1" ht="11.25">
      <c r="B180" s="213"/>
      <c r="C180" s="214"/>
      <c r="D180" s="203" t="s">
        <v>187</v>
      </c>
      <c r="E180" s="215" t="s">
        <v>1</v>
      </c>
      <c r="F180" s="216" t="s">
        <v>820</v>
      </c>
      <c r="G180" s="214"/>
      <c r="H180" s="215" t="s">
        <v>1</v>
      </c>
      <c r="I180" s="217"/>
      <c r="J180" s="214"/>
      <c r="K180" s="214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187</v>
      </c>
      <c r="AU180" s="222" t="s">
        <v>86</v>
      </c>
      <c r="AV180" s="14" t="s">
        <v>84</v>
      </c>
      <c r="AW180" s="14" t="s">
        <v>32</v>
      </c>
      <c r="AX180" s="14" t="s">
        <v>76</v>
      </c>
      <c r="AY180" s="222" t="s">
        <v>167</v>
      </c>
    </row>
    <row r="181" spans="1:65" s="13" customFormat="1" ht="11.25">
      <c r="B181" s="201"/>
      <c r="C181" s="202"/>
      <c r="D181" s="203" t="s">
        <v>187</v>
      </c>
      <c r="E181" s="204" t="s">
        <v>1</v>
      </c>
      <c r="F181" s="205" t="s">
        <v>821</v>
      </c>
      <c r="G181" s="202"/>
      <c r="H181" s="206">
        <v>7.8979999999999997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187</v>
      </c>
      <c r="AU181" s="212" t="s">
        <v>86</v>
      </c>
      <c r="AV181" s="13" t="s">
        <v>86</v>
      </c>
      <c r="AW181" s="13" t="s">
        <v>32</v>
      </c>
      <c r="AX181" s="13" t="s">
        <v>76</v>
      </c>
      <c r="AY181" s="212" t="s">
        <v>167</v>
      </c>
    </row>
    <row r="182" spans="1:65" s="13" customFormat="1" ht="11.25">
      <c r="B182" s="201"/>
      <c r="C182" s="202"/>
      <c r="D182" s="203" t="s">
        <v>187</v>
      </c>
      <c r="E182" s="204" t="s">
        <v>1</v>
      </c>
      <c r="F182" s="205" t="s">
        <v>822</v>
      </c>
      <c r="G182" s="202"/>
      <c r="H182" s="206">
        <v>7.2130000000000001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187</v>
      </c>
      <c r="AU182" s="212" t="s">
        <v>86</v>
      </c>
      <c r="AV182" s="13" t="s">
        <v>86</v>
      </c>
      <c r="AW182" s="13" t="s">
        <v>32</v>
      </c>
      <c r="AX182" s="13" t="s">
        <v>76</v>
      </c>
      <c r="AY182" s="212" t="s">
        <v>167</v>
      </c>
    </row>
    <row r="183" spans="1:65" s="13" customFormat="1" ht="11.25">
      <c r="B183" s="201"/>
      <c r="C183" s="202"/>
      <c r="D183" s="203" t="s">
        <v>187</v>
      </c>
      <c r="E183" s="204" t="s">
        <v>1</v>
      </c>
      <c r="F183" s="205" t="s">
        <v>823</v>
      </c>
      <c r="G183" s="202"/>
      <c r="H183" s="206">
        <v>5.6260000000000003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187</v>
      </c>
      <c r="AU183" s="212" t="s">
        <v>86</v>
      </c>
      <c r="AV183" s="13" t="s">
        <v>86</v>
      </c>
      <c r="AW183" s="13" t="s">
        <v>32</v>
      </c>
      <c r="AX183" s="13" t="s">
        <v>76</v>
      </c>
      <c r="AY183" s="212" t="s">
        <v>167</v>
      </c>
    </row>
    <row r="184" spans="1:65" s="15" customFormat="1" ht="11.25">
      <c r="B184" s="223"/>
      <c r="C184" s="224"/>
      <c r="D184" s="203" t="s">
        <v>187</v>
      </c>
      <c r="E184" s="225" t="s">
        <v>126</v>
      </c>
      <c r="F184" s="226" t="s">
        <v>244</v>
      </c>
      <c r="G184" s="224"/>
      <c r="H184" s="227">
        <v>141.42699999999999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187</v>
      </c>
      <c r="AU184" s="233" t="s">
        <v>86</v>
      </c>
      <c r="AV184" s="15" t="s">
        <v>174</v>
      </c>
      <c r="AW184" s="15" t="s">
        <v>32</v>
      </c>
      <c r="AX184" s="15" t="s">
        <v>84</v>
      </c>
      <c r="AY184" s="233" t="s">
        <v>167</v>
      </c>
    </row>
    <row r="185" spans="1:65" s="2" customFormat="1" ht="21.75" customHeight="1">
      <c r="A185" s="35"/>
      <c r="B185" s="36"/>
      <c r="C185" s="188" t="s">
        <v>195</v>
      </c>
      <c r="D185" s="188" t="s">
        <v>169</v>
      </c>
      <c r="E185" s="189" t="s">
        <v>214</v>
      </c>
      <c r="F185" s="190" t="s">
        <v>215</v>
      </c>
      <c r="G185" s="191" t="s">
        <v>172</v>
      </c>
      <c r="H185" s="192">
        <v>1326.4549999999999</v>
      </c>
      <c r="I185" s="193"/>
      <c r="J185" s="194">
        <f>ROUND(I185*H185,2)</f>
        <v>0</v>
      </c>
      <c r="K185" s="190" t="s">
        <v>173</v>
      </c>
      <c r="L185" s="40"/>
      <c r="M185" s="195" t="s">
        <v>1</v>
      </c>
      <c r="N185" s="196" t="s">
        <v>41</v>
      </c>
      <c r="O185" s="72"/>
      <c r="P185" s="197">
        <f>O185*H185</f>
        <v>0</v>
      </c>
      <c r="Q185" s="197">
        <v>8.4000000000000003E-4</v>
      </c>
      <c r="R185" s="197">
        <f>Q185*H185</f>
        <v>1.1142221999999999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174</v>
      </c>
      <c r="AT185" s="199" t="s">
        <v>169</v>
      </c>
      <c r="AU185" s="199" t="s">
        <v>86</v>
      </c>
      <c r="AY185" s="18" t="s">
        <v>167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84</v>
      </c>
      <c r="BK185" s="200">
        <f>ROUND(I185*H185,2)</f>
        <v>0</v>
      </c>
      <c r="BL185" s="18" t="s">
        <v>174</v>
      </c>
      <c r="BM185" s="199" t="s">
        <v>824</v>
      </c>
    </row>
    <row r="186" spans="1:65" s="14" customFormat="1" ht="11.25">
      <c r="B186" s="213"/>
      <c r="C186" s="214"/>
      <c r="D186" s="203" t="s">
        <v>187</v>
      </c>
      <c r="E186" s="215" t="s">
        <v>1</v>
      </c>
      <c r="F186" s="216" t="s">
        <v>782</v>
      </c>
      <c r="G186" s="214"/>
      <c r="H186" s="215" t="s">
        <v>1</v>
      </c>
      <c r="I186" s="217"/>
      <c r="J186" s="214"/>
      <c r="K186" s="214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187</v>
      </c>
      <c r="AU186" s="222" t="s">
        <v>86</v>
      </c>
      <c r="AV186" s="14" t="s">
        <v>84</v>
      </c>
      <c r="AW186" s="14" t="s">
        <v>32</v>
      </c>
      <c r="AX186" s="14" t="s">
        <v>76</v>
      </c>
      <c r="AY186" s="222" t="s">
        <v>167</v>
      </c>
    </row>
    <row r="187" spans="1:65" s="13" customFormat="1" ht="11.25">
      <c r="B187" s="201"/>
      <c r="C187" s="202"/>
      <c r="D187" s="203" t="s">
        <v>187</v>
      </c>
      <c r="E187" s="204" t="s">
        <v>1</v>
      </c>
      <c r="F187" s="205" t="s">
        <v>825</v>
      </c>
      <c r="G187" s="202"/>
      <c r="H187" s="206">
        <v>118.29600000000001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187</v>
      </c>
      <c r="AU187" s="212" t="s">
        <v>86</v>
      </c>
      <c r="AV187" s="13" t="s">
        <v>86</v>
      </c>
      <c r="AW187" s="13" t="s">
        <v>32</v>
      </c>
      <c r="AX187" s="13" t="s">
        <v>76</v>
      </c>
      <c r="AY187" s="212" t="s">
        <v>167</v>
      </c>
    </row>
    <row r="188" spans="1:65" s="13" customFormat="1" ht="11.25">
      <c r="B188" s="201"/>
      <c r="C188" s="202"/>
      <c r="D188" s="203" t="s">
        <v>187</v>
      </c>
      <c r="E188" s="204" t="s">
        <v>1</v>
      </c>
      <c r="F188" s="205" t="s">
        <v>826</v>
      </c>
      <c r="G188" s="202"/>
      <c r="H188" s="206">
        <v>27.673999999999999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187</v>
      </c>
      <c r="AU188" s="212" t="s">
        <v>86</v>
      </c>
      <c r="AV188" s="13" t="s">
        <v>86</v>
      </c>
      <c r="AW188" s="13" t="s">
        <v>32</v>
      </c>
      <c r="AX188" s="13" t="s">
        <v>76</v>
      </c>
      <c r="AY188" s="212" t="s">
        <v>167</v>
      </c>
    </row>
    <row r="189" spans="1:65" s="13" customFormat="1" ht="11.25">
      <c r="B189" s="201"/>
      <c r="C189" s="202"/>
      <c r="D189" s="203" t="s">
        <v>187</v>
      </c>
      <c r="E189" s="204" t="s">
        <v>1</v>
      </c>
      <c r="F189" s="205" t="s">
        <v>827</v>
      </c>
      <c r="G189" s="202"/>
      <c r="H189" s="206">
        <v>146.55600000000001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187</v>
      </c>
      <c r="AU189" s="212" t="s">
        <v>86</v>
      </c>
      <c r="AV189" s="13" t="s">
        <v>86</v>
      </c>
      <c r="AW189" s="13" t="s">
        <v>32</v>
      </c>
      <c r="AX189" s="13" t="s">
        <v>76</v>
      </c>
      <c r="AY189" s="212" t="s">
        <v>167</v>
      </c>
    </row>
    <row r="190" spans="1:65" s="14" customFormat="1" ht="11.25">
      <c r="B190" s="213"/>
      <c r="C190" s="214"/>
      <c r="D190" s="203" t="s">
        <v>187</v>
      </c>
      <c r="E190" s="215" t="s">
        <v>1</v>
      </c>
      <c r="F190" s="216" t="s">
        <v>789</v>
      </c>
      <c r="G190" s="214"/>
      <c r="H190" s="215" t="s">
        <v>1</v>
      </c>
      <c r="I190" s="217"/>
      <c r="J190" s="214"/>
      <c r="K190" s="214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187</v>
      </c>
      <c r="AU190" s="222" t="s">
        <v>86</v>
      </c>
      <c r="AV190" s="14" t="s">
        <v>84</v>
      </c>
      <c r="AW190" s="14" t="s">
        <v>32</v>
      </c>
      <c r="AX190" s="14" t="s">
        <v>76</v>
      </c>
      <c r="AY190" s="222" t="s">
        <v>167</v>
      </c>
    </row>
    <row r="191" spans="1:65" s="13" customFormat="1" ht="11.25">
      <c r="B191" s="201"/>
      <c r="C191" s="202"/>
      <c r="D191" s="203" t="s">
        <v>187</v>
      </c>
      <c r="E191" s="204" t="s">
        <v>1</v>
      </c>
      <c r="F191" s="205" t="s">
        <v>828</v>
      </c>
      <c r="G191" s="202"/>
      <c r="H191" s="206">
        <v>227.53200000000001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187</v>
      </c>
      <c r="AU191" s="212" t="s">
        <v>86</v>
      </c>
      <c r="AV191" s="13" t="s">
        <v>86</v>
      </c>
      <c r="AW191" s="13" t="s">
        <v>32</v>
      </c>
      <c r="AX191" s="13" t="s">
        <v>76</v>
      </c>
      <c r="AY191" s="212" t="s">
        <v>167</v>
      </c>
    </row>
    <row r="192" spans="1:65" s="13" customFormat="1" ht="11.25">
      <c r="B192" s="201"/>
      <c r="C192" s="202"/>
      <c r="D192" s="203" t="s">
        <v>187</v>
      </c>
      <c r="E192" s="204" t="s">
        <v>1</v>
      </c>
      <c r="F192" s="205" t="s">
        <v>829</v>
      </c>
      <c r="G192" s="202"/>
      <c r="H192" s="206">
        <v>239.184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187</v>
      </c>
      <c r="AU192" s="212" t="s">
        <v>86</v>
      </c>
      <c r="AV192" s="13" t="s">
        <v>86</v>
      </c>
      <c r="AW192" s="13" t="s">
        <v>32</v>
      </c>
      <c r="AX192" s="13" t="s">
        <v>76</v>
      </c>
      <c r="AY192" s="212" t="s">
        <v>167</v>
      </c>
    </row>
    <row r="193" spans="1:65" s="14" customFormat="1" ht="11.25">
      <c r="B193" s="213"/>
      <c r="C193" s="214"/>
      <c r="D193" s="203" t="s">
        <v>187</v>
      </c>
      <c r="E193" s="215" t="s">
        <v>1</v>
      </c>
      <c r="F193" s="216" t="s">
        <v>792</v>
      </c>
      <c r="G193" s="214"/>
      <c r="H193" s="215" t="s">
        <v>1</v>
      </c>
      <c r="I193" s="217"/>
      <c r="J193" s="214"/>
      <c r="K193" s="214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187</v>
      </c>
      <c r="AU193" s="222" t="s">
        <v>86</v>
      </c>
      <c r="AV193" s="14" t="s">
        <v>84</v>
      </c>
      <c r="AW193" s="14" t="s">
        <v>32</v>
      </c>
      <c r="AX193" s="14" t="s">
        <v>76</v>
      </c>
      <c r="AY193" s="222" t="s">
        <v>167</v>
      </c>
    </row>
    <row r="194" spans="1:65" s="13" customFormat="1" ht="11.25">
      <c r="B194" s="201"/>
      <c r="C194" s="202"/>
      <c r="D194" s="203" t="s">
        <v>187</v>
      </c>
      <c r="E194" s="204" t="s">
        <v>1</v>
      </c>
      <c r="F194" s="205" t="s">
        <v>830</v>
      </c>
      <c r="G194" s="202"/>
      <c r="H194" s="206">
        <v>567.21299999999997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187</v>
      </c>
      <c r="AU194" s="212" t="s">
        <v>86</v>
      </c>
      <c r="AV194" s="13" t="s">
        <v>86</v>
      </c>
      <c r="AW194" s="13" t="s">
        <v>32</v>
      </c>
      <c r="AX194" s="13" t="s">
        <v>76</v>
      </c>
      <c r="AY194" s="212" t="s">
        <v>167</v>
      </c>
    </row>
    <row r="195" spans="1:65" s="15" customFormat="1" ht="11.25">
      <c r="B195" s="223"/>
      <c r="C195" s="224"/>
      <c r="D195" s="203" t="s">
        <v>187</v>
      </c>
      <c r="E195" s="225" t="s">
        <v>1</v>
      </c>
      <c r="F195" s="226" t="s">
        <v>244</v>
      </c>
      <c r="G195" s="224"/>
      <c r="H195" s="227">
        <v>1326.4549999999999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187</v>
      </c>
      <c r="AU195" s="233" t="s">
        <v>86</v>
      </c>
      <c r="AV195" s="15" t="s">
        <v>174</v>
      </c>
      <c r="AW195" s="15" t="s">
        <v>32</v>
      </c>
      <c r="AX195" s="15" t="s">
        <v>84</v>
      </c>
      <c r="AY195" s="233" t="s">
        <v>167</v>
      </c>
    </row>
    <row r="196" spans="1:65" s="2" customFormat="1" ht="24.2" customHeight="1">
      <c r="A196" s="35"/>
      <c r="B196" s="36"/>
      <c r="C196" s="188" t="s">
        <v>201</v>
      </c>
      <c r="D196" s="188" t="s">
        <v>169</v>
      </c>
      <c r="E196" s="189" t="s">
        <v>831</v>
      </c>
      <c r="F196" s="190" t="s">
        <v>832</v>
      </c>
      <c r="G196" s="191" t="s">
        <v>172</v>
      </c>
      <c r="H196" s="192">
        <v>576.82799999999997</v>
      </c>
      <c r="I196" s="193"/>
      <c r="J196" s="194">
        <f>ROUND(I196*H196,2)</f>
        <v>0</v>
      </c>
      <c r="K196" s="190" t="s">
        <v>173</v>
      </c>
      <c r="L196" s="40"/>
      <c r="M196" s="195" t="s">
        <v>1</v>
      </c>
      <c r="N196" s="196" t="s">
        <v>41</v>
      </c>
      <c r="O196" s="72"/>
      <c r="P196" s="197">
        <f>O196*H196</f>
        <v>0</v>
      </c>
      <c r="Q196" s="197">
        <v>8.4999999999999995E-4</v>
      </c>
      <c r="R196" s="197">
        <f>Q196*H196</f>
        <v>0.49030379999999996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174</v>
      </c>
      <c r="AT196" s="199" t="s">
        <v>169</v>
      </c>
      <c r="AU196" s="199" t="s">
        <v>86</v>
      </c>
      <c r="AY196" s="18" t="s">
        <v>167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8" t="s">
        <v>84</v>
      </c>
      <c r="BK196" s="200">
        <f>ROUND(I196*H196,2)</f>
        <v>0</v>
      </c>
      <c r="BL196" s="18" t="s">
        <v>174</v>
      </c>
      <c r="BM196" s="199" t="s">
        <v>833</v>
      </c>
    </row>
    <row r="197" spans="1:65" s="14" customFormat="1" ht="11.25">
      <c r="B197" s="213"/>
      <c r="C197" s="214"/>
      <c r="D197" s="203" t="s">
        <v>187</v>
      </c>
      <c r="E197" s="215" t="s">
        <v>1</v>
      </c>
      <c r="F197" s="216" t="s">
        <v>782</v>
      </c>
      <c r="G197" s="214"/>
      <c r="H197" s="215" t="s">
        <v>1</v>
      </c>
      <c r="I197" s="217"/>
      <c r="J197" s="214"/>
      <c r="K197" s="214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187</v>
      </c>
      <c r="AU197" s="222" t="s">
        <v>86</v>
      </c>
      <c r="AV197" s="14" t="s">
        <v>84</v>
      </c>
      <c r="AW197" s="14" t="s">
        <v>32</v>
      </c>
      <c r="AX197" s="14" t="s">
        <v>76</v>
      </c>
      <c r="AY197" s="222" t="s">
        <v>167</v>
      </c>
    </row>
    <row r="198" spans="1:65" s="13" customFormat="1" ht="11.25">
      <c r="B198" s="201"/>
      <c r="C198" s="202"/>
      <c r="D198" s="203" t="s">
        <v>187</v>
      </c>
      <c r="E198" s="204" t="s">
        <v>1</v>
      </c>
      <c r="F198" s="205" t="s">
        <v>834</v>
      </c>
      <c r="G198" s="202"/>
      <c r="H198" s="206">
        <v>221.02500000000001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187</v>
      </c>
      <c r="AU198" s="212" t="s">
        <v>86</v>
      </c>
      <c r="AV198" s="13" t="s">
        <v>86</v>
      </c>
      <c r="AW198" s="13" t="s">
        <v>32</v>
      </c>
      <c r="AX198" s="13" t="s">
        <v>76</v>
      </c>
      <c r="AY198" s="212" t="s">
        <v>167</v>
      </c>
    </row>
    <row r="199" spans="1:65" s="13" customFormat="1" ht="11.25">
      <c r="B199" s="201"/>
      <c r="C199" s="202"/>
      <c r="D199" s="203" t="s">
        <v>187</v>
      </c>
      <c r="E199" s="204" t="s">
        <v>1</v>
      </c>
      <c r="F199" s="205" t="s">
        <v>835</v>
      </c>
      <c r="G199" s="202"/>
      <c r="H199" s="206">
        <v>28.475000000000001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187</v>
      </c>
      <c r="AU199" s="212" t="s">
        <v>86</v>
      </c>
      <c r="AV199" s="13" t="s">
        <v>86</v>
      </c>
      <c r="AW199" s="13" t="s">
        <v>32</v>
      </c>
      <c r="AX199" s="13" t="s">
        <v>76</v>
      </c>
      <c r="AY199" s="212" t="s">
        <v>167</v>
      </c>
    </row>
    <row r="200" spans="1:65" s="13" customFormat="1" ht="11.25">
      <c r="B200" s="201"/>
      <c r="C200" s="202"/>
      <c r="D200" s="203" t="s">
        <v>187</v>
      </c>
      <c r="E200" s="204" t="s">
        <v>1</v>
      </c>
      <c r="F200" s="205" t="s">
        <v>836</v>
      </c>
      <c r="G200" s="202"/>
      <c r="H200" s="206">
        <v>327.32799999999997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187</v>
      </c>
      <c r="AU200" s="212" t="s">
        <v>86</v>
      </c>
      <c r="AV200" s="13" t="s">
        <v>86</v>
      </c>
      <c r="AW200" s="13" t="s">
        <v>32</v>
      </c>
      <c r="AX200" s="13" t="s">
        <v>76</v>
      </c>
      <c r="AY200" s="212" t="s">
        <v>167</v>
      </c>
    </row>
    <row r="201" spans="1:65" s="15" customFormat="1" ht="11.25">
      <c r="B201" s="223"/>
      <c r="C201" s="224"/>
      <c r="D201" s="203" t="s">
        <v>187</v>
      </c>
      <c r="E201" s="225" t="s">
        <v>1</v>
      </c>
      <c r="F201" s="226" t="s">
        <v>244</v>
      </c>
      <c r="G201" s="224"/>
      <c r="H201" s="227">
        <v>576.82799999999997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187</v>
      </c>
      <c r="AU201" s="233" t="s">
        <v>86</v>
      </c>
      <c r="AV201" s="15" t="s">
        <v>174</v>
      </c>
      <c r="AW201" s="15" t="s">
        <v>32</v>
      </c>
      <c r="AX201" s="15" t="s">
        <v>84</v>
      </c>
      <c r="AY201" s="233" t="s">
        <v>167</v>
      </c>
    </row>
    <row r="202" spans="1:65" s="2" customFormat="1" ht="24.2" customHeight="1">
      <c r="A202" s="35"/>
      <c r="B202" s="36"/>
      <c r="C202" s="188" t="s">
        <v>207</v>
      </c>
      <c r="D202" s="188" t="s">
        <v>169</v>
      </c>
      <c r="E202" s="189" t="s">
        <v>219</v>
      </c>
      <c r="F202" s="190" t="s">
        <v>220</v>
      </c>
      <c r="G202" s="191" t="s">
        <v>172</v>
      </c>
      <c r="H202" s="192">
        <v>1326.4549999999999</v>
      </c>
      <c r="I202" s="193"/>
      <c r="J202" s="194">
        <f>ROUND(I202*H202,2)</f>
        <v>0</v>
      </c>
      <c r="K202" s="190" t="s">
        <v>173</v>
      </c>
      <c r="L202" s="40"/>
      <c r="M202" s="195" t="s">
        <v>1</v>
      </c>
      <c r="N202" s="196" t="s">
        <v>41</v>
      </c>
      <c r="O202" s="72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174</v>
      </c>
      <c r="AT202" s="199" t="s">
        <v>169</v>
      </c>
      <c r="AU202" s="199" t="s">
        <v>86</v>
      </c>
      <c r="AY202" s="18" t="s">
        <v>167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8" t="s">
        <v>84</v>
      </c>
      <c r="BK202" s="200">
        <f>ROUND(I202*H202,2)</f>
        <v>0</v>
      </c>
      <c r="BL202" s="18" t="s">
        <v>174</v>
      </c>
      <c r="BM202" s="199" t="s">
        <v>837</v>
      </c>
    </row>
    <row r="203" spans="1:65" s="2" customFormat="1" ht="24.2" customHeight="1">
      <c r="A203" s="35"/>
      <c r="B203" s="36"/>
      <c r="C203" s="188" t="s">
        <v>213</v>
      </c>
      <c r="D203" s="188" t="s">
        <v>169</v>
      </c>
      <c r="E203" s="189" t="s">
        <v>838</v>
      </c>
      <c r="F203" s="190" t="s">
        <v>839</v>
      </c>
      <c r="G203" s="191" t="s">
        <v>172</v>
      </c>
      <c r="H203" s="192">
        <v>576.82799999999997</v>
      </c>
      <c r="I203" s="193"/>
      <c r="J203" s="194">
        <f>ROUND(I203*H203,2)</f>
        <v>0</v>
      </c>
      <c r="K203" s="190" t="s">
        <v>173</v>
      </c>
      <c r="L203" s="40"/>
      <c r="M203" s="195" t="s">
        <v>1</v>
      </c>
      <c r="N203" s="196" t="s">
        <v>41</v>
      </c>
      <c r="O203" s="72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174</v>
      </c>
      <c r="AT203" s="199" t="s">
        <v>169</v>
      </c>
      <c r="AU203" s="199" t="s">
        <v>86</v>
      </c>
      <c r="AY203" s="18" t="s">
        <v>167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84</v>
      </c>
      <c r="BK203" s="200">
        <f>ROUND(I203*H203,2)</f>
        <v>0</v>
      </c>
      <c r="BL203" s="18" t="s">
        <v>174</v>
      </c>
      <c r="BM203" s="199" t="s">
        <v>840</v>
      </c>
    </row>
    <row r="204" spans="1:65" s="2" customFormat="1" ht="21.75" customHeight="1">
      <c r="A204" s="35"/>
      <c r="B204" s="36"/>
      <c r="C204" s="188" t="s">
        <v>218</v>
      </c>
      <c r="D204" s="188" t="s">
        <v>169</v>
      </c>
      <c r="E204" s="189" t="s">
        <v>223</v>
      </c>
      <c r="F204" s="190" t="s">
        <v>224</v>
      </c>
      <c r="G204" s="191" t="s">
        <v>172</v>
      </c>
      <c r="H204" s="192">
        <v>295.8</v>
      </c>
      <c r="I204" s="193"/>
      <c r="J204" s="194">
        <f>ROUND(I204*H204,2)</f>
        <v>0</v>
      </c>
      <c r="K204" s="190" t="s">
        <v>173</v>
      </c>
      <c r="L204" s="40"/>
      <c r="M204" s="195" t="s">
        <v>1</v>
      </c>
      <c r="N204" s="196" t="s">
        <v>41</v>
      </c>
      <c r="O204" s="72"/>
      <c r="P204" s="197">
        <f>O204*H204</f>
        <v>0</v>
      </c>
      <c r="Q204" s="197">
        <v>6.9999999999999999E-4</v>
      </c>
      <c r="R204" s="197">
        <f>Q204*H204</f>
        <v>0.20705999999999999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174</v>
      </c>
      <c r="AT204" s="199" t="s">
        <v>169</v>
      </c>
      <c r="AU204" s="199" t="s">
        <v>86</v>
      </c>
      <c r="AY204" s="18" t="s">
        <v>167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8" t="s">
        <v>84</v>
      </c>
      <c r="BK204" s="200">
        <f>ROUND(I204*H204,2)</f>
        <v>0</v>
      </c>
      <c r="BL204" s="18" t="s">
        <v>174</v>
      </c>
      <c r="BM204" s="199" t="s">
        <v>841</v>
      </c>
    </row>
    <row r="205" spans="1:65" s="14" customFormat="1" ht="11.25">
      <c r="B205" s="213"/>
      <c r="C205" s="214"/>
      <c r="D205" s="203" t="s">
        <v>187</v>
      </c>
      <c r="E205" s="215" t="s">
        <v>1</v>
      </c>
      <c r="F205" s="216" t="s">
        <v>816</v>
      </c>
      <c r="G205" s="214"/>
      <c r="H205" s="215" t="s">
        <v>1</v>
      </c>
      <c r="I205" s="217"/>
      <c r="J205" s="214"/>
      <c r="K205" s="214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187</v>
      </c>
      <c r="AU205" s="222" t="s">
        <v>86</v>
      </c>
      <c r="AV205" s="14" t="s">
        <v>84</v>
      </c>
      <c r="AW205" s="14" t="s">
        <v>32</v>
      </c>
      <c r="AX205" s="14" t="s">
        <v>76</v>
      </c>
      <c r="AY205" s="222" t="s">
        <v>167</v>
      </c>
    </row>
    <row r="206" spans="1:65" s="13" customFormat="1" ht="11.25">
      <c r="B206" s="201"/>
      <c r="C206" s="202"/>
      <c r="D206" s="203" t="s">
        <v>187</v>
      </c>
      <c r="E206" s="204" t="s">
        <v>1</v>
      </c>
      <c r="F206" s="205" t="s">
        <v>842</v>
      </c>
      <c r="G206" s="202"/>
      <c r="H206" s="206">
        <v>156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187</v>
      </c>
      <c r="AU206" s="212" t="s">
        <v>86</v>
      </c>
      <c r="AV206" s="13" t="s">
        <v>86</v>
      </c>
      <c r="AW206" s="13" t="s">
        <v>32</v>
      </c>
      <c r="AX206" s="13" t="s">
        <v>76</v>
      </c>
      <c r="AY206" s="212" t="s">
        <v>167</v>
      </c>
    </row>
    <row r="207" spans="1:65" s="14" customFormat="1" ht="11.25">
      <c r="B207" s="213"/>
      <c r="C207" s="214"/>
      <c r="D207" s="203" t="s">
        <v>187</v>
      </c>
      <c r="E207" s="215" t="s">
        <v>1</v>
      </c>
      <c r="F207" s="216" t="s">
        <v>818</v>
      </c>
      <c r="G207" s="214"/>
      <c r="H207" s="215" t="s">
        <v>1</v>
      </c>
      <c r="I207" s="217"/>
      <c r="J207" s="214"/>
      <c r="K207" s="214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187</v>
      </c>
      <c r="AU207" s="222" t="s">
        <v>86</v>
      </c>
      <c r="AV207" s="14" t="s">
        <v>84</v>
      </c>
      <c r="AW207" s="14" t="s">
        <v>32</v>
      </c>
      <c r="AX207" s="14" t="s">
        <v>76</v>
      </c>
      <c r="AY207" s="222" t="s">
        <v>167</v>
      </c>
    </row>
    <row r="208" spans="1:65" s="13" customFormat="1" ht="11.25">
      <c r="B208" s="201"/>
      <c r="C208" s="202"/>
      <c r="D208" s="203" t="s">
        <v>187</v>
      </c>
      <c r="E208" s="204" t="s">
        <v>1</v>
      </c>
      <c r="F208" s="205" t="s">
        <v>843</v>
      </c>
      <c r="G208" s="202"/>
      <c r="H208" s="206">
        <v>36.119999999999997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187</v>
      </c>
      <c r="AU208" s="212" t="s">
        <v>86</v>
      </c>
      <c r="AV208" s="13" t="s">
        <v>86</v>
      </c>
      <c r="AW208" s="13" t="s">
        <v>32</v>
      </c>
      <c r="AX208" s="13" t="s">
        <v>76</v>
      </c>
      <c r="AY208" s="212" t="s">
        <v>167</v>
      </c>
    </row>
    <row r="209" spans="1:65" s="14" customFormat="1" ht="11.25">
      <c r="B209" s="213"/>
      <c r="C209" s="214"/>
      <c r="D209" s="203" t="s">
        <v>187</v>
      </c>
      <c r="E209" s="215" t="s">
        <v>1</v>
      </c>
      <c r="F209" s="216" t="s">
        <v>820</v>
      </c>
      <c r="G209" s="214"/>
      <c r="H209" s="215" t="s">
        <v>1</v>
      </c>
      <c r="I209" s="217"/>
      <c r="J209" s="214"/>
      <c r="K209" s="214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187</v>
      </c>
      <c r="AU209" s="222" t="s">
        <v>86</v>
      </c>
      <c r="AV209" s="14" t="s">
        <v>84</v>
      </c>
      <c r="AW209" s="14" t="s">
        <v>32</v>
      </c>
      <c r="AX209" s="14" t="s">
        <v>76</v>
      </c>
      <c r="AY209" s="222" t="s">
        <v>167</v>
      </c>
    </row>
    <row r="210" spans="1:65" s="13" customFormat="1" ht="11.25">
      <c r="B210" s="201"/>
      <c r="C210" s="202"/>
      <c r="D210" s="203" t="s">
        <v>187</v>
      </c>
      <c r="E210" s="204" t="s">
        <v>1</v>
      </c>
      <c r="F210" s="205" t="s">
        <v>844</v>
      </c>
      <c r="G210" s="202"/>
      <c r="H210" s="206">
        <v>39.488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187</v>
      </c>
      <c r="AU210" s="212" t="s">
        <v>86</v>
      </c>
      <c r="AV210" s="13" t="s">
        <v>86</v>
      </c>
      <c r="AW210" s="13" t="s">
        <v>32</v>
      </c>
      <c r="AX210" s="13" t="s">
        <v>76</v>
      </c>
      <c r="AY210" s="212" t="s">
        <v>167</v>
      </c>
    </row>
    <row r="211" spans="1:65" s="13" customFormat="1" ht="11.25">
      <c r="B211" s="201"/>
      <c r="C211" s="202"/>
      <c r="D211" s="203" t="s">
        <v>187</v>
      </c>
      <c r="E211" s="204" t="s">
        <v>1</v>
      </c>
      <c r="F211" s="205" t="s">
        <v>845</v>
      </c>
      <c r="G211" s="202"/>
      <c r="H211" s="206">
        <v>36.064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187</v>
      </c>
      <c r="AU211" s="212" t="s">
        <v>86</v>
      </c>
      <c r="AV211" s="13" t="s">
        <v>86</v>
      </c>
      <c r="AW211" s="13" t="s">
        <v>32</v>
      </c>
      <c r="AX211" s="13" t="s">
        <v>76</v>
      </c>
      <c r="AY211" s="212" t="s">
        <v>167</v>
      </c>
    </row>
    <row r="212" spans="1:65" s="13" customFormat="1" ht="11.25">
      <c r="B212" s="201"/>
      <c r="C212" s="202"/>
      <c r="D212" s="203" t="s">
        <v>187</v>
      </c>
      <c r="E212" s="204" t="s">
        <v>1</v>
      </c>
      <c r="F212" s="205" t="s">
        <v>846</v>
      </c>
      <c r="G212" s="202"/>
      <c r="H212" s="206">
        <v>28.128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187</v>
      </c>
      <c r="AU212" s="212" t="s">
        <v>86</v>
      </c>
      <c r="AV212" s="13" t="s">
        <v>86</v>
      </c>
      <c r="AW212" s="13" t="s">
        <v>32</v>
      </c>
      <c r="AX212" s="13" t="s">
        <v>76</v>
      </c>
      <c r="AY212" s="212" t="s">
        <v>167</v>
      </c>
    </row>
    <row r="213" spans="1:65" s="15" customFormat="1" ht="11.25">
      <c r="B213" s="223"/>
      <c r="C213" s="224"/>
      <c r="D213" s="203" t="s">
        <v>187</v>
      </c>
      <c r="E213" s="225" t="s">
        <v>1</v>
      </c>
      <c r="F213" s="226" t="s">
        <v>244</v>
      </c>
      <c r="G213" s="224"/>
      <c r="H213" s="227">
        <v>295.8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187</v>
      </c>
      <c r="AU213" s="233" t="s">
        <v>86</v>
      </c>
      <c r="AV213" s="15" t="s">
        <v>174</v>
      </c>
      <c r="AW213" s="15" t="s">
        <v>32</v>
      </c>
      <c r="AX213" s="15" t="s">
        <v>84</v>
      </c>
      <c r="AY213" s="233" t="s">
        <v>167</v>
      </c>
    </row>
    <row r="214" spans="1:65" s="2" customFormat="1" ht="16.5" customHeight="1">
      <c r="A214" s="35"/>
      <c r="B214" s="36"/>
      <c r="C214" s="188" t="s">
        <v>222</v>
      </c>
      <c r="D214" s="188" t="s">
        <v>169</v>
      </c>
      <c r="E214" s="189" t="s">
        <v>228</v>
      </c>
      <c r="F214" s="190" t="s">
        <v>229</v>
      </c>
      <c r="G214" s="191" t="s">
        <v>172</v>
      </c>
      <c r="H214" s="192">
        <v>295.8</v>
      </c>
      <c r="I214" s="193"/>
      <c r="J214" s="194">
        <f>ROUND(I214*H214,2)</f>
        <v>0</v>
      </c>
      <c r="K214" s="190" t="s">
        <v>173</v>
      </c>
      <c r="L214" s="40"/>
      <c r="M214" s="195" t="s">
        <v>1</v>
      </c>
      <c r="N214" s="196" t="s">
        <v>41</v>
      </c>
      <c r="O214" s="72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174</v>
      </c>
      <c r="AT214" s="199" t="s">
        <v>169</v>
      </c>
      <c r="AU214" s="199" t="s">
        <v>86</v>
      </c>
      <c r="AY214" s="18" t="s">
        <v>167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8" t="s">
        <v>84</v>
      </c>
      <c r="BK214" s="200">
        <f>ROUND(I214*H214,2)</f>
        <v>0</v>
      </c>
      <c r="BL214" s="18" t="s">
        <v>174</v>
      </c>
      <c r="BM214" s="199" t="s">
        <v>847</v>
      </c>
    </row>
    <row r="215" spans="1:65" s="2" customFormat="1" ht="37.9" customHeight="1">
      <c r="A215" s="35"/>
      <c r="B215" s="36"/>
      <c r="C215" s="188" t="s">
        <v>227</v>
      </c>
      <c r="D215" s="188" t="s">
        <v>169</v>
      </c>
      <c r="E215" s="189" t="s">
        <v>232</v>
      </c>
      <c r="F215" s="190" t="s">
        <v>233</v>
      </c>
      <c r="G215" s="191" t="s">
        <v>192</v>
      </c>
      <c r="H215" s="192">
        <v>344.32799999999997</v>
      </c>
      <c r="I215" s="193"/>
      <c r="J215" s="194">
        <f>ROUND(I215*H215,2)</f>
        <v>0</v>
      </c>
      <c r="K215" s="190" t="s">
        <v>173</v>
      </c>
      <c r="L215" s="40"/>
      <c r="M215" s="195" t="s">
        <v>1</v>
      </c>
      <c r="N215" s="196" t="s">
        <v>41</v>
      </c>
      <c r="O215" s="72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174</v>
      </c>
      <c r="AT215" s="199" t="s">
        <v>169</v>
      </c>
      <c r="AU215" s="199" t="s">
        <v>86</v>
      </c>
      <c r="AY215" s="18" t="s">
        <v>167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84</v>
      </c>
      <c r="BK215" s="200">
        <f>ROUND(I215*H215,2)</f>
        <v>0</v>
      </c>
      <c r="BL215" s="18" t="s">
        <v>174</v>
      </c>
      <c r="BM215" s="199" t="s">
        <v>848</v>
      </c>
    </row>
    <row r="216" spans="1:65" s="14" customFormat="1" ht="11.25">
      <c r="B216" s="213"/>
      <c r="C216" s="214"/>
      <c r="D216" s="203" t="s">
        <v>187</v>
      </c>
      <c r="E216" s="215" t="s">
        <v>1</v>
      </c>
      <c r="F216" s="216" t="s">
        <v>849</v>
      </c>
      <c r="G216" s="214"/>
      <c r="H216" s="215" t="s">
        <v>1</v>
      </c>
      <c r="I216" s="217"/>
      <c r="J216" s="214"/>
      <c r="K216" s="214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187</v>
      </c>
      <c r="AU216" s="222" t="s">
        <v>86</v>
      </c>
      <c r="AV216" s="14" t="s">
        <v>84</v>
      </c>
      <c r="AW216" s="14" t="s">
        <v>32</v>
      </c>
      <c r="AX216" s="14" t="s">
        <v>76</v>
      </c>
      <c r="AY216" s="222" t="s">
        <v>167</v>
      </c>
    </row>
    <row r="217" spans="1:65" s="13" customFormat="1" ht="11.25">
      <c r="B217" s="201"/>
      <c r="C217" s="202"/>
      <c r="D217" s="203" t="s">
        <v>187</v>
      </c>
      <c r="E217" s="204" t="s">
        <v>1</v>
      </c>
      <c r="F217" s="205" t="s">
        <v>850</v>
      </c>
      <c r="G217" s="202"/>
      <c r="H217" s="206">
        <v>344.32799999999997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187</v>
      </c>
      <c r="AU217" s="212" t="s">
        <v>86</v>
      </c>
      <c r="AV217" s="13" t="s">
        <v>86</v>
      </c>
      <c r="AW217" s="13" t="s">
        <v>32</v>
      </c>
      <c r="AX217" s="13" t="s">
        <v>84</v>
      </c>
      <c r="AY217" s="212" t="s">
        <v>167</v>
      </c>
    </row>
    <row r="218" spans="1:65" s="2" customFormat="1" ht="37.9" customHeight="1">
      <c r="A218" s="35"/>
      <c r="B218" s="36"/>
      <c r="C218" s="188" t="s">
        <v>231</v>
      </c>
      <c r="D218" s="188" t="s">
        <v>169</v>
      </c>
      <c r="E218" s="189" t="s">
        <v>238</v>
      </c>
      <c r="F218" s="190" t="s">
        <v>239</v>
      </c>
      <c r="G218" s="191" t="s">
        <v>192</v>
      </c>
      <c r="H218" s="192">
        <v>1125.8030000000001</v>
      </c>
      <c r="I218" s="193"/>
      <c r="J218" s="194">
        <f>ROUND(I218*H218,2)</f>
        <v>0</v>
      </c>
      <c r="K218" s="190" t="s">
        <v>173</v>
      </c>
      <c r="L218" s="40"/>
      <c r="M218" s="195" t="s">
        <v>1</v>
      </c>
      <c r="N218" s="196" t="s">
        <v>41</v>
      </c>
      <c r="O218" s="72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174</v>
      </c>
      <c r="AT218" s="199" t="s">
        <v>169</v>
      </c>
      <c r="AU218" s="199" t="s">
        <v>86</v>
      </c>
      <c r="AY218" s="18" t="s">
        <v>167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8" t="s">
        <v>84</v>
      </c>
      <c r="BK218" s="200">
        <f>ROUND(I218*H218,2)</f>
        <v>0</v>
      </c>
      <c r="BL218" s="18" t="s">
        <v>174</v>
      </c>
      <c r="BM218" s="199" t="s">
        <v>851</v>
      </c>
    </row>
    <row r="219" spans="1:65" s="14" customFormat="1" ht="11.25">
      <c r="B219" s="213"/>
      <c r="C219" s="214"/>
      <c r="D219" s="203" t="s">
        <v>187</v>
      </c>
      <c r="E219" s="215" t="s">
        <v>1</v>
      </c>
      <c r="F219" s="216" t="s">
        <v>246</v>
      </c>
      <c r="G219" s="214"/>
      <c r="H219" s="215" t="s">
        <v>1</v>
      </c>
      <c r="I219" s="217"/>
      <c r="J219" s="214"/>
      <c r="K219" s="214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187</v>
      </c>
      <c r="AU219" s="222" t="s">
        <v>86</v>
      </c>
      <c r="AV219" s="14" t="s">
        <v>84</v>
      </c>
      <c r="AW219" s="14" t="s">
        <v>32</v>
      </c>
      <c r="AX219" s="14" t="s">
        <v>76</v>
      </c>
      <c r="AY219" s="222" t="s">
        <v>167</v>
      </c>
    </row>
    <row r="220" spans="1:65" s="13" customFormat="1" ht="11.25">
      <c r="B220" s="201"/>
      <c r="C220" s="202"/>
      <c r="D220" s="203" t="s">
        <v>187</v>
      </c>
      <c r="E220" s="204" t="s">
        <v>1</v>
      </c>
      <c r="F220" s="205" t="s">
        <v>852</v>
      </c>
      <c r="G220" s="202"/>
      <c r="H220" s="206">
        <v>1694.633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187</v>
      </c>
      <c r="AU220" s="212" t="s">
        <v>86</v>
      </c>
      <c r="AV220" s="13" t="s">
        <v>86</v>
      </c>
      <c r="AW220" s="13" t="s">
        <v>32</v>
      </c>
      <c r="AX220" s="13" t="s">
        <v>76</v>
      </c>
      <c r="AY220" s="212" t="s">
        <v>167</v>
      </c>
    </row>
    <row r="221" spans="1:65" s="13" customFormat="1" ht="11.25">
      <c r="B221" s="201"/>
      <c r="C221" s="202"/>
      <c r="D221" s="203" t="s">
        <v>187</v>
      </c>
      <c r="E221" s="204" t="s">
        <v>1</v>
      </c>
      <c r="F221" s="205" t="s">
        <v>853</v>
      </c>
      <c r="G221" s="202"/>
      <c r="H221" s="206">
        <v>-568.83000000000004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187</v>
      </c>
      <c r="AU221" s="212" t="s">
        <v>86</v>
      </c>
      <c r="AV221" s="13" t="s">
        <v>86</v>
      </c>
      <c r="AW221" s="13" t="s">
        <v>32</v>
      </c>
      <c r="AX221" s="13" t="s">
        <v>76</v>
      </c>
      <c r="AY221" s="212" t="s">
        <v>167</v>
      </c>
    </row>
    <row r="222" spans="1:65" s="15" customFormat="1" ht="11.25">
      <c r="B222" s="223"/>
      <c r="C222" s="224"/>
      <c r="D222" s="203" t="s">
        <v>187</v>
      </c>
      <c r="E222" s="225" t="s">
        <v>132</v>
      </c>
      <c r="F222" s="226" t="s">
        <v>244</v>
      </c>
      <c r="G222" s="224"/>
      <c r="H222" s="227">
        <v>1125.8030000000001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187</v>
      </c>
      <c r="AU222" s="233" t="s">
        <v>86</v>
      </c>
      <c r="AV222" s="15" t="s">
        <v>174</v>
      </c>
      <c r="AW222" s="15" t="s">
        <v>32</v>
      </c>
      <c r="AX222" s="15" t="s">
        <v>84</v>
      </c>
      <c r="AY222" s="233" t="s">
        <v>167</v>
      </c>
    </row>
    <row r="223" spans="1:65" s="2" customFormat="1" ht="37.9" customHeight="1">
      <c r="A223" s="35"/>
      <c r="B223" s="36"/>
      <c r="C223" s="188" t="s">
        <v>237</v>
      </c>
      <c r="D223" s="188" t="s">
        <v>169</v>
      </c>
      <c r="E223" s="189" t="s">
        <v>238</v>
      </c>
      <c r="F223" s="190" t="s">
        <v>239</v>
      </c>
      <c r="G223" s="191" t="s">
        <v>192</v>
      </c>
      <c r="H223" s="192">
        <v>55.5</v>
      </c>
      <c r="I223" s="193"/>
      <c r="J223" s="194">
        <f>ROUND(I223*H223,2)</f>
        <v>0</v>
      </c>
      <c r="K223" s="190" t="s">
        <v>173</v>
      </c>
      <c r="L223" s="40"/>
      <c r="M223" s="195" t="s">
        <v>1</v>
      </c>
      <c r="N223" s="196" t="s">
        <v>41</v>
      </c>
      <c r="O223" s="72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174</v>
      </c>
      <c r="AT223" s="199" t="s">
        <v>169</v>
      </c>
      <c r="AU223" s="199" t="s">
        <v>86</v>
      </c>
      <c r="AY223" s="18" t="s">
        <v>167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8" t="s">
        <v>84</v>
      </c>
      <c r="BK223" s="200">
        <f>ROUND(I223*H223,2)</f>
        <v>0</v>
      </c>
      <c r="BL223" s="18" t="s">
        <v>174</v>
      </c>
      <c r="BM223" s="199" t="s">
        <v>854</v>
      </c>
    </row>
    <row r="224" spans="1:65" s="14" customFormat="1" ht="11.25">
      <c r="B224" s="213"/>
      <c r="C224" s="214"/>
      <c r="D224" s="203" t="s">
        <v>187</v>
      </c>
      <c r="E224" s="215" t="s">
        <v>1</v>
      </c>
      <c r="F224" s="216" t="s">
        <v>241</v>
      </c>
      <c r="G224" s="214"/>
      <c r="H224" s="215" t="s">
        <v>1</v>
      </c>
      <c r="I224" s="217"/>
      <c r="J224" s="214"/>
      <c r="K224" s="214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187</v>
      </c>
      <c r="AU224" s="222" t="s">
        <v>86</v>
      </c>
      <c r="AV224" s="14" t="s">
        <v>84</v>
      </c>
      <c r="AW224" s="14" t="s">
        <v>32</v>
      </c>
      <c r="AX224" s="14" t="s">
        <v>76</v>
      </c>
      <c r="AY224" s="222" t="s">
        <v>167</v>
      </c>
    </row>
    <row r="225" spans="1:65" s="13" customFormat="1" ht="11.25">
      <c r="B225" s="201"/>
      <c r="C225" s="202"/>
      <c r="D225" s="203" t="s">
        <v>187</v>
      </c>
      <c r="E225" s="204" t="s">
        <v>1</v>
      </c>
      <c r="F225" s="205" t="s">
        <v>855</v>
      </c>
      <c r="G225" s="202"/>
      <c r="H225" s="206">
        <v>55.5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187</v>
      </c>
      <c r="AU225" s="212" t="s">
        <v>86</v>
      </c>
      <c r="AV225" s="13" t="s">
        <v>86</v>
      </c>
      <c r="AW225" s="13" t="s">
        <v>32</v>
      </c>
      <c r="AX225" s="13" t="s">
        <v>84</v>
      </c>
      <c r="AY225" s="212" t="s">
        <v>167</v>
      </c>
    </row>
    <row r="226" spans="1:65" s="2" customFormat="1" ht="37.9" customHeight="1">
      <c r="A226" s="35"/>
      <c r="B226" s="36"/>
      <c r="C226" s="188" t="s">
        <v>8</v>
      </c>
      <c r="D226" s="188" t="s">
        <v>169</v>
      </c>
      <c r="E226" s="189" t="s">
        <v>249</v>
      </c>
      <c r="F226" s="190" t="s">
        <v>250</v>
      </c>
      <c r="G226" s="191" t="s">
        <v>192</v>
      </c>
      <c r="H226" s="192">
        <v>11258.03</v>
      </c>
      <c r="I226" s="193"/>
      <c r="J226" s="194">
        <f>ROUND(I226*H226,2)</f>
        <v>0</v>
      </c>
      <c r="K226" s="190" t="s">
        <v>173</v>
      </c>
      <c r="L226" s="40"/>
      <c r="M226" s="195" t="s">
        <v>1</v>
      </c>
      <c r="N226" s="196" t="s">
        <v>41</v>
      </c>
      <c r="O226" s="72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174</v>
      </c>
      <c r="AT226" s="199" t="s">
        <v>169</v>
      </c>
      <c r="AU226" s="199" t="s">
        <v>86</v>
      </c>
      <c r="AY226" s="18" t="s">
        <v>167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8" t="s">
        <v>84</v>
      </c>
      <c r="BK226" s="200">
        <f>ROUND(I226*H226,2)</f>
        <v>0</v>
      </c>
      <c r="BL226" s="18" t="s">
        <v>174</v>
      </c>
      <c r="BM226" s="199" t="s">
        <v>856</v>
      </c>
    </row>
    <row r="227" spans="1:65" s="13" customFormat="1" ht="11.25">
      <c r="B227" s="201"/>
      <c r="C227" s="202"/>
      <c r="D227" s="203" t="s">
        <v>187</v>
      </c>
      <c r="E227" s="204" t="s">
        <v>1</v>
      </c>
      <c r="F227" s="205" t="s">
        <v>252</v>
      </c>
      <c r="G227" s="202"/>
      <c r="H227" s="206">
        <v>11258.03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187</v>
      </c>
      <c r="AU227" s="212" t="s">
        <v>86</v>
      </c>
      <c r="AV227" s="13" t="s">
        <v>86</v>
      </c>
      <c r="AW227" s="13" t="s">
        <v>32</v>
      </c>
      <c r="AX227" s="13" t="s">
        <v>84</v>
      </c>
      <c r="AY227" s="212" t="s">
        <v>167</v>
      </c>
    </row>
    <row r="228" spans="1:65" s="2" customFormat="1" ht="24.2" customHeight="1">
      <c r="A228" s="35"/>
      <c r="B228" s="36"/>
      <c r="C228" s="188" t="s">
        <v>248</v>
      </c>
      <c r="D228" s="188" t="s">
        <v>169</v>
      </c>
      <c r="E228" s="189" t="s">
        <v>254</v>
      </c>
      <c r="F228" s="190" t="s">
        <v>255</v>
      </c>
      <c r="G228" s="191" t="s">
        <v>192</v>
      </c>
      <c r="H228" s="192">
        <v>172.16399999999999</v>
      </c>
      <c r="I228" s="193"/>
      <c r="J228" s="194">
        <f>ROUND(I228*H228,2)</f>
        <v>0</v>
      </c>
      <c r="K228" s="190" t="s">
        <v>173</v>
      </c>
      <c r="L228" s="40"/>
      <c r="M228" s="195" t="s">
        <v>1</v>
      </c>
      <c r="N228" s="196" t="s">
        <v>41</v>
      </c>
      <c r="O228" s="72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174</v>
      </c>
      <c r="AT228" s="199" t="s">
        <v>169</v>
      </c>
      <c r="AU228" s="199" t="s">
        <v>86</v>
      </c>
      <c r="AY228" s="18" t="s">
        <v>167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8" t="s">
        <v>84</v>
      </c>
      <c r="BK228" s="200">
        <f>ROUND(I228*H228,2)</f>
        <v>0</v>
      </c>
      <c r="BL228" s="18" t="s">
        <v>174</v>
      </c>
      <c r="BM228" s="199" t="s">
        <v>857</v>
      </c>
    </row>
    <row r="229" spans="1:65" s="13" customFormat="1" ht="11.25">
      <c r="B229" s="201"/>
      <c r="C229" s="202"/>
      <c r="D229" s="203" t="s">
        <v>187</v>
      </c>
      <c r="E229" s="204" t="s">
        <v>1</v>
      </c>
      <c r="F229" s="205" t="s">
        <v>762</v>
      </c>
      <c r="G229" s="202"/>
      <c r="H229" s="206">
        <v>172.16399999999999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187</v>
      </c>
      <c r="AU229" s="212" t="s">
        <v>86</v>
      </c>
      <c r="AV229" s="13" t="s">
        <v>86</v>
      </c>
      <c r="AW229" s="13" t="s">
        <v>32</v>
      </c>
      <c r="AX229" s="13" t="s">
        <v>84</v>
      </c>
      <c r="AY229" s="212" t="s">
        <v>167</v>
      </c>
    </row>
    <row r="230" spans="1:65" s="2" customFormat="1" ht="33" customHeight="1">
      <c r="A230" s="35"/>
      <c r="B230" s="36"/>
      <c r="C230" s="188" t="s">
        <v>253</v>
      </c>
      <c r="D230" s="188" t="s">
        <v>169</v>
      </c>
      <c r="E230" s="189" t="s">
        <v>260</v>
      </c>
      <c r="F230" s="190" t="s">
        <v>261</v>
      </c>
      <c r="G230" s="191" t="s">
        <v>262</v>
      </c>
      <c r="H230" s="192">
        <v>2251.6060000000002</v>
      </c>
      <c r="I230" s="193"/>
      <c r="J230" s="194">
        <f>ROUND(I230*H230,2)</f>
        <v>0</v>
      </c>
      <c r="K230" s="190" t="s">
        <v>173</v>
      </c>
      <c r="L230" s="40"/>
      <c r="M230" s="195" t="s">
        <v>1</v>
      </c>
      <c r="N230" s="196" t="s">
        <v>41</v>
      </c>
      <c r="O230" s="72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174</v>
      </c>
      <c r="AT230" s="199" t="s">
        <v>169</v>
      </c>
      <c r="AU230" s="199" t="s">
        <v>86</v>
      </c>
      <c r="AY230" s="18" t="s">
        <v>167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8" t="s">
        <v>84</v>
      </c>
      <c r="BK230" s="200">
        <f>ROUND(I230*H230,2)</f>
        <v>0</v>
      </c>
      <c r="BL230" s="18" t="s">
        <v>174</v>
      </c>
      <c r="BM230" s="199" t="s">
        <v>858</v>
      </c>
    </row>
    <row r="231" spans="1:65" s="13" customFormat="1" ht="11.25">
      <c r="B231" s="201"/>
      <c r="C231" s="202"/>
      <c r="D231" s="203" t="s">
        <v>187</v>
      </c>
      <c r="E231" s="204" t="s">
        <v>1</v>
      </c>
      <c r="F231" s="205" t="s">
        <v>264</v>
      </c>
      <c r="G231" s="202"/>
      <c r="H231" s="206">
        <v>2251.6060000000002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187</v>
      </c>
      <c r="AU231" s="212" t="s">
        <v>86</v>
      </c>
      <c r="AV231" s="13" t="s">
        <v>86</v>
      </c>
      <c r="AW231" s="13" t="s">
        <v>32</v>
      </c>
      <c r="AX231" s="13" t="s">
        <v>84</v>
      </c>
      <c r="AY231" s="212" t="s">
        <v>167</v>
      </c>
    </row>
    <row r="232" spans="1:65" s="2" customFormat="1" ht="16.5" customHeight="1">
      <c r="A232" s="35"/>
      <c r="B232" s="36"/>
      <c r="C232" s="188" t="s">
        <v>259</v>
      </c>
      <c r="D232" s="188" t="s">
        <v>169</v>
      </c>
      <c r="E232" s="189" t="s">
        <v>266</v>
      </c>
      <c r="F232" s="190" t="s">
        <v>267</v>
      </c>
      <c r="G232" s="191" t="s">
        <v>192</v>
      </c>
      <c r="H232" s="192">
        <v>1125.8030000000001</v>
      </c>
      <c r="I232" s="193"/>
      <c r="J232" s="194">
        <f>ROUND(I232*H232,2)</f>
        <v>0</v>
      </c>
      <c r="K232" s="190" t="s">
        <v>173</v>
      </c>
      <c r="L232" s="40"/>
      <c r="M232" s="195" t="s">
        <v>1</v>
      </c>
      <c r="N232" s="196" t="s">
        <v>41</v>
      </c>
      <c r="O232" s="72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174</v>
      </c>
      <c r="AT232" s="199" t="s">
        <v>169</v>
      </c>
      <c r="AU232" s="199" t="s">
        <v>86</v>
      </c>
      <c r="AY232" s="18" t="s">
        <v>167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8" t="s">
        <v>84</v>
      </c>
      <c r="BK232" s="200">
        <f>ROUND(I232*H232,2)</f>
        <v>0</v>
      </c>
      <c r="BL232" s="18" t="s">
        <v>174</v>
      </c>
      <c r="BM232" s="199" t="s">
        <v>859</v>
      </c>
    </row>
    <row r="233" spans="1:65" s="13" customFormat="1" ht="11.25">
      <c r="B233" s="201"/>
      <c r="C233" s="202"/>
      <c r="D233" s="203" t="s">
        <v>187</v>
      </c>
      <c r="E233" s="204" t="s">
        <v>1</v>
      </c>
      <c r="F233" s="205" t="s">
        <v>132</v>
      </c>
      <c r="G233" s="202"/>
      <c r="H233" s="206">
        <v>1125.8030000000001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187</v>
      </c>
      <c r="AU233" s="212" t="s">
        <v>86</v>
      </c>
      <c r="AV233" s="13" t="s">
        <v>86</v>
      </c>
      <c r="AW233" s="13" t="s">
        <v>32</v>
      </c>
      <c r="AX233" s="13" t="s">
        <v>84</v>
      </c>
      <c r="AY233" s="212" t="s">
        <v>167</v>
      </c>
    </row>
    <row r="234" spans="1:65" s="2" customFormat="1" ht="16.5" customHeight="1">
      <c r="A234" s="35"/>
      <c r="B234" s="36"/>
      <c r="C234" s="188" t="s">
        <v>265</v>
      </c>
      <c r="D234" s="188" t="s">
        <v>169</v>
      </c>
      <c r="E234" s="189" t="s">
        <v>266</v>
      </c>
      <c r="F234" s="190" t="s">
        <v>267</v>
      </c>
      <c r="G234" s="191" t="s">
        <v>192</v>
      </c>
      <c r="H234" s="192">
        <v>55.5</v>
      </c>
      <c r="I234" s="193"/>
      <c r="J234" s="194">
        <f>ROUND(I234*H234,2)</f>
        <v>0</v>
      </c>
      <c r="K234" s="190" t="s">
        <v>173</v>
      </c>
      <c r="L234" s="40"/>
      <c r="M234" s="195" t="s">
        <v>1</v>
      </c>
      <c r="N234" s="196" t="s">
        <v>41</v>
      </c>
      <c r="O234" s="72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9" t="s">
        <v>174</v>
      </c>
      <c r="AT234" s="199" t="s">
        <v>169</v>
      </c>
      <c r="AU234" s="199" t="s">
        <v>86</v>
      </c>
      <c r="AY234" s="18" t="s">
        <v>167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8" t="s">
        <v>84</v>
      </c>
      <c r="BK234" s="200">
        <f>ROUND(I234*H234,2)</f>
        <v>0</v>
      </c>
      <c r="BL234" s="18" t="s">
        <v>174</v>
      </c>
      <c r="BM234" s="199" t="s">
        <v>860</v>
      </c>
    </row>
    <row r="235" spans="1:65" s="2" customFormat="1" ht="24.2" customHeight="1">
      <c r="A235" s="35"/>
      <c r="B235" s="36"/>
      <c r="C235" s="188" t="s">
        <v>269</v>
      </c>
      <c r="D235" s="188" t="s">
        <v>169</v>
      </c>
      <c r="E235" s="189" t="s">
        <v>271</v>
      </c>
      <c r="F235" s="190" t="s">
        <v>272</v>
      </c>
      <c r="G235" s="191" t="s">
        <v>192</v>
      </c>
      <c r="H235" s="192">
        <v>14.176</v>
      </c>
      <c r="I235" s="193"/>
      <c r="J235" s="194">
        <f>ROUND(I235*H235,2)</f>
        <v>0</v>
      </c>
      <c r="K235" s="190" t="s">
        <v>173</v>
      </c>
      <c r="L235" s="40"/>
      <c r="M235" s="195" t="s">
        <v>1</v>
      </c>
      <c r="N235" s="196" t="s">
        <v>41</v>
      </c>
      <c r="O235" s="72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174</v>
      </c>
      <c r="AT235" s="199" t="s">
        <v>169</v>
      </c>
      <c r="AU235" s="199" t="s">
        <v>86</v>
      </c>
      <c r="AY235" s="18" t="s">
        <v>167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8" t="s">
        <v>84</v>
      </c>
      <c r="BK235" s="200">
        <f>ROUND(I235*H235,2)</f>
        <v>0</v>
      </c>
      <c r="BL235" s="18" t="s">
        <v>174</v>
      </c>
      <c r="BM235" s="199" t="s">
        <v>861</v>
      </c>
    </row>
    <row r="236" spans="1:65" s="14" customFormat="1" ht="11.25">
      <c r="B236" s="213"/>
      <c r="C236" s="214"/>
      <c r="D236" s="203" t="s">
        <v>187</v>
      </c>
      <c r="E236" s="215" t="s">
        <v>1</v>
      </c>
      <c r="F236" s="216" t="s">
        <v>820</v>
      </c>
      <c r="G236" s="214"/>
      <c r="H236" s="215" t="s">
        <v>1</v>
      </c>
      <c r="I236" s="217"/>
      <c r="J236" s="214"/>
      <c r="K236" s="214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187</v>
      </c>
      <c r="AU236" s="222" t="s">
        <v>86</v>
      </c>
      <c r="AV236" s="14" t="s">
        <v>84</v>
      </c>
      <c r="AW236" s="14" t="s">
        <v>32</v>
      </c>
      <c r="AX236" s="14" t="s">
        <v>76</v>
      </c>
      <c r="AY236" s="222" t="s">
        <v>167</v>
      </c>
    </row>
    <row r="237" spans="1:65" s="13" customFormat="1" ht="11.25">
      <c r="B237" s="201"/>
      <c r="C237" s="202"/>
      <c r="D237" s="203" t="s">
        <v>187</v>
      </c>
      <c r="E237" s="204" t="s">
        <v>1</v>
      </c>
      <c r="F237" s="205" t="s">
        <v>821</v>
      </c>
      <c r="G237" s="202"/>
      <c r="H237" s="206">
        <v>7.8979999999999997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187</v>
      </c>
      <c r="AU237" s="212" t="s">
        <v>86</v>
      </c>
      <c r="AV237" s="13" t="s">
        <v>86</v>
      </c>
      <c r="AW237" s="13" t="s">
        <v>32</v>
      </c>
      <c r="AX237" s="13" t="s">
        <v>76</v>
      </c>
      <c r="AY237" s="212" t="s">
        <v>167</v>
      </c>
    </row>
    <row r="238" spans="1:65" s="13" customFormat="1" ht="11.25">
      <c r="B238" s="201"/>
      <c r="C238" s="202"/>
      <c r="D238" s="203" t="s">
        <v>187</v>
      </c>
      <c r="E238" s="204" t="s">
        <v>1</v>
      </c>
      <c r="F238" s="205" t="s">
        <v>822</v>
      </c>
      <c r="G238" s="202"/>
      <c r="H238" s="206">
        <v>7.2130000000000001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187</v>
      </c>
      <c r="AU238" s="212" t="s">
        <v>86</v>
      </c>
      <c r="AV238" s="13" t="s">
        <v>86</v>
      </c>
      <c r="AW238" s="13" t="s">
        <v>32</v>
      </c>
      <c r="AX238" s="13" t="s">
        <v>76</v>
      </c>
      <c r="AY238" s="212" t="s">
        <v>167</v>
      </c>
    </row>
    <row r="239" spans="1:65" s="13" customFormat="1" ht="11.25">
      <c r="B239" s="201"/>
      <c r="C239" s="202"/>
      <c r="D239" s="203" t="s">
        <v>187</v>
      </c>
      <c r="E239" s="204" t="s">
        <v>1</v>
      </c>
      <c r="F239" s="205" t="s">
        <v>823</v>
      </c>
      <c r="G239" s="202"/>
      <c r="H239" s="206">
        <v>5.6260000000000003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187</v>
      </c>
      <c r="AU239" s="212" t="s">
        <v>86</v>
      </c>
      <c r="AV239" s="13" t="s">
        <v>86</v>
      </c>
      <c r="AW239" s="13" t="s">
        <v>32</v>
      </c>
      <c r="AX239" s="13" t="s">
        <v>76</v>
      </c>
      <c r="AY239" s="212" t="s">
        <v>167</v>
      </c>
    </row>
    <row r="240" spans="1:65" s="13" customFormat="1" ht="11.25">
      <c r="B240" s="201"/>
      <c r="C240" s="202"/>
      <c r="D240" s="203" t="s">
        <v>187</v>
      </c>
      <c r="E240" s="204" t="s">
        <v>1</v>
      </c>
      <c r="F240" s="205" t="s">
        <v>862</v>
      </c>
      <c r="G240" s="202"/>
      <c r="H240" s="206">
        <v>-2.4990000000000001</v>
      </c>
      <c r="I240" s="207"/>
      <c r="J240" s="202"/>
      <c r="K240" s="202"/>
      <c r="L240" s="208"/>
      <c r="M240" s="209"/>
      <c r="N240" s="210"/>
      <c r="O240" s="210"/>
      <c r="P240" s="210"/>
      <c r="Q240" s="210"/>
      <c r="R240" s="210"/>
      <c r="S240" s="210"/>
      <c r="T240" s="211"/>
      <c r="AT240" s="212" t="s">
        <v>187</v>
      </c>
      <c r="AU240" s="212" t="s">
        <v>86</v>
      </c>
      <c r="AV240" s="13" t="s">
        <v>86</v>
      </c>
      <c r="AW240" s="13" t="s">
        <v>32</v>
      </c>
      <c r="AX240" s="13" t="s">
        <v>76</v>
      </c>
      <c r="AY240" s="212" t="s">
        <v>167</v>
      </c>
    </row>
    <row r="241" spans="1:65" s="13" customFormat="1" ht="11.25">
      <c r="B241" s="201"/>
      <c r="C241" s="202"/>
      <c r="D241" s="203" t="s">
        <v>187</v>
      </c>
      <c r="E241" s="204" t="s">
        <v>1</v>
      </c>
      <c r="F241" s="205" t="s">
        <v>863</v>
      </c>
      <c r="G241" s="202"/>
      <c r="H241" s="206">
        <v>-2.282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187</v>
      </c>
      <c r="AU241" s="212" t="s">
        <v>86</v>
      </c>
      <c r="AV241" s="13" t="s">
        <v>86</v>
      </c>
      <c r="AW241" s="13" t="s">
        <v>32</v>
      </c>
      <c r="AX241" s="13" t="s">
        <v>76</v>
      </c>
      <c r="AY241" s="212" t="s">
        <v>167</v>
      </c>
    </row>
    <row r="242" spans="1:65" s="13" customFormat="1" ht="11.25">
      <c r="B242" s="201"/>
      <c r="C242" s="202"/>
      <c r="D242" s="203" t="s">
        <v>187</v>
      </c>
      <c r="E242" s="204" t="s">
        <v>1</v>
      </c>
      <c r="F242" s="205" t="s">
        <v>864</v>
      </c>
      <c r="G242" s="202"/>
      <c r="H242" s="206">
        <v>-1.78</v>
      </c>
      <c r="I242" s="207"/>
      <c r="J242" s="202"/>
      <c r="K242" s="202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187</v>
      </c>
      <c r="AU242" s="212" t="s">
        <v>86</v>
      </c>
      <c r="AV242" s="13" t="s">
        <v>86</v>
      </c>
      <c r="AW242" s="13" t="s">
        <v>32</v>
      </c>
      <c r="AX242" s="13" t="s">
        <v>76</v>
      </c>
      <c r="AY242" s="212" t="s">
        <v>167</v>
      </c>
    </row>
    <row r="243" spans="1:65" s="15" customFormat="1" ht="11.25">
      <c r="B243" s="223"/>
      <c r="C243" s="224"/>
      <c r="D243" s="203" t="s">
        <v>187</v>
      </c>
      <c r="E243" s="225" t="s">
        <v>750</v>
      </c>
      <c r="F243" s="226" t="s">
        <v>244</v>
      </c>
      <c r="G243" s="224"/>
      <c r="H243" s="227">
        <v>14.176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187</v>
      </c>
      <c r="AU243" s="233" t="s">
        <v>86</v>
      </c>
      <c r="AV243" s="15" t="s">
        <v>174</v>
      </c>
      <c r="AW243" s="15" t="s">
        <v>32</v>
      </c>
      <c r="AX243" s="15" t="s">
        <v>84</v>
      </c>
      <c r="AY243" s="233" t="s">
        <v>167</v>
      </c>
    </row>
    <row r="244" spans="1:65" s="2" customFormat="1" ht="16.5" customHeight="1">
      <c r="A244" s="35"/>
      <c r="B244" s="36"/>
      <c r="C244" s="234" t="s">
        <v>7</v>
      </c>
      <c r="D244" s="234" t="s">
        <v>278</v>
      </c>
      <c r="E244" s="235" t="s">
        <v>289</v>
      </c>
      <c r="F244" s="236" t="s">
        <v>290</v>
      </c>
      <c r="G244" s="237" t="s">
        <v>262</v>
      </c>
      <c r="H244" s="238">
        <v>28.352</v>
      </c>
      <c r="I244" s="239"/>
      <c r="J244" s="240">
        <f>ROUND(I244*H244,2)</f>
        <v>0</v>
      </c>
      <c r="K244" s="236" t="s">
        <v>173</v>
      </c>
      <c r="L244" s="241"/>
      <c r="M244" s="242" t="s">
        <v>1</v>
      </c>
      <c r="N244" s="243" t="s">
        <v>41</v>
      </c>
      <c r="O244" s="72"/>
      <c r="P244" s="197">
        <f>O244*H244</f>
        <v>0</v>
      </c>
      <c r="Q244" s="197">
        <v>1</v>
      </c>
      <c r="R244" s="197">
        <f>Q244*H244</f>
        <v>28.352</v>
      </c>
      <c r="S244" s="197">
        <v>0</v>
      </c>
      <c r="T244" s="19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9" t="s">
        <v>207</v>
      </c>
      <c r="AT244" s="199" t="s">
        <v>278</v>
      </c>
      <c r="AU244" s="199" t="s">
        <v>86</v>
      </c>
      <c r="AY244" s="18" t="s">
        <v>167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8" t="s">
        <v>84</v>
      </c>
      <c r="BK244" s="200">
        <f>ROUND(I244*H244,2)</f>
        <v>0</v>
      </c>
      <c r="BL244" s="18" t="s">
        <v>174</v>
      </c>
      <c r="BM244" s="199" t="s">
        <v>865</v>
      </c>
    </row>
    <row r="245" spans="1:65" s="13" customFormat="1" ht="11.25">
      <c r="B245" s="201"/>
      <c r="C245" s="202"/>
      <c r="D245" s="203" t="s">
        <v>187</v>
      </c>
      <c r="E245" s="204" t="s">
        <v>1</v>
      </c>
      <c r="F245" s="205" t="s">
        <v>866</v>
      </c>
      <c r="G245" s="202"/>
      <c r="H245" s="206">
        <v>28.352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187</v>
      </c>
      <c r="AU245" s="212" t="s">
        <v>86</v>
      </c>
      <c r="AV245" s="13" t="s">
        <v>86</v>
      </c>
      <c r="AW245" s="13" t="s">
        <v>32</v>
      </c>
      <c r="AX245" s="13" t="s">
        <v>84</v>
      </c>
      <c r="AY245" s="212" t="s">
        <v>167</v>
      </c>
    </row>
    <row r="246" spans="1:65" s="2" customFormat="1" ht="24.2" customHeight="1">
      <c r="A246" s="35"/>
      <c r="B246" s="36"/>
      <c r="C246" s="188" t="s">
        <v>277</v>
      </c>
      <c r="D246" s="188" t="s">
        <v>169</v>
      </c>
      <c r="E246" s="189" t="s">
        <v>271</v>
      </c>
      <c r="F246" s="190" t="s">
        <v>272</v>
      </c>
      <c r="G246" s="191" t="s">
        <v>192</v>
      </c>
      <c r="H246" s="192">
        <v>568.83000000000004</v>
      </c>
      <c r="I246" s="193"/>
      <c r="J246" s="194">
        <f>ROUND(I246*H246,2)</f>
        <v>0</v>
      </c>
      <c r="K246" s="190" t="s">
        <v>173</v>
      </c>
      <c r="L246" s="40"/>
      <c r="M246" s="195" t="s">
        <v>1</v>
      </c>
      <c r="N246" s="196" t="s">
        <v>41</v>
      </c>
      <c r="O246" s="72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9" t="s">
        <v>174</v>
      </c>
      <c r="AT246" s="199" t="s">
        <v>169</v>
      </c>
      <c r="AU246" s="199" t="s">
        <v>86</v>
      </c>
      <c r="AY246" s="18" t="s">
        <v>167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8" t="s">
        <v>84</v>
      </c>
      <c r="BK246" s="200">
        <f>ROUND(I246*H246,2)</f>
        <v>0</v>
      </c>
      <c r="BL246" s="18" t="s">
        <v>174</v>
      </c>
      <c r="BM246" s="199" t="s">
        <v>867</v>
      </c>
    </row>
    <row r="247" spans="1:65" s="14" customFormat="1" ht="11.25">
      <c r="B247" s="213"/>
      <c r="C247" s="214"/>
      <c r="D247" s="203" t="s">
        <v>187</v>
      </c>
      <c r="E247" s="215" t="s">
        <v>1</v>
      </c>
      <c r="F247" s="216" t="s">
        <v>868</v>
      </c>
      <c r="G247" s="214"/>
      <c r="H247" s="215" t="s">
        <v>1</v>
      </c>
      <c r="I247" s="217"/>
      <c r="J247" s="214"/>
      <c r="K247" s="214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187</v>
      </c>
      <c r="AU247" s="222" t="s">
        <v>86</v>
      </c>
      <c r="AV247" s="14" t="s">
        <v>84</v>
      </c>
      <c r="AW247" s="14" t="s">
        <v>32</v>
      </c>
      <c r="AX247" s="14" t="s">
        <v>76</v>
      </c>
      <c r="AY247" s="222" t="s">
        <v>167</v>
      </c>
    </row>
    <row r="248" spans="1:65" s="13" customFormat="1" ht="11.25">
      <c r="B248" s="201"/>
      <c r="C248" s="202"/>
      <c r="D248" s="203" t="s">
        <v>187</v>
      </c>
      <c r="E248" s="204" t="s">
        <v>1</v>
      </c>
      <c r="F248" s="205" t="s">
        <v>869</v>
      </c>
      <c r="G248" s="202"/>
      <c r="H248" s="206">
        <v>1188.2329999999999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187</v>
      </c>
      <c r="AU248" s="212" t="s">
        <v>86</v>
      </c>
      <c r="AV248" s="13" t="s">
        <v>86</v>
      </c>
      <c r="AW248" s="13" t="s">
        <v>32</v>
      </c>
      <c r="AX248" s="13" t="s">
        <v>76</v>
      </c>
      <c r="AY248" s="212" t="s">
        <v>167</v>
      </c>
    </row>
    <row r="249" spans="1:65" s="13" customFormat="1" ht="11.25">
      <c r="B249" s="201"/>
      <c r="C249" s="202"/>
      <c r="D249" s="203" t="s">
        <v>187</v>
      </c>
      <c r="E249" s="204" t="s">
        <v>1</v>
      </c>
      <c r="F249" s="205" t="s">
        <v>870</v>
      </c>
      <c r="G249" s="202"/>
      <c r="H249" s="206">
        <v>-390.84399999999999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187</v>
      </c>
      <c r="AU249" s="212" t="s">
        <v>86</v>
      </c>
      <c r="AV249" s="13" t="s">
        <v>86</v>
      </c>
      <c r="AW249" s="13" t="s">
        <v>32</v>
      </c>
      <c r="AX249" s="13" t="s">
        <v>76</v>
      </c>
      <c r="AY249" s="212" t="s">
        <v>167</v>
      </c>
    </row>
    <row r="250" spans="1:65" s="13" customFormat="1" ht="11.25">
      <c r="B250" s="201"/>
      <c r="C250" s="202"/>
      <c r="D250" s="203" t="s">
        <v>187</v>
      </c>
      <c r="E250" s="204" t="s">
        <v>1</v>
      </c>
      <c r="F250" s="205" t="s">
        <v>871</v>
      </c>
      <c r="G250" s="202"/>
      <c r="H250" s="206">
        <v>-7.8979999999999997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187</v>
      </c>
      <c r="AU250" s="212" t="s">
        <v>86</v>
      </c>
      <c r="AV250" s="13" t="s">
        <v>86</v>
      </c>
      <c r="AW250" s="13" t="s">
        <v>32</v>
      </c>
      <c r="AX250" s="13" t="s">
        <v>76</v>
      </c>
      <c r="AY250" s="212" t="s">
        <v>167</v>
      </c>
    </row>
    <row r="251" spans="1:65" s="13" customFormat="1" ht="11.25">
      <c r="B251" s="201"/>
      <c r="C251" s="202"/>
      <c r="D251" s="203" t="s">
        <v>187</v>
      </c>
      <c r="E251" s="204" t="s">
        <v>1</v>
      </c>
      <c r="F251" s="205" t="s">
        <v>872</v>
      </c>
      <c r="G251" s="202"/>
      <c r="H251" s="206">
        <v>-7.2130000000000001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187</v>
      </c>
      <c r="AU251" s="212" t="s">
        <v>86</v>
      </c>
      <c r="AV251" s="13" t="s">
        <v>86</v>
      </c>
      <c r="AW251" s="13" t="s">
        <v>32</v>
      </c>
      <c r="AX251" s="13" t="s">
        <v>76</v>
      </c>
      <c r="AY251" s="212" t="s">
        <v>167</v>
      </c>
    </row>
    <row r="252" spans="1:65" s="13" customFormat="1" ht="11.25">
      <c r="B252" s="201"/>
      <c r="C252" s="202"/>
      <c r="D252" s="203" t="s">
        <v>187</v>
      </c>
      <c r="E252" s="204" t="s">
        <v>1</v>
      </c>
      <c r="F252" s="205" t="s">
        <v>873</v>
      </c>
      <c r="G252" s="202"/>
      <c r="H252" s="206">
        <v>-5.6260000000000003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187</v>
      </c>
      <c r="AU252" s="212" t="s">
        <v>86</v>
      </c>
      <c r="AV252" s="13" t="s">
        <v>86</v>
      </c>
      <c r="AW252" s="13" t="s">
        <v>32</v>
      </c>
      <c r="AX252" s="13" t="s">
        <v>76</v>
      </c>
      <c r="AY252" s="212" t="s">
        <v>167</v>
      </c>
    </row>
    <row r="253" spans="1:65" s="13" customFormat="1" ht="11.25">
      <c r="B253" s="201"/>
      <c r="C253" s="202"/>
      <c r="D253" s="203" t="s">
        <v>187</v>
      </c>
      <c r="E253" s="204" t="s">
        <v>1</v>
      </c>
      <c r="F253" s="205" t="s">
        <v>874</v>
      </c>
      <c r="G253" s="202"/>
      <c r="H253" s="206">
        <v>-27.463000000000001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187</v>
      </c>
      <c r="AU253" s="212" t="s">
        <v>86</v>
      </c>
      <c r="AV253" s="13" t="s">
        <v>86</v>
      </c>
      <c r="AW253" s="13" t="s">
        <v>32</v>
      </c>
      <c r="AX253" s="13" t="s">
        <v>76</v>
      </c>
      <c r="AY253" s="212" t="s">
        <v>167</v>
      </c>
    </row>
    <row r="254" spans="1:65" s="13" customFormat="1" ht="11.25">
      <c r="B254" s="201"/>
      <c r="C254" s="202"/>
      <c r="D254" s="203" t="s">
        <v>187</v>
      </c>
      <c r="E254" s="204" t="s">
        <v>1</v>
      </c>
      <c r="F254" s="205" t="s">
        <v>875</v>
      </c>
      <c r="G254" s="202"/>
      <c r="H254" s="206">
        <v>-8.1950000000000003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187</v>
      </c>
      <c r="AU254" s="212" t="s">
        <v>86</v>
      </c>
      <c r="AV254" s="13" t="s">
        <v>86</v>
      </c>
      <c r="AW254" s="13" t="s">
        <v>32</v>
      </c>
      <c r="AX254" s="13" t="s">
        <v>76</v>
      </c>
      <c r="AY254" s="212" t="s">
        <v>167</v>
      </c>
    </row>
    <row r="255" spans="1:65" s="13" customFormat="1" ht="11.25">
      <c r="B255" s="201"/>
      <c r="C255" s="202"/>
      <c r="D255" s="203" t="s">
        <v>187</v>
      </c>
      <c r="E255" s="204" t="s">
        <v>1</v>
      </c>
      <c r="F255" s="205" t="s">
        <v>876</v>
      </c>
      <c r="G255" s="202"/>
      <c r="H255" s="206">
        <v>-172.16399999999999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187</v>
      </c>
      <c r="AU255" s="212" t="s">
        <v>86</v>
      </c>
      <c r="AV255" s="13" t="s">
        <v>86</v>
      </c>
      <c r="AW255" s="13" t="s">
        <v>32</v>
      </c>
      <c r="AX255" s="13" t="s">
        <v>76</v>
      </c>
      <c r="AY255" s="212" t="s">
        <v>167</v>
      </c>
    </row>
    <row r="256" spans="1:65" s="15" customFormat="1" ht="11.25">
      <c r="B256" s="223"/>
      <c r="C256" s="224"/>
      <c r="D256" s="203" t="s">
        <v>187</v>
      </c>
      <c r="E256" s="225" t="s">
        <v>752</v>
      </c>
      <c r="F256" s="226" t="s">
        <v>244</v>
      </c>
      <c r="G256" s="224"/>
      <c r="H256" s="227">
        <v>568.83000000000004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187</v>
      </c>
      <c r="AU256" s="233" t="s">
        <v>86</v>
      </c>
      <c r="AV256" s="15" t="s">
        <v>174</v>
      </c>
      <c r="AW256" s="15" t="s">
        <v>32</v>
      </c>
      <c r="AX256" s="15" t="s">
        <v>84</v>
      </c>
      <c r="AY256" s="233" t="s">
        <v>167</v>
      </c>
    </row>
    <row r="257" spans="1:65" s="2" customFormat="1" ht="16.5" customHeight="1">
      <c r="A257" s="35"/>
      <c r="B257" s="36"/>
      <c r="C257" s="234" t="s">
        <v>283</v>
      </c>
      <c r="D257" s="234" t="s">
        <v>278</v>
      </c>
      <c r="E257" s="235" t="s">
        <v>279</v>
      </c>
      <c r="F257" s="236" t="s">
        <v>280</v>
      </c>
      <c r="G257" s="237" t="s">
        <v>262</v>
      </c>
      <c r="H257" s="238">
        <v>1137.6600000000001</v>
      </c>
      <c r="I257" s="239"/>
      <c r="J257" s="240">
        <f>ROUND(I257*H257,2)</f>
        <v>0</v>
      </c>
      <c r="K257" s="236" t="s">
        <v>173</v>
      </c>
      <c r="L257" s="241"/>
      <c r="M257" s="242" t="s">
        <v>1</v>
      </c>
      <c r="N257" s="243" t="s">
        <v>41</v>
      </c>
      <c r="O257" s="72"/>
      <c r="P257" s="197">
        <f>O257*H257</f>
        <v>0</v>
      </c>
      <c r="Q257" s="197">
        <v>1</v>
      </c>
      <c r="R257" s="197">
        <f>Q257*H257</f>
        <v>1137.6600000000001</v>
      </c>
      <c r="S257" s="197">
        <v>0</v>
      </c>
      <c r="T257" s="19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9" t="s">
        <v>207</v>
      </c>
      <c r="AT257" s="199" t="s">
        <v>278</v>
      </c>
      <c r="AU257" s="199" t="s">
        <v>86</v>
      </c>
      <c r="AY257" s="18" t="s">
        <v>167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8" t="s">
        <v>84</v>
      </c>
      <c r="BK257" s="200">
        <f>ROUND(I257*H257,2)</f>
        <v>0</v>
      </c>
      <c r="BL257" s="18" t="s">
        <v>174</v>
      </c>
      <c r="BM257" s="199" t="s">
        <v>877</v>
      </c>
    </row>
    <row r="258" spans="1:65" s="2" customFormat="1" ht="24.2" customHeight="1">
      <c r="A258" s="35"/>
      <c r="B258" s="36"/>
      <c r="C258" s="188" t="s">
        <v>288</v>
      </c>
      <c r="D258" s="188" t="s">
        <v>169</v>
      </c>
      <c r="E258" s="189" t="s">
        <v>271</v>
      </c>
      <c r="F258" s="190" t="s">
        <v>272</v>
      </c>
      <c r="G258" s="191" t="s">
        <v>192</v>
      </c>
      <c r="H258" s="192">
        <v>172.16399999999999</v>
      </c>
      <c r="I258" s="193"/>
      <c r="J258" s="194">
        <f>ROUND(I258*H258,2)</f>
        <v>0</v>
      </c>
      <c r="K258" s="190" t="s">
        <v>173</v>
      </c>
      <c r="L258" s="40"/>
      <c r="M258" s="195" t="s">
        <v>1</v>
      </c>
      <c r="N258" s="196" t="s">
        <v>41</v>
      </c>
      <c r="O258" s="72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9" t="s">
        <v>174</v>
      </c>
      <c r="AT258" s="199" t="s">
        <v>169</v>
      </c>
      <c r="AU258" s="199" t="s">
        <v>86</v>
      </c>
      <c r="AY258" s="18" t="s">
        <v>167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8" t="s">
        <v>84</v>
      </c>
      <c r="BK258" s="200">
        <f>ROUND(I258*H258,2)</f>
        <v>0</v>
      </c>
      <c r="BL258" s="18" t="s">
        <v>174</v>
      </c>
      <c r="BM258" s="199" t="s">
        <v>878</v>
      </c>
    </row>
    <row r="259" spans="1:65" s="14" customFormat="1" ht="11.25">
      <c r="B259" s="213"/>
      <c r="C259" s="214"/>
      <c r="D259" s="203" t="s">
        <v>187</v>
      </c>
      <c r="E259" s="215" t="s">
        <v>1</v>
      </c>
      <c r="F259" s="216" t="s">
        <v>879</v>
      </c>
      <c r="G259" s="214"/>
      <c r="H259" s="215" t="s">
        <v>1</v>
      </c>
      <c r="I259" s="217"/>
      <c r="J259" s="214"/>
      <c r="K259" s="214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187</v>
      </c>
      <c r="AU259" s="222" t="s">
        <v>86</v>
      </c>
      <c r="AV259" s="14" t="s">
        <v>84</v>
      </c>
      <c r="AW259" s="14" t="s">
        <v>32</v>
      </c>
      <c r="AX259" s="14" t="s">
        <v>76</v>
      </c>
      <c r="AY259" s="222" t="s">
        <v>167</v>
      </c>
    </row>
    <row r="260" spans="1:65" s="13" customFormat="1" ht="11.25">
      <c r="B260" s="201"/>
      <c r="C260" s="202"/>
      <c r="D260" s="203" t="s">
        <v>187</v>
      </c>
      <c r="E260" s="204" t="s">
        <v>1</v>
      </c>
      <c r="F260" s="205" t="s">
        <v>880</v>
      </c>
      <c r="G260" s="202"/>
      <c r="H260" s="206">
        <v>218.37700000000001</v>
      </c>
      <c r="I260" s="207"/>
      <c r="J260" s="202"/>
      <c r="K260" s="202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187</v>
      </c>
      <c r="AU260" s="212" t="s">
        <v>86</v>
      </c>
      <c r="AV260" s="13" t="s">
        <v>86</v>
      </c>
      <c r="AW260" s="13" t="s">
        <v>32</v>
      </c>
      <c r="AX260" s="13" t="s">
        <v>76</v>
      </c>
      <c r="AY260" s="212" t="s">
        <v>167</v>
      </c>
    </row>
    <row r="261" spans="1:65" s="13" customFormat="1" ht="11.25">
      <c r="B261" s="201"/>
      <c r="C261" s="202"/>
      <c r="D261" s="203" t="s">
        <v>187</v>
      </c>
      <c r="E261" s="204" t="s">
        <v>1</v>
      </c>
      <c r="F261" s="205" t="s">
        <v>881</v>
      </c>
      <c r="G261" s="202"/>
      <c r="H261" s="206">
        <v>-77.742000000000004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187</v>
      </c>
      <c r="AU261" s="212" t="s">
        <v>86</v>
      </c>
      <c r="AV261" s="13" t="s">
        <v>86</v>
      </c>
      <c r="AW261" s="13" t="s">
        <v>32</v>
      </c>
      <c r="AX261" s="13" t="s">
        <v>76</v>
      </c>
      <c r="AY261" s="212" t="s">
        <v>167</v>
      </c>
    </row>
    <row r="262" spans="1:65" s="13" customFormat="1" ht="11.25">
      <c r="B262" s="201"/>
      <c r="C262" s="202"/>
      <c r="D262" s="203" t="s">
        <v>187</v>
      </c>
      <c r="E262" s="204" t="s">
        <v>1</v>
      </c>
      <c r="F262" s="205" t="s">
        <v>882</v>
      </c>
      <c r="G262" s="202"/>
      <c r="H262" s="206">
        <v>31.529</v>
      </c>
      <c r="I262" s="207"/>
      <c r="J262" s="202"/>
      <c r="K262" s="202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187</v>
      </c>
      <c r="AU262" s="212" t="s">
        <v>86</v>
      </c>
      <c r="AV262" s="13" t="s">
        <v>86</v>
      </c>
      <c r="AW262" s="13" t="s">
        <v>32</v>
      </c>
      <c r="AX262" s="13" t="s">
        <v>76</v>
      </c>
      <c r="AY262" s="212" t="s">
        <v>167</v>
      </c>
    </row>
    <row r="263" spans="1:65" s="15" customFormat="1" ht="11.25">
      <c r="B263" s="223"/>
      <c r="C263" s="224"/>
      <c r="D263" s="203" t="s">
        <v>187</v>
      </c>
      <c r="E263" s="225" t="s">
        <v>762</v>
      </c>
      <c r="F263" s="226" t="s">
        <v>244</v>
      </c>
      <c r="G263" s="224"/>
      <c r="H263" s="227">
        <v>172.16399999999999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187</v>
      </c>
      <c r="AU263" s="233" t="s">
        <v>86</v>
      </c>
      <c r="AV263" s="15" t="s">
        <v>174</v>
      </c>
      <c r="AW263" s="15" t="s">
        <v>32</v>
      </c>
      <c r="AX263" s="15" t="s">
        <v>84</v>
      </c>
      <c r="AY263" s="233" t="s">
        <v>167</v>
      </c>
    </row>
    <row r="264" spans="1:65" s="2" customFormat="1" ht="24.2" customHeight="1">
      <c r="A264" s="35"/>
      <c r="B264" s="36"/>
      <c r="C264" s="188" t="s">
        <v>293</v>
      </c>
      <c r="D264" s="188" t="s">
        <v>169</v>
      </c>
      <c r="E264" s="189" t="s">
        <v>284</v>
      </c>
      <c r="F264" s="190" t="s">
        <v>285</v>
      </c>
      <c r="G264" s="191" t="s">
        <v>192</v>
      </c>
      <c r="H264" s="192">
        <v>301.423</v>
      </c>
      <c r="I264" s="193"/>
      <c r="J264" s="194">
        <f>ROUND(I264*H264,2)</f>
        <v>0</v>
      </c>
      <c r="K264" s="190" t="s">
        <v>173</v>
      </c>
      <c r="L264" s="40"/>
      <c r="M264" s="195" t="s">
        <v>1</v>
      </c>
      <c r="N264" s="196" t="s">
        <v>41</v>
      </c>
      <c r="O264" s="72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174</v>
      </c>
      <c r="AT264" s="199" t="s">
        <v>169</v>
      </c>
      <c r="AU264" s="199" t="s">
        <v>86</v>
      </c>
      <c r="AY264" s="18" t="s">
        <v>167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8" t="s">
        <v>84</v>
      </c>
      <c r="BK264" s="200">
        <f>ROUND(I264*H264,2)</f>
        <v>0</v>
      </c>
      <c r="BL264" s="18" t="s">
        <v>174</v>
      </c>
      <c r="BM264" s="199" t="s">
        <v>883</v>
      </c>
    </row>
    <row r="265" spans="1:65" s="13" customFormat="1" ht="11.25">
      <c r="B265" s="201"/>
      <c r="C265" s="202"/>
      <c r="D265" s="203" t="s">
        <v>187</v>
      </c>
      <c r="E265" s="204" t="s">
        <v>1</v>
      </c>
      <c r="F265" s="205" t="s">
        <v>884</v>
      </c>
      <c r="G265" s="202"/>
      <c r="H265" s="206">
        <v>82.68</v>
      </c>
      <c r="I265" s="207"/>
      <c r="J265" s="202"/>
      <c r="K265" s="202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187</v>
      </c>
      <c r="AU265" s="212" t="s">
        <v>86</v>
      </c>
      <c r="AV265" s="13" t="s">
        <v>86</v>
      </c>
      <c r="AW265" s="13" t="s">
        <v>32</v>
      </c>
      <c r="AX265" s="13" t="s">
        <v>76</v>
      </c>
      <c r="AY265" s="212" t="s">
        <v>167</v>
      </c>
    </row>
    <row r="266" spans="1:65" s="13" customFormat="1" ht="11.25">
      <c r="B266" s="201"/>
      <c r="C266" s="202"/>
      <c r="D266" s="203" t="s">
        <v>187</v>
      </c>
      <c r="E266" s="204" t="s">
        <v>1</v>
      </c>
      <c r="F266" s="205" t="s">
        <v>885</v>
      </c>
      <c r="G266" s="202"/>
      <c r="H266" s="206">
        <v>66.022999999999996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187</v>
      </c>
      <c r="AU266" s="212" t="s">
        <v>86</v>
      </c>
      <c r="AV266" s="13" t="s">
        <v>86</v>
      </c>
      <c r="AW266" s="13" t="s">
        <v>32</v>
      </c>
      <c r="AX266" s="13" t="s">
        <v>76</v>
      </c>
      <c r="AY266" s="212" t="s">
        <v>167</v>
      </c>
    </row>
    <row r="267" spans="1:65" s="13" customFormat="1" ht="11.25">
      <c r="B267" s="201"/>
      <c r="C267" s="202"/>
      <c r="D267" s="203" t="s">
        <v>187</v>
      </c>
      <c r="E267" s="204" t="s">
        <v>1</v>
      </c>
      <c r="F267" s="205" t="s">
        <v>886</v>
      </c>
      <c r="G267" s="202"/>
      <c r="H267" s="206">
        <v>152.72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187</v>
      </c>
      <c r="AU267" s="212" t="s">
        <v>86</v>
      </c>
      <c r="AV267" s="13" t="s">
        <v>86</v>
      </c>
      <c r="AW267" s="13" t="s">
        <v>32</v>
      </c>
      <c r="AX267" s="13" t="s">
        <v>76</v>
      </c>
      <c r="AY267" s="212" t="s">
        <v>167</v>
      </c>
    </row>
    <row r="268" spans="1:65" s="15" customFormat="1" ht="11.25">
      <c r="B268" s="223"/>
      <c r="C268" s="224"/>
      <c r="D268" s="203" t="s">
        <v>187</v>
      </c>
      <c r="E268" s="225" t="s">
        <v>128</v>
      </c>
      <c r="F268" s="226" t="s">
        <v>244</v>
      </c>
      <c r="G268" s="224"/>
      <c r="H268" s="227">
        <v>301.423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187</v>
      </c>
      <c r="AU268" s="233" t="s">
        <v>86</v>
      </c>
      <c r="AV268" s="15" t="s">
        <v>174</v>
      </c>
      <c r="AW268" s="15" t="s">
        <v>32</v>
      </c>
      <c r="AX268" s="15" t="s">
        <v>84</v>
      </c>
      <c r="AY268" s="233" t="s">
        <v>167</v>
      </c>
    </row>
    <row r="269" spans="1:65" s="2" customFormat="1" ht="16.5" customHeight="1">
      <c r="A269" s="35"/>
      <c r="B269" s="36"/>
      <c r="C269" s="234" t="s">
        <v>297</v>
      </c>
      <c r="D269" s="234" t="s">
        <v>278</v>
      </c>
      <c r="E269" s="235" t="s">
        <v>887</v>
      </c>
      <c r="F269" s="236" t="s">
        <v>888</v>
      </c>
      <c r="G269" s="237" t="s">
        <v>262</v>
      </c>
      <c r="H269" s="238">
        <v>602.846</v>
      </c>
      <c r="I269" s="239"/>
      <c r="J269" s="240">
        <f>ROUND(I269*H269,2)</f>
        <v>0</v>
      </c>
      <c r="K269" s="236" t="s">
        <v>173</v>
      </c>
      <c r="L269" s="241"/>
      <c r="M269" s="242" t="s">
        <v>1</v>
      </c>
      <c r="N269" s="243" t="s">
        <v>41</v>
      </c>
      <c r="O269" s="72"/>
      <c r="P269" s="197">
        <f>O269*H269</f>
        <v>0</v>
      </c>
      <c r="Q269" s="197">
        <v>1</v>
      </c>
      <c r="R269" s="197">
        <f>Q269*H269</f>
        <v>602.846</v>
      </c>
      <c r="S269" s="197">
        <v>0</v>
      </c>
      <c r="T269" s="198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9" t="s">
        <v>207</v>
      </c>
      <c r="AT269" s="199" t="s">
        <v>278</v>
      </c>
      <c r="AU269" s="199" t="s">
        <v>86</v>
      </c>
      <c r="AY269" s="18" t="s">
        <v>167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8" t="s">
        <v>84</v>
      </c>
      <c r="BK269" s="200">
        <f>ROUND(I269*H269,2)</f>
        <v>0</v>
      </c>
      <c r="BL269" s="18" t="s">
        <v>174</v>
      </c>
      <c r="BM269" s="199" t="s">
        <v>889</v>
      </c>
    </row>
    <row r="270" spans="1:65" s="13" customFormat="1" ht="11.25">
      <c r="B270" s="201"/>
      <c r="C270" s="202"/>
      <c r="D270" s="203" t="s">
        <v>187</v>
      </c>
      <c r="E270" s="202"/>
      <c r="F270" s="205" t="s">
        <v>890</v>
      </c>
      <c r="G270" s="202"/>
      <c r="H270" s="206">
        <v>602.846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187</v>
      </c>
      <c r="AU270" s="212" t="s">
        <v>86</v>
      </c>
      <c r="AV270" s="13" t="s">
        <v>86</v>
      </c>
      <c r="AW270" s="13" t="s">
        <v>4</v>
      </c>
      <c r="AX270" s="13" t="s">
        <v>84</v>
      </c>
      <c r="AY270" s="212" t="s">
        <v>167</v>
      </c>
    </row>
    <row r="271" spans="1:65" s="2" customFormat="1" ht="24.2" customHeight="1">
      <c r="A271" s="35"/>
      <c r="B271" s="36"/>
      <c r="C271" s="188" t="s">
        <v>302</v>
      </c>
      <c r="D271" s="188" t="s">
        <v>169</v>
      </c>
      <c r="E271" s="189" t="s">
        <v>891</v>
      </c>
      <c r="F271" s="190" t="s">
        <v>892</v>
      </c>
      <c r="G271" s="191" t="s">
        <v>172</v>
      </c>
      <c r="H271" s="192">
        <v>144</v>
      </c>
      <c r="I271" s="193"/>
      <c r="J271" s="194">
        <f>ROUND(I271*H271,2)</f>
        <v>0</v>
      </c>
      <c r="K271" s="190" t="s">
        <v>173</v>
      </c>
      <c r="L271" s="40"/>
      <c r="M271" s="195" t="s">
        <v>1</v>
      </c>
      <c r="N271" s="196" t="s">
        <v>41</v>
      </c>
      <c r="O271" s="72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9" t="s">
        <v>174</v>
      </c>
      <c r="AT271" s="199" t="s">
        <v>169</v>
      </c>
      <c r="AU271" s="199" t="s">
        <v>86</v>
      </c>
      <c r="AY271" s="18" t="s">
        <v>167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8" t="s">
        <v>84</v>
      </c>
      <c r="BK271" s="200">
        <f>ROUND(I271*H271,2)</f>
        <v>0</v>
      </c>
      <c r="BL271" s="18" t="s">
        <v>174</v>
      </c>
      <c r="BM271" s="199" t="s">
        <v>893</v>
      </c>
    </row>
    <row r="272" spans="1:65" s="14" customFormat="1" ht="11.25">
      <c r="B272" s="213"/>
      <c r="C272" s="214"/>
      <c r="D272" s="203" t="s">
        <v>187</v>
      </c>
      <c r="E272" s="215" t="s">
        <v>1</v>
      </c>
      <c r="F272" s="216" t="s">
        <v>894</v>
      </c>
      <c r="G272" s="214"/>
      <c r="H272" s="215" t="s">
        <v>1</v>
      </c>
      <c r="I272" s="217"/>
      <c r="J272" s="214"/>
      <c r="K272" s="214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187</v>
      </c>
      <c r="AU272" s="222" t="s">
        <v>86</v>
      </c>
      <c r="AV272" s="14" t="s">
        <v>84</v>
      </c>
      <c r="AW272" s="14" t="s">
        <v>32</v>
      </c>
      <c r="AX272" s="14" t="s">
        <v>76</v>
      </c>
      <c r="AY272" s="222" t="s">
        <v>167</v>
      </c>
    </row>
    <row r="273" spans="1:65" s="13" customFormat="1" ht="11.25">
      <c r="B273" s="201"/>
      <c r="C273" s="202"/>
      <c r="D273" s="203" t="s">
        <v>187</v>
      </c>
      <c r="E273" s="204" t="s">
        <v>1</v>
      </c>
      <c r="F273" s="205" t="s">
        <v>895</v>
      </c>
      <c r="G273" s="202"/>
      <c r="H273" s="206">
        <v>144</v>
      </c>
      <c r="I273" s="207"/>
      <c r="J273" s="202"/>
      <c r="K273" s="202"/>
      <c r="L273" s="208"/>
      <c r="M273" s="209"/>
      <c r="N273" s="210"/>
      <c r="O273" s="210"/>
      <c r="P273" s="210"/>
      <c r="Q273" s="210"/>
      <c r="R273" s="210"/>
      <c r="S273" s="210"/>
      <c r="T273" s="211"/>
      <c r="AT273" s="212" t="s">
        <v>187</v>
      </c>
      <c r="AU273" s="212" t="s">
        <v>86</v>
      </c>
      <c r="AV273" s="13" t="s">
        <v>86</v>
      </c>
      <c r="AW273" s="13" t="s">
        <v>32</v>
      </c>
      <c r="AX273" s="13" t="s">
        <v>84</v>
      </c>
      <c r="AY273" s="212" t="s">
        <v>167</v>
      </c>
    </row>
    <row r="274" spans="1:65" s="2" customFormat="1" ht="24.2" customHeight="1">
      <c r="A274" s="35"/>
      <c r="B274" s="36"/>
      <c r="C274" s="188" t="s">
        <v>306</v>
      </c>
      <c r="D274" s="188" t="s">
        <v>169</v>
      </c>
      <c r="E274" s="189" t="s">
        <v>896</v>
      </c>
      <c r="F274" s="190" t="s">
        <v>897</v>
      </c>
      <c r="G274" s="191" t="s">
        <v>172</v>
      </c>
      <c r="H274" s="192">
        <v>105</v>
      </c>
      <c r="I274" s="193"/>
      <c r="J274" s="194">
        <f>ROUND(I274*H274,2)</f>
        <v>0</v>
      </c>
      <c r="K274" s="190" t="s">
        <v>173</v>
      </c>
      <c r="L274" s="40"/>
      <c r="M274" s="195" t="s">
        <v>1</v>
      </c>
      <c r="N274" s="196" t="s">
        <v>41</v>
      </c>
      <c r="O274" s="72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9" t="s">
        <v>174</v>
      </c>
      <c r="AT274" s="199" t="s">
        <v>169</v>
      </c>
      <c r="AU274" s="199" t="s">
        <v>86</v>
      </c>
      <c r="AY274" s="18" t="s">
        <v>167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8" t="s">
        <v>84</v>
      </c>
      <c r="BK274" s="200">
        <f>ROUND(I274*H274,2)</f>
        <v>0</v>
      </c>
      <c r="BL274" s="18" t="s">
        <v>174</v>
      </c>
      <c r="BM274" s="199" t="s">
        <v>898</v>
      </c>
    </row>
    <row r="275" spans="1:65" s="14" customFormat="1" ht="11.25">
      <c r="B275" s="213"/>
      <c r="C275" s="214"/>
      <c r="D275" s="203" t="s">
        <v>187</v>
      </c>
      <c r="E275" s="215" t="s">
        <v>1</v>
      </c>
      <c r="F275" s="216" t="s">
        <v>894</v>
      </c>
      <c r="G275" s="214"/>
      <c r="H275" s="215" t="s">
        <v>1</v>
      </c>
      <c r="I275" s="217"/>
      <c r="J275" s="214"/>
      <c r="K275" s="214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187</v>
      </c>
      <c r="AU275" s="222" t="s">
        <v>86</v>
      </c>
      <c r="AV275" s="14" t="s">
        <v>84</v>
      </c>
      <c r="AW275" s="14" t="s">
        <v>32</v>
      </c>
      <c r="AX275" s="14" t="s">
        <v>76</v>
      </c>
      <c r="AY275" s="222" t="s">
        <v>167</v>
      </c>
    </row>
    <row r="276" spans="1:65" s="13" customFormat="1" ht="11.25">
      <c r="B276" s="201"/>
      <c r="C276" s="202"/>
      <c r="D276" s="203" t="s">
        <v>187</v>
      </c>
      <c r="E276" s="204" t="s">
        <v>1</v>
      </c>
      <c r="F276" s="205" t="s">
        <v>899</v>
      </c>
      <c r="G276" s="202"/>
      <c r="H276" s="206">
        <v>40.5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187</v>
      </c>
      <c r="AU276" s="212" t="s">
        <v>86</v>
      </c>
      <c r="AV276" s="13" t="s">
        <v>86</v>
      </c>
      <c r="AW276" s="13" t="s">
        <v>32</v>
      </c>
      <c r="AX276" s="13" t="s">
        <v>76</v>
      </c>
      <c r="AY276" s="212" t="s">
        <v>167</v>
      </c>
    </row>
    <row r="277" spans="1:65" s="13" customFormat="1" ht="11.25">
      <c r="B277" s="201"/>
      <c r="C277" s="202"/>
      <c r="D277" s="203" t="s">
        <v>187</v>
      </c>
      <c r="E277" s="204" t="s">
        <v>1</v>
      </c>
      <c r="F277" s="205" t="s">
        <v>900</v>
      </c>
      <c r="G277" s="202"/>
      <c r="H277" s="206">
        <v>61.5</v>
      </c>
      <c r="I277" s="207"/>
      <c r="J277" s="202"/>
      <c r="K277" s="202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187</v>
      </c>
      <c r="AU277" s="212" t="s">
        <v>86</v>
      </c>
      <c r="AV277" s="13" t="s">
        <v>86</v>
      </c>
      <c r="AW277" s="13" t="s">
        <v>32</v>
      </c>
      <c r="AX277" s="13" t="s">
        <v>76</v>
      </c>
      <c r="AY277" s="212" t="s">
        <v>167</v>
      </c>
    </row>
    <row r="278" spans="1:65" s="16" customFormat="1" ht="11.25">
      <c r="B278" s="249"/>
      <c r="C278" s="250"/>
      <c r="D278" s="203" t="s">
        <v>187</v>
      </c>
      <c r="E278" s="251" t="s">
        <v>1</v>
      </c>
      <c r="F278" s="252" t="s">
        <v>774</v>
      </c>
      <c r="G278" s="250"/>
      <c r="H278" s="253">
        <v>102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AT278" s="259" t="s">
        <v>187</v>
      </c>
      <c r="AU278" s="259" t="s">
        <v>86</v>
      </c>
      <c r="AV278" s="16" t="s">
        <v>179</v>
      </c>
      <c r="AW278" s="16" t="s">
        <v>32</v>
      </c>
      <c r="AX278" s="16" t="s">
        <v>76</v>
      </c>
      <c r="AY278" s="259" t="s">
        <v>167</v>
      </c>
    </row>
    <row r="279" spans="1:65" s="13" customFormat="1" ht="11.25">
      <c r="B279" s="201"/>
      <c r="C279" s="202"/>
      <c r="D279" s="203" t="s">
        <v>187</v>
      </c>
      <c r="E279" s="204" t="s">
        <v>1</v>
      </c>
      <c r="F279" s="205" t="s">
        <v>901</v>
      </c>
      <c r="G279" s="202"/>
      <c r="H279" s="206">
        <v>105</v>
      </c>
      <c r="I279" s="207"/>
      <c r="J279" s="202"/>
      <c r="K279" s="202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187</v>
      </c>
      <c r="AU279" s="212" t="s">
        <v>86</v>
      </c>
      <c r="AV279" s="13" t="s">
        <v>86</v>
      </c>
      <c r="AW279" s="13" t="s">
        <v>32</v>
      </c>
      <c r="AX279" s="13" t="s">
        <v>84</v>
      </c>
      <c r="AY279" s="212" t="s">
        <v>167</v>
      </c>
    </row>
    <row r="280" spans="1:65" s="12" customFormat="1" ht="22.9" customHeight="1">
      <c r="B280" s="172"/>
      <c r="C280" s="173"/>
      <c r="D280" s="174" t="s">
        <v>75</v>
      </c>
      <c r="E280" s="186" t="s">
        <v>179</v>
      </c>
      <c r="F280" s="186" t="s">
        <v>902</v>
      </c>
      <c r="G280" s="173"/>
      <c r="H280" s="173"/>
      <c r="I280" s="176"/>
      <c r="J280" s="187">
        <f>BK280</f>
        <v>0</v>
      </c>
      <c r="K280" s="173"/>
      <c r="L280" s="178"/>
      <c r="M280" s="179"/>
      <c r="N280" s="180"/>
      <c r="O280" s="180"/>
      <c r="P280" s="181">
        <f>SUM(P281:P286)</f>
        <v>0</v>
      </c>
      <c r="Q280" s="180"/>
      <c r="R280" s="181">
        <f>SUM(R281:R286)</f>
        <v>6.8719999999999999</v>
      </c>
      <c r="S280" s="180"/>
      <c r="T280" s="182">
        <f>SUM(T281:T286)</f>
        <v>0</v>
      </c>
      <c r="AR280" s="183" t="s">
        <v>84</v>
      </c>
      <c r="AT280" s="184" t="s">
        <v>75</v>
      </c>
      <c r="AU280" s="184" t="s">
        <v>84</v>
      </c>
      <c r="AY280" s="183" t="s">
        <v>167</v>
      </c>
      <c r="BK280" s="185">
        <f>SUM(BK281:BK286)</f>
        <v>0</v>
      </c>
    </row>
    <row r="281" spans="1:65" s="2" customFormat="1" ht="21.75" customHeight="1">
      <c r="A281" s="35"/>
      <c r="B281" s="36"/>
      <c r="C281" s="188" t="s">
        <v>312</v>
      </c>
      <c r="D281" s="188" t="s">
        <v>169</v>
      </c>
      <c r="E281" s="189" t="s">
        <v>903</v>
      </c>
      <c r="F281" s="190" t="s">
        <v>904</v>
      </c>
      <c r="G281" s="191" t="s">
        <v>182</v>
      </c>
      <c r="H281" s="192">
        <v>533</v>
      </c>
      <c r="I281" s="193"/>
      <c r="J281" s="194">
        <f>ROUND(I281*H281,2)</f>
        <v>0</v>
      </c>
      <c r="K281" s="190" t="s">
        <v>173</v>
      </c>
      <c r="L281" s="40"/>
      <c r="M281" s="195" t="s">
        <v>1</v>
      </c>
      <c r="N281" s="196" t="s">
        <v>41</v>
      </c>
      <c r="O281" s="72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9" t="s">
        <v>174</v>
      </c>
      <c r="AT281" s="199" t="s">
        <v>169</v>
      </c>
      <c r="AU281" s="199" t="s">
        <v>86</v>
      </c>
      <c r="AY281" s="18" t="s">
        <v>167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8" t="s">
        <v>84</v>
      </c>
      <c r="BK281" s="200">
        <f>ROUND(I281*H281,2)</f>
        <v>0</v>
      </c>
      <c r="BL281" s="18" t="s">
        <v>174</v>
      </c>
      <c r="BM281" s="199" t="s">
        <v>905</v>
      </c>
    </row>
    <row r="282" spans="1:65" s="13" customFormat="1" ht="11.25">
      <c r="B282" s="201"/>
      <c r="C282" s="202"/>
      <c r="D282" s="203" t="s">
        <v>187</v>
      </c>
      <c r="E282" s="204" t="s">
        <v>1</v>
      </c>
      <c r="F282" s="205" t="s">
        <v>906</v>
      </c>
      <c r="G282" s="202"/>
      <c r="H282" s="206">
        <v>533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187</v>
      </c>
      <c r="AU282" s="212" t="s">
        <v>86</v>
      </c>
      <c r="AV282" s="13" t="s">
        <v>86</v>
      </c>
      <c r="AW282" s="13" t="s">
        <v>32</v>
      </c>
      <c r="AX282" s="13" t="s">
        <v>84</v>
      </c>
      <c r="AY282" s="212" t="s">
        <v>167</v>
      </c>
    </row>
    <row r="283" spans="1:65" s="2" customFormat="1" ht="24.2" customHeight="1">
      <c r="A283" s="35"/>
      <c r="B283" s="36"/>
      <c r="C283" s="188" t="s">
        <v>316</v>
      </c>
      <c r="D283" s="188" t="s">
        <v>169</v>
      </c>
      <c r="E283" s="189" t="s">
        <v>907</v>
      </c>
      <c r="F283" s="190" t="s">
        <v>908</v>
      </c>
      <c r="G283" s="191" t="s">
        <v>338</v>
      </c>
      <c r="H283" s="192">
        <v>1</v>
      </c>
      <c r="I283" s="193"/>
      <c r="J283" s="194">
        <f>ROUND(I283*H283,2)</f>
        <v>0</v>
      </c>
      <c r="K283" s="190" t="s">
        <v>173</v>
      </c>
      <c r="L283" s="40"/>
      <c r="M283" s="195" t="s">
        <v>1</v>
      </c>
      <c r="N283" s="196" t="s">
        <v>41</v>
      </c>
      <c r="O283" s="72"/>
      <c r="P283" s="197">
        <f>O283*H283</f>
        <v>0</v>
      </c>
      <c r="Q283" s="197">
        <v>2E-3</v>
      </c>
      <c r="R283" s="197">
        <f>Q283*H283</f>
        <v>2E-3</v>
      </c>
      <c r="S283" s="197">
        <v>0</v>
      </c>
      <c r="T283" s="19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9" t="s">
        <v>174</v>
      </c>
      <c r="AT283" s="199" t="s">
        <v>169</v>
      </c>
      <c r="AU283" s="199" t="s">
        <v>86</v>
      </c>
      <c r="AY283" s="18" t="s">
        <v>167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8" t="s">
        <v>84</v>
      </c>
      <c r="BK283" s="200">
        <f>ROUND(I283*H283,2)</f>
        <v>0</v>
      </c>
      <c r="BL283" s="18" t="s">
        <v>174</v>
      </c>
      <c r="BM283" s="199" t="s">
        <v>909</v>
      </c>
    </row>
    <row r="284" spans="1:65" s="2" customFormat="1" ht="24.2" customHeight="1">
      <c r="A284" s="35"/>
      <c r="B284" s="36"/>
      <c r="C284" s="234" t="s">
        <v>320</v>
      </c>
      <c r="D284" s="234" t="s">
        <v>278</v>
      </c>
      <c r="E284" s="235" t="s">
        <v>910</v>
      </c>
      <c r="F284" s="236" t="s">
        <v>911</v>
      </c>
      <c r="G284" s="237" t="s">
        <v>338</v>
      </c>
      <c r="H284" s="238">
        <v>1</v>
      </c>
      <c r="I284" s="239"/>
      <c r="J284" s="240">
        <f>ROUND(I284*H284,2)</f>
        <v>0</v>
      </c>
      <c r="K284" s="236" t="s">
        <v>1</v>
      </c>
      <c r="L284" s="241"/>
      <c r="M284" s="242" t="s">
        <v>1</v>
      </c>
      <c r="N284" s="243" t="s">
        <v>41</v>
      </c>
      <c r="O284" s="72"/>
      <c r="P284" s="197">
        <f>O284*H284</f>
        <v>0</v>
      </c>
      <c r="Q284" s="197">
        <v>5.29</v>
      </c>
      <c r="R284" s="197">
        <f>Q284*H284</f>
        <v>5.29</v>
      </c>
      <c r="S284" s="197">
        <v>0</v>
      </c>
      <c r="T284" s="19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9" t="s">
        <v>207</v>
      </c>
      <c r="AT284" s="199" t="s">
        <v>278</v>
      </c>
      <c r="AU284" s="199" t="s">
        <v>86</v>
      </c>
      <c r="AY284" s="18" t="s">
        <v>167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8" t="s">
        <v>84</v>
      </c>
      <c r="BK284" s="200">
        <f>ROUND(I284*H284,2)</f>
        <v>0</v>
      </c>
      <c r="BL284" s="18" t="s">
        <v>174</v>
      </c>
      <c r="BM284" s="199" t="s">
        <v>912</v>
      </c>
    </row>
    <row r="285" spans="1:65" s="2" customFormat="1" ht="24.2" customHeight="1">
      <c r="A285" s="35"/>
      <c r="B285" s="36"/>
      <c r="C285" s="188" t="s">
        <v>325</v>
      </c>
      <c r="D285" s="188" t="s">
        <v>169</v>
      </c>
      <c r="E285" s="189" t="s">
        <v>913</v>
      </c>
      <c r="F285" s="190" t="s">
        <v>914</v>
      </c>
      <c r="G285" s="191" t="s">
        <v>338</v>
      </c>
      <c r="H285" s="192">
        <v>1</v>
      </c>
      <c r="I285" s="193"/>
      <c r="J285" s="194">
        <f>ROUND(I285*H285,2)</f>
        <v>0</v>
      </c>
      <c r="K285" s="190" t="s">
        <v>173</v>
      </c>
      <c r="L285" s="40"/>
      <c r="M285" s="195" t="s">
        <v>1</v>
      </c>
      <c r="N285" s="196" t="s">
        <v>41</v>
      </c>
      <c r="O285" s="72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9" t="s">
        <v>174</v>
      </c>
      <c r="AT285" s="199" t="s">
        <v>169</v>
      </c>
      <c r="AU285" s="199" t="s">
        <v>86</v>
      </c>
      <c r="AY285" s="18" t="s">
        <v>167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8" t="s">
        <v>84</v>
      </c>
      <c r="BK285" s="200">
        <f>ROUND(I285*H285,2)</f>
        <v>0</v>
      </c>
      <c r="BL285" s="18" t="s">
        <v>174</v>
      </c>
      <c r="BM285" s="199" t="s">
        <v>915</v>
      </c>
    </row>
    <row r="286" spans="1:65" s="2" customFormat="1" ht="24.2" customHeight="1">
      <c r="A286" s="35"/>
      <c r="B286" s="36"/>
      <c r="C286" s="234" t="s">
        <v>330</v>
      </c>
      <c r="D286" s="234" t="s">
        <v>278</v>
      </c>
      <c r="E286" s="235" t="s">
        <v>916</v>
      </c>
      <c r="F286" s="236" t="s">
        <v>917</v>
      </c>
      <c r="G286" s="237" t="s">
        <v>338</v>
      </c>
      <c r="H286" s="238">
        <v>1</v>
      </c>
      <c r="I286" s="239"/>
      <c r="J286" s="240">
        <f>ROUND(I286*H286,2)</f>
        <v>0</v>
      </c>
      <c r="K286" s="236" t="s">
        <v>1</v>
      </c>
      <c r="L286" s="241"/>
      <c r="M286" s="242" t="s">
        <v>1</v>
      </c>
      <c r="N286" s="243" t="s">
        <v>41</v>
      </c>
      <c r="O286" s="72"/>
      <c r="P286" s="197">
        <f>O286*H286</f>
        <v>0</v>
      </c>
      <c r="Q286" s="197">
        <v>1.58</v>
      </c>
      <c r="R286" s="197">
        <f>Q286*H286</f>
        <v>1.58</v>
      </c>
      <c r="S286" s="197">
        <v>0</v>
      </c>
      <c r="T286" s="198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9" t="s">
        <v>207</v>
      </c>
      <c r="AT286" s="199" t="s">
        <v>278</v>
      </c>
      <c r="AU286" s="199" t="s">
        <v>86</v>
      </c>
      <c r="AY286" s="18" t="s">
        <v>167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8" t="s">
        <v>84</v>
      </c>
      <c r="BK286" s="200">
        <f>ROUND(I286*H286,2)</f>
        <v>0</v>
      </c>
      <c r="BL286" s="18" t="s">
        <v>174</v>
      </c>
      <c r="BM286" s="199" t="s">
        <v>918</v>
      </c>
    </row>
    <row r="287" spans="1:65" s="12" customFormat="1" ht="22.9" customHeight="1">
      <c r="B287" s="172"/>
      <c r="C287" s="173"/>
      <c r="D287" s="174" t="s">
        <v>75</v>
      </c>
      <c r="E287" s="186" t="s">
        <v>174</v>
      </c>
      <c r="F287" s="186" t="s">
        <v>329</v>
      </c>
      <c r="G287" s="173"/>
      <c r="H287" s="173"/>
      <c r="I287" s="176"/>
      <c r="J287" s="187">
        <f>BK287</f>
        <v>0</v>
      </c>
      <c r="K287" s="173"/>
      <c r="L287" s="178"/>
      <c r="M287" s="179"/>
      <c r="N287" s="180"/>
      <c r="O287" s="180"/>
      <c r="P287" s="181">
        <f>SUM(P288:P313)</f>
        <v>0</v>
      </c>
      <c r="Q287" s="180"/>
      <c r="R287" s="181">
        <f>SUM(R288:R313)</f>
        <v>384.63147105000002</v>
      </c>
      <c r="S287" s="180"/>
      <c r="T287" s="182">
        <f>SUM(T288:T313)</f>
        <v>0</v>
      </c>
      <c r="AR287" s="183" t="s">
        <v>84</v>
      </c>
      <c r="AT287" s="184" t="s">
        <v>75</v>
      </c>
      <c r="AU287" s="184" t="s">
        <v>84</v>
      </c>
      <c r="AY287" s="183" t="s">
        <v>167</v>
      </c>
      <c r="BK287" s="185">
        <f>SUM(BK288:BK313)</f>
        <v>0</v>
      </c>
    </row>
    <row r="288" spans="1:65" s="2" customFormat="1" ht="16.5" customHeight="1">
      <c r="A288" s="35"/>
      <c r="B288" s="36"/>
      <c r="C288" s="188" t="s">
        <v>335</v>
      </c>
      <c r="D288" s="188" t="s">
        <v>169</v>
      </c>
      <c r="E288" s="189" t="s">
        <v>919</v>
      </c>
      <c r="F288" s="190" t="s">
        <v>920</v>
      </c>
      <c r="G288" s="191" t="s">
        <v>192</v>
      </c>
      <c r="H288" s="192">
        <v>89.421000000000006</v>
      </c>
      <c r="I288" s="193"/>
      <c r="J288" s="194">
        <f>ROUND(I288*H288,2)</f>
        <v>0</v>
      </c>
      <c r="K288" s="190" t="s">
        <v>173</v>
      </c>
      <c r="L288" s="40"/>
      <c r="M288" s="195" t="s">
        <v>1</v>
      </c>
      <c r="N288" s="196" t="s">
        <v>41</v>
      </c>
      <c r="O288" s="72"/>
      <c r="P288" s="197">
        <f>O288*H288</f>
        <v>0</v>
      </c>
      <c r="Q288" s="197">
        <v>1.8907700000000001</v>
      </c>
      <c r="R288" s="197">
        <f>Q288*H288</f>
        <v>169.07454417000002</v>
      </c>
      <c r="S288" s="197">
        <v>0</v>
      </c>
      <c r="T288" s="19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9" t="s">
        <v>174</v>
      </c>
      <c r="AT288" s="199" t="s">
        <v>169</v>
      </c>
      <c r="AU288" s="199" t="s">
        <v>86</v>
      </c>
      <c r="AY288" s="18" t="s">
        <v>167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8" t="s">
        <v>84</v>
      </c>
      <c r="BK288" s="200">
        <f>ROUND(I288*H288,2)</f>
        <v>0</v>
      </c>
      <c r="BL288" s="18" t="s">
        <v>174</v>
      </c>
      <c r="BM288" s="199" t="s">
        <v>921</v>
      </c>
    </row>
    <row r="289" spans="1:65" s="13" customFormat="1" ht="11.25">
      <c r="B289" s="201"/>
      <c r="C289" s="202"/>
      <c r="D289" s="203" t="s">
        <v>187</v>
      </c>
      <c r="E289" s="204" t="s">
        <v>130</v>
      </c>
      <c r="F289" s="205" t="s">
        <v>922</v>
      </c>
      <c r="G289" s="202"/>
      <c r="H289" s="206">
        <v>87.944999999999993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187</v>
      </c>
      <c r="AU289" s="212" t="s">
        <v>86</v>
      </c>
      <c r="AV289" s="13" t="s">
        <v>86</v>
      </c>
      <c r="AW289" s="13" t="s">
        <v>32</v>
      </c>
      <c r="AX289" s="13" t="s">
        <v>76</v>
      </c>
      <c r="AY289" s="212" t="s">
        <v>167</v>
      </c>
    </row>
    <row r="290" spans="1:65" s="14" customFormat="1" ht="11.25">
      <c r="B290" s="213"/>
      <c r="C290" s="214"/>
      <c r="D290" s="203" t="s">
        <v>187</v>
      </c>
      <c r="E290" s="215" t="s">
        <v>1</v>
      </c>
      <c r="F290" s="216" t="s">
        <v>923</v>
      </c>
      <c r="G290" s="214"/>
      <c r="H290" s="215" t="s">
        <v>1</v>
      </c>
      <c r="I290" s="217"/>
      <c r="J290" s="214"/>
      <c r="K290" s="214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187</v>
      </c>
      <c r="AU290" s="222" t="s">
        <v>86</v>
      </c>
      <c r="AV290" s="14" t="s">
        <v>84</v>
      </c>
      <c r="AW290" s="14" t="s">
        <v>32</v>
      </c>
      <c r="AX290" s="14" t="s">
        <v>76</v>
      </c>
      <c r="AY290" s="222" t="s">
        <v>167</v>
      </c>
    </row>
    <row r="291" spans="1:65" s="13" customFormat="1" ht="11.25">
      <c r="B291" s="201"/>
      <c r="C291" s="202"/>
      <c r="D291" s="203" t="s">
        <v>187</v>
      </c>
      <c r="E291" s="204" t="s">
        <v>1</v>
      </c>
      <c r="F291" s="205" t="s">
        <v>924</v>
      </c>
      <c r="G291" s="202"/>
      <c r="H291" s="206">
        <v>1.1519999999999999</v>
      </c>
      <c r="I291" s="207"/>
      <c r="J291" s="202"/>
      <c r="K291" s="202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187</v>
      </c>
      <c r="AU291" s="212" t="s">
        <v>86</v>
      </c>
      <c r="AV291" s="13" t="s">
        <v>86</v>
      </c>
      <c r="AW291" s="13" t="s">
        <v>32</v>
      </c>
      <c r="AX291" s="13" t="s">
        <v>76</v>
      </c>
      <c r="AY291" s="212" t="s">
        <v>167</v>
      </c>
    </row>
    <row r="292" spans="1:65" s="14" customFormat="1" ht="11.25">
      <c r="B292" s="213"/>
      <c r="C292" s="214"/>
      <c r="D292" s="203" t="s">
        <v>187</v>
      </c>
      <c r="E292" s="215" t="s">
        <v>1</v>
      </c>
      <c r="F292" s="216" t="s">
        <v>925</v>
      </c>
      <c r="G292" s="214"/>
      <c r="H292" s="215" t="s">
        <v>1</v>
      </c>
      <c r="I292" s="217"/>
      <c r="J292" s="214"/>
      <c r="K292" s="214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187</v>
      </c>
      <c r="AU292" s="222" t="s">
        <v>86</v>
      </c>
      <c r="AV292" s="14" t="s">
        <v>84</v>
      </c>
      <c r="AW292" s="14" t="s">
        <v>32</v>
      </c>
      <c r="AX292" s="14" t="s">
        <v>76</v>
      </c>
      <c r="AY292" s="222" t="s">
        <v>167</v>
      </c>
    </row>
    <row r="293" spans="1:65" s="13" customFormat="1" ht="11.25">
      <c r="B293" s="201"/>
      <c r="C293" s="202"/>
      <c r="D293" s="203" t="s">
        <v>187</v>
      </c>
      <c r="E293" s="204" t="s">
        <v>1</v>
      </c>
      <c r="F293" s="205" t="s">
        <v>926</v>
      </c>
      <c r="G293" s="202"/>
      <c r="H293" s="206">
        <v>0.32400000000000001</v>
      </c>
      <c r="I293" s="207"/>
      <c r="J293" s="202"/>
      <c r="K293" s="202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187</v>
      </c>
      <c r="AU293" s="212" t="s">
        <v>86</v>
      </c>
      <c r="AV293" s="13" t="s">
        <v>86</v>
      </c>
      <c r="AW293" s="13" t="s">
        <v>32</v>
      </c>
      <c r="AX293" s="13" t="s">
        <v>76</v>
      </c>
      <c r="AY293" s="212" t="s">
        <v>167</v>
      </c>
    </row>
    <row r="294" spans="1:65" s="15" customFormat="1" ht="11.25">
      <c r="B294" s="223"/>
      <c r="C294" s="224"/>
      <c r="D294" s="203" t="s">
        <v>187</v>
      </c>
      <c r="E294" s="225" t="s">
        <v>748</v>
      </c>
      <c r="F294" s="226" t="s">
        <v>244</v>
      </c>
      <c r="G294" s="224"/>
      <c r="H294" s="227">
        <v>89.421000000000006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187</v>
      </c>
      <c r="AU294" s="233" t="s">
        <v>86</v>
      </c>
      <c r="AV294" s="15" t="s">
        <v>174</v>
      </c>
      <c r="AW294" s="15" t="s">
        <v>32</v>
      </c>
      <c r="AX294" s="15" t="s">
        <v>84</v>
      </c>
      <c r="AY294" s="233" t="s">
        <v>167</v>
      </c>
    </row>
    <row r="295" spans="1:65" s="2" customFormat="1" ht="33" customHeight="1">
      <c r="A295" s="35"/>
      <c r="B295" s="36"/>
      <c r="C295" s="188" t="s">
        <v>340</v>
      </c>
      <c r="D295" s="188" t="s">
        <v>169</v>
      </c>
      <c r="E295" s="189" t="s">
        <v>927</v>
      </c>
      <c r="F295" s="190" t="s">
        <v>928</v>
      </c>
      <c r="G295" s="191" t="s">
        <v>192</v>
      </c>
      <c r="H295" s="192">
        <v>0.32400000000000001</v>
      </c>
      <c r="I295" s="193"/>
      <c r="J295" s="194">
        <f>ROUND(I295*H295,2)</f>
        <v>0</v>
      </c>
      <c r="K295" s="190" t="s">
        <v>173</v>
      </c>
      <c r="L295" s="40"/>
      <c r="M295" s="195" t="s">
        <v>1</v>
      </c>
      <c r="N295" s="196" t="s">
        <v>41</v>
      </c>
      <c r="O295" s="72"/>
      <c r="P295" s="197">
        <f>O295*H295</f>
        <v>0</v>
      </c>
      <c r="Q295" s="197">
        <v>2.3010199999999998</v>
      </c>
      <c r="R295" s="197">
        <f>Q295*H295</f>
        <v>0.74553048</v>
      </c>
      <c r="S295" s="197">
        <v>0</v>
      </c>
      <c r="T295" s="198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9" t="s">
        <v>174</v>
      </c>
      <c r="AT295" s="199" t="s">
        <v>169</v>
      </c>
      <c r="AU295" s="199" t="s">
        <v>86</v>
      </c>
      <c r="AY295" s="18" t="s">
        <v>167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8" t="s">
        <v>84</v>
      </c>
      <c r="BK295" s="200">
        <f>ROUND(I295*H295,2)</f>
        <v>0</v>
      </c>
      <c r="BL295" s="18" t="s">
        <v>174</v>
      </c>
      <c r="BM295" s="199" t="s">
        <v>929</v>
      </c>
    </row>
    <row r="296" spans="1:65" s="14" customFormat="1" ht="11.25">
      <c r="B296" s="213"/>
      <c r="C296" s="214"/>
      <c r="D296" s="203" t="s">
        <v>187</v>
      </c>
      <c r="E296" s="215" t="s">
        <v>1</v>
      </c>
      <c r="F296" s="216" t="s">
        <v>930</v>
      </c>
      <c r="G296" s="214"/>
      <c r="H296" s="215" t="s">
        <v>1</v>
      </c>
      <c r="I296" s="217"/>
      <c r="J296" s="214"/>
      <c r="K296" s="214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187</v>
      </c>
      <c r="AU296" s="222" t="s">
        <v>86</v>
      </c>
      <c r="AV296" s="14" t="s">
        <v>84</v>
      </c>
      <c r="AW296" s="14" t="s">
        <v>32</v>
      </c>
      <c r="AX296" s="14" t="s">
        <v>76</v>
      </c>
      <c r="AY296" s="222" t="s">
        <v>167</v>
      </c>
    </row>
    <row r="297" spans="1:65" s="13" customFormat="1" ht="11.25">
      <c r="B297" s="201"/>
      <c r="C297" s="202"/>
      <c r="D297" s="203" t="s">
        <v>187</v>
      </c>
      <c r="E297" s="204" t="s">
        <v>1</v>
      </c>
      <c r="F297" s="205" t="s">
        <v>926</v>
      </c>
      <c r="G297" s="202"/>
      <c r="H297" s="206">
        <v>0.32400000000000001</v>
      </c>
      <c r="I297" s="207"/>
      <c r="J297" s="202"/>
      <c r="K297" s="202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187</v>
      </c>
      <c r="AU297" s="212" t="s">
        <v>86</v>
      </c>
      <c r="AV297" s="13" t="s">
        <v>86</v>
      </c>
      <c r="AW297" s="13" t="s">
        <v>32</v>
      </c>
      <c r="AX297" s="13" t="s">
        <v>84</v>
      </c>
      <c r="AY297" s="212" t="s">
        <v>167</v>
      </c>
    </row>
    <row r="298" spans="1:65" s="2" customFormat="1" ht="24.2" customHeight="1">
      <c r="A298" s="35"/>
      <c r="B298" s="36"/>
      <c r="C298" s="188" t="s">
        <v>345</v>
      </c>
      <c r="D298" s="188" t="s">
        <v>169</v>
      </c>
      <c r="E298" s="189" t="s">
        <v>931</v>
      </c>
      <c r="F298" s="190" t="s">
        <v>932</v>
      </c>
      <c r="G298" s="191" t="s">
        <v>172</v>
      </c>
      <c r="H298" s="192">
        <v>0.72</v>
      </c>
      <c r="I298" s="193"/>
      <c r="J298" s="194">
        <f>ROUND(I298*H298,2)</f>
        <v>0</v>
      </c>
      <c r="K298" s="190" t="s">
        <v>173</v>
      </c>
      <c r="L298" s="40"/>
      <c r="M298" s="195" t="s">
        <v>1</v>
      </c>
      <c r="N298" s="196" t="s">
        <v>41</v>
      </c>
      <c r="O298" s="72"/>
      <c r="P298" s="197">
        <f>O298*H298</f>
        <v>0</v>
      </c>
      <c r="Q298" s="197">
        <v>6.3200000000000001E-3</v>
      </c>
      <c r="R298" s="197">
        <f>Q298*H298</f>
        <v>4.5503999999999996E-3</v>
      </c>
      <c r="S298" s="197">
        <v>0</v>
      </c>
      <c r="T298" s="198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9" t="s">
        <v>174</v>
      </c>
      <c r="AT298" s="199" t="s">
        <v>169</v>
      </c>
      <c r="AU298" s="199" t="s">
        <v>86</v>
      </c>
      <c r="AY298" s="18" t="s">
        <v>167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8" t="s">
        <v>84</v>
      </c>
      <c r="BK298" s="200">
        <f>ROUND(I298*H298,2)</f>
        <v>0</v>
      </c>
      <c r="BL298" s="18" t="s">
        <v>174</v>
      </c>
      <c r="BM298" s="199" t="s">
        <v>933</v>
      </c>
    </row>
    <row r="299" spans="1:65" s="13" customFormat="1" ht="11.25">
      <c r="B299" s="201"/>
      <c r="C299" s="202"/>
      <c r="D299" s="203" t="s">
        <v>187</v>
      </c>
      <c r="E299" s="204" t="s">
        <v>1</v>
      </c>
      <c r="F299" s="205" t="s">
        <v>934</v>
      </c>
      <c r="G299" s="202"/>
      <c r="H299" s="206">
        <v>0.72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187</v>
      </c>
      <c r="AU299" s="212" t="s">
        <v>86</v>
      </c>
      <c r="AV299" s="13" t="s">
        <v>86</v>
      </c>
      <c r="AW299" s="13" t="s">
        <v>32</v>
      </c>
      <c r="AX299" s="13" t="s">
        <v>84</v>
      </c>
      <c r="AY299" s="212" t="s">
        <v>167</v>
      </c>
    </row>
    <row r="300" spans="1:65" s="2" customFormat="1" ht="33" customHeight="1">
      <c r="A300" s="35"/>
      <c r="B300" s="36"/>
      <c r="C300" s="188" t="s">
        <v>349</v>
      </c>
      <c r="D300" s="188" t="s">
        <v>169</v>
      </c>
      <c r="E300" s="189" t="s">
        <v>935</v>
      </c>
      <c r="F300" s="190" t="s">
        <v>936</v>
      </c>
      <c r="G300" s="191" t="s">
        <v>192</v>
      </c>
      <c r="H300" s="192">
        <v>28.8</v>
      </c>
      <c r="I300" s="193"/>
      <c r="J300" s="194">
        <f>ROUND(I300*H300,2)</f>
        <v>0</v>
      </c>
      <c r="K300" s="190" t="s">
        <v>173</v>
      </c>
      <c r="L300" s="40"/>
      <c r="M300" s="195" t="s">
        <v>1</v>
      </c>
      <c r="N300" s="196" t="s">
        <v>41</v>
      </c>
      <c r="O300" s="72"/>
      <c r="P300" s="197">
        <f>O300*H300</f>
        <v>0</v>
      </c>
      <c r="Q300" s="197">
        <v>1.89</v>
      </c>
      <c r="R300" s="197">
        <f>Q300*H300</f>
        <v>54.431999999999995</v>
      </c>
      <c r="S300" s="197">
        <v>0</v>
      </c>
      <c r="T300" s="19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9" t="s">
        <v>174</v>
      </c>
      <c r="AT300" s="199" t="s">
        <v>169</v>
      </c>
      <c r="AU300" s="199" t="s">
        <v>86</v>
      </c>
      <c r="AY300" s="18" t="s">
        <v>167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8" t="s">
        <v>84</v>
      </c>
      <c r="BK300" s="200">
        <f>ROUND(I300*H300,2)</f>
        <v>0</v>
      </c>
      <c r="BL300" s="18" t="s">
        <v>174</v>
      </c>
      <c r="BM300" s="199" t="s">
        <v>937</v>
      </c>
    </row>
    <row r="301" spans="1:65" s="14" customFormat="1" ht="11.25">
      <c r="B301" s="213"/>
      <c r="C301" s="214"/>
      <c r="D301" s="203" t="s">
        <v>187</v>
      </c>
      <c r="E301" s="215" t="s">
        <v>1</v>
      </c>
      <c r="F301" s="216" t="s">
        <v>894</v>
      </c>
      <c r="G301" s="214"/>
      <c r="H301" s="215" t="s">
        <v>1</v>
      </c>
      <c r="I301" s="217"/>
      <c r="J301" s="214"/>
      <c r="K301" s="214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187</v>
      </c>
      <c r="AU301" s="222" t="s">
        <v>86</v>
      </c>
      <c r="AV301" s="14" t="s">
        <v>84</v>
      </c>
      <c r="AW301" s="14" t="s">
        <v>32</v>
      </c>
      <c r="AX301" s="14" t="s">
        <v>76</v>
      </c>
      <c r="AY301" s="222" t="s">
        <v>167</v>
      </c>
    </row>
    <row r="302" spans="1:65" s="13" customFormat="1" ht="11.25">
      <c r="B302" s="201"/>
      <c r="C302" s="202"/>
      <c r="D302" s="203" t="s">
        <v>187</v>
      </c>
      <c r="E302" s="204" t="s">
        <v>1</v>
      </c>
      <c r="F302" s="205" t="s">
        <v>938</v>
      </c>
      <c r="G302" s="202"/>
      <c r="H302" s="206">
        <v>28.8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187</v>
      </c>
      <c r="AU302" s="212" t="s">
        <v>86</v>
      </c>
      <c r="AV302" s="13" t="s">
        <v>86</v>
      </c>
      <c r="AW302" s="13" t="s">
        <v>32</v>
      </c>
      <c r="AX302" s="13" t="s">
        <v>84</v>
      </c>
      <c r="AY302" s="212" t="s">
        <v>167</v>
      </c>
    </row>
    <row r="303" spans="1:65" s="2" customFormat="1" ht="24.2" customHeight="1">
      <c r="A303" s="35"/>
      <c r="B303" s="36"/>
      <c r="C303" s="188" t="s">
        <v>356</v>
      </c>
      <c r="D303" s="188" t="s">
        <v>169</v>
      </c>
      <c r="E303" s="189" t="s">
        <v>939</v>
      </c>
      <c r="F303" s="190" t="s">
        <v>940</v>
      </c>
      <c r="G303" s="191" t="s">
        <v>192</v>
      </c>
      <c r="H303" s="192">
        <v>26.4</v>
      </c>
      <c r="I303" s="193"/>
      <c r="J303" s="194">
        <f>ROUND(I303*H303,2)</f>
        <v>0</v>
      </c>
      <c r="K303" s="190" t="s">
        <v>173</v>
      </c>
      <c r="L303" s="40"/>
      <c r="M303" s="195" t="s">
        <v>1</v>
      </c>
      <c r="N303" s="196" t="s">
        <v>41</v>
      </c>
      <c r="O303" s="72"/>
      <c r="P303" s="197">
        <f>O303*H303</f>
        <v>0</v>
      </c>
      <c r="Q303" s="197">
        <v>2.79989</v>
      </c>
      <c r="R303" s="197">
        <f>Q303*H303</f>
        <v>73.917096000000001</v>
      </c>
      <c r="S303" s="197">
        <v>0</v>
      </c>
      <c r="T303" s="19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9" t="s">
        <v>174</v>
      </c>
      <c r="AT303" s="199" t="s">
        <v>169</v>
      </c>
      <c r="AU303" s="199" t="s">
        <v>86</v>
      </c>
      <c r="AY303" s="18" t="s">
        <v>167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8" t="s">
        <v>84</v>
      </c>
      <c r="BK303" s="200">
        <f>ROUND(I303*H303,2)</f>
        <v>0</v>
      </c>
      <c r="BL303" s="18" t="s">
        <v>174</v>
      </c>
      <c r="BM303" s="199" t="s">
        <v>941</v>
      </c>
    </row>
    <row r="304" spans="1:65" s="13" customFormat="1" ht="11.25">
      <c r="B304" s="201"/>
      <c r="C304" s="202"/>
      <c r="D304" s="203" t="s">
        <v>187</v>
      </c>
      <c r="E304" s="204" t="s">
        <v>1</v>
      </c>
      <c r="F304" s="205" t="s">
        <v>778</v>
      </c>
      <c r="G304" s="202"/>
      <c r="H304" s="206">
        <v>26.4</v>
      </c>
      <c r="I304" s="207"/>
      <c r="J304" s="202"/>
      <c r="K304" s="202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187</v>
      </c>
      <c r="AU304" s="212" t="s">
        <v>86</v>
      </c>
      <c r="AV304" s="13" t="s">
        <v>86</v>
      </c>
      <c r="AW304" s="13" t="s">
        <v>32</v>
      </c>
      <c r="AX304" s="13" t="s">
        <v>84</v>
      </c>
      <c r="AY304" s="212" t="s">
        <v>167</v>
      </c>
    </row>
    <row r="305" spans="1:65" s="2" customFormat="1" ht="37.9" customHeight="1">
      <c r="A305" s="35"/>
      <c r="B305" s="36"/>
      <c r="C305" s="188" t="s">
        <v>360</v>
      </c>
      <c r="D305" s="188" t="s">
        <v>169</v>
      </c>
      <c r="E305" s="189" t="s">
        <v>942</v>
      </c>
      <c r="F305" s="190" t="s">
        <v>943</v>
      </c>
      <c r="G305" s="191" t="s">
        <v>192</v>
      </c>
      <c r="H305" s="192">
        <v>31</v>
      </c>
      <c r="I305" s="193"/>
      <c r="J305" s="194">
        <f>ROUND(I305*H305,2)</f>
        <v>0</v>
      </c>
      <c r="K305" s="190" t="s">
        <v>173</v>
      </c>
      <c r="L305" s="40"/>
      <c r="M305" s="195" t="s">
        <v>1</v>
      </c>
      <c r="N305" s="196" t="s">
        <v>41</v>
      </c>
      <c r="O305" s="72"/>
      <c r="P305" s="197">
        <f>O305*H305</f>
        <v>0</v>
      </c>
      <c r="Q305" s="197">
        <v>2.0327999999999999</v>
      </c>
      <c r="R305" s="197">
        <f>Q305*H305</f>
        <v>63.016799999999996</v>
      </c>
      <c r="S305" s="197">
        <v>0</v>
      </c>
      <c r="T305" s="198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9" t="s">
        <v>174</v>
      </c>
      <c r="AT305" s="199" t="s">
        <v>169</v>
      </c>
      <c r="AU305" s="199" t="s">
        <v>86</v>
      </c>
      <c r="AY305" s="18" t="s">
        <v>167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8" t="s">
        <v>84</v>
      </c>
      <c r="BK305" s="200">
        <f>ROUND(I305*H305,2)</f>
        <v>0</v>
      </c>
      <c r="BL305" s="18" t="s">
        <v>174</v>
      </c>
      <c r="BM305" s="199" t="s">
        <v>944</v>
      </c>
    </row>
    <row r="306" spans="1:65" s="14" customFormat="1" ht="11.25">
      <c r="B306" s="213"/>
      <c r="C306" s="214"/>
      <c r="D306" s="203" t="s">
        <v>187</v>
      </c>
      <c r="E306" s="215" t="s">
        <v>1</v>
      </c>
      <c r="F306" s="216" t="s">
        <v>945</v>
      </c>
      <c r="G306" s="214"/>
      <c r="H306" s="215" t="s">
        <v>1</v>
      </c>
      <c r="I306" s="217"/>
      <c r="J306" s="214"/>
      <c r="K306" s="214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187</v>
      </c>
      <c r="AU306" s="222" t="s">
        <v>86</v>
      </c>
      <c r="AV306" s="14" t="s">
        <v>84</v>
      </c>
      <c r="AW306" s="14" t="s">
        <v>32</v>
      </c>
      <c r="AX306" s="14" t="s">
        <v>76</v>
      </c>
      <c r="AY306" s="222" t="s">
        <v>167</v>
      </c>
    </row>
    <row r="307" spans="1:65" s="13" customFormat="1" ht="11.25">
      <c r="B307" s="201"/>
      <c r="C307" s="202"/>
      <c r="D307" s="203" t="s">
        <v>187</v>
      </c>
      <c r="E307" s="204" t="s">
        <v>1</v>
      </c>
      <c r="F307" s="205" t="s">
        <v>946</v>
      </c>
      <c r="G307" s="202"/>
      <c r="H307" s="206">
        <v>12.15</v>
      </c>
      <c r="I307" s="207"/>
      <c r="J307" s="202"/>
      <c r="K307" s="202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187</v>
      </c>
      <c r="AU307" s="212" t="s">
        <v>86</v>
      </c>
      <c r="AV307" s="13" t="s">
        <v>86</v>
      </c>
      <c r="AW307" s="13" t="s">
        <v>32</v>
      </c>
      <c r="AX307" s="13" t="s">
        <v>76</v>
      </c>
      <c r="AY307" s="212" t="s">
        <v>167</v>
      </c>
    </row>
    <row r="308" spans="1:65" s="13" customFormat="1" ht="11.25">
      <c r="B308" s="201"/>
      <c r="C308" s="202"/>
      <c r="D308" s="203" t="s">
        <v>187</v>
      </c>
      <c r="E308" s="204" t="s">
        <v>1</v>
      </c>
      <c r="F308" s="205" t="s">
        <v>947</v>
      </c>
      <c r="G308" s="202"/>
      <c r="H308" s="206">
        <v>18.45</v>
      </c>
      <c r="I308" s="207"/>
      <c r="J308" s="202"/>
      <c r="K308" s="202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187</v>
      </c>
      <c r="AU308" s="212" t="s">
        <v>86</v>
      </c>
      <c r="AV308" s="13" t="s">
        <v>86</v>
      </c>
      <c r="AW308" s="13" t="s">
        <v>32</v>
      </c>
      <c r="AX308" s="13" t="s">
        <v>76</v>
      </c>
      <c r="AY308" s="212" t="s">
        <v>167</v>
      </c>
    </row>
    <row r="309" spans="1:65" s="13" customFormat="1" ht="11.25">
      <c r="B309" s="201"/>
      <c r="C309" s="202"/>
      <c r="D309" s="203" t="s">
        <v>187</v>
      </c>
      <c r="E309" s="204" t="s">
        <v>1</v>
      </c>
      <c r="F309" s="205" t="s">
        <v>948</v>
      </c>
      <c r="G309" s="202"/>
      <c r="H309" s="206">
        <v>0.3</v>
      </c>
      <c r="I309" s="207"/>
      <c r="J309" s="202"/>
      <c r="K309" s="202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187</v>
      </c>
      <c r="AU309" s="212" t="s">
        <v>86</v>
      </c>
      <c r="AV309" s="13" t="s">
        <v>86</v>
      </c>
      <c r="AW309" s="13" t="s">
        <v>32</v>
      </c>
      <c r="AX309" s="13" t="s">
        <v>76</v>
      </c>
      <c r="AY309" s="212" t="s">
        <v>167</v>
      </c>
    </row>
    <row r="310" spans="1:65" s="16" customFormat="1" ht="11.25">
      <c r="B310" s="249"/>
      <c r="C310" s="250"/>
      <c r="D310" s="203" t="s">
        <v>187</v>
      </c>
      <c r="E310" s="251" t="s">
        <v>1</v>
      </c>
      <c r="F310" s="252" t="s">
        <v>774</v>
      </c>
      <c r="G310" s="250"/>
      <c r="H310" s="253">
        <v>30.9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187</v>
      </c>
      <c r="AU310" s="259" t="s">
        <v>86</v>
      </c>
      <c r="AV310" s="16" t="s">
        <v>179</v>
      </c>
      <c r="AW310" s="16" t="s">
        <v>32</v>
      </c>
      <c r="AX310" s="16" t="s">
        <v>76</v>
      </c>
      <c r="AY310" s="259" t="s">
        <v>167</v>
      </c>
    </row>
    <row r="311" spans="1:65" s="13" customFormat="1" ht="11.25">
      <c r="B311" s="201"/>
      <c r="C311" s="202"/>
      <c r="D311" s="203" t="s">
        <v>187</v>
      </c>
      <c r="E311" s="204" t="s">
        <v>1</v>
      </c>
      <c r="F311" s="205" t="s">
        <v>320</v>
      </c>
      <c r="G311" s="202"/>
      <c r="H311" s="206">
        <v>31</v>
      </c>
      <c r="I311" s="207"/>
      <c r="J311" s="202"/>
      <c r="K311" s="202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187</v>
      </c>
      <c r="AU311" s="212" t="s">
        <v>86</v>
      </c>
      <c r="AV311" s="13" t="s">
        <v>86</v>
      </c>
      <c r="AW311" s="13" t="s">
        <v>32</v>
      </c>
      <c r="AX311" s="13" t="s">
        <v>84</v>
      </c>
      <c r="AY311" s="212" t="s">
        <v>167</v>
      </c>
    </row>
    <row r="312" spans="1:65" s="2" customFormat="1" ht="24.2" customHeight="1">
      <c r="A312" s="35"/>
      <c r="B312" s="36"/>
      <c r="C312" s="188" t="s">
        <v>365</v>
      </c>
      <c r="D312" s="188" t="s">
        <v>169</v>
      </c>
      <c r="E312" s="189" t="s">
        <v>949</v>
      </c>
      <c r="F312" s="190" t="s">
        <v>950</v>
      </c>
      <c r="G312" s="191" t="s">
        <v>172</v>
      </c>
      <c r="H312" s="192">
        <v>39</v>
      </c>
      <c r="I312" s="193"/>
      <c r="J312" s="194">
        <f>ROUND(I312*H312,2)</f>
        <v>0</v>
      </c>
      <c r="K312" s="190" t="s">
        <v>173</v>
      </c>
      <c r="L312" s="40"/>
      <c r="M312" s="195" t="s">
        <v>1</v>
      </c>
      <c r="N312" s="196" t="s">
        <v>41</v>
      </c>
      <c r="O312" s="72"/>
      <c r="P312" s="197">
        <f>O312*H312</f>
        <v>0</v>
      </c>
      <c r="Q312" s="197">
        <v>0.60104999999999997</v>
      </c>
      <c r="R312" s="197">
        <f>Q312*H312</f>
        <v>23.440949999999997</v>
      </c>
      <c r="S312" s="197">
        <v>0</v>
      </c>
      <c r="T312" s="198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9" t="s">
        <v>174</v>
      </c>
      <c r="AT312" s="199" t="s">
        <v>169</v>
      </c>
      <c r="AU312" s="199" t="s">
        <v>86</v>
      </c>
      <c r="AY312" s="18" t="s">
        <v>167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8" t="s">
        <v>84</v>
      </c>
      <c r="BK312" s="200">
        <f>ROUND(I312*H312,2)</f>
        <v>0</v>
      </c>
      <c r="BL312" s="18" t="s">
        <v>174</v>
      </c>
      <c r="BM312" s="199" t="s">
        <v>951</v>
      </c>
    </row>
    <row r="313" spans="1:65" s="13" customFormat="1" ht="11.25">
      <c r="B313" s="201"/>
      <c r="C313" s="202"/>
      <c r="D313" s="203" t="s">
        <v>187</v>
      </c>
      <c r="E313" s="204" t="s">
        <v>1</v>
      </c>
      <c r="F313" s="205" t="s">
        <v>952</v>
      </c>
      <c r="G313" s="202"/>
      <c r="H313" s="206">
        <v>39</v>
      </c>
      <c r="I313" s="207"/>
      <c r="J313" s="202"/>
      <c r="K313" s="202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187</v>
      </c>
      <c r="AU313" s="212" t="s">
        <v>86</v>
      </c>
      <c r="AV313" s="13" t="s">
        <v>86</v>
      </c>
      <c r="AW313" s="13" t="s">
        <v>32</v>
      </c>
      <c r="AX313" s="13" t="s">
        <v>84</v>
      </c>
      <c r="AY313" s="212" t="s">
        <v>167</v>
      </c>
    </row>
    <row r="314" spans="1:65" s="12" customFormat="1" ht="22.9" customHeight="1">
      <c r="B314" s="172"/>
      <c r="C314" s="173"/>
      <c r="D314" s="174" t="s">
        <v>75</v>
      </c>
      <c r="E314" s="186" t="s">
        <v>207</v>
      </c>
      <c r="F314" s="186" t="s">
        <v>379</v>
      </c>
      <c r="G314" s="173"/>
      <c r="H314" s="173"/>
      <c r="I314" s="176"/>
      <c r="J314" s="187">
        <f>BK314</f>
        <v>0</v>
      </c>
      <c r="K314" s="173"/>
      <c r="L314" s="178"/>
      <c r="M314" s="179"/>
      <c r="N314" s="180"/>
      <c r="O314" s="180"/>
      <c r="P314" s="181">
        <f>SUM(P315:P354)</f>
        <v>0</v>
      </c>
      <c r="Q314" s="180"/>
      <c r="R314" s="181">
        <f>SUM(R315:R354)</f>
        <v>48.575516250000021</v>
      </c>
      <c r="S314" s="180"/>
      <c r="T314" s="182">
        <f>SUM(T315:T354)</f>
        <v>0</v>
      </c>
      <c r="AR314" s="183" t="s">
        <v>84</v>
      </c>
      <c r="AT314" s="184" t="s">
        <v>75</v>
      </c>
      <c r="AU314" s="184" t="s">
        <v>84</v>
      </c>
      <c r="AY314" s="183" t="s">
        <v>167</v>
      </c>
      <c r="BK314" s="185">
        <f>SUM(BK315:BK354)</f>
        <v>0</v>
      </c>
    </row>
    <row r="315" spans="1:65" s="2" customFormat="1" ht="24.2" customHeight="1">
      <c r="A315" s="35"/>
      <c r="B315" s="36"/>
      <c r="C315" s="188" t="s">
        <v>371</v>
      </c>
      <c r="D315" s="188" t="s">
        <v>169</v>
      </c>
      <c r="E315" s="189" t="s">
        <v>953</v>
      </c>
      <c r="F315" s="190" t="s">
        <v>954</v>
      </c>
      <c r="G315" s="191" t="s">
        <v>182</v>
      </c>
      <c r="H315" s="192">
        <v>172</v>
      </c>
      <c r="I315" s="193"/>
      <c r="J315" s="194">
        <f>ROUND(I315*H315,2)</f>
        <v>0</v>
      </c>
      <c r="K315" s="190" t="s">
        <v>173</v>
      </c>
      <c r="L315" s="40"/>
      <c r="M315" s="195" t="s">
        <v>1</v>
      </c>
      <c r="N315" s="196" t="s">
        <v>41</v>
      </c>
      <c r="O315" s="72"/>
      <c r="P315" s="197">
        <f>O315*H315</f>
        <v>0</v>
      </c>
      <c r="Q315" s="197">
        <v>1.235E-2</v>
      </c>
      <c r="R315" s="197">
        <f>Q315*H315</f>
        <v>2.1242000000000001</v>
      </c>
      <c r="S315" s="197">
        <v>0</v>
      </c>
      <c r="T315" s="198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9" t="s">
        <v>174</v>
      </c>
      <c r="AT315" s="199" t="s">
        <v>169</v>
      </c>
      <c r="AU315" s="199" t="s">
        <v>86</v>
      </c>
      <c r="AY315" s="18" t="s">
        <v>167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8" t="s">
        <v>84</v>
      </c>
      <c r="BK315" s="200">
        <f>ROUND(I315*H315,2)</f>
        <v>0</v>
      </c>
      <c r="BL315" s="18" t="s">
        <v>174</v>
      </c>
      <c r="BM315" s="199" t="s">
        <v>955</v>
      </c>
    </row>
    <row r="316" spans="1:65" s="2" customFormat="1" ht="24.2" customHeight="1">
      <c r="A316" s="35"/>
      <c r="B316" s="36"/>
      <c r="C316" s="188" t="s">
        <v>375</v>
      </c>
      <c r="D316" s="188" t="s">
        <v>169</v>
      </c>
      <c r="E316" s="189" t="s">
        <v>956</v>
      </c>
      <c r="F316" s="190" t="s">
        <v>957</v>
      </c>
      <c r="G316" s="191" t="s">
        <v>182</v>
      </c>
      <c r="H316" s="192">
        <v>117</v>
      </c>
      <c r="I316" s="193"/>
      <c r="J316" s="194">
        <f>ROUND(I316*H316,2)</f>
        <v>0</v>
      </c>
      <c r="K316" s="190" t="s">
        <v>173</v>
      </c>
      <c r="L316" s="40"/>
      <c r="M316" s="195" t="s">
        <v>1</v>
      </c>
      <c r="N316" s="196" t="s">
        <v>41</v>
      </c>
      <c r="O316" s="72"/>
      <c r="P316" s="197">
        <f>O316*H316</f>
        <v>0</v>
      </c>
      <c r="Q316" s="197">
        <v>2.0000000000000002E-5</v>
      </c>
      <c r="R316" s="197">
        <f>Q316*H316</f>
        <v>2.3400000000000001E-3</v>
      </c>
      <c r="S316" s="197">
        <v>0</v>
      </c>
      <c r="T316" s="198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9" t="s">
        <v>174</v>
      </c>
      <c r="AT316" s="199" t="s">
        <v>169</v>
      </c>
      <c r="AU316" s="199" t="s">
        <v>86</v>
      </c>
      <c r="AY316" s="18" t="s">
        <v>167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8" t="s">
        <v>84</v>
      </c>
      <c r="BK316" s="200">
        <f>ROUND(I316*H316,2)</f>
        <v>0</v>
      </c>
      <c r="BL316" s="18" t="s">
        <v>174</v>
      </c>
      <c r="BM316" s="199" t="s">
        <v>958</v>
      </c>
    </row>
    <row r="317" spans="1:65" s="2" customFormat="1" ht="24.2" customHeight="1">
      <c r="A317" s="35"/>
      <c r="B317" s="36"/>
      <c r="C317" s="234" t="s">
        <v>124</v>
      </c>
      <c r="D317" s="234" t="s">
        <v>278</v>
      </c>
      <c r="E317" s="235" t="s">
        <v>959</v>
      </c>
      <c r="F317" s="236" t="s">
        <v>960</v>
      </c>
      <c r="G317" s="237" t="s">
        <v>182</v>
      </c>
      <c r="H317" s="238">
        <v>118.755</v>
      </c>
      <c r="I317" s="239"/>
      <c r="J317" s="240">
        <f>ROUND(I317*H317,2)</f>
        <v>0</v>
      </c>
      <c r="K317" s="236" t="s">
        <v>173</v>
      </c>
      <c r="L317" s="241"/>
      <c r="M317" s="242" t="s">
        <v>1</v>
      </c>
      <c r="N317" s="243" t="s">
        <v>41</v>
      </c>
      <c r="O317" s="72"/>
      <c r="P317" s="197">
        <f>O317*H317</f>
        <v>0</v>
      </c>
      <c r="Q317" s="197">
        <v>7.3099999999999997E-3</v>
      </c>
      <c r="R317" s="197">
        <f>Q317*H317</f>
        <v>0.86809904999999987</v>
      </c>
      <c r="S317" s="197">
        <v>0</v>
      </c>
      <c r="T317" s="198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9" t="s">
        <v>207</v>
      </c>
      <c r="AT317" s="199" t="s">
        <v>278</v>
      </c>
      <c r="AU317" s="199" t="s">
        <v>86</v>
      </c>
      <c r="AY317" s="18" t="s">
        <v>167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8" t="s">
        <v>84</v>
      </c>
      <c r="BK317" s="200">
        <f>ROUND(I317*H317,2)</f>
        <v>0</v>
      </c>
      <c r="BL317" s="18" t="s">
        <v>174</v>
      </c>
      <c r="BM317" s="199" t="s">
        <v>961</v>
      </c>
    </row>
    <row r="318" spans="1:65" s="13" customFormat="1" ht="11.25">
      <c r="B318" s="201"/>
      <c r="C318" s="202"/>
      <c r="D318" s="203" t="s">
        <v>187</v>
      </c>
      <c r="E318" s="202"/>
      <c r="F318" s="205" t="s">
        <v>962</v>
      </c>
      <c r="G318" s="202"/>
      <c r="H318" s="206">
        <v>118.755</v>
      </c>
      <c r="I318" s="207"/>
      <c r="J318" s="202"/>
      <c r="K318" s="202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187</v>
      </c>
      <c r="AU318" s="212" t="s">
        <v>86</v>
      </c>
      <c r="AV318" s="13" t="s">
        <v>86</v>
      </c>
      <c r="AW318" s="13" t="s">
        <v>4</v>
      </c>
      <c r="AX318" s="13" t="s">
        <v>84</v>
      </c>
      <c r="AY318" s="212" t="s">
        <v>167</v>
      </c>
    </row>
    <row r="319" spans="1:65" s="2" customFormat="1" ht="24.2" customHeight="1">
      <c r="A319" s="35"/>
      <c r="B319" s="36"/>
      <c r="C319" s="188" t="s">
        <v>389</v>
      </c>
      <c r="D319" s="188" t="s">
        <v>169</v>
      </c>
      <c r="E319" s="189" t="s">
        <v>963</v>
      </c>
      <c r="F319" s="190" t="s">
        <v>964</v>
      </c>
      <c r="G319" s="191" t="s">
        <v>182</v>
      </c>
      <c r="H319" s="192">
        <v>244</v>
      </c>
      <c r="I319" s="193"/>
      <c r="J319" s="194">
        <f>ROUND(I319*H319,2)</f>
        <v>0</v>
      </c>
      <c r="K319" s="190" t="s">
        <v>173</v>
      </c>
      <c r="L319" s="40"/>
      <c r="M319" s="195" t="s">
        <v>1</v>
      </c>
      <c r="N319" s="196" t="s">
        <v>41</v>
      </c>
      <c r="O319" s="72"/>
      <c r="P319" s="197">
        <f>O319*H319</f>
        <v>0</v>
      </c>
      <c r="Q319" s="197">
        <v>2.0000000000000002E-5</v>
      </c>
      <c r="R319" s="197">
        <f>Q319*H319</f>
        <v>4.8800000000000007E-3</v>
      </c>
      <c r="S319" s="197">
        <v>0</v>
      </c>
      <c r="T319" s="198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9" t="s">
        <v>174</v>
      </c>
      <c r="AT319" s="199" t="s">
        <v>169</v>
      </c>
      <c r="AU319" s="199" t="s">
        <v>86</v>
      </c>
      <c r="AY319" s="18" t="s">
        <v>167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8" t="s">
        <v>84</v>
      </c>
      <c r="BK319" s="200">
        <f>ROUND(I319*H319,2)</f>
        <v>0</v>
      </c>
      <c r="BL319" s="18" t="s">
        <v>174</v>
      </c>
      <c r="BM319" s="199" t="s">
        <v>965</v>
      </c>
    </row>
    <row r="320" spans="1:65" s="2" customFormat="1" ht="24.2" customHeight="1">
      <c r="A320" s="35"/>
      <c r="B320" s="36"/>
      <c r="C320" s="234" t="s">
        <v>393</v>
      </c>
      <c r="D320" s="234" t="s">
        <v>278</v>
      </c>
      <c r="E320" s="235" t="s">
        <v>966</v>
      </c>
      <c r="F320" s="236" t="s">
        <v>967</v>
      </c>
      <c r="G320" s="237" t="s">
        <v>182</v>
      </c>
      <c r="H320" s="238">
        <v>247.66</v>
      </c>
      <c r="I320" s="239"/>
      <c r="J320" s="240">
        <f>ROUND(I320*H320,2)</f>
        <v>0</v>
      </c>
      <c r="K320" s="236" t="s">
        <v>173</v>
      </c>
      <c r="L320" s="241"/>
      <c r="M320" s="242" t="s">
        <v>1</v>
      </c>
      <c r="N320" s="243" t="s">
        <v>41</v>
      </c>
      <c r="O320" s="72"/>
      <c r="P320" s="197">
        <f>O320*H320</f>
        <v>0</v>
      </c>
      <c r="Q320" s="197">
        <v>1.142E-2</v>
      </c>
      <c r="R320" s="197">
        <f>Q320*H320</f>
        <v>2.8282772</v>
      </c>
      <c r="S320" s="197">
        <v>0</v>
      </c>
      <c r="T320" s="198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9" t="s">
        <v>207</v>
      </c>
      <c r="AT320" s="199" t="s">
        <v>278</v>
      </c>
      <c r="AU320" s="199" t="s">
        <v>86</v>
      </c>
      <c r="AY320" s="18" t="s">
        <v>167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8" t="s">
        <v>84</v>
      </c>
      <c r="BK320" s="200">
        <f>ROUND(I320*H320,2)</f>
        <v>0</v>
      </c>
      <c r="BL320" s="18" t="s">
        <v>174</v>
      </c>
      <c r="BM320" s="199" t="s">
        <v>968</v>
      </c>
    </row>
    <row r="321" spans="1:65" s="13" customFormat="1" ht="11.25">
      <c r="B321" s="201"/>
      <c r="C321" s="202"/>
      <c r="D321" s="203" t="s">
        <v>187</v>
      </c>
      <c r="E321" s="202"/>
      <c r="F321" s="205" t="s">
        <v>969</v>
      </c>
      <c r="G321" s="202"/>
      <c r="H321" s="206">
        <v>247.66</v>
      </c>
      <c r="I321" s="207"/>
      <c r="J321" s="202"/>
      <c r="K321" s="202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187</v>
      </c>
      <c r="AU321" s="212" t="s">
        <v>86</v>
      </c>
      <c r="AV321" s="13" t="s">
        <v>86</v>
      </c>
      <c r="AW321" s="13" t="s">
        <v>4</v>
      </c>
      <c r="AX321" s="13" t="s">
        <v>84</v>
      </c>
      <c r="AY321" s="212" t="s">
        <v>167</v>
      </c>
    </row>
    <row r="322" spans="1:65" s="2" customFormat="1" ht="16.5" customHeight="1">
      <c r="A322" s="35"/>
      <c r="B322" s="36"/>
      <c r="C322" s="188" t="s">
        <v>397</v>
      </c>
      <c r="D322" s="188" t="s">
        <v>169</v>
      </c>
      <c r="E322" s="189" t="s">
        <v>970</v>
      </c>
      <c r="F322" s="190" t="s">
        <v>971</v>
      </c>
      <c r="G322" s="191" t="s">
        <v>338</v>
      </c>
      <c r="H322" s="192">
        <v>20</v>
      </c>
      <c r="I322" s="193"/>
      <c r="J322" s="194">
        <f t="shared" ref="J322:J331" si="0">ROUND(I322*H322,2)</f>
        <v>0</v>
      </c>
      <c r="K322" s="190" t="s">
        <v>173</v>
      </c>
      <c r="L322" s="40"/>
      <c r="M322" s="195" t="s">
        <v>1</v>
      </c>
      <c r="N322" s="196" t="s">
        <v>41</v>
      </c>
      <c r="O322" s="72"/>
      <c r="P322" s="197">
        <f t="shared" ref="P322:P331" si="1">O322*H322</f>
        <v>0</v>
      </c>
      <c r="Q322" s="197">
        <v>0</v>
      </c>
      <c r="R322" s="197">
        <f t="shared" ref="R322:R331" si="2">Q322*H322</f>
        <v>0</v>
      </c>
      <c r="S322" s="197">
        <v>0</v>
      </c>
      <c r="T322" s="198">
        <f t="shared" ref="T322:T331" si="3"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9" t="s">
        <v>174</v>
      </c>
      <c r="AT322" s="199" t="s">
        <v>169</v>
      </c>
      <c r="AU322" s="199" t="s">
        <v>86</v>
      </c>
      <c r="AY322" s="18" t="s">
        <v>167</v>
      </c>
      <c r="BE322" s="200">
        <f t="shared" ref="BE322:BE331" si="4">IF(N322="základní",J322,0)</f>
        <v>0</v>
      </c>
      <c r="BF322" s="200">
        <f t="shared" ref="BF322:BF331" si="5">IF(N322="snížená",J322,0)</f>
        <v>0</v>
      </c>
      <c r="BG322" s="200">
        <f t="shared" ref="BG322:BG331" si="6">IF(N322="zákl. přenesená",J322,0)</f>
        <v>0</v>
      </c>
      <c r="BH322" s="200">
        <f t="shared" ref="BH322:BH331" si="7">IF(N322="sníž. přenesená",J322,0)</f>
        <v>0</v>
      </c>
      <c r="BI322" s="200">
        <f t="shared" ref="BI322:BI331" si="8">IF(N322="nulová",J322,0)</f>
        <v>0</v>
      </c>
      <c r="BJ322" s="18" t="s">
        <v>84</v>
      </c>
      <c r="BK322" s="200">
        <f t="shared" ref="BK322:BK331" si="9">ROUND(I322*H322,2)</f>
        <v>0</v>
      </c>
      <c r="BL322" s="18" t="s">
        <v>174</v>
      </c>
      <c r="BM322" s="199" t="s">
        <v>972</v>
      </c>
    </row>
    <row r="323" spans="1:65" s="2" customFormat="1" ht="24.2" customHeight="1">
      <c r="A323" s="35"/>
      <c r="B323" s="36"/>
      <c r="C323" s="234" t="s">
        <v>401</v>
      </c>
      <c r="D323" s="234" t="s">
        <v>278</v>
      </c>
      <c r="E323" s="235" t="s">
        <v>973</v>
      </c>
      <c r="F323" s="236" t="s">
        <v>974</v>
      </c>
      <c r="G323" s="237" t="s">
        <v>338</v>
      </c>
      <c r="H323" s="238">
        <v>20</v>
      </c>
      <c r="I323" s="239"/>
      <c r="J323" s="240">
        <f t="shared" si="0"/>
        <v>0</v>
      </c>
      <c r="K323" s="236" t="s">
        <v>1</v>
      </c>
      <c r="L323" s="241"/>
      <c r="M323" s="242" t="s">
        <v>1</v>
      </c>
      <c r="N323" s="243" t="s">
        <v>41</v>
      </c>
      <c r="O323" s="72"/>
      <c r="P323" s="197">
        <f t="shared" si="1"/>
        <v>0</v>
      </c>
      <c r="Q323" s="197">
        <v>2.7999999999999998E-4</v>
      </c>
      <c r="R323" s="197">
        <f t="shared" si="2"/>
        <v>5.5999999999999991E-3</v>
      </c>
      <c r="S323" s="197">
        <v>0</v>
      </c>
      <c r="T323" s="198">
        <f t="shared" si="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9" t="s">
        <v>207</v>
      </c>
      <c r="AT323" s="199" t="s">
        <v>278</v>
      </c>
      <c r="AU323" s="199" t="s">
        <v>86</v>
      </c>
      <c r="AY323" s="18" t="s">
        <v>167</v>
      </c>
      <c r="BE323" s="200">
        <f t="shared" si="4"/>
        <v>0</v>
      </c>
      <c r="BF323" s="200">
        <f t="shared" si="5"/>
        <v>0</v>
      </c>
      <c r="BG323" s="200">
        <f t="shared" si="6"/>
        <v>0</v>
      </c>
      <c r="BH323" s="200">
        <f t="shared" si="7"/>
        <v>0</v>
      </c>
      <c r="BI323" s="200">
        <f t="shared" si="8"/>
        <v>0</v>
      </c>
      <c r="BJ323" s="18" t="s">
        <v>84</v>
      </c>
      <c r="BK323" s="200">
        <f t="shared" si="9"/>
        <v>0</v>
      </c>
      <c r="BL323" s="18" t="s">
        <v>174</v>
      </c>
      <c r="BM323" s="199" t="s">
        <v>975</v>
      </c>
    </row>
    <row r="324" spans="1:65" s="2" customFormat="1" ht="24.2" customHeight="1">
      <c r="A324" s="35"/>
      <c r="B324" s="36"/>
      <c r="C324" s="188" t="s">
        <v>405</v>
      </c>
      <c r="D324" s="188" t="s">
        <v>169</v>
      </c>
      <c r="E324" s="189" t="s">
        <v>976</v>
      </c>
      <c r="F324" s="190" t="s">
        <v>977</v>
      </c>
      <c r="G324" s="191" t="s">
        <v>338</v>
      </c>
      <c r="H324" s="192">
        <v>8</v>
      </c>
      <c r="I324" s="193"/>
      <c r="J324" s="194">
        <f t="shared" si="0"/>
        <v>0</v>
      </c>
      <c r="K324" s="190" t="s">
        <v>173</v>
      </c>
      <c r="L324" s="40"/>
      <c r="M324" s="195" t="s">
        <v>1</v>
      </c>
      <c r="N324" s="196" t="s">
        <v>41</v>
      </c>
      <c r="O324" s="72"/>
      <c r="P324" s="197">
        <f t="shared" si="1"/>
        <v>0</v>
      </c>
      <c r="Q324" s="197">
        <v>0</v>
      </c>
      <c r="R324" s="197">
        <f t="shared" si="2"/>
        <v>0</v>
      </c>
      <c r="S324" s="197">
        <v>0</v>
      </c>
      <c r="T324" s="198">
        <f t="shared" si="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9" t="s">
        <v>174</v>
      </c>
      <c r="AT324" s="199" t="s">
        <v>169</v>
      </c>
      <c r="AU324" s="199" t="s">
        <v>86</v>
      </c>
      <c r="AY324" s="18" t="s">
        <v>167</v>
      </c>
      <c r="BE324" s="200">
        <f t="shared" si="4"/>
        <v>0</v>
      </c>
      <c r="BF324" s="200">
        <f t="shared" si="5"/>
        <v>0</v>
      </c>
      <c r="BG324" s="200">
        <f t="shared" si="6"/>
        <v>0</v>
      </c>
      <c r="BH324" s="200">
        <f t="shared" si="7"/>
        <v>0</v>
      </c>
      <c r="BI324" s="200">
        <f t="shared" si="8"/>
        <v>0</v>
      </c>
      <c r="BJ324" s="18" t="s">
        <v>84</v>
      </c>
      <c r="BK324" s="200">
        <f t="shared" si="9"/>
        <v>0</v>
      </c>
      <c r="BL324" s="18" t="s">
        <v>174</v>
      </c>
      <c r="BM324" s="199" t="s">
        <v>978</v>
      </c>
    </row>
    <row r="325" spans="1:65" s="2" customFormat="1" ht="16.5" customHeight="1">
      <c r="A325" s="35"/>
      <c r="B325" s="36"/>
      <c r="C325" s="234" t="s">
        <v>409</v>
      </c>
      <c r="D325" s="234" t="s">
        <v>278</v>
      </c>
      <c r="E325" s="235" t="s">
        <v>979</v>
      </c>
      <c r="F325" s="236" t="s">
        <v>980</v>
      </c>
      <c r="G325" s="237" t="s">
        <v>338</v>
      </c>
      <c r="H325" s="238">
        <v>8</v>
      </c>
      <c r="I325" s="239"/>
      <c r="J325" s="240">
        <f t="shared" si="0"/>
        <v>0</v>
      </c>
      <c r="K325" s="236" t="s">
        <v>173</v>
      </c>
      <c r="L325" s="241"/>
      <c r="M325" s="242" t="s">
        <v>1</v>
      </c>
      <c r="N325" s="243" t="s">
        <v>41</v>
      </c>
      <c r="O325" s="72"/>
      <c r="P325" s="197">
        <f t="shared" si="1"/>
        <v>0</v>
      </c>
      <c r="Q325" s="197">
        <v>5.0000000000000001E-3</v>
      </c>
      <c r="R325" s="197">
        <f t="shared" si="2"/>
        <v>0.04</v>
      </c>
      <c r="S325" s="197">
        <v>0</v>
      </c>
      <c r="T325" s="198">
        <f t="shared" si="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9" t="s">
        <v>207</v>
      </c>
      <c r="AT325" s="199" t="s">
        <v>278</v>
      </c>
      <c r="AU325" s="199" t="s">
        <v>86</v>
      </c>
      <c r="AY325" s="18" t="s">
        <v>167</v>
      </c>
      <c r="BE325" s="200">
        <f t="shared" si="4"/>
        <v>0</v>
      </c>
      <c r="BF325" s="200">
        <f t="shared" si="5"/>
        <v>0</v>
      </c>
      <c r="BG325" s="200">
        <f t="shared" si="6"/>
        <v>0</v>
      </c>
      <c r="BH325" s="200">
        <f t="shared" si="7"/>
        <v>0</v>
      </c>
      <c r="BI325" s="200">
        <f t="shared" si="8"/>
        <v>0</v>
      </c>
      <c r="BJ325" s="18" t="s">
        <v>84</v>
      </c>
      <c r="BK325" s="200">
        <f t="shared" si="9"/>
        <v>0</v>
      </c>
      <c r="BL325" s="18" t="s">
        <v>174</v>
      </c>
      <c r="BM325" s="199" t="s">
        <v>981</v>
      </c>
    </row>
    <row r="326" spans="1:65" s="2" customFormat="1" ht="24.2" customHeight="1">
      <c r="A326" s="35"/>
      <c r="B326" s="36"/>
      <c r="C326" s="188" t="s">
        <v>413</v>
      </c>
      <c r="D326" s="188" t="s">
        <v>169</v>
      </c>
      <c r="E326" s="189" t="s">
        <v>982</v>
      </c>
      <c r="F326" s="190" t="s">
        <v>983</v>
      </c>
      <c r="G326" s="191" t="s">
        <v>338</v>
      </c>
      <c r="H326" s="192">
        <v>17</v>
      </c>
      <c r="I326" s="193"/>
      <c r="J326" s="194">
        <f t="shared" si="0"/>
        <v>0</v>
      </c>
      <c r="K326" s="190" t="s">
        <v>173</v>
      </c>
      <c r="L326" s="40"/>
      <c r="M326" s="195" t="s">
        <v>1</v>
      </c>
      <c r="N326" s="196" t="s">
        <v>41</v>
      </c>
      <c r="O326" s="72"/>
      <c r="P326" s="197">
        <f t="shared" si="1"/>
        <v>0</v>
      </c>
      <c r="Q326" s="197">
        <v>0</v>
      </c>
      <c r="R326" s="197">
        <f t="shared" si="2"/>
        <v>0</v>
      </c>
      <c r="S326" s="197">
        <v>0</v>
      </c>
      <c r="T326" s="198">
        <f t="shared" si="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9" t="s">
        <v>174</v>
      </c>
      <c r="AT326" s="199" t="s">
        <v>169</v>
      </c>
      <c r="AU326" s="199" t="s">
        <v>86</v>
      </c>
      <c r="AY326" s="18" t="s">
        <v>167</v>
      </c>
      <c r="BE326" s="200">
        <f t="shared" si="4"/>
        <v>0</v>
      </c>
      <c r="BF326" s="200">
        <f t="shared" si="5"/>
        <v>0</v>
      </c>
      <c r="BG326" s="200">
        <f t="shared" si="6"/>
        <v>0</v>
      </c>
      <c r="BH326" s="200">
        <f t="shared" si="7"/>
        <v>0</v>
      </c>
      <c r="BI326" s="200">
        <f t="shared" si="8"/>
        <v>0</v>
      </c>
      <c r="BJ326" s="18" t="s">
        <v>84</v>
      </c>
      <c r="BK326" s="200">
        <f t="shared" si="9"/>
        <v>0</v>
      </c>
      <c r="BL326" s="18" t="s">
        <v>174</v>
      </c>
      <c r="BM326" s="199" t="s">
        <v>984</v>
      </c>
    </row>
    <row r="327" spans="1:65" s="2" customFormat="1" ht="16.5" customHeight="1">
      <c r="A327" s="35"/>
      <c r="B327" s="36"/>
      <c r="C327" s="234" t="s">
        <v>417</v>
      </c>
      <c r="D327" s="234" t="s">
        <v>278</v>
      </c>
      <c r="E327" s="235" t="s">
        <v>985</v>
      </c>
      <c r="F327" s="236" t="s">
        <v>986</v>
      </c>
      <c r="G327" s="237" t="s">
        <v>338</v>
      </c>
      <c r="H327" s="238">
        <v>17</v>
      </c>
      <c r="I327" s="239"/>
      <c r="J327" s="240">
        <f t="shared" si="0"/>
        <v>0</v>
      </c>
      <c r="K327" s="236" t="s">
        <v>173</v>
      </c>
      <c r="L327" s="241"/>
      <c r="M327" s="242" t="s">
        <v>1</v>
      </c>
      <c r="N327" s="243" t="s">
        <v>41</v>
      </c>
      <c r="O327" s="72"/>
      <c r="P327" s="197">
        <f t="shared" si="1"/>
        <v>0</v>
      </c>
      <c r="Q327" s="197">
        <v>8.8000000000000005E-3</v>
      </c>
      <c r="R327" s="197">
        <f t="shared" si="2"/>
        <v>0.14960000000000001</v>
      </c>
      <c r="S327" s="197">
        <v>0</v>
      </c>
      <c r="T327" s="198">
        <f t="shared" si="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9" t="s">
        <v>207</v>
      </c>
      <c r="AT327" s="199" t="s">
        <v>278</v>
      </c>
      <c r="AU327" s="199" t="s">
        <v>86</v>
      </c>
      <c r="AY327" s="18" t="s">
        <v>167</v>
      </c>
      <c r="BE327" s="200">
        <f t="shared" si="4"/>
        <v>0</v>
      </c>
      <c r="BF327" s="200">
        <f t="shared" si="5"/>
        <v>0</v>
      </c>
      <c r="BG327" s="200">
        <f t="shared" si="6"/>
        <v>0</v>
      </c>
      <c r="BH327" s="200">
        <f t="shared" si="7"/>
        <v>0</v>
      </c>
      <c r="BI327" s="200">
        <f t="shared" si="8"/>
        <v>0</v>
      </c>
      <c r="BJ327" s="18" t="s">
        <v>84</v>
      </c>
      <c r="BK327" s="200">
        <f t="shared" si="9"/>
        <v>0</v>
      </c>
      <c r="BL327" s="18" t="s">
        <v>174</v>
      </c>
      <c r="BM327" s="199" t="s">
        <v>987</v>
      </c>
    </row>
    <row r="328" spans="1:65" s="2" customFormat="1" ht="24.2" customHeight="1">
      <c r="A328" s="35"/>
      <c r="B328" s="36"/>
      <c r="C328" s="188" t="s">
        <v>421</v>
      </c>
      <c r="D328" s="188" t="s">
        <v>169</v>
      </c>
      <c r="E328" s="189" t="s">
        <v>982</v>
      </c>
      <c r="F328" s="190" t="s">
        <v>983</v>
      </c>
      <c r="G328" s="191" t="s">
        <v>338</v>
      </c>
      <c r="H328" s="192">
        <v>1</v>
      </c>
      <c r="I328" s="193"/>
      <c r="J328" s="194">
        <f t="shared" si="0"/>
        <v>0</v>
      </c>
      <c r="K328" s="190" t="s">
        <v>173</v>
      </c>
      <c r="L328" s="40"/>
      <c r="M328" s="195" t="s">
        <v>1</v>
      </c>
      <c r="N328" s="196" t="s">
        <v>41</v>
      </c>
      <c r="O328" s="72"/>
      <c r="P328" s="197">
        <f t="shared" si="1"/>
        <v>0</v>
      </c>
      <c r="Q328" s="197">
        <v>0</v>
      </c>
      <c r="R328" s="197">
        <f t="shared" si="2"/>
        <v>0</v>
      </c>
      <c r="S328" s="197">
        <v>0</v>
      </c>
      <c r="T328" s="198">
        <f t="shared" si="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9" t="s">
        <v>174</v>
      </c>
      <c r="AT328" s="199" t="s">
        <v>169</v>
      </c>
      <c r="AU328" s="199" t="s">
        <v>86</v>
      </c>
      <c r="AY328" s="18" t="s">
        <v>167</v>
      </c>
      <c r="BE328" s="200">
        <f t="shared" si="4"/>
        <v>0</v>
      </c>
      <c r="BF328" s="200">
        <f t="shared" si="5"/>
        <v>0</v>
      </c>
      <c r="BG328" s="200">
        <f t="shared" si="6"/>
        <v>0</v>
      </c>
      <c r="BH328" s="200">
        <f t="shared" si="7"/>
        <v>0</v>
      </c>
      <c r="BI328" s="200">
        <f t="shared" si="8"/>
        <v>0</v>
      </c>
      <c r="BJ328" s="18" t="s">
        <v>84</v>
      </c>
      <c r="BK328" s="200">
        <f t="shared" si="9"/>
        <v>0</v>
      </c>
      <c r="BL328" s="18" t="s">
        <v>174</v>
      </c>
      <c r="BM328" s="199" t="s">
        <v>988</v>
      </c>
    </row>
    <row r="329" spans="1:65" s="2" customFormat="1" ht="16.5" customHeight="1">
      <c r="A329" s="35"/>
      <c r="B329" s="36"/>
      <c r="C329" s="234" t="s">
        <v>426</v>
      </c>
      <c r="D329" s="234" t="s">
        <v>278</v>
      </c>
      <c r="E329" s="235" t="s">
        <v>989</v>
      </c>
      <c r="F329" s="236" t="s">
        <v>990</v>
      </c>
      <c r="G329" s="237" t="s">
        <v>338</v>
      </c>
      <c r="H329" s="238">
        <v>1</v>
      </c>
      <c r="I329" s="239"/>
      <c r="J329" s="240">
        <f t="shared" si="0"/>
        <v>0</v>
      </c>
      <c r="K329" s="236" t="s">
        <v>1</v>
      </c>
      <c r="L329" s="241"/>
      <c r="M329" s="242" t="s">
        <v>1</v>
      </c>
      <c r="N329" s="243" t="s">
        <v>41</v>
      </c>
      <c r="O329" s="72"/>
      <c r="P329" s="197">
        <f t="shared" si="1"/>
        <v>0</v>
      </c>
      <c r="Q329" s="197">
        <v>7.1999999999999998E-3</v>
      </c>
      <c r="R329" s="197">
        <f t="shared" si="2"/>
        <v>7.1999999999999998E-3</v>
      </c>
      <c r="S329" s="197">
        <v>0</v>
      </c>
      <c r="T329" s="198">
        <f t="shared" si="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9" t="s">
        <v>207</v>
      </c>
      <c r="AT329" s="199" t="s">
        <v>278</v>
      </c>
      <c r="AU329" s="199" t="s">
        <v>86</v>
      </c>
      <c r="AY329" s="18" t="s">
        <v>167</v>
      </c>
      <c r="BE329" s="200">
        <f t="shared" si="4"/>
        <v>0</v>
      </c>
      <c r="BF329" s="200">
        <f t="shared" si="5"/>
        <v>0</v>
      </c>
      <c r="BG329" s="200">
        <f t="shared" si="6"/>
        <v>0</v>
      </c>
      <c r="BH329" s="200">
        <f t="shared" si="7"/>
        <v>0</v>
      </c>
      <c r="BI329" s="200">
        <f t="shared" si="8"/>
        <v>0</v>
      </c>
      <c r="BJ329" s="18" t="s">
        <v>84</v>
      </c>
      <c r="BK329" s="200">
        <f t="shared" si="9"/>
        <v>0</v>
      </c>
      <c r="BL329" s="18" t="s">
        <v>174</v>
      </c>
      <c r="BM329" s="199" t="s">
        <v>991</v>
      </c>
    </row>
    <row r="330" spans="1:65" s="2" customFormat="1" ht="21.75" customHeight="1">
      <c r="A330" s="35"/>
      <c r="B330" s="36"/>
      <c r="C330" s="188" t="s">
        <v>430</v>
      </c>
      <c r="D330" s="188" t="s">
        <v>169</v>
      </c>
      <c r="E330" s="189" t="s">
        <v>386</v>
      </c>
      <c r="F330" s="190" t="s">
        <v>387</v>
      </c>
      <c r="G330" s="191" t="s">
        <v>182</v>
      </c>
      <c r="H330" s="192">
        <v>172</v>
      </c>
      <c r="I330" s="193"/>
      <c r="J330" s="194">
        <f t="shared" si="0"/>
        <v>0</v>
      </c>
      <c r="K330" s="190" t="s">
        <v>173</v>
      </c>
      <c r="L330" s="40"/>
      <c r="M330" s="195" t="s">
        <v>1</v>
      </c>
      <c r="N330" s="196" t="s">
        <v>41</v>
      </c>
      <c r="O330" s="72"/>
      <c r="P330" s="197">
        <f t="shared" si="1"/>
        <v>0</v>
      </c>
      <c r="Q330" s="197">
        <v>0</v>
      </c>
      <c r="R330" s="197">
        <f t="shared" si="2"/>
        <v>0</v>
      </c>
      <c r="S330" s="197">
        <v>0</v>
      </c>
      <c r="T330" s="198">
        <f t="shared" si="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9" t="s">
        <v>174</v>
      </c>
      <c r="AT330" s="199" t="s">
        <v>169</v>
      </c>
      <c r="AU330" s="199" t="s">
        <v>86</v>
      </c>
      <c r="AY330" s="18" t="s">
        <v>167</v>
      </c>
      <c r="BE330" s="200">
        <f t="shared" si="4"/>
        <v>0</v>
      </c>
      <c r="BF330" s="200">
        <f t="shared" si="5"/>
        <v>0</v>
      </c>
      <c r="BG330" s="200">
        <f t="shared" si="6"/>
        <v>0</v>
      </c>
      <c r="BH330" s="200">
        <f t="shared" si="7"/>
        <v>0</v>
      </c>
      <c r="BI330" s="200">
        <f t="shared" si="8"/>
        <v>0</v>
      </c>
      <c r="BJ330" s="18" t="s">
        <v>84</v>
      </c>
      <c r="BK330" s="200">
        <f t="shared" si="9"/>
        <v>0</v>
      </c>
      <c r="BL330" s="18" t="s">
        <v>174</v>
      </c>
      <c r="BM330" s="199" t="s">
        <v>992</v>
      </c>
    </row>
    <row r="331" spans="1:65" s="2" customFormat="1" ht="24.2" customHeight="1">
      <c r="A331" s="35"/>
      <c r="B331" s="36"/>
      <c r="C331" s="188" t="s">
        <v>434</v>
      </c>
      <c r="D331" s="188" t="s">
        <v>169</v>
      </c>
      <c r="E331" s="189" t="s">
        <v>993</v>
      </c>
      <c r="F331" s="190" t="s">
        <v>994</v>
      </c>
      <c r="G331" s="191" t="s">
        <v>182</v>
      </c>
      <c r="H331" s="192">
        <v>361</v>
      </c>
      <c r="I331" s="193"/>
      <c r="J331" s="194">
        <f t="shared" si="0"/>
        <v>0</v>
      </c>
      <c r="K331" s="190" t="s">
        <v>173</v>
      </c>
      <c r="L331" s="40"/>
      <c r="M331" s="195" t="s">
        <v>1</v>
      </c>
      <c r="N331" s="196" t="s">
        <v>41</v>
      </c>
      <c r="O331" s="72"/>
      <c r="P331" s="197">
        <f t="shared" si="1"/>
        <v>0</v>
      </c>
      <c r="Q331" s="197">
        <v>0</v>
      </c>
      <c r="R331" s="197">
        <f t="shared" si="2"/>
        <v>0</v>
      </c>
      <c r="S331" s="197">
        <v>0</v>
      </c>
      <c r="T331" s="198">
        <f t="shared" si="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9" t="s">
        <v>174</v>
      </c>
      <c r="AT331" s="199" t="s">
        <v>169</v>
      </c>
      <c r="AU331" s="199" t="s">
        <v>86</v>
      </c>
      <c r="AY331" s="18" t="s">
        <v>167</v>
      </c>
      <c r="BE331" s="200">
        <f t="shared" si="4"/>
        <v>0</v>
      </c>
      <c r="BF331" s="200">
        <f t="shared" si="5"/>
        <v>0</v>
      </c>
      <c r="BG331" s="200">
        <f t="shared" si="6"/>
        <v>0</v>
      </c>
      <c r="BH331" s="200">
        <f t="shared" si="7"/>
        <v>0</v>
      </c>
      <c r="BI331" s="200">
        <f t="shared" si="8"/>
        <v>0</v>
      </c>
      <c r="BJ331" s="18" t="s">
        <v>84</v>
      </c>
      <c r="BK331" s="200">
        <f t="shared" si="9"/>
        <v>0</v>
      </c>
      <c r="BL331" s="18" t="s">
        <v>174</v>
      </c>
      <c r="BM331" s="199" t="s">
        <v>995</v>
      </c>
    </row>
    <row r="332" spans="1:65" s="13" customFormat="1" ht="11.25">
      <c r="B332" s="201"/>
      <c r="C332" s="202"/>
      <c r="D332" s="203" t="s">
        <v>187</v>
      </c>
      <c r="E332" s="204" t="s">
        <v>1</v>
      </c>
      <c r="F332" s="205" t="s">
        <v>996</v>
      </c>
      <c r="G332" s="202"/>
      <c r="H332" s="206">
        <v>361</v>
      </c>
      <c r="I332" s="207"/>
      <c r="J332" s="202"/>
      <c r="K332" s="202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187</v>
      </c>
      <c r="AU332" s="212" t="s">
        <v>86</v>
      </c>
      <c r="AV332" s="13" t="s">
        <v>86</v>
      </c>
      <c r="AW332" s="13" t="s">
        <v>32</v>
      </c>
      <c r="AX332" s="13" t="s">
        <v>84</v>
      </c>
      <c r="AY332" s="212" t="s">
        <v>167</v>
      </c>
    </row>
    <row r="333" spans="1:65" s="2" customFormat="1" ht="33" customHeight="1">
      <c r="A333" s="35"/>
      <c r="B333" s="36"/>
      <c r="C333" s="188" t="s">
        <v>438</v>
      </c>
      <c r="D333" s="188" t="s">
        <v>169</v>
      </c>
      <c r="E333" s="189" t="s">
        <v>997</v>
      </c>
      <c r="F333" s="190" t="s">
        <v>998</v>
      </c>
      <c r="G333" s="191" t="s">
        <v>338</v>
      </c>
      <c r="H333" s="192">
        <v>8</v>
      </c>
      <c r="I333" s="193"/>
      <c r="J333" s="194">
        <f>ROUND(I333*H333,2)</f>
        <v>0</v>
      </c>
      <c r="K333" s="190" t="s">
        <v>173</v>
      </c>
      <c r="L333" s="40"/>
      <c r="M333" s="195" t="s">
        <v>1</v>
      </c>
      <c r="N333" s="196" t="s">
        <v>41</v>
      </c>
      <c r="O333" s="72"/>
      <c r="P333" s="197">
        <f>O333*H333</f>
        <v>0</v>
      </c>
      <c r="Q333" s="197">
        <v>2.1167600000000002</v>
      </c>
      <c r="R333" s="197">
        <f>Q333*H333</f>
        <v>16.934080000000002</v>
      </c>
      <c r="S333" s="197">
        <v>0</v>
      </c>
      <c r="T333" s="198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9" t="s">
        <v>174</v>
      </c>
      <c r="AT333" s="199" t="s">
        <v>169</v>
      </c>
      <c r="AU333" s="199" t="s">
        <v>86</v>
      </c>
      <c r="AY333" s="18" t="s">
        <v>167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8" t="s">
        <v>84</v>
      </c>
      <c r="BK333" s="200">
        <f>ROUND(I333*H333,2)</f>
        <v>0</v>
      </c>
      <c r="BL333" s="18" t="s">
        <v>174</v>
      </c>
      <c r="BM333" s="199" t="s">
        <v>999</v>
      </c>
    </row>
    <row r="334" spans="1:65" s="13" customFormat="1" ht="11.25">
      <c r="B334" s="201"/>
      <c r="C334" s="202"/>
      <c r="D334" s="203" t="s">
        <v>187</v>
      </c>
      <c r="E334" s="204" t="s">
        <v>1</v>
      </c>
      <c r="F334" s="205" t="s">
        <v>1000</v>
      </c>
      <c r="G334" s="202"/>
      <c r="H334" s="206">
        <v>8</v>
      </c>
      <c r="I334" s="207"/>
      <c r="J334" s="202"/>
      <c r="K334" s="202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187</v>
      </c>
      <c r="AU334" s="212" t="s">
        <v>86</v>
      </c>
      <c r="AV334" s="13" t="s">
        <v>86</v>
      </c>
      <c r="AW334" s="13" t="s">
        <v>32</v>
      </c>
      <c r="AX334" s="13" t="s">
        <v>84</v>
      </c>
      <c r="AY334" s="212" t="s">
        <v>167</v>
      </c>
    </row>
    <row r="335" spans="1:65" s="2" customFormat="1" ht="24.2" customHeight="1">
      <c r="A335" s="35"/>
      <c r="B335" s="36"/>
      <c r="C335" s="234" t="s">
        <v>442</v>
      </c>
      <c r="D335" s="234" t="s">
        <v>278</v>
      </c>
      <c r="E335" s="235" t="s">
        <v>1001</v>
      </c>
      <c r="F335" s="236" t="s">
        <v>1002</v>
      </c>
      <c r="G335" s="237" t="s">
        <v>338</v>
      </c>
      <c r="H335" s="238">
        <v>2</v>
      </c>
      <c r="I335" s="239"/>
      <c r="J335" s="240">
        <f t="shared" ref="J335:J352" si="10">ROUND(I335*H335,2)</f>
        <v>0</v>
      </c>
      <c r="K335" s="236" t="s">
        <v>173</v>
      </c>
      <c r="L335" s="241"/>
      <c r="M335" s="242" t="s">
        <v>1</v>
      </c>
      <c r="N335" s="243" t="s">
        <v>41</v>
      </c>
      <c r="O335" s="72"/>
      <c r="P335" s="197">
        <f t="shared" ref="P335:P352" si="11">O335*H335</f>
        <v>0</v>
      </c>
      <c r="Q335" s="197">
        <v>1.37</v>
      </c>
      <c r="R335" s="197">
        <f t="shared" ref="R335:R352" si="12">Q335*H335</f>
        <v>2.74</v>
      </c>
      <c r="S335" s="197">
        <v>0</v>
      </c>
      <c r="T335" s="198">
        <f t="shared" ref="T335:T352" si="13"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9" t="s">
        <v>207</v>
      </c>
      <c r="AT335" s="199" t="s">
        <v>278</v>
      </c>
      <c r="AU335" s="199" t="s">
        <v>86</v>
      </c>
      <c r="AY335" s="18" t="s">
        <v>167</v>
      </c>
      <c r="BE335" s="200">
        <f t="shared" ref="BE335:BE352" si="14">IF(N335="základní",J335,0)</f>
        <v>0</v>
      </c>
      <c r="BF335" s="200">
        <f t="shared" ref="BF335:BF352" si="15">IF(N335="snížená",J335,0)</f>
        <v>0</v>
      </c>
      <c r="BG335" s="200">
        <f t="shared" ref="BG335:BG352" si="16">IF(N335="zákl. přenesená",J335,0)</f>
        <v>0</v>
      </c>
      <c r="BH335" s="200">
        <f t="shared" ref="BH335:BH352" si="17">IF(N335="sníž. přenesená",J335,0)</f>
        <v>0</v>
      </c>
      <c r="BI335" s="200">
        <f t="shared" ref="BI335:BI352" si="18">IF(N335="nulová",J335,0)</f>
        <v>0</v>
      </c>
      <c r="BJ335" s="18" t="s">
        <v>84</v>
      </c>
      <c r="BK335" s="200">
        <f t="shared" ref="BK335:BK352" si="19">ROUND(I335*H335,2)</f>
        <v>0</v>
      </c>
      <c r="BL335" s="18" t="s">
        <v>174</v>
      </c>
      <c r="BM335" s="199" t="s">
        <v>1003</v>
      </c>
    </row>
    <row r="336" spans="1:65" s="2" customFormat="1" ht="24.2" customHeight="1">
      <c r="A336" s="35"/>
      <c r="B336" s="36"/>
      <c r="C336" s="234" t="s">
        <v>447</v>
      </c>
      <c r="D336" s="234" t="s">
        <v>278</v>
      </c>
      <c r="E336" s="235" t="s">
        <v>1004</v>
      </c>
      <c r="F336" s="236" t="s">
        <v>1005</v>
      </c>
      <c r="G336" s="237" t="s">
        <v>338</v>
      </c>
      <c r="H336" s="238">
        <v>6</v>
      </c>
      <c r="I336" s="239"/>
      <c r="J336" s="240">
        <f t="shared" si="10"/>
        <v>0</v>
      </c>
      <c r="K336" s="236" t="s">
        <v>173</v>
      </c>
      <c r="L336" s="241"/>
      <c r="M336" s="242" t="s">
        <v>1</v>
      </c>
      <c r="N336" s="243" t="s">
        <v>41</v>
      </c>
      <c r="O336" s="72"/>
      <c r="P336" s="197">
        <f t="shared" si="11"/>
        <v>0</v>
      </c>
      <c r="Q336" s="197">
        <v>1.45</v>
      </c>
      <c r="R336" s="197">
        <f t="shared" si="12"/>
        <v>8.6999999999999993</v>
      </c>
      <c r="S336" s="197">
        <v>0</v>
      </c>
      <c r="T336" s="198">
        <f t="shared" si="13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9" t="s">
        <v>207</v>
      </c>
      <c r="AT336" s="199" t="s">
        <v>278</v>
      </c>
      <c r="AU336" s="199" t="s">
        <v>86</v>
      </c>
      <c r="AY336" s="18" t="s">
        <v>167</v>
      </c>
      <c r="BE336" s="200">
        <f t="shared" si="14"/>
        <v>0</v>
      </c>
      <c r="BF336" s="200">
        <f t="shared" si="15"/>
        <v>0</v>
      </c>
      <c r="BG336" s="200">
        <f t="shared" si="16"/>
        <v>0</v>
      </c>
      <c r="BH336" s="200">
        <f t="shared" si="17"/>
        <v>0</v>
      </c>
      <c r="BI336" s="200">
        <f t="shared" si="18"/>
        <v>0</v>
      </c>
      <c r="BJ336" s="18" t="s">
        <v>84</v>
      </c>
      <c r="BK336" s="200">
        <f t="shared" si="19"/>
        <v>0</v>
      </c>
      <c r="BL336" s="18" t="s">
        <v>174</v>
      </c>
      <c r="BM336" s="199" t="s">
        <v>1006</v>
      </c>
    </row>
    <row r="337" spans="1:65" s="2" customFormat="1" ht="16.5" customHeight="1">
      <c r="A337" s="35"/>
      <c r="B337" s="36"/>
      <c r="C337" s="234" t="s">
        <v>451</v>
      </c>
      <c r="D337" s="234" t="s">
        <v>278</v>
      </c>
      <c r="E337" s="235" t="s">
        <v>1007</v>
      </c>
      <c r="F337" s="236" t="s">
        <v>1008</v>
      </c>
      <c r="G337" s="237" t="s">
        <v>338</v>
      </c>
      <c r="H337" s="238">
        <v>2</v>
      </c>
      <c r="I337" s="239"/>
      <c r="J337" s="240">
        <f t="shared" si="10"/>
        <v>0</v>
      </c>
      <c r="K337" s="236" t="s">
        <v>173</v>
      </c>
      <c r="L337" s="241"/>
      <c r="M337" s="242" t="s">
        <v>1</v>
      </c>
      <c r="N337" s="243" t="s">
        <v>41</v>
      </c>
      <c r="O337" s="72"/>
      <c r="P337" s="197">
        <f t="shared" si="11"/>
        <v>0</v>
      </c>
      <c r="Q337" s="197">
        <v>0.26200000000000001</v>
      </c>
      <c r="R337" s="197">
        <f t="shared" si="12"/>
        <v>0.52400000000000002</v>
      </c>
      <c r="S337" s="197">
        <v>0</v>
      </c>
      <c r="T337" s="198">
        <f t="shared" si="1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9" t="s">
        <v>207</v>
      </c>
      <c r="AT337" s="199" t="s">
        <v>278</v>
      </c>
      <c r="AU337" s="199" t="s">
        <v>86</v>
      </c>
      <c r="AY337" s="18" t="s">
        <v>167</v>
      </c>
      <c r="BE337" s="200">
        <f t="shared" si="14"/>
        <v>0</v>
      </c>
      <c r="BF337" s="200">
        <f t="shared" si="15"/>
        <v>0</v>
      </c>
      <c r="BG337" s="200">
        <f t="shared" si="16"/>
        <v>0</v>
      </c>
      <c r="BH337" s="200">
        <f t="shared" si="17"/>
        <v>0</v>
      </c>
      <c r="BI337" s="200">
        <f t="shared" si="18"/>
        <v>0</v>
      </c>
      <c r="BJ337" s="18" t="s">
        <v>84</v>
      </c>
      <c r="BK337" s="200">
        <f t="shared" si="19"/>
        <v>0</v>
      </c>
      <c r="BL337" s="18" t="s">
        <v>174</v>
      </c>
      <c r="BM337" s="199" t="s">
        <v>1009</v>
      </c>
    </row>
    <row r="338" spans="1:65" s="2" customFormat="1" ht="16.5" customHeight="1">
      <c r="A338" s="35"/>
      <c r="B338" s="36"/>
      <c r="C338" s="234" t="s">
        <v>455</v>
      </c>
      <c r="D338" s="234" t="s">
        <v>278</v>
      </c>
      <c r="E338" s="235" t="s">
        <v>1010</v>
      </c>
      <c r="F338" s="236" t="s">
        <v>1011</v>
      </c>
      <c r="G338" s="237" t="s">
        <v>338</v>
      </c>
      <c r="H338" s="238">
        <v>5</v>
      </c>
      <c r="I338" s="239"/>
      <c r="J338" s="240">
        <f t="shared" si="10"/>
        <v>0</v>
      </c>
      <c r="K338" s="236" t="s">
        <v>173</v>
      </c>
      <c r="L338" s="241"/>
      <c r="M338" s="242" t="s">
        <v>1</v>
      </c>
      <c r="N338" s="243" t="s">
        <v>41</v>
      </c>
      <c r="O338" s="72"/>
      <c r="P338" s="197">
        <f t="shared" si="11"/>
        <v>0</v>
      </c>
      <c r="Q338" s="197">
        <v>0.52600000000000002</v>
      </c>
      <c r="R338" s="197">
        <f t="shared" si="12"/>
        <v>2.63</v>
      </c>
      <c r="S338" s="197">
        <v>0</v>
      </c>
      <c r="T338" s="198">
        <f t="shared" si="1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9" t="s">
        <v>207</v>
      </c>
      <c r="AT338" s="199" t="s">
        <v>278</v>
      </c>
      <c r="AU338" s="199" t="s">
        <v>86</v>
      </c>
      <c r="AY338" s="18" t="s">
        <v>167</v>
      </c>
      <c r="BE338" s="200">
        <f t="shared" si="14"/>
        <v>0</v>
      </c>
      <c r="BF338" s="200">
        <f t="shared" si="15"/>
        <v>0</v>
      </c>
      <c r="BG338" s="200">
        <f t="shared" si="16"/>
        <v>0</v>
      </c>
      <c r="BH338" s="200">
        <f t="shared" si="17"/>
        <v>0</v>
      </c>
      <c r="BI338" s="200">
        <f t="shared" si="18"/>
        <v>0</v>
      </c>
      <c r="BJ338" s="18" t="s">
        <v>84</v>
      </c>
      <c r="BK338" s="200">
        <f t="shared" si="19"/>
        <v>0</v>
      </c>
      <c r="BL338" s="18" t="s">
        <v>174</v>
      </c>
      <c r="BM338" s="199" t="s">
        <v>1012</v>
      </c>
    </row>
    <row r="339" spans="1:65" s="2" customFormat="1" ht="24.2" customHeight="1">
      <c r="A339" s="35"/>
      <c r="B339" s="36"/>
      <c r="C339" s="234" t="s">
        <v>459</v>
      </c>
      <c r="D339" s="234" t="s">
        <v>278</v>
      </c>
      <c r="E339" s="235" t="s">
        <v>1013</v>
      </c>
      <c r="F339" s="236" t="s">
        <v>1014</v>
      </c>
      <c r="G339" s="237" t="s">
        <v>338</v>
      </c>
      <c r="H339" s="238">
        <v>8</v>
      </c>
      <c r="I339" s="239"/>
      <c r="J339" s="240">
        <f t="shared" si="10"/>
        <v>0</v>
      </c>
      <c r="K339" s="236" t="s">
        <v>173</v>
      </c>
      <c r="L339" s="241"/>
      <c r="M339" s="242" t="s">
        <v>1</v>
      </c>
      <c r="N339" s="243" t="s">
        <v>41</v>
      </c>
      <c r="O339" s="72"/>
      <c r="P339" s="197">
        <f t="shared" si="11"/>
        <v>0</v>
      </c>
      <c r="Q339" s="197">
        <v>0.58499999999999996</v>
      </c>
      <c r="R339" s="197">
        <f t="shared" si="12"/>
        <v>4.68</v>
      </c>
      <c r="S339" s="197">
        <v>0</v>
      </c>
      <c r="T339" s="198">
        <f t="shared" si="1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9" t="s">
        <v>207</v>
      </c>
      <c r="AT339" s="199" t="s">
        <v>278</v>
      </c>
      <c r="AU339" s="199" t="s">
        <v>86</v>
      </c>
      <c r="AY339" s="18" t="s">
        <v>167</v>
      </c>
      <c r="BE339" s="200">
        <f t="shared" si="14"/>
        <v>0</v>
      </c>
      <c r="BF339" s="200">
        <f t="shared" si="15"/>
        <v>0</v>
      </c>
      <c r="BG339" s="200">
        <f t="shared" si="16"/>
        <v>0</v>
      </c>
      <c r="BH339" s="200">
        <f t="shared" si="17"/>
        <v>0</v>
      </c>
      <c r="BI339" s="200">
        <f t="shared" si="18"/>
        <v>0</v>
      </c>
      <c r="BJ339" s="18" t="s">
        <v>84</v>
      </c>
      <c r="BK339" s="200">
        <f t="shared" si="19"/>
        <v>0</v>
      </c>
      <c r="BL339" s="18" t="s">
        <v>174</v>
      </c>
      <c r="BM339" s="199" t="s">
        <v>1015</v>
      </c>
    </row>
    <row r="340" spans="1:65" s="2" customFormat="1" ht="24.2" customHeight="1">
      <c r="A340" s="35"/>
      <c r="B340" s="36"/>
      <c r="C340" s="234" t="s">
        <v>464</v>
      </c>
      <c r="D340" s="234" t="s">
        <v>278</v>
      </c>
      <c r="E340" s="235" t="s">
        <v>1016</v>
      </c>
      <c r="F340" s="236" t="s">
        <v>1017</v>
      </c>
      <c r="G340" s="237" t="s">
        <v>338</v>
      </c>
      <c r="H340" s="238">
        <v>1</v>
      </c>
      <c r="I340" s="239"/>
      <c r="J340" s="240">
        <f t="shared" si="10"/>
        <v>0</v>
      </c>
      <c r="K340" s="236" t="s">
        <v>173</v>
      </c>
      <c r="L340" s="241"/>
      <c r="M340" s="242" t="s">
        <v>1</v>
      </c>
      <c r="N340" s="243" t="s">
        <v>41</v>
      </c>
      <c r="O340" s="72"/>
      <c r="P340" s="197">
        <f t="shared" si="11"/>
        <v>0</v>
      </c>
      <c r="Q340" s="197">
        <v>2.8000000000000001E-2</v>
      </c>
      <c r="R340" s="197">
        <f t="shared" si="12"/>
        <v>2.8000000000000001E-2</v>
      </c>
      <c r="S340" s="197">
        <v>0</v>
      </c>
      <c r="T340" s="198">
        <f t="shared" si="1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9" t="s">
        <v>207</v>
      </c>
      <c r="AT340" s="199" t="s">
        <v>278</v>
      </c>
      <c r="AU340" s="199" t="s">
        <v>86</v>
      </c>
      <c r="AY340" s="18" t="s">
        <v>167</v>
      </c>
      <c r="BE340" s="200">
        <f t="shared" si="14"/>
        <v>0</v>
      </c>
      <c r="BF340" s="200">
        <f t="shared" si="15"/>
        <v>0</v>
      </c>
      <c r="BG340" s="200">
        <f t="shared" si="16"/>
        <v>0</v>
      </c>
      <c r="BH340" s="200">
        <f t="shared" si="17"/>
        <v>0</v>
      </c>
      <c r="BI340" s="200">
        <f t="shared" si="18"/>
        <v>0</v>
      </c>
      <c r="BJ340" s="18" t="s">
        <v>84</v>
      </c>
      <c r="BK340" s="200">
        <f t="shared" si="19"/>
        <v>0</v>
      </c>
      <c r="BL340" s="18" t="s">
        <v>174</v>
      </c>
      <c r="BM340" s="199" t="s">
        <v>1018</v>
      </c>
    </row>
    <row r="341" spans="1:65" s="2" customFormat="1" ht="24.2" customHeight="1">
      <c r="A341" s="35"/>
      <c r="B341" s="36"/>
      <c r="C341" s="234" t="s">
        <v>468</v>
      </c>
      <c r="D341" s="234" t="s">
        <v>278</v>
      </c>
      <c r="E341" s="235" t="s">
        <v>1019</v>
      </c>
      <c r="F341" s="236" t="s">
        <v>1020</v>
      </c>
      <c r="G341" s="237" t="s">
        <v>338</v>
      </c>
      <c r="H341" s="238">
        <v>1</v>
      </c>
      <c r="I341" s="239"/>
      <c r="J341" s="240">
        <f t="shared" si="10"/>
        <v>0</v>
      </c>
      <c r="K341" s="236" t="s">
        <v>173</v>
      </c>
      <c r="L341" s="241"/>
      <c r="M341" s="242" t="s">
        <v>1</v>
      </c>
      <c r="N341" s="243" t="s">
        <v>41</v>
      </c>
      <c r="O341" s="72"/>
      <c r="P341" s="197">
        <f t="shared" si="11"/>
        <v>0</v>
      </c>
      <c r="Q341" s="197">
        <v>0.04</v>
      </c>
      <c r="R341" s="197">
        <f t="shared" si="12"/>
        <v>0.04</v>
      </c>
      <c r="S341" s="197">
        <v>0</v>
      </c>
      <c r="T341" s="198">
        <f t="shared" si="1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9" t="s">
        <v>207</v>
      </c>
      <c r="AT341" s="199" t="s">
        <v>278</v>
      </c>
      <c r="AU341" s="199" t="s">
        <v>86</v>
      </c>
      <c r="AY341" s="18" t="s">
        <v>167</v>
      </c>
      <c r="BE341" s="200">
        <f t="shared" si="14"/>
        <v>0</v>
      </c>
      <c r="BF341" s="200">
        <f t="shared" si="15"/>
        <v>0</v>
      </c>
      <c r="BG341" s="200">
        <f t="shared" si="16"/>
        <v>0</v>
      </c>
      <c r="BH341" s="200">
        <f t="shared" si="17"/>
        <v>0</v>
      </c>
      <c r="BI341" s="200">
        <f t="shared" si="18"/>
        <v>0</v>
      </c>
      <c r="BJ341" s="18" t="s">
        <v>84</v>
      </c>
      <c r="BK341" s="200">
        <f t="shared" si="19"/>
        <v>0</v>
      </c>
      <c r="BL341" s="18" t="s">
        <v>174</v>
      </c>
      <c r="BM341" s="199" t="s">
        <v>1021</v>
      </c>
    </row>
    <row r="342" spans="1:65" s="2" customFormat="1" ht="24.2" customHeight="1">
      <c r="A342" s="35"/>
      <c r="B342" s="36"/>
      <c r="C342" s="234" t="s">
        <v>473</v>
      </c>
      <c r="D342" s="234" t="s">
        <v>278</v>
      </c>
      <c r="E342" s="235" t="s">
        <v>1022</v>
      </c>
      <c r="F342" s="236" t="s">
        <v>1023</v>
      </c>
      <c r="G342" s="237" t="s">
        <v>338</v>
      </c>
      <c r="H342" s="238">
        <v>5</v>
      </c>
      <c r="I342" s="239"/>
      <c r="J342" s="240">
        <f t="shared" si="10"/>
        <v>0</v>
      </c>
      <c r="K342" s="236" t="s">
        <v>173</v>
      </c>
      <c r="L342" s="241"/>
      <c r="M342" s="242" t="s">
        <v>1</v>
      </c>
      <c r="N342" s="243" t="s">
        <v>41</v>
      </c>
      <c r="O342" s="72"/>
      <c r="P342" s="197">
        <f t="shared" si="11"/>
        <v>0</v>
      </c>
      <c r="Q342" s="197">
        <v>8.1000000000000003E-2</v>
      </c>
      <c r="R342" s="197">
        <f t="shared" si="12"/>
        <v>0.40500000000000003</v>
      </c>
      <c r="S342" s="197">
        <v>0</v>
      </c>
      <c r="T342" s="198">
        <f t="shared" si="1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9" t="s">
        <v>207</v>
      </c>
      <c r="AT342" s="199" t="s">
        <v>278</v>
      </c>
      <c r="AU342" s="199" t="s">
        <v>86</v>
      </c>
      <c r="AY342" s="18" t="s">
        <v>167</v>
      </c>
      <c r="BE342" s="200">
        <f t="shared" si="14"/>
        <v>0</v>
      </c>
      <c r="BF342" s="200">
        <f t="shared" si="15"/>
        <v>0</v>
      </c>
      <c r="BG342" s="200">
        <f t="shared" si="16"/>
        <v>0</v>
      </c>
      <c r="BH342" s="200">
        <f t="shared" si="17"/>
        <v>0</v>
      </c>
      <c r="BI342" s="200">
        <f t="shared" si="18"/>
        <v>0</v>
      </c>
      <c r="BJ342" s="18" t="s">
        <v>84</v>
      </c>
      <c r="BK342" s="200">
        <f t="shared" si="19"/>
        <v>0</v>
      </c>
      <c r="BL342" s="18" t="s">
        <v>174</v>
      </c>
      <c r="BM342" s="199" t="s">
        <v>1024</v>
      </c>
    </row>
    <row r="343" spans="1:65" s="2" customFormat="1" ht="24.2" customHeight="1">
      <c r="A343" s="35"/>
      <c r="B343" s="36"/>
      <c r="C343" s="234" t="s">
        <v>478</v>
      </c>
      <c r="D343" s="234" t="s">
        <v>278</v>
      </c>
      <c r="E343" s="235" t="s">
        <v>1025</v>
      </c>
      <c r="F343" s="236" t="s">
        <v>1026</v>
      </c>
      <c r="G343" s="237" t="s">
        <v>338</v>
      </c>
      <c r="H343" s="238">
        <v>30</v>
      </c>
      <c r="I343" s="239"/>
      <c r="J343" s="240">
        <f t="shared" si="10"/>
        <v>0</v>
      </c>
      <c r="K343" s="236" t="s">
        <v>173</v>
      </c>
      <c r="L343" s="241"/>
      <c r="M343" s="242" t="s">
        <v>1</v>
      </c>
      <c r="N343" s="243" t="s">
        <v>41</v>
      </c>
      <c r="O343" s="72"/>
      <c r="P343" s="197">
        <f t="shared" si="11"/>
        <v>0</v>
      </c>
      <c r="Q343" s="197">
        <v>2E-3</v>
      </c>
      <c r="R343" s="197">
        <f t="shared" si="12"/>
        <v>0.06</v>
      </c>
      <c r="S343" s="197">
        <v>0</v>
      </c>
      <c r="T343" s="198">
        <f t="shared" si="1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9" t="s">
        <v>207</v>
      </c>
      <c r="AT343" s="199" t="s">
        <v>278</v>
      </c>
      <c r="AU343" s="199" t="s">
        <v>86</v>
      </c>
      <c r="AY343" s="18" t="s">
        <v>167</v>
      </c>
      <c r="BE343" s="200">
        <f t="shared" si="14"/>
        <v>0</v>
      </c>
      <c r="BF343" s="200">
        <f t="shared" si="15"/>
        <v>0</v>
      </c>
      <c r="BG343" s="200">
        <f t="shared" si="16"/>
        <v>0</v>
      </c>
      <c r="BH343" s="200">
        <f t="shared" si="17"/>
        <v>0</v>
      </c>
      <c r="BI343" s="200">
        <f t="shared" si="18"/>
        <v>0</v>
      </c>
      <c r="BJ343" s="18" t="s">
        <v>84</v>
      </c>
      <c r="BK343" s="200">
        <f t="shared" si="19"/>
        <v>0</v>
      </c>
      <c r="BL343" s="18" t="s">
        <v>174</v>
      </c>
      <c r="BM343" s="199" t="s">
        <v>1027</v>
      </c>
    </row>
    <row r="344" spans="1:65" s="2" customFormat="1" ht="24.2" customHeight="1">
      <c r="A344" s="35"/>
      <c r="B344" s="36"/>
      <c r="C344" s="188" t="s">
        <v>483</v>
      </c>
      <c r="D344" s="188" t="s">
        <v>169</v>
      </c>
      <c r="E344" s="189" t="s">
        <v>1028</v>
      </c>
      <c r="F344" s="190" t="s">
        <v>1029</v>
      </c>
      <c r="G344" s="191" t="s">
        <v>338</v>
      </c>
      <c r="H344" s="192">
        <v>20</v>
      </c>
      <c r="I344" s="193"/>
      <c r="J344" s="194">
        <f t="shared" si="10"/>
        <v>0</v>
      </c>
      <c r="K344" s="190" t="s">
        <v>173</v>
      </c>
      <c r="L344" s="40"/>
      <c r="M344" s="195" t="s">
        <v>1</v>
      </c>
      <c r="N344" s="196" t="s">
        <v>41</v>
      </c>
      <c r="O344" s="72"/>
      <c r="P344" s="197">
        <f t="shared" si="11"/>
        <v>0</v>
      </c>
      <c r="Q344" s="197">
        <v>4.0050000000000002E-2</v>
      </c>
      <c r="R344" s="197">
        <f t="shared" si="12"/>
        <v>0.80100000000000005</v>
      </c>
      <c r="S344" s="197">
        <v>0</v>
      </c>
      <c r="T344" s="198">
        <f t="shared" si="1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9" t="s">
        <v>174</v>
      </c>
      <c r="AT344" s="199" t="s">
        <v>169</v>
      </c>
      <c r="AU344" s="199" t="s">
        <v>86</v>
      </c>
      <c r="AY344" s="18" t="s">
        <v>167</v>
      </c>
      <c r="BE344" s="200">
        <f t="shared" si="14"/>
        <v>0</v>
      </c>
      <c r="BF344" s="200">
        <f t="shared" si="15"/>
        <v>0</v>
      </c>
      <c r="BG344" s="200">
        <f t="shared" si="16"/>
        <v>0</v>
      </c>
      <c r="BH344" s="200">
        <f t="shared" si="17"/>
        <v>0</v>
      </c>
      <c r="BI344" s="200">
        <f t="shared" si="18"/>
        <v>0</v>
      </c>
      <c r="BJ344" s="18" t="s">
        <v>84</v>
      </c>
      <c r="BK344" s="200">
        <f t="shared" si="19"/>
        <v>0</v>
      </c>
      <c r="BL344" s="18" t="s">
        <v>174</v>
      </c>
      <c r="BM344" s="199" t="s">
        <v>1030</v>
      </c>
    </row>
    <row r="345" spans="1:65" s="2" customFormat="1" ht="33" customHeight="1">
      <c r="A345" s="35"/>
      <c r="B345" s="36"/>
      <c r="C345" s="188" t="s">
        <v>488</v>
      </c>
      <c r="D345" s="188" t="s">
        <v>169</v>
      </c>
      <c r="E345" s="189" t="s">
        <v>1031</v>
      </c>
      <c r="F345" s="190" t="s">
        <v>1032</v>
      </c>
      <c r="G345" s="191" t="s">
        <v>338</v>
      </c>
      <c r="H345" s="192">
        <v>2</v>
      </c>
      <c r="I345" s="193"/>
      <c r="J345" s="194">
        <f t="shared" si="10"/>
        <v>0</v>
      </c>
      <c r="K345" s="190" t="s">
        <v>173</v>
      </c>
      <c r="L345" s="40"/>
      <c r="M345" s="195" t="s">
        <v>1</v>
      </c>
      <c r="N345" s="196" t="s">
        <v>41</v>
      </c>
      <c r="O345" s="72"/>
      <c r="P345" s="197">
        <f t="shared" si="11"/>
        <v>0</v>
      </c>
      <c r="Q345" s="197">
        <v>3.96E-3</v>
      </c>
      <c r="R345" s="197">
        <f t="shared" si="12"/>
        <v>7.92E-3</v>
      </c>
      <c r="S345" s="197">
        <v>0</v>
      </c>
      <c r="T345" s="198">
        <f t="shared" si="1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9" t="s">
        <v>174</v>
      </c>
      <c r="AT345" s="199" t="s">
        <v>169</v>
      </c>
      <c r="AU345" s="199" t="s">
        <v>86</v>
      </c>
      <c r="AY345" s="18" t="s">
        <v>167</v>
      </c>
      <c r="BE345" s="200">
        <f t="shared" si="14"/>
        <v>0</v>
      </c>
      <c r="BF345" s="200">
        <f t="shared" si="15"/>
        <v>0</v>
      </c>
      <c r="BG345" s="200">
        <f t="shared" si="16"/>
        <v>0</v>
      </c>
      <c r="BH345" s="200">
        <f t="shared" si="17"/>
        <v>0</v>
      </c>
      <c r="BI345" s="200">
        <f t="shared" si="18"/>
        <v>0</v>
      </c>
      <c r="BJ345" s="18" t="s">
        <v>84</v>
      </c>
      <c r="BK345" s="200">
        <f t="shared" si="19"/>
        <v>0</v>
      </c>
      <c r="BL345" s="18" t="s">
        <v>174</v>
      </c>
      <c r="BM345" s="199" t="s">
        <v>1033</v>
      </c>
    </row>
    <row r="346" spans="1:65" s="2" customFormat="1" ht="33" customHeight="1">
      <c r="A346" s="35"/>
      <c r="B346" s="36"/>
      <c r="C346" s="188" t="s">
        <v>492</v>
      </c>
      <c r="D346" s="188" t="s">
        <v>169</v>
      </c>
      <c r="E346" s="189" t="s">
        <v>1034</v>
      </c>
      <c r="F346" s="190" t="s">
        <v>1035</v>
      </c>
      <c r="G346" s="191" t="s">
        <v>338</v>
      </c>
      <c r="H346" s="192">
        <v>10</v>
      </c>
      <c r="I346" s="193"/>
      <c r="J346" s="194">
        <f t="shared" si="10"/>
        <v>0</v>
      </c>
      <c r="K346" s="190" t="s">
        <v>173</v>
      </c>
      <c r="L346" s="40"/>
      <c r="M346" s="195" t="s">
        <v>1</v>
      </c>
      <c r="N346" s="196" t="s">
        <v>41</v>
      </c>
      <c r="O346" s="72"/>
      <c r="P346" s="197">
        <f t="shared" si="11"/>
        <v>0</v>
      </c>
      <c r="Q346" s="197">
        <v>5.9800000000000001E-3</v>
      </c>
      <c r="R346" s="197">
        <f t="shared" si="12"/>
        <v>5.9799999999999999E-2</v>
      </c>
      <c r="S346" s="197">
        <v>0</v>
      </c>
      <c r="T346" s="198">
        <f t="shared" si="1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9" t="s">
        <v>174</v>
      </c>
      <c r="AT346" s="199" t="s">
        <v>169</v>
      </c>
      <c r="AU346" s="199" t="s">
        <v>86</v>
      </c>
      <c r="AY346" s="18" t="s">
        <v>167</v>
      </c>
      <c r="BE346" s="200">
        <f t="shared" si="14"/>
        <v>0</v>
      </c>
      <c r="BF346" s="200">
        <f t="shared" si="15"/>
        <v>0</v>
      </c>
      <c r="BG346" s="200">
        <f t="shared" si="16"/>
        <v>0</v>
      </c>
      <c r="BH346" s="200">
        <f t="shared" si="17"/>
        <v>0</v>
      </c>
      <c r="BI346" s="200">
        <f t="shared" si="18"/>
        <v>0</v>
      </c>
      <c r="BJ346" s="18" t="s">
        <v>84</v>
      </c>
      <c r="BK346" s="200">
        <f t="shared" si="19"/>
        <v>0</v>
      </c>
      <c r="BL346" s="18" t="s">
        <v>174</v>
      </c>
      <c r="BM346" s="199" t="s">
        <v>1036</v>
      </c>
    </row>
    <row r="347" spans="1:65" s="2" customFormat="1" ht="33" customHeight="1">
      <c r="A347" s="35"/>
      <c r="B347" s="36"/>
      <c r="C347" s="188" t="s">
        <v>497</v>
      </c>
      <c r="D347" s="188" t="s">
        <v>169</v>
      </c>
      <c r="E347" s="189" t="s">
        <v>1037</v>
      </c>
      <c r="F347" s="190" t="s">
        <v>1038</v>
      </c>
      <c r="G347" s="191" t="s">
        <v>338</v>
      </c>
      <c r="H347" s="192">
        <v>8</v>
      </c>
      <c r="I347" s="193"/>
      <c r="J347" s="194">
        <f t="shared" si="10"/>
        <v>0</v>
      </c>
      <c r="K347" s="190" t="s">
        <v>173</v>
      </c>
      <c r="L347" s="40"/>
      <c r="M347" s="195" t="s">
        <v>1</v>
      </c>
      <c r="N347" s="196" t="s">
        <v>41</v>
      </c>
      <c r="O347" s="72"/>
      <c r="P347" s="197">
        <f t="shared" si="11"/>
        <v>0</v>
      </c>
      <c r="Q347" s="197">
        <v>8.1399999999999997E-3</v>
      </c>
      <c r="R347" s="197">
        <f t="shared" si="12"/>
        <v>6.5119999999999997E-2</v>
      </c>
      <c r="S347" s="197">
        <v>0</v>
      </c>
      <c r="T347" s="198">
        <f t="shared" si="1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9" t="s">
        <v>174</v>
      </c>
      <c r="AT347" s="199" t="s">
        <v>169</v>
      </c>
      <c r="AU347" s="199" t="s">
        <v>86</v>
      </c>
      <c r="AY347" s="18" t="s">
        <v>167</v>
      </c>
      <c r="BE347" s="200">
        <f t="shared" si="14"/>
        <v>0</v>
      </c>
      <c r="BF347" s="200">
        <f t="shared" si="15"/>
        <v>0</v>
      </c>
      <c r="BG347" s="200">
        <f t="shared" si="16"/>
        <v>0</v>
      </c>
      <c r="BH347" s="200">
        <f t="shared" si="17"/>
        <v>0</v>
      </c>
      <c r="BI347" s="200">
        <f t="shared" si="18"/>
        <v>0</v>
      </c>
      <c r="BJ347" s="18" t="s">
        <v>84</v>
      </c>
      <c r="BK347" s="200">
        <f t="shared" si="19"/>
        <v>0</v>
      </c>
      <c r="BL347" s="18" t="s">
        <v>174</v>
      </c>
      <c r="BM347" s="199" t="s">
        <v>1039</v>
      </c>
    </row>
    <row r="348" spans="1:65" s="2" customFormat="1" ht="24.2" customHeight="1">
      <c r="A348" s="35"/>
      <c r="B348" s="36"/>
      <c r="C348" s="188" t="s">
        <v>505</v>
      </c>
      <c r="D348" s="188" t="s">
        <v>169</v>
      </c>
      <c r="E348" s="189" t="s">
        <v>1040</v>
      </c>
      <c r="F348" s="190" t="s">
        <v>1041</v>
      </c>
      <c r="G348" s="191" t="s">
        <v>338</v>
      </c>
      <c r="H348" s="192">
        <v>20</v>
      </c>
      <c r="I348" s="193"/>
      <c r="J348" s="194">
        <f t="shared" si="10"/>
        <v>0</v>
      </c>
      <c r="K348" s="190" t="s">
        <v>173</v>
      </c>
      <c r="L348" s="40"/>
      <c r="M348" s="195" t="s">
        <v>1</v>
      </c>
      <c r="N348" s="196" t="s">
        <v>41</v>
      </c>
      <c r="O348" s="72"/>
      <c r="P348" s="197">
        <f t="shared" si="11"/>
        <v>0</v>
      </c>
      <c r="Q348" s="197">
        <v>0</v>
      </c>
      <c r="R348" s="197">
        <f t="shared" si="12"/>
        <v>0</v>
      </c>
      <c r="S348" s="197">
        <v>0</v>
      </c>
      <c r="T348" s="198">
        <f t="shared" si="1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9" t="s">
        <v>174</v>
      </c>
      <c r="AT348" s="199" t="s">
        <v>169</v>
      </c>
      <c r="AU348" s="199" t="s">
        <v>86</v>
      </c>
      <c r="AY348" s="18" t="s">
        <v>167</v>
      </c>
      <c r="BE348" s="200">
        <f t="shared" si="14"/>
        <v>0</v>
      </c>
      <c r="BF348" s="200">
        <f t="shared" si="15"/>
        <v>0</v>
      </c>
      <c r="BG348" s="200">
        <f t="shared" si="16"/>
        <v>0</v>
      </c>
      <c r="BH348" s="200">
        <f t="shared" si="17"/>
        <v>0</v>
      </c>
      <c r="BI348" s="200">
        <f t="shared" si="18"/>
        <v>0</v>
      </c>
      <c r="BJ348" s="18" t="s">
        <v>84</v>
      </c>
      <c r="BK348" s="200">
        <f t="shared" si="19"/>
        <v>0</v>
      </c>
      <c r="BL348" s="18" t="s">
        <v>174</v>
      </c>
      <c r="BM348" s="199" t="s">
        <v>1042</v>
      </c>
    </row>
    <row r="349" spans="1:65" s="2" customFormat="1" ht="33" customHeight="1">
      <c r="A349" s="35"/>
      <c r="B349" s="36"/>
      <c r="C349" s="188" t="s">
        <v>510</v>
      </c>
      <c r="D349" s="188" t="s">
        <v>169</v>
      </c>
      <c r="E349" s="189" t="s">
        <v>1043</v>
      </c>
      <c r="F349" s="190" t="s">
        <v>1044</v>
      </c>
      <c r="G349" s="191" t="s">
        <v>338</v>
      </c>
      <c r="H349" s="192">
        <v>20</v>
      </c>
      <c r="I349" s="193"/>
      <c r="J349" s="194">
        <f t="shared" si="10"/>
        <v>0</v>
      </c>
      <c r="K349" s="190" t="s">
        <v>173</v>
      </c>
      <c r="L349" s="40"/>
      <c r="M349" s="195" t="s">
        <v>1</v>
      </c>
      <c r="N349" s="196" t="s">
        <v>41</v>
      </c>
      <c r="O349" s="72"/>
      <c r="P349" s="197">
        <f t="shared" si="11"/>
        <v>0</v>
      </c>
      <c r="Q349" s="197">
        <v>6.0600000000000001E-2</v>
      </c>
      <c r="R349" s="197">
        <f t="shared" si="12"/>
        <v>1.212</v>
      </c>
      <c r="S349" s="197">
        <v>0</v>
      </c>
      <c r="T349" s="198">
        <f t="shared" si="1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9" t="s">
        <v>174</v>
      </c>
      <c r="AT349" s="199" t="s">
        <v>169</v>
      </c>
      <c r="AU349" s="199" t="s">
        <v>86</v>
      </c>
      <c r="AY349" s="18" t="s">
        <v>167</v>
      </c>
      <c r="BE349" s="200">
        <f t="shared" si="14"/>
        <v>0</v>
      </c>
      <c r="BF349" s="200">
        <f t="shared" si="15"/>
        <v>0</v>
      </c>
      <c r="BG349" s="200">
        <f t="shared" si="16"/>
        <v>0</v>
      </c>
      <c r="BH349" s="200">
        <f t="shared" si="17"/>
        <v>0</v>
      </c>
      <c r="BI349" s="200">
        <f t="shared" si="18"/>
        <v>0</v>
      </c>
      <c r="BJ349" s="18" t="s">
        <v>84</v>
      </c>
      <c r="BK349" s="200">
        <f t="shared" si="19"/>
        <v>0</v>
      </c>
      <c r="BL349" s="18" t="s">
        <v>174</v>
      </c>
      <c r="BM349" s="199" t="s">
        <v>1045</v>
      </c>
    </row>
    <row r="350" spans="1:65" s="2" customFormat="1" ht="24.2" customHeight="1">
      <c r="A350" s="35"/>
      <c r="B350" s="36"/>
      <c r="C350" s="188" t="s">
        <v>515</v>
      </c>
      <c r="D350" s="188" t="s">
        <v>169</v>
      </c>
      <c r="E350" s="189" t="s">
        <v>1046</v>
      </c>
      <c r="F350" s="190" t="s">
        <v>1047</v>
      </c>
      <c r="G350" s="191" t="s">
        <v>338</v>
      </c>
      <c r="H350" s="192">
        <v>2</v>
      </c>
      <c r="I350" s="193"/>
      <c r="J350" s="194">
        <f t="shared" si="10"/>
        <v>0</v>
      </c>
      <c r="K350" s="190" t="s">
        <v>173</v>
      </c>
      <c r="L350" s="40"/>
      <c r="M350" s="195" t="s">
        <v>1</v>
      </c>
      <c r="N350" s="196" t="s">
        <v>41</v>
      </c>
      <c r="O350" s="72"/>
      <c r="P350" s="197">
        <f t="shared" si="11"/>
        <v>0</v>
      </c>
      <c r="Q350" s="197">
        <v>0.21734000000000001</v>
      </c>
      <c r="R350" s="197">
        <f t="shared" si="12"/>
        <v>0.43468000000000001</v>
      </c>
      <c r="S350" s="197">
        <v>0</v>
      </c>
      <c r="T350" s="198">
        <f t="shared" si="1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9" t="s">
        <v>174</v>
      </c>
      <c r="AT350" s="199" t="s">
        <v>169</v>
      </c>
      <c r="AU350" s="199" t="s">
        <v>86</v>
      </c>
      <c r="AY350" s="18" t="s">
        <v>167</v>
      </c>
      <c r="BE350" s="200">
        <f t="shared" si="14"/>
        <v>0</v>
      </c>
      <c r="BF350" s="200">
        <f t="shared" si="15"/>
        <v>0</v>
      </c>
      <c r="BG350" s="200">
        <f t="shared" si="16"/>
        <v>0</v>
      </c>
      <c r="BH350" s="200">
        <f t="shared" si="17"/>
        <v>0</v>
      </c>
      <c r="BI350" s="200">
        <f t="shared" si="18"/>
        <v>0</v>
      </c>
      <c r="BJ350" s="18" t="s">
        <v>84</v>
      </c>
      <c r="BK350" s="200">
        <f t="shared" si="19"/>
        <v>0</v>
      </c>
      <c r="BL350" s="18" t="s">
        <v>174</v>
      </c>
      <c r="BM350" s="199" t="s">
        <v>1048</v>
      </c>
    </row>
    <row r="351" spans="1:65" s="2" customFormat="1" ht="24.2" customHeight="1">
      <c r="A351" s="35"/>
      <c r="B351" s="36"/>
      <c r="C351" s="234" t="s">
        <v>519</v>
      </c>
      <c r="D351" s="234" t="s">
        <v>278</v>
      </c>
      <c r="E351" s="235" t="s">
        <v>1049</v>
      </c>
      <c r="F351" s="236" t="s">
        <v>1050</v>
      </c>
      <c r="G351" s="237" t="s">
        <v>338</v>
      </c>
      <c r="H351" s="238">
        <v>2</v>
      </c>
      <c r="I351" s="239"/>
      <c r="J351" s="240">
        <f t="shared" si="10"/>
        <v>0</v>
      </c>
      <c r="K351" s="236" t="s">
        <v>1</v>
      </c>
      <c r="L351" s="241"/>
      <c r="M351" s="242" t="s">
        <v>1</v>
      </c>
      <c r="N351" s="243" t="s">
        <v>41</v>
      </c>
      <c r="O351" s="72"/>
      <c r="P351" s="197">
        <f t="shared" si="11"/>
        <v>0</v>
      </c>
      <c r="Q351" s="197">
        <v>0.1105</v>
      </c>
      <c r="R351" s="197">
        <f t="shared" si="12"/>
        <v>0.221</v>
      </c>
      <c r="S351" s="197">
        <v>0</v>
      </c>
      <c r="T351" s="198">
        <f t="shared" si="1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9" t="s">
        <v>207</v>
      </c>
      <c r="AT351" s="199" t="s">
        <v>278</v>
      </c>
      <c r="AU351" s="199" t="s">
        <v>86</v>
      </c>
      <c r="AY351" s="18" t="s">
        <v>167</v>
      </c>
      <c r="BE351" s="200">
        <f t="shared" si="14"/>
        <v>0</v>
      </c>
      <c r="BF351" s="200">
        <f t="shared" si="15"/>
        <v>0</v>
      </c>
      <c r="BG351" s="200">
        <f t="shared" si="16"/>
        <v>0</v>
      </c>
      <c r="BH351" s="200">
        <f t="shared" si="17"/>
        <v>0</v>
      </c>
      <c r="BI351" s="200">
        <f t="shared" si="18"/>
        <v>0</v>
      </c>
      <c r="BJ351" s="18" t="s">
        <v>84</v>
      </c>
      <c r="BK351" s="200">
        <f t="shared" si="19"/>
        <v>0</v>
      </c>
      <c r="BL351" s="18" t="s">
        <v>174</v>
      </c>
      <c r="BM351" s="199" t="s">
        <v>1051</v>
      </c>
    </row>
    <row r="352" spans="1:65" s="2" customFormat="1" ht="24.2" customHeight="1">
      <c r="A352" s="35"/>
      <c r="B352" s="36"/>
      <c r="C352" s="188" t="s">
        <v>524</v>
      </c>
      <c r="D352" s="188" t="s">
        <v>169</v>
      </c>
      <c r="E352" s="189" t="s">
        <v>1052</v>
      </c>
      <c r="F352" s="190" t="s">
        <v>1053</v>
      </c>
      <c r="G352" s="191" t="s">
        <v>338</v>
      </c>
      <c r="H352" s="192">
        <v>8</v>
      </c>
      <c r="I352" s="193"/>
      <c r="J352" s="194">
        <f t="shared" si="10"/>
        <v>0</v>
      </c>
      <c r="K352" s="190" t="s">
        <v>173</v>
      </c>
      <c r="L352" s="40"/>
      <c r="M352" s="195" t="s">
        <v>1</v>
      </c>
      <c r="N352" s="196" t="s">
        <v>41</v>
      </c>
      <c r="O352" s="72"/>
      <c r="P352" s="197">
        <f t="shared" si="11"/>
        <v>0</v>
      </c>
      <c r="Q352" s="197">
        <v>0.21734000000000001</v>
      </c>
      <c r="R352" s="197">
        <f t="shared" si="12"/>
        <v>1.73872</v>
      </c>
      <c r="S352" s="197">
        <v>0</v>
      </c>
      <c r="T352" s="198">
        <f t="shared" si="1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9" t="s">
        <v>174</v>
      </c>
      <c r="AT352" s="199" t="s">
        <v>169</v>
      </c>
      <c r="AU352" s="199" t="s">
        <v>86</v>
      </c>
      <c r="AY352" s="18" t="s">
        <v>167</v>
      </c>
      <c r="BE352" s="200">
        <f t="shared" si="14"/>
        <v>0</v>
      </c>
      <c r="BF352" s="200">
        <f t="shared" si="15"/>
        <v>0</v>
      </c>
      <c r="BG352" s="200">
        <f t="shared" si="16"/>
        <v>0</v>
      </c>
      <c r="BH352" s="200">
        <f t="shared" si="17"/>
        <v>0</v>
      </c>
      <c r="BI352" s="200">
        <f t="shared" si="18"/>
        <v>0</v>
      </c>
      <c r="BJ352" s="18" t="s">
        <v>84</v>
      </c>
      <c r="BK352" s="200">
        <f t="shared" si="19"/>
        <v>0</v>
      </c>
      <c r="BL352" s="18" t="s">
        <v>174</v>
      </c>
      <c r="BM352" s="199" t="s">
        <v>1054</v>
      </c>
    </row>
    <row r="353" spans="1:65" s="13" customFormat="1" ht="11.25">
      <c r="B353" s="201"/>
      <c r="C353" s="202"/>
      <c r="D353" s="203" t="s">
        <v>187</v>
      </c>
      <c r="E353" s="204" t="s">
        <v>1</v>
      </c>
      <c r="F353" s="205" t="s">
        <v>1000</v>
      </c>
      <c r="G353" s="202"/>
      <c r="H353" s="206">
        <v>8</v>
      </c>
      <c r="I353" s="207"/>
      <c r="J353" s="202"/>
      <c r="K353" s="202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187</v>
      </c>
      <c r="AU353" s="212" t="s">
        <v>86</v>
      </c>
      <c r="AV353" s="13" t="s">
        <v>86</v>
      </c>
      <c r="AW353" s="13" t="s">
        <v>32</v>
      </c>
      <c r="AX353" s="13" t="s">
        <v>84</v>
      </c>
      <c r="AY353" s="212" t="s">
        <v>167</v>
      </c>
    </row>
    <row r="354" spans="1:65" s="2" customFormat="1" ht="24.2" customHeight="1">
      <c r="A354" s="35"/>
      <c r="B354" s="36"/>
      <c r="C354" s="234" t="s">
        <v>528</v>
      </c>
      <c r="D354" s="234" t="s">
        <v>278</v>
      </c>
      <c r="E354" s="235" t="s">
        <v>1055</v>
      </c>
      <c r="F354" s="236" t="s">
        <v>1056</v>
      </c>
      <c r="G354" s="237" t="s">
        <v>338</v>
      </c>
      <c r="H354" s="238">
        <v>8</v>
      </c>
      <c r="I354" s="239"/>
      <c r="J354" s="240">
        <f>ROUND(I354*H354,2)</f>
        <v>0</v>
      </c>
      <c r="K354" s="236" t="s">
        <v>1</v>
      </c>
      <c r="L354" s="241"/>
      <c r="M354" s="242" t="s">
        <v>1</v>
      </c>
      <c r="N354" s="243" t="s">
        <v>41</v>
      </c>
      <c r="O354" s="72"/>
      <c r="P354" s="197">
        <f>O354*H354</f>
        <v>0</v>
      </c>
      <c r="Q354" s="197">
        <v>0.158</v>
      </c>
      <c r="R354" s="197">
        <f>Q354*H354</f>
        <v>1.264</v>
      </c>
      <c r="S354" s="197">
        <v>0</v>
      </c>
      <c r="T354" s="198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9" t="s">
        <v>207</v>
      </c>
      <c r="AT354" s="199" t="s">
        <v>278</v>
      </c>
      <c r="AU354" s="199" t="s">
        <v>86</v>
      </c>
      <c r="AY354" s="18" t="s">
        <v>167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8" t="s">
        <v>84</v>
      </c>
      <c r="BK354" s="200">
        <f>ROUND(I354*H354,2)</f>
        <v>0</v>
      </c>
      <c r="BL354" s="18" t="s">
        <v>174</v>
      </c>
      <c r="BM354" s="199" t="s">
        <v>1057</v>
      </c>
    </row>
    <row r="355" spans="1:65" s="12" customFormat="1" ht="22.9" customHeight="1">
      <c r="B355" s="172"/>
      <c r="C355" s="173"/>
      <c r="D355" s="174" t="s">
        <v>75</v>
      </c>
      <c r="E355" s="186" t="s">
        <v>213</v>
      </c>
      <c r="F355" s="186" t="s">
        <v>425</v>
      </c>
      <c r="G355" s="173"/>
      <c r="H355" s="173"/>
      <c r="I355" s="176"/>
      <c r="J355" s="187">
        <f>BK355</f>
        <v>0</v>
      </c>
      <c r="K355" s="173"/>
      <c r="L355" s="178"/>
      <c r="M355" s="179"/>
      <c r="N355" s="180"/>
      <c r="O355" s="180"/>
      <c r="P355" s="181">
        <f>P356</f>
        <v>0</v>
      </c>
      <c r="Q355" s="180"/>
      <c r="R355" s="181">
        <f>R356</f>
        <v>2.5080000000000002E-2</v>
      </c>
      <c r="S355" s="180"/>
      <c r="T355" s="182">
        <f>T356</f>
        <v>0</v>
      </c>
      <c r="AR355" s="183" t="s">
        <v>84</v>
      </c>
      <c r="AT355" s="184" t="s">
        <v>75</v>
      </c>
      <c r="AU355" s="184" t="s">
        <v>84</v>
      </c>
      <c r="AY355" s="183" t="s">
        <v>167</v>
      </c>
      <c r="BK355" s="185">
        <f>BK356</f>
        <v>0</v>
      </c>
    </row>
    <row r="356" spans="1:65" s="2" customFormat="1" ht="16.5" customHeight="1">
      <c r="A356" s="35"/>
      <c r="B356" s="36"/>
      <c r="C356" s="188" t="s">
        <v>532</v>
      </c>
      <c r="D356" s="188" t="s">
        <v>169</v>
      </c>
      <c r="E356" s="189" t="s">
        <v>1058</v>
      </c>
      <c r="F356" s="190" t="s">
        <v>1059</v>
      </c>
      <c r="G356" s="191" t="s">
        <v>338</v>
      </c>
      <c r="H356" s="192">
        <v>1</v>
      </c>
      <c r="I356" s="193"/>
      <c r="J356" s="194">
        <f>ROUND(I356*H356,2)</f>
        <v>0</v>
      </c>
      <c r="K356" s="190" t="s">
        <v>1</v>
      </c>
      <c r="L356" s="40"/>
      <c r="M356" s="195" t="s">
        <v>1</v>
      </c>
      <c r="N356" s="196" t="s">
        <v>41</v>
      </c>
      <c r="O356" s="72"/>
      <c r="P356" s="197">
        <f>O356*H356</f>
        <v>0</v>
      </c>
      <c r="Q356" s="197">
        <v>2.5080000000000002E-2</v>
      </c>
      <c r="R356" s="197">
        <f>Q356*H356</f>
        <v>2.5080000000000002E-2</v>
      </c>
      <c r="S356" s="197">
        <v>0</v>
      </c>
      <c r="T356" s="198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9" t="s">
        <v>174</v>
      </c>
      <c r="AT356" s="199" t="s">
        <v>169</v>
      </c>
      <c r="AU356" s="199" t="s">
        <v>86</v>
      </c>
      <c r="AY356" s="18" t="s">
        <v>167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8" t="s">
        <v>84</v>
      </c>
      <c r="BK356" s="200">
        <f>ROUND(I356*H356,2)</f>
        <v>0</v>
      </c>
      <c r="BL356" s="18" t="s">
        <v>174</v>
      </c>
      <c r="BM356" s="199" t="s">
        <v>1060</v>
      </c>
    </row>
    <row r="357" spans="1:65" s="12" customFormat="1" ht="22.9" customHeight="1">
      <c r="B357" s="172"/>
      <c r="C357" s="173"/>
      <c r="D357" s="174" t="s">
        <v>75</v>
      </c>
      <c r="E357" s="186" t="s">
        <v>541</v>
      </c>
      <c r="F357" s="186" t="s">
        <v>542</v>
      </c>
      <c r="G357" s="173"/>
      <c r="H357" s="173"/>
      <c r="I357" s="176"/>
      <c r="J357" s="187">
        <f>BK357</f>
        <v>0</v>
      </c>
      <c r="K357" s="173"/>
      <c r="L357" s="178"/>
      <c r="M357" s="179"/>
      <c r="N357" s="180"/>
      <c r="O357" s="180"/>
      <c r="P357" s="181">
        <f>P358</f>
        <v>0</v>
      </c>
      <c r="Q357" s="180"/>
      <c r="R357" s="181">
        <f>R358</f>
        <v>0</v>
      </c>
      <c r="S357" s="180"/>
      <c r="T357" s="182">
        <f>T358</f>
        <v>0</v>
      </c>
      <c r="AR357" s="183" t="s">
        <v>84</v>
      </c>
      <c r="AT357" s="184" t="s">
        <v>75</v>
      </c>
      <c r="AU357" s="184" t="s">
        <v>84</v>
      </c>
      <c r="AY357" s="183" t="s">
        <v>167</v>
      </c>
      <c r="BK357" s="185">
        <f>BK358</f>
        <v>0</v>
      </c>
    </row>
    <row r="358" spans="1:65" s="2" customFormat="1" ht="24.2" customHeight="1">
      <c r="A358" s="35"/>
      <c r="B358" s="36"/>
      <c r="C358" s="188" t="s">
        <v>536</v>
      </c>
      <c r="D358" s="188" t="s">
        <v>169</v>
      </c>
      <c r="E358" s="189" t="s">
        <v>1061</v>
      </c>
      <c r="F358" s="190" t="s">
        <v>1062</v>
      </c>
      <c r="G358" s="191" t="s">
        <v>262</v>
      </c>
      <c r="H358" s="192">
        <v>2210.7739999999999</v>
      </c>
      <c r="I358" s="193"/>
      <c r="J358" s="194">
        <f>ROUND(I358*H358,2)</f>
        <v>0</v>
      </c>
      <c r="K358" s="190" t="s">
        <v>173</v>
      </c>
      <c r="L358" s="40"/>
      <c r="M358" s="195" t="s">
        <v>1</v>
      </c>
      <c r="N358" s="196" t="s">
        <v>41</v>
      </c>
      <c r="O358" s="72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9" t="s">
        <v>174</v>
      </c>
      <c r="AT358" s="199" t="s">
        <v>169</v>
      </c>
      <c r="AU358" s="199" t="s">
        <v>86</v>
      </c>
      <c r="AY358" s="18" t="s">
        <v>167</v>
      </c>
      <c r="BE358" s="200">
        <f>IF(N358="základní",J358,0)</f>
        <v>0</v>
      </c>
      <c r="BF358" s="200">
        <f>IF(N358="snížená",J358,0)</f>
        <v>0</v>
      </c>
      <c r="BG358" s="200">
        <f>IF(N358="zákl. přenesená",J358,0)</f>
        <v>0</v>
      </c>
      <c r="BH358" s="200">
        <f>IF(N358="sníž. přenesená",J358,0)</f>
        <v>0</v>
      </c>
      <c r="BI358" s="200">
        <f>IF(N358="nulová",J358,0)</f>
        <v>0</v>
      </c>
      <c r="BJ358" s="18" t="s">
        <v>84</v>
      </c>
      <c r="BK358" s="200">
        <f>ROUND(I358*H358,2)</f>
        <v>0</v>
      </c>
      <c r="BL358" s="18" t="s">
        <v>174</v>
      </c>
      <c r="BM358" s="199" t="s">
        <v>1063</v>
      </c>
    </row>
    <row r="359" spans="1:65" s="12" customFormat="1" ht="25.9" customHeight="1">
      <c r="B359" s="172"/>
      <c r="C359" s="173"/>
      <c r="D359" s="174" t="s">
        <v>75</v>
      </c>
      <c r="E359" s="175" t="s">
        <v>547</v>
      </c>
      <c r="F359" s="175" t="s">
        <v>548</v>
      </c>
      <c r="G359" s="173"/>
      <c r="H359" s="173"/>
      <c r="I359" s="176"/>
      <c r="J359" s="177">
        <f>BK359</f>
        <v>0</v>
      </c>
      <c r="K359" s="173"/>
      <c r="L359" s="178"/>
      <c r="M359" s="179"/>
      <c r="N359" s="180"/>
      <c r="O359" s="180"/>
      <c r="P359" s="181">
        <f>P360+P364</f>
        <v>0</v>
      </c>
      <c r="Q359" s="180"/>
      <c r="R359" s="181">
        <f>R360+R364</f>
        <v>0</v>
      </c>
      <c r="S359" s="180"/>
      <c r="T359" s="182">
        <f>T360+T364</f>
        <v>0</v>
      </c>
      <c r="AR359" s="183" t="s">
        <v>189</v>
      </c>
      <c r="AT359" s="184" t="s">
        <v>75</v>
      </c>
      <c r="AU359" s="184" t="s">
        <v>76</v>
      </c>
      <c r="AY359" s="183" t="s">
        <v>167</v>
      </c>
      <c r="BK359" s="185">
        <f>BK360+BK364</f>
        <v>0</v>
      </c>
    </row>
    <row r="360" spans="1:65" s="12" customFormat="1" ht="22.9" customHeight="1">
      <c r="B360" s="172"/>
      <c r="C360" s="173"/>
      <c r="D360" s="174" t="s">
        <v>75</v>
      </c>
      <c r="E360" s="186" t="s">
        <v>549</v>
      </c>
      <c r="F360" s="186" t="s">
        <v>550</v>
      </c>
      <c r="G360" s="173"/>
      <c r="H360" s="173"/>
      <c r="I360" s="176"/>
      <c r="J360" s="187">
        <f>BK360</f>
        <v>0</v>
      </c>
      <c r="K360" s="173"/>
      <c r="L360" s="178"/>
      <c r="M360" s="179"/>
      <c r="N360" s="180"/>
      <c r="O360" s="180"/>
      <c r="P360" s="181">
        <f>SUM(P361:P363)</f>
        <v>0</v>
      </c>
      <c r="Q360" s="180"/>
      <c r="R360" s="181">
        <f>SUM(R361:R363)</f>
        <v>0</v>
      </c>
      <c r="S360" s="180"/>
      <c r="T360" s="182">
        <f>SUM(T361:T363)</f>
        <v>0</v>
      </c>
      <c r="AR360" s="183" t="s">
        <v>189</v>
      </c>
      <c r="AT360" s="184" t="s">
        <v>75</v>
      </c>
      <c r="AU360" s="184" t="s">
        <v>84</v>
      </c>
      <c r="AY360" s="183" t="s">
        <v>167</v>
      </c>
      <c r="BK360" s="185">
        <f>SUM(BK361:BK363)</f>
        <v>0</v>
      </c>
    </row>
    <row r="361" spans="1:65" s="2" customFormat="1" ht="16.5" customHeight="1">
      <c r="A361" s="35"/>
      <c r="B361" s="36"/>
      <c r="C361" s="188" t="s">
        <v>543</v>
      </c>
      <c r="D361" s="188" t="s">
        <v>169</v>
      </c>
      <c r="E361" s="189" t="s">
        <v>552</v>
      </c>
      <c r="F361" s="190" t="s">
        <v>553</v>
      </c>
      <c r="G361" s="191" t="s">
        <v>554</v>
      </c>
      <c r="H361" s="192">
        <v>1</v>
      </c>
      <c r="I361" s="193"/>
      <c r="J361" s="194">
        <f>ROUND(I361*H361,2)</f>
        <v>0</v>
      </c>
      <c r="K361" s="190" t="s">
        <v>173</v>
      </c>
      <c r="L361" s="40"/>
      <c r="M361" s="195" t="s">
        <v>1</v>
      </c>
      <c r="N361" s="196" t="s">
        <v>41</v>
      </c>
      <c r="O361" s="72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9" t="s">
        <v>555</v>
      </c>
      <c r="AT361" s="199" t="s">
        <v>169</v>
      </c>
      <c r="AU361" s="199" t="s">
        <v>86</v>
      </c>
      <c r="AY361" s="18" t="s">
        <v>167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8" t="s">
        <v>84</v>
      </c>
      <c r="BK361" s="200">
        <f>ROUND(I361*H361,2)</f>
        <v>0</v>
      </c>
      <c r="BL361" s="18" t="s">
        <v>555</v>
      </c>
      <c r="BM361" s="199" t="s">
        <v>1064</v>
      </c>
    </row>
    <row r="362" spans="1:65" s="2" customFormat="1" ht="16.5" customHeight="1">
      <c r="A362" s="35"/>
      <c r="B362" s="36"/>
      <c r="C362" s="188" t="s">
        <v>385</v>
      </c>
      <c r="D362" s="188" t="s">
        <v>169</v>
      </c>
      <c r="E362" s="189" t="s">
        <v>558</v>
      </c>
      <c r="F362" s="190" t="s">
        <v>559</v>
      </c>
      <c r="G362" s="191" t="s">
        <v>554</v>
      </c>
      <c r="H362" s="192">
        <v>1</v>
      </c>
      <c r="I362" s="193"/>
      <c r="J362" s="194">
        <f>ROUND(I362*H362,2)</f>
        <v>0</v>
      </c>
      <c r="K362" s="190" t="s">
        <v>173</v>
      </c>
      <c r="L362" s="40"/>
      <c r="M362" s="195" t="s">
        <v>1</v>
      </c>
      <c r="N362" s="196" t="s">
        <v>41</v>
      </c>
      <c r="O362" s="72"/>
      <c r="P362" s="197">
        <f>O362*H362</f>
        <v>0</v>
      </c>
      <c r="Q362" s="197">
        <v>0</v>
      </c>
      <c r="R362" s="197">
        <f>Q362*H362</f>
        <v>0</v>
      </c>
      <c r="S362" s="197">
        <v>0</v>
      </c>
      <c r="T362" s="198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9" t="s">
        <v>555</v>
      </c>
      <c r="AT362" s="199" t="s">
        <v>169</v>
      </c>
      <c r="AU362" s="199" t="s">
        <v>86</v>
      </c>
      <c r="AY362" s="18" t="s">
        <v>167</v>
      </c>
      <c r="BE362" s="200">
        <f>IF(N362="základní",J362,0)</f>
        <v>0</v>
      </c>
      <c r="BF362" s="200">
        <f>IF(N362="snížená",J362,0)</f>
        <v>0</v>
      </c>
      <c r="BG362" s="200">
        <f>IF(N362="zákl. přenesená",J362,0)</f>
        <v>0</v>
      </c>
      <c r="BH362" s="200">
        <f>IF(N362="sníž. přenesená",J362,0)</f>
        <v>0</v>
      </c>
      <c r="BI362" s="200">
        <f>IF(N362="nulová",J362,0)</f>
        <v>0</v>
      </c>
      <c r="BJ362" s="18" t="s">
        <v>84</v>
      </c>
      <c r="BK362" s="200">
        <f>ROUND(I362*H362,2)</f>
        <v>0</v>
      </c>
      <c r="BL362" s="18" t="s">
        <v>555</v>
      </c>
      <c r="BM362" s="199" t="s">
        <v>1065</v>
      </c>
    </row>
    <row r="363" spans="1:65" s="2" customFormat="1" ht="16.5" customHeight="1">
      <c r="A363" s="35"/>
      <c r="B363" s="36"/>
      <c r="C363" s="188" t="s">
        <v>551</v>
      </c>
      <c r="D363" s="188" t="s">
        <v>169</v>
      </c>
      <c r="E363" s="189" t="s">
        <v>562</v>
      </c>
      <c r="F363" s="190" t="s">
        <v>563</v>
      </c>
      <c r="G363" s="191" t="s">
        <v>554</v>
      </c>
      <c r="H363" s="192">
        <v>1</v>
      </c>
      <c r="I363" s="193"/>
      <c r="J363" s="194">
        <f>ROUND(I363*H363,2)</f>
        <v>0</v>
      </c>
      <c r="K363" s="190" t="s">
        <v>173</v>
      </c>
      <c r="L363" s="40"/>
      <c r="M363" s="195" t="s">
        <v>1</v>
      </c>
      <c r="N363" s="196" t="s">
        <v>41</v>
      </c>
      <c r="O363" s="72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9" t="s">
        <v>555</v>
      </c>
      <c r="AT363" s="199" t="s">
        <v>169</v>
      </c>
      <c r="AU363" s="199" t="s">
        <v>86</v>
      </c>
      <c r="AY363" s="18" t="s">
        <v>167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8" t="s">
        <v>84</v>
      </c>
      <c r="BK363" s="200">
        <f>ROUND(I363*H363,2)</f>
        <v>0</v>
      </c>
      <c r="BL363" s="18" t="s">
        <v>555</v>
      </c>
      <c r="BM363" s="199" t="s">
        <v>1066</v>
      </c>
    </row>
    <row r="364" spans="1:65" s="12" customFormat="1" ht="22.9" customHeight="1">
      <c r="B364" s="172"/>
      <c r="C364" s="173"/>
      <c r="D364" s="174" t="s">
        <v>75</v>
      </c>
      <c r="E364" s="186" t="s">
        <v>565</v>
      </c>
      <c r="F364" s="186" t="s">
        <v>566</v>
      </c>
      <c r="G364" s="173"/>
      <c r="H364" s="173"/>
      <c r="I364" s="176"/>
      <c r="J364" s="187">
        <f>BK364</f>
        <v>0</v>
      </c>
      <c r="K364" s="173"/>
      <c r="L364" s="178"/>
      <c r="M364" s="179"/>
      <c r="N364" s="180"/>
      <c r="O364" s="180"/>
      <c r="P364" s="181">
        <f>P365</f>
        <v>0</v>
      </c>
      <c r="Q364" s="180"/>
      <c r="R364" s="181">
        <f>R365</f>
        <v>0</v>
      </c>
      <c r="S364" s="180"/>
      <c r="T364" s="182">
        <f>T365</f>
        <v>0</v>
      </c>
      <c r="AR364" s="183" t="s">
        <v>189</v>
      </c>
      <c r="AT364" s="184" t="s">
        <v>75</v>
      </c>
      <c r="AU364" s="184" t="s">
        <v>84</v>
      </c>
      <c r="AY364" s="183" t="s">
        <v>167</v>
      </c>
      <c r="BK364" s="185">
        <f>BK365</f>
        <v>0</v>
      </c>
    </row>
    <row r="365" spans="1:65" s="2" customFormat="1" ht="16.5" customHeight="1">
      <c r="A365" s="35"/>
      <c r="B365" s="36"/>
      <c r="C365" s="188" t="s">
        <v>557</v>
      </c>
      <c r="D365" s="188" t="s">
        <v>169</v>
      </c>
      <c r="E365" s="189" t="s">
        <v>568</v>
      </c>
      <c r="F365" s="190" t="s">
        <v>566</v>
      </c>
      <c r="G365" s="191" t="s">
        <v>554</v>
      </c>
      <c r="H365" s="192">
        <v>1</v>
      </c>
      <c r="I365" s="193"/>
      <c r="J365" s="194">
        <f>ROUND(I365*H365,2)</f>
        <v>0</v>
      </c>
      <c r="K365" s="190" t="s">
        <v>173</v>
      </c>
      <c r="L365" s="40"/>
      <c r="M365" s="244" t="s">
        <v>1</v>
      </c>
      <c r="N365" s="245" t="s">
        <v>41</v>
      </c>
      <c r="O365" s="246"/>
      <c r="P365" s="247">
        <f>O365*H365</f>
        <v>0</v>
      </c>
      <c r="Q365" s="247">
        <v>0</v>
      </c>
      <c r="R365" s="247">
        <f>Q365*H365</f>
        <v>0</v>
      </c>
      <c r="S365" s="247">
        <v>0</v>
      </c>
      <c r="T365" s="248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9" t="s">
        <v>555</v>
      </c>
      <c r="AT365" s="199" t="s">
        <v>169</v>
      </c>
      <c r="AU365" s="199" t="s">
        <v>86</v>
      </c>
      <c r="AY365" s="18" t="s">
        <v>167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8" t="s">
        <v>84</v>
      </c>
      <c r="BK365" s="200">
        <f>ROUND(I365*H365,2)</f>
        <v>0</v>
      </c>
      <c r="BL365" s="18" t="s">
        <v>555</v>
      </c>
      <c r="BM365" s="199" t="s">
        <v>1067</v>
      </c>
    </row>
    <row r="366" spans="1:65" s="2" customFormat="1" ht="6.95" customHeight="1">
      <c r="A366" s="35"/>
      <c r="B366" s="55"/>
      <c r="C366" s="56"/>
      <c r="D366" s="56"/>
      <c r="E366" s="56"/>
      <c r="F366" s="56"/>
      <c r="G366" s="56"/>
      <c r="H366" s="56"/>
      <c r="I366" s="56"/>
      <c r="J366" s="56"/>
      <c r="K366" s="56"/>
      <c r="L366" s="40"/>
      <c r="M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</row>
  </sheetData>
  <sheetProtection algorithmName="SHA-512" hashValue="sO7y/uD6cj2/STuJqnklOAbPRrSCBwr3vydnXu5Mc5P4z7zmWMUym9MrZ3tBgJfdHB7XPKi8Mb3TwWFLF4YwZA==" saltValue="vkzkSgtGroKIo/z0zMO3zB3yZ15NQxLXEPevJT7aRPXwnHAn5J427IM3DbsbSLGM/H+ed/R9hBV1VCDMj3NvXA==" spinCount="100000" sheet="1" objects="1" scenarios="1" formatColumns="0" formatRows="0" autoFilter="0"/>
  <autoFilter ref="C125:K36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98</v>
      </c>
      <c r="AZ2" s="109" t="s">
        <v>120</v>
      </c>
      <c r="BA2" s="109" t="s">
        <v>1</v>
      </c>
      <c r="BB2" s="109" t="s">
        <v>1</v>
      </c>
      <c r="BC2" s="109" t="s">
        <v>1068</v>
      </c>
      <c r="BD2" s="109" t="s">
        <v>86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  <c r="AZ3" s="109" t="s">
        <v>123</v>
      </c>
      <c r="BA3" s="109" t="s">
        <v>1</v>
      </c>
      <c r="BB3" s="109" t="s">
        <v>1</v>
      </c>
      <c r="BC3" s="109" t="s">
        <v>1069</v>
      </c>
      <c r="BD3" s="109" t="s">
        <v>86</v>
      </c>
    </row>
    <row r="4" spans="1:56" s="1" customFormat="1" ht="24.95" customHeight="1">
      <c r="B4" s="21"/>
      <c r="D4" s="112" t="s">
        <v>113</v>
      </c>
      <c r="L4" s="21"/>
      <c r="M4" s="113" t="s">
        <v>10</v>
      </c>
      <c r="AT4" s="18" t="s">
        <v>4</v>
      </c>
      <c r="AZ4" s="109" t="s">
        <v>744</v>
      </c>
      <c r="BA4" s="109" t="s">
        <v>1</v>
      </c>
      <c r="BB4" s="109" t="s">
        <v>1</v>
      </c>
      <c r="BC4" s="109" t="s">
        <v>1070</v>
      </c>
      <c r="BD4" s="109" t="s">
        <v>86</v>
      </c>
    </row>
    <row r="5" spans="1:56" s="1" customFormat="1" ht="6.95" customHeight="1">
      <c r="B5" s="21"/>
      <c r="L5" s="21"/>
      <c r="AZ5" s="109" t="s">
        <v>126</v>
      </c>
      <c r="BA5" s="109" t="s">
        <v>1</v>
      </c>
      <c r="BB5" s="109" t="s">
        <v>1</v>
      </c>
      <c r="BC5" s="109" t="s">
        <v>1071</v>
      </c>
      <c r="BD5" s="109" t="s">
        <v>86</v>
      </c>
    </row>
    <row r="6" spans="1:56" s="1" customFormat="1" ht="12" customHeight="1">
      <c r="B6" s="21"/>
      <c r="D6" s="114" t="s">
        <v>16</v>
      </c>
      <c r="L6" s="21"/>
      <c r="AZ6" s="109" t="s">
        <v>132</v>
      </c>
      <c r="BA6" s="109" t="s">
        <v>1</v>
      </c>
      <c r="BB6" s="109" t="s">
        <v>1</v>
      </c>
      <c r="BC6" s="109" t="s">
        <v>1072</v>
      </c>
      <c r="BD6" s="109" t="s">
        <v>86</v>
      </c>
    </row>
    <row r="7" spans="1:56" s="1" customFormat="1" ht="26.25" customHeight="1">
      <c r="B7" s="21"/>
      <c r="E7" s="316" t="str">
        <f>'Rekapitulace stavby'!K6</f>
        <v>Lokalita pro výstavbu rodinných domů BI 304,k.ú. Kelč - Staré Město</v>
      </c>
      <c r="F7" s="317"/>
      <c r="G7" s="317"/>
      <c r="H7" s="317"/>
      <c r="L7" s="21"/>
      <c r="AZ7" s="109" t="s">
        <v>128</v>
      </c>
      <c r="BA7" s="109" t="s">
        <v>1</v>
      </c>
      <c r="BB7" s="109" t="s">
        <v>1</v>
      </c>
      <c r="BC7" s="109" t="s">
        <v>1073</v>
      </c>
      <c r="BD7" s="109" t="s">
        <v>86</v>
      </c>
    </row>
    <row r="8" spans="1:56" s="2" customFormat="1" ht="12" customHeight="1">
      <c r="A8" s="35"/>
      <c r="B8" s="40"/>
      <c r="C8" s="35"/>
      <c r="D8" s="114" t="s">
        <v>122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748</v>
      </c>
      <c r="BA8" s="109" t="s">
        <v>1</v>
      </c>
      <c r="BB8" s="109" t="s">
        <v>1</v>
      </c>
      <c r="BC8" s="109" t="s">
        <v>1074</v>
      </c>
      <c r="BD8" s="109" t="s">
        <v>86</v>
      </c>
    </row>
    <row r="9" spans="1:56" s="2" customFormat="1" ht="16.5" customHeight="1">
      <c r="A9" s="35"/>
      <c r="B9" s="40"/>
      <c r="C9" s="35"/>
      <c r="D9" s="35"/>
      <c r="E9" s="318" t="s">
        <v>1075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762</v>
      </c>
      <c r="BA9" s="109" t="s">
        <v>1</v>
      </c>
      <c r="BB9" s="109" t="s">
        <v>1</v>
      </c>
      <c r="BC9" s="109" t="s">
        <v>1076</v>
      </c>
      <c r="BD9" s="109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7. 2. 2023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2" t="s">
        <v>1</v>
      </c>
      <c r="F27" s="322"/>
      <c r="G27" s="322"/>
      <c r="H27" s="32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ROUND((SUM(BE125:BE300)),  2)</f>
        <v>0</v>
      </c>
      <c r="G33" s="35"/>
      <c r="H33" s="35"/>
      <c r="I33" s="126">
        <v>0.21</v>
      </c>
      <c r="J33" s="125">
        <f>ROUND(((SUM(BE125:BE300))*I33),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ROUND((SUM(BF125:BF300)),  2)</f>
        <v>0</v>
      </c>
      <c r="G34" s="35"/>
      <c r="H34" s="35"/>
      <c r="I34" s="126">
        <v>0.15</v>
      </c>
      <c r="J34" s="125">
        <f>ROUND(((SUM(BF125:BF300))*I34),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ROUND((SUM(BG125:BG300)),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ROUND((SUM(BH125:BH300)),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ROUND((SUM(BI125:BI300)),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3" t="str">
        <f>E7</f>
        <v>Lokalita pro výstavbu rodinných domů BI 304,k.ú. Kelč - Staré Město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302 - SO 302 Kanalizace splašková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Kelč-Staré Město</v>
      </c>
      <c r="G89" s="37"/>
      <c r="H89" s="37"/>
      <c r="I89" s="30" t="s">
        <v>22</v>
      </c>
      <c r="J89" s="67" t="str">
        <f>IF(J12="","",J12)</f>
        <v>7. 2. 2023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Město Kelč</v>
      </c>
      <c r="G91" s="37"/>
      <c r="H91" s="37"/>
      <c r="I91" s="30" t="s">
        <v>30</v>
      </c>
      <c r="J91" s="33" t="str">
        <f>E21</f>
        <v xml:space="preserve">LZ-PROJEKT plus s.r.o.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135</v>
      </c>
      <c r="D94" s="146"/>
      <c r="E94" s="146"/>
      <c r="F94" s="146"/>
      <c r="G94" s="146"/>
      <c r="H94" s="146"/>
      <c r="I94" s="146"/>
      <c r="J94" s="147" t="s">
        <v>136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137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138</v>
      </c>
    </row>
    <row r="97" spans="1:31" s="9" customFormat="1" ht="24.95" customHeight="1">
      <c r="B97" s="149"/>
      <c r="C97" s="150"/>
      <c r="D97" s="151" t="s">
        <v>139</v>
      </c>
      <c r="E97" s="152"/>
      <c r="F97" s="152"/>
      <c r="G97" s="152"/>
      <c r="H97" s="152"/>
      <c r="I97" s="152"/>
      <c r="J97" s="153">
        <f>J126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140</v>
      </c>
      <c r="E98" s="158"/>
      <c r="F98" s="158"/>
      <c r="G98" s="158"/>
      <c r="H98" s="158"/>
      <c r="I98" s="158"/>
      <c r="J98" s="159">
        <f>J127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764</v>
      </c>
      <c r="E99" s="158"/>
      <c r="F99" s="158"/>
      <c r="G99" s="158"/>
      <c r="H99" s="158"/>
      <c r="I99" s="158"/>
      <c r="J99" s="159">
        <f>J246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142</v>
      </c>
      <c r="E100" s="158"/>
      <c r="F100" s="158"/>
      <c r="G100" s="158"/>
      <c r="H100" s="158"/>
      <c r="I100" s="158"/>
      <c r="J100" s="159">
        <f>J249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144</v>
      </c>
      <c r="E101" s="158"/>
      <c r="F101" s="158"/>
      <c r="G101" s="158"/>
      <c r="H101" s="158"/>
      <c r="I101" s="158"/>
      <c r="J101" s="159">
        <f>J255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147</v>
      </c>
      <c r="E102" s="158"/>
      <c r="F102" s="158"/>
      <c r="G102" s="158"/>
      <c r="H102" s="158"/>
      <c r="I102" s="158"/>
      <c r="J102" s="159">
        <f>J292</f>
        <v>0</v>
      </c>
      <c r="K102" s="156"/>
      <c r="L102" s="160"/>
    </row>
    <row r="103" spans="1:31" s="9" customFormat="1" ht="24.95" customHeight="1">
      <c r="B103" s="149"/>
      <c r="C103" s="150"/>
      <c r="D103" s="151" t="s">
        <v>148</v>
      </c>
      <c r="E103" s="152"/>
      <c r="F103" s="152"/>
      <c r="G103" s="152"/>
      <c r="H103" s="152"/>
      <c r="I103" s="152"/>
      <c r="J103" s="153">
        <f>J294</f>
        <v>0</v>
      </c>
      <c r="K103" s="150"/>
      <c r="L103" s="154"/>
    </row>
    <row r="104" spans="1:31" s="10" customFormat="1" ht="19.899999999999999" customHeight="1">
      <c r="B104" s="155"/>
      <c r="C104" s="156"/>
      <c r="D104" s="157" t="s">
        <v>149</v>
      </c>
      <c r="E104" s="158"/>
      <c r="F104" s="158"/>
      <c r="G104" s="158"/>
      <c r="H104" s="158"/>
      <c r="I104" s="158"/>
      <c r="J104" s="159">
        <f>J295</f>
        <v>0</v>
      </c>
      <c r="K104" s="156"/>
      <c r="L104" s="160"/>
    </row>
    <row r="105" spans="1:31" s="10" customFormat="1" ht="19.899999999999999" customHeight="1">
      <c r="B105" s="155"/>
      <c r="C105" s="156"/>
      <c r="D105" s="157" t="s">
        <v>150</v>
      </c>
      <c r="E105" s="158"/>
      <c r="F105" s="158"/>
      <c r="G105" s="158"/>
      <c r="H105" s="158"/>
      <c r="I105" s="158"/>
      <c r="J105" s="159">
        <f>J299</f>
        <v>0</v>
      </c>
      <c r="K105" s="156"/>
      <c r="L105" s="160"/>
    </row>
    <row r="106" spans="1:31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152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6.25" customHeight="1">
      <c r="A115" s="35"/>
      <c r="B115" s="36"/>
      <c r="C115" s="37"/>
      <c r="D115" s="37"/>
      <c r="E115" s="323" t="str">
        <f>E7</f>
        <v>Lokalita pro výstavbu rodinných domů BI 304,k.ú. Kelč - Staré Město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5" t="str">
        <f>E9</f>
        <v>302 - SO 302 Kanalizace splašková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>Kelč-Staré Město</v>
      </c>
      <c r="G119" s="37"/>
      <c r="H119" s="37"/>
      <c r="I119" s="30" t="s">
        <v>22</v>
      </c>
      <c r="J119" s="67" t="str">
        <f>IF(J12="","",J12)</f>
        <v>7. 2. 2023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24</v>
      </c>
      <c r="D121" s="37"/>
      <c r="E121" s="37"/>
      <c r="F121" s="28" t="str">
        <f>E15</f>
        <v>Město Kelč</v>
      </c>
      <c r="G121" s="37"/>
      <c r="H121" s="37"/>
      <c r="I121" s="30" t="s">
        <v>30</v>
      </c>
      <c r="J121" s="33" t="str">
        <f>E21</f>
        <v xml:space="preserve">LZ-PROJEKT plus s.r.o.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33</v>
      </c>
      <c r="J122" s="33" t="str">
        <f>E24</f>
        <v>Fajfrová Irena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1"/>
      <c r="B124" s="162"/>
      <c r="C124" s="163" t="s">
        <v>153</v>
      </c>
      <c r="D124" s="164" t="s">
        <v>61</v>
      </c>
      <c r="E124" s="164" t="s">
        <v>57</v>
      </c>
      <c r="F124" s="164" t="s">
        <v>58</v>
      </c>
      <c r="G124" s="164" t="s">
        <v>154</v>
      </c>
      <c r="H124" s="164" t="s">
        <v>155</v>
      </c>
      <c r="I124" s="164" t="s">
        <v>156</v>
      </c>
      <c r="J124" s="164" t="s">
        <v>136</v>
      </c>
      <c r="K124" s="165" t="s">
        <v>157</v>
      </c>
      <c r="L124" s="166"/>
      <c r="M124" s="76" t="s">
        <v>1</v>
      </c>
      <c r="N124" s="77" t="s">
        <v>40</v>
      </c>
      <c r="O124" s="77" t="s">
        <v>158</v>
      </c>
      <c r="P124" s="77" t="s">
        <v>159</v>
      </c>
      <c r="Q124" s="77" t="s">
        <v>160</v>
      </c>
      <c r="R124" s="77" t="s">
        <v>161</v>
      </c>
      <c r="S124" s="77" t="s">
        <v>162</v>
      </c>
      <c r="T124" s="78" t="s">
        <v>163</v>
      </c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</row>
    <row r="125" spans="1:65" s="2" customFormat="1" ht="22.9" customHeight="1">
      <c r="A125" s="35"/>
      <c r="B125" s="36"/>
      <c r="C125" s="83" t="s">
        <v>164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P126+P294</f>
        <v>0</v>
      </c>
      <c r="Q125" s="80"/>
      <c r="R125" s="169">
        <f>R126+R294</f>
        <v>3057.6247143599999</v>
      </c>
      <c r="S125" s="80"/>
      <c r="T125" s="170">
        <f>T126+T294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138</v>
      </c>
      <c r="BK125" s="171">
        <f>BK126+BK294</f>
        <v>0</v>
      </c>
    </row>
    <row r="126" spans="1:65" s="12" customFormat="1" ht="25.9" customHeight="1">
      <c r="B126" s="172"/>
      <c r="C126" s="173"/>
      <c r="D126" s="174" t="s">
        <v>75</v>
      </c>
      <c r="E126" s="175" t="s">
        <v>165</v>
      </c>
      <c r="F126" s="175" t="s">
        <v>166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P127+P246+P249+P255+P292</f>
        <v>0</v>
      </c>
      <c r="Q126" s="180"/>
      <c r="R126" s="181">
        <f>R127+R246+R249+R255+R292</f>
        <v>3057.6247143599999</v>
      </c>
      <c r="S126" s="180"/>
      <c r="T126" s="182">
        <f>T127+T246+T249+T255+T292</f>
        <v>0</v>
      </c>
      <c r="AR126" s="183" t="s">
        <v>84</v>
      </c>
      <c r="AT126" s="184" t="s">
        <v>75</v>
      </c>
      <c r="AU126" s="184" t="s">
        <v>76</v>
      </c>
      <c r="AY126" s="183" t="s">
        <v>167</v>
      </c>
      <c r="BK126" s="185">
        <f>BK127+BK246+BK249+BK255+BK292</f>
        <v>0</v>
      </c>
    </row>
    <row r="127" spans="1:65" s="12" customFormat="1" ht="22.9" customHeight="1">
      <c r="B127" s="172"/>
      <c r="C127" s="173"/>
      <c r="D127" s="174" t="s">
        <v>75</v>
      </c>
      <c r="E127" s="186" t="s">
        <v>84</v>
      </c>
      <c r="F127" s="186" t="s">
        <v>168</v>
      </c>
      <c r="G127" s="173"/>
      <c r="H127" s="173"/>
      <c r="I127" s="176"/>
      <c r="J127" s="187">
        <f>BK127</f>
        <v>0</v>
      </c>
      <c r="K127" s="173"/>
      <c r="L127" s="178"/>
      <c r="M127" s="179"/>
      <c r="N127" s="180"/>
      <c r="O127" s="180"/>
      <c r="P127" s="181">
        <f>SUM(P128:P245)</f>
        <v>0</v>
      </c>
      <c r="Q127" s="180"/>
      <c r="R127" s="181">
        <f>SUM(R128:R245)</f>
        <v>2892.5585280800001</v>
      </c>
      <c r="S127" s="180"/>
      <c r="T127" s="182">
        <f>SUM(T128:T245)</f>
        <v>0</v>
      </c>
      <c r="AR127" s="183" t="s">
        <v>84</v>
      </c>
      <c r="AT127" s="184" t="s">
        <v>75</v>
      </c>
      <c r="AU127" s="184" t="s">
        <v>84</v>
      </c>
      <c r="AY127" s="183" t="s">
        <v>167</v>
      </c>
      <c r="BK127" s="185">
        <f>SUM(BK128:BK245)</f>
        <v>0</v>
      </c>
    </row>
    <row r="128" spans="1:65" s="2" customFormat="1" ht="16.5" customHeight="1">
      <c r="A128" s="35"/>
      <c r="B128" s="36"/>
      <c r="C128" s="188" t="s">
        <v>84</v>
      </c>
      <c r="D128" s="188" t="s">
        <v>169</v>
      </c>
      <c r="E128" s="189" t="s">
        <v>1077</v>
      </c>
      <c r="F128" s="190" t="s">
        <v>1078</v>
      </c>
      <c r="G128" s="191" t="s">
        <v>182</v>
      </c>
      <c r="H128" s="192">
        <v>3</v>
      </c>
      <c r="I128" s="193"/>
      <c r="J128" s="194">
        <f>ROUND(I128*H128,2)</f>
        <v>0</v>
      </c>
      <c r="K128" s="190" t="s">
        <v>173</v>
      </c>
      <c r="L128" s="40"/>
      <c r="M128" s="195" t="s">
        <v>1</v>
      </c>
      <c r="N128" s="196" t="s">
        <v>41</v>
      </c>
      <c r="O128" s="72"/>
      <c r="P128" s="197">
        <f>O128*H128</f>
        <v>0</v>
      </c>
      <c r="Q128" s="197">
        <v>3.6900000000000002E-2</v>
      </c>
      <c r="R128" s="197">
        <f>Q128*H128</f>
        <v>0.11070000000000001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174</v>
      </c>
      <c r="AT128" s="199" t="s">
        <v>169</v>
      </c>
      <c r="AU128" s="199" t="s">
        <v>86</v>
      </c>
      <c r="AY128" s="18" t="s">
        <v>167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84</v>
      </c>
      <c r="BK128" s="200">
        <f>ROUND(I128*H128,2)</f>
        <v>0</v>
      </c>
      <c r="BL128" s="18" t="s">
        <v>174</v>
      </c>
      <c r="BM128" s="199" t="s">
        <v>1079</v>
      </c>
    </row>
    <row r="129" spans="1:65" s="13" customFormat="1" ht="11.25">
      <c r="B129" s="201"/>
      <c r="C129" s="202"/>
      <c r="D129" s="203" t="s">
        <v>187</v>
      </c>
      <c r="E129" s="204" t="s">
        <v>1</v>
      </c>
      <c r="F129" s="205" t="s">
        <v>1080</v>
      </c>
      <c r="G129" s="202"/>
      <c r="H129" s="206">
        <v>3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187</v>
      </c>
      <c r="AU129" s="212" t="s">
        <v>86</v>
      </c>
      <c r="AV129" s="13" t="s">
        <v>86</v>
      </c>
      <c r="AW129" s="13" t="s">
        <v>32</v>
      </c>
      <c r="AX129" s="13" t="s">
        <v>84</v>
      </c>
      <c r="AY129" s="212" t="s">
        <v>167</v>
      </c>
    </row>
    <row r="130" spans="1:65" s="2" customFormat="1" ht="33" customHeight="1">
      <c r="A130" s="35"/>
      <c r="B130" s="36"/>
      <c r="C130" s="188" t="s">
        <v>86</v>
      </c>
      <c r="D130" s="188" t="s">
        <v>169</v>
      </c>
      <c r="E130" s="189" t="s">
        <v>1081</v>
      </c>
      <c r="F130" s="190" t="s">
        <v>1082</v>
      </c>
      <c r="G130" s="191" t="s">
        <v>192</v>
      </c>
      <c r="H130" s="192">
        <v>1619.2439999999999</v>
      </c>
      <c r="I130" s="193"/>
      <c r="J130" s="194">
        <f>ROUND(I130*H130,2)</f>
        <v>0</v>
      </c>
      <c r="K130" s="190" t="s">
        <v>173</v>
      </c>
      <c r="L130" s="40"/>
      <c r="M130" s="195" t="s">
        <v>1</v>
      </c>
      <c r="N130" s="196" t="s">
        <v>41</v>
      </c>
      <c r="O130" s="72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174</v>
      </c>
      <c r="AT130" s="199" t="s">
        <v>169</v>
      </c>
      <c r="AU130" s="199" t="s">
        <v>86</v>
      </c>
      <c r="AY130" s="18" t="s">
        <v>167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84</v>
      </c>
      <c r="BK130" s="200">
        <f>ROUND(I130*H130,2)</f>
        <v>0</v>
      </c>
      <c r="BL130" s="18" t="s">
        <v>174</v>
      </c>
      <c r="BM130" s="199" t="s">
        <v>1083</v>
      </c>
    </row>
    <row r="131" spans="1:65" s="14" customFormat="1" ht="11.25">
      <c r="B131" s="213"/>
      <c r="C131" s="214"/>
      <c r="D131" s="203" t="s">
        <v>187</v>
      </c>
      <c r="E131" s="215" t="s">
        <v>1</v>
      </c>
      <c r="F131" s="216" t="s">
        <v>1084</v>
      </c>
      <c r="G131" s="214"/>
      <c r="H131" s="215" t="s">
        <v>1</v>
      </c>
      <c r="I131" s="217"/>
      <c r="J131" s="214"/>
      <c r="K131" s="214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187</v>
      </c>
      <c r="AU131" s="222" t="s">
        <v>86</v>
      </c>
      <c r="AV131" s="14" t="s">
        <v>84</v>
      </c>
      <c r="AW131" s="14" t="s">
        <v>32</v>
      </c>
      <c r="AX131" s="14" t="s">
        <v>76</v>
      </c>
      <c r="AY131" s="222" t="s">
        <v>167</v>
      </c>
    </row>
    <row r="132" spans="1:65" s="13" customFormat="1" ht="11.25">
      <c r="B132" s="201"/>
      <c r="C132" s="202"/>
      <c r="D132" s="203" t="s">
        <v>187</v>
      </c>
      <c r="E132" s="204" t="s">
        <v>1</v>
      </c>
      <c r="F132" s="205" t="s">
        <v>1085</v>
      </c>
      <c r="G132" s="202"/>
      <c r="H132" s="206">
        <v>27.798999999999999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187</v>
      </c>
      <c r="AU132" s="212" t="s">
        <v>86</v>
      </c>
      <c r="AV132" s="13" t="s">
        <v>86</v>
      </c>
      <c r="AW132" s="13" t="s">
        <v>32</v>
      </c>
      <c r="AX132" s="13" t="s">
        <v>76</v>
      </c>
      <c r="AY132" s="212" t="s">
        <v>167</v>
      </c>
    </row>
    <row r="133" spans="1:65" s="13" customFormat="1" ht="11.25">
      <c r="B133" s="201"/>
      <c r="C133" s="202"/>
      <c r="D133" s="203" t="s">
        <v>187</v>
      </c>
      <c r="E133" s="204" t="s">
        <v>1</v>
      </c>
      <c r="F133" s="205" t="s">
        <v>1086</v>
      </c>
      <c r="G133" s="202"/>
      <c r="H133" s="206">
        <v>104.19199999999999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187</v>
      </c>
      <c r="AU133" s="212" t="s">
        <v>86</v>
      </c>
      <c r="AV133" s="13" t="s">
        <v>86</v>
      </c>
      <c r="AW133" s="13" t="s">
        <v>32</v>
      </c>
      <c r="AX133" s="13" t="s">
        <v>76</v>
      </c>
      <c r="AY133" s="212" t="s">
        <v>167</v>
      </c>
    </row>
    <row r="134" spans="1:65" s="13" customFormat="1" ht="11.25">
      <c r="B134" s="201"/>
      <c r="C134" s="202"/>
      <c r="D134" s="203" t="s">
        <v>187</v>
      </c>
      <c r="E134" s="204" t="s">
        <v>1</v>
      </c>
      <c r="F134" s="205" t="s">
        <v>1087</v>
      </c>
      <c r="G134" s="202"/>
      <c r="H134" s="206">
        <v>122.83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187</v>
      </c>
      <c r="AU134" s="212" t="s">
        <v>86</v>
      </c>
      <c r="AV134" s="13" t="s">
        <v>86</v>
      </c>
      <c r="AW134" s="13" t="s">
        <v>32</v>
      </c>
      <c r="AX134" s="13" t="s">
        <v>76</v>
      </c>
      <c r="AY134" s="212" t="s">
        <v>167</v>
      </c>
    </row>
    <row r="135" spans="1:65" s="13" customFormat="1" ht="11.25">
      <c r="B135" s="201"/>
      <c r="C135" s="202"/>
      <c r="D135" s="203" t="s">
        <v>187</v>
      </c>
      <c r="E135" s="204" t="s">
        <v>1</v>
      </c>
      <c r="F135" s="205" t="s">
        <v>1088</v>
      </c>
      <c r="G135" s="202"/>
      <c r="H135" s="206">
        <v>29.66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187</v>
      </c>
      <c r="AU135" s="212" t="s">
        <v>86</v>
      </c>
      <c r="AV135" s="13" t="s">
        <v>86</v>
      </c>
      <c r="AW135" s="13" t="s">
        <v>32</v>
      </c>
      <c r="AX135" s="13" t="s">
        <v>76</v>
      </c>
      <c r="AY135" s="212" t="s">
        <v>167</v>
      </c>
    </row>
    <row r="136" spans="1:65" s="14" customFormat="1" ht="11.25">
      <c r="B136" s="213"/>
      <c r="C136" s="214"/>
      <c r="D136" s="203" t="s">
        <v>187</v>
      </c>
      <c r="E136" s="215" t="s">
        <v>1</v>
      </c>
      <c r="F136" s="216" t="s">
        <v>1089</v>
      </c>
      <c r="G136" s="214"/>
      <c r="H136" s="215" t="s">
        <v>1</v>
      </c>
      <c r="I136" s="217"/>
      <c r="J136" s="214"/>
      <c r="K136" s="214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187</v>
      </c>
      <c r="AU136" s="222" t="s">
        <v>86</v>
      </c>
      <c r="AV136" s="14" t="s">
        <v>84</v>
      </c>
      <c r="AW136" s="14" t="s">
        <v>32</v>
      </c>
      <c r="AX136" s="14" t="s">
        <v>76</v>
      </c>
      <c r="AY136" s="222" t="s">
        <v>167</v>
      </c>
    </row>
    <row r="137" spans="1:65" s="13" customFormat="1" ht="11.25">
      <c r="B137" s="201"/>
      <c r="C137" s="202"/>
      <c r="D137" s="203" t="s">
        <v>187</v>
      </c>
      <c r="E137" s="204" t="s">
        <v>1</v>
      </c>
      <c r="F137" s="205" t="s">
        <v>1090</v>
      </c>
      <c r="G137" s="202"/>
      <c r="H137" s="206">
        <v>162.393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187</v>
      </c>
      <c r="AU137" s="212" t="s">
        <v>86</v>
      </c>
      <c r="AV137" s="13" t="s">
        <v>86</v>
      </c>
      <c r="AW137" s="13" t="s">
        <v>32</v>
      </c>
      <c r="AX137" s="13" t="s">
        <v>76</v>
      </c>
      <c r="AY137" s="212" t="s">
        <v>167</v>
      </c>
    </row>
    <row r="138" spans="1:65" s="13" customFormat="1" ht="11.25">
      <c r="B138" s="201"/>
      <c r="C138" s="202"/>
      <c r="D138" s="203" t="s">
        <v>187</v>
      </c>
      <c r="E138" s="204" t="s">
        <v>1</v>
      </c>
      <c r="F138" s="205" t="s">
        <v>1091</v>
      </c>
      <c r="G138" s="202"/>
      <c r="H138" s="206">
        <v>786.88499999999999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187</v>
      </c>
      <c r="AU138" s="212" t="s">
        <v>86</v>
      </c>
      <c r="AV138" s="13" t="s">
        <v>86</v>
      </c>
      <c r="AW138" s="13" t="s">
        <v>32</v>
      </c>
      <c r="AX138" s="13" t="s">
        <v>76</v>
      </c>
      <c r="AY138" s="212" t="s">
        <v>167</v>
      </c>
    </row>
    <row r="139" spans="1:65" s="16" customFormat="1" ht="11.25">
      <c r="B139" s="249"/>
      <c r="C139" s="250"/>
      <c r="D139" s="203" t="s">
        <v>187</v>
      </c>
      <c r="E139" s="251" t="s">
        <v>120</v>
      </c>
      <c r="F139" s="252" t="s">
        <v>774</v>
      </c>
      <c r="G139" s="250"/>
      <c r="H139" s="253">
        <v>1233.759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187</v>
      </c>
      <c r="AU139" s="259" t="s">
        <v>86</v>
      </c>
      <c r="AV139" s="16" t="s">
        <v>179</v>
      </c>
      <c r="AW139" s="16" t="s">
        <v>32</v>
      </c>
      <c r="AX139" s="16" t="s">
        <v>76</v>
      </c>
      <c r="AY139" s="259" t="s">
        <v>167</v>
      </c>
    </row>
    <row r="140" spans="1:65" s="14" customFormat="1" ht="11.25">
      <c r="B140" s="213"/>
      <c r="C140" s="214"/>
      <c r="D140" s="203" t="s">
        <v>187</v>
      </c>
      <c r="E140" s="215" t="s">
        <v>1</v>
      </c>
      <c r="F140" s="216" t="s">
        <v>792</v>
      </c>
      <c r="G140" s="214"/>
      <c r="H140" s="215" t="s">
        <v>1</v>
      </c>
      <c r="I140" s="217"/>
      <c r="J140" s="214"/>
      <c r="K140" s="214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187</v>
      </c>
      <c r="AU140" s="222" t="s">
        <v>86</v>
      </c>
      <c r="AV140" s="14" t="s">
        <v>84</v>
      </c>
      <c r="AW140" s="14" t="s">
        <v>32</v>
      </c>
      <c r="AX140" s="14" t="s">
        <v>76</v>
      </c>
      <c r="AY140" s="222" t="s">
        <v>167</v>
      </c>
    </row>
    <row r="141" spans="1:65" s="13" customFormat="1" ht="11.25">
      <c r="B141" s="201"/>
      <c r="C141" s="202"/>
      <c r="D141" s="203" t="s">
        <v>187</v>
      </c>
      <c r="E141" s="204" t="s">
        <v>1</v>
      </c>
      <c r="F141" s="205" t="s">
        <v>1092</v>
      </c>
      <c r="G141" s="202"/>
      <c r="H141" s="206">
        <v>53.381999999999998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187</v>
      </c>
      <c r="AU141" s="212" t="s">
        <v>86</v>
      </c>
      <c r="AV141" s="13" t="s">
        <v>86</v>
      </c>
      <c r="AW141" s="13" t="s">
        <v>32</v>
      </c>
      <c r="AX141" s="13" t="s">
        <v>76</v>
      </c>
      <c r="AY141" s="212" t="s">
        <v>167</v>
      </c>
    </row>
    <row r="142" spans="1:65" s="13" customFormat="1" ht="11.25">
      <c r="B142" s="201"/>
      <c r="C142" s="202"/>
      <c r="D142" s="203" t="s">
        <v>187</v>
      </c>
      <c r="E142" s="204" t="s">
        <v>1</v>
      </c>
      <c r="F142" s="205" t="s">
        <v>1093</v>
      </c>
      <c r="G142" s="202"/>
      <c r="H142" s="206">
        <v>11.99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187</v>
      </c>
      <c r="AU142" s="212" t="s">
        <v>86</v>
      </c>
      <c r="AV142" s="13" t="s">
        <v>86</v>
      </c>
      <c r="AW142" s="13" t="s">
        <v>32</v>
      </c>
      <c r="AX142" s="13" t="s">
        <v>76</v>
      </c>
      <c r="AY142" s="212" t="s">
        <v>167</v>
      </c>
    </row>
    <row r="143" spans="1:65" s="13" customFormat="1" ht="11.25">
      <c r="B143" s="201"/>
      <c r="C143" s="202"/>
      <c r="D143" s="203" t="s">
        <v>187</v>
      </c>
      <c r="E143" s="204" t="s">
        <v>1</v>
      </c>
      <c r="F143" s="205" t="s">
        <v>1094</v>
      </c>
      <c r="G143" s="202"/>
      <c r="H143" s="206">
        <v>20.678000000000001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187</v>
      </c>
      <c r="AU143" s="212" t="s">
        <v>86</v>
      </c>
      <c r="AV143" s="13" t="s">
        <v>86</v>
      </c>
      <c r="AW143" s="13" t="s">
        <v>32</v>
      </c>
      <c r="AX143" s="13" t="s">
        <v>76</v>
      </c>
      <c r="AY143" s="212" t="s">
        <v>167</v>
      </c>
    </row>
    <row r="144" spans="1:65" s="13" customFormat="1" ht="11.25">
      <c r="B144" s="201"/>
      <c r="C144" s="202"/>
      <c r="D144" s="203" t="s">
        <v>187</v>
      </c>
      <c r="E144" s="204" t="s">
        <v>1</v>
      </c>
      <c r="F144" s="205" t="s">
        <v>1095</v>
      </c>
      <c r="G144" s="202"/>
      <c r="H144" s="206">
        <v>21.428000000000001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187</v>
      </c>
      <c r="AU144" s="212" t="s">
        <v>86</v>
      </c>
      <c r="AV144" s="13" t="s">
        <v>86</v>
      </c>
      <c r="AW144" s="13" t="s">
        <v>32</v>
      </c>
      <c r="AX144" s="13" t="s">
        <v>76</v>
      </c>
      <c r="AY144" s="212" t="s">
        <v>167</v>
      </c>
    </row>
    <row r="145" spans="2:51" s="13" customFormat="1" ht="11.25">
      <c r="B145" s="201"/>
      <c r="C145" s="202"/>
      <c r="D145" s="203" t="s">
        <v>187</v>
      </c>
      <c r="E145" s="204" t="s">
        <v>1</v>
      </c>
      <c r="F145" s="205" t="s">
        <v>1096</v>
      </c>
      <c r="G145" s="202"/>
      <c r="H145" s="206">
        <v>21.748999999999999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187</v>
      </c>
      <c r="AU145" s="212" t="s">
        <v>86</v>
      </c>
      <c r="AV145" s="13" t="s">
        <v>86</v>
      </c>
      <c r="AW145" s="13" t="s">
        <v>32</v>
      </c>
      <c r="AX145" s="13" t="s">
        <v>76</v>
      </c>
      <c r="AY145" s="212" t="s">
        <v>167</v>
      </c>
    </row>
    <row r="146" spans="2:51" s="13" customFormat="1" ht="11.25">
      <c r="B146" s="201"/>
      <c r="C146" s="202"/>
      <c r="D146" s="203" t="s">
        <v>187</v>
      </c>
      <c r="E146" s="204" t="s">
        <v>1</v>
      </c>
      <c r="F146" s="205" t="s">
        <v>1097</v>
      </c>
      <c r="G146" s="202"/>
      <c r="H146" s="206">
        <v>20.891999999999999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187</v>
      </c>
      <c r="AU146" s="212" t="s">
        <v>86</v>
      </c>
      <c r="AV146" s="13" t="s">
        <v>86</v>
      </c>
      <c r="AW146" s="13" t="s">
        <v>32</v>
      </c>
      <c r="AX146" s="13" t="s">
        <v>76</v>
      </c>
      <c r="AY146" s="212" t="s">
        <v>167</v>
      </c>
    </row>
    <row r="147" spans="2:51" s="13" customFormat="1" ht="11.25">
      <c r="B147" s="201"/>
      <c r="C147" s="202"/>
      <c r="D147" s="203" t="s">
        <v>187</v>
      </c>
      <c r="E147" s="204" t="s">
        <v>1</v>
      </c>
      <c r="F147" s="205" t="s">
        <v>1098</v>
      </c>
      <c r="G147" s="202"/>
      <c r="H147" s="206">
        <v>23.867999999999999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187</v>
      </c>
      <c r="AU147" s="212" t="s">
        <v>86</v>
      </c>
      <c r="AV147" s="13" t="s">
        <v>86</v>
      </c>
      <c r="AW147" s="13" t="s">
        <v>32</v>
      </c>
      <c r="AX147" s="13" t="s">
        <v>76</v>
      </c>
      <c r="AY147" s="212" t="s">
        <v>167</v>
      </c>
    </row>
    <row r="148" spans="2:51" s="13" customFormat="1" ht="11.25">
      <c r="B148" s="201"/>
      <c r="C148" s="202"/>
      <c r="D148" s="203" t="s">
        <v>187</v>
      </c>
      <c r="E148" s="204" t="s">
        <v>1</v>
      </c>
      <c r="F148" s="205" t="s">
        <v>1099</v>
      </c>
      <c r="G148" s="202"/>
      <c r="H148" s="206">
        <v>15.945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187</v>
      </c>
      <c r="AU148" s="212" t="s">
        <v>86</v>
      </c>
      <c r="AV148" s="13" t="s">
        <v>86</v>
      </c>
      <c r="AW148" s="13" t="s">
        <v>32</v>
      </c>
      <c r="AX148" s="13" t="s">
        <v>76</v>
      </c>
      <c r="AY148" s="212" t="s">
        <v>167</v>
      </c>
    </row>
    <row r="149" spans="2:51" s="13" customFormat="1" ht="11.25">
      <c r="B149" s="201"/>
      <c r="C149" s="202"/>
      <c r="D149" s="203" t="s">
        <v>187</v>
      </c>
      <c r="E149" s="204" t="s">
        <v>1</v>
      </c>
      <c r="F149" s="205" t="s">
        <v>1100</v>
      </c>
      <c r="G149" s="202"/>
      <c r="H149" s="206">
        <v>15.832000000000001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187</v>
      </c>
      <c r="AU149" s="212" t="s">
        <v>86</v>
      </c>
      <c r="AV149" s="13" t="s">
        <v>86</v>
      </c>
      <c r="AW149" s="13" t="s">
        <v>32</v>
      </c>
      <c r="AX149" s="13" t="s">
        <v>76</v>
      </c>
      <c r="AY149" s="212" t="s">
        <v>167</v>
      </c>
    </row>
    <row r="150" spans="2:51" s="13" customFormat="1" ht="11.25">
      <c r="B150" s="201"/>
      <c r="C150" s="202"/>
      <c r="D150" s="203" t="s">
        <v>187</v>
      </c>
      <c r="E150" s="204" t="s">
        <v>1</v>
      </c>
      <c r="F150" s="205" t="s">
        <v>1101</v>
      </c>
      <c r="G150" s="202"/>
      <c r="H150" s="206">
        <v>15.000999999999999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187</v>
      </c>
      <c r="AU150" s="212" t="s">
        <v>86</v>
      </c>
      <c r="AV150" s="13" t="s">
        <v>86</v>
      </c>
      <c r="AW150" s="13" t="s">
        <v>32</v>
      </c>
      <c r="AX150" s="13" t="s">
        <v>76</v>
      </c>
      <c r="AY150" s="212" t="s">
        <v>167</v>
      </c>
    </row>
    <row r="151" spans="2:51" s="13" customFormat="1" ht="11.25">
      <c r="B151" s="201"/>
      <c r="C151" s="202"/>
      <c r="D151" s="203" t="s">
        <v>187</v>
      </c>
      <c r="E151" s="204" t="s">
        <v>1</v>
      </c>
      <c r="F151" s="205" t="s">
        <v>1102</v>
      </c>
      <c r="G151" s="202"/>
      <c r="H151" s="206">
        <v>15.680999999999999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187</v>
      </c>
      <c r="AU151" s="212" t="s">
        <v>86</v>
      </c>
      <c r="AV151" s="13" t="s">
        <v>86</v>
      </c>
      <c r="AW151" s="13" t="s">
        <v>32</v>
      </c>
      <c r="AX151" s="13" t="s">
        <v>76</v>
      </c>
      <c r="AY151" s="212" t="s">
        <v>167</v>
      </c>
    </row>
    <row r="152" spans="2:51" s="13" customFormat="1" ht="11.25">
      <c r="B152" s="201"/>
      <c r="C152" s="202"/>
      <c r="D152" s="203" t="s">
        <v>187</v>
      </c>
      <c r="E152" s="204" t="s">
        <v>1</v>
      </c>
      <c r="F152" s="205" t="s">
        <v>1103</v>
      </c>
      <c r="G152" s="202"/>
      <c r="H152" s="206">
        <v>15.000999999999999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187</v>
      </c>
      <c r="AU152" s="212" t="s">
        <v>86</v>
      </c>
      <c r="AV152" s="13" t="s">
        <v>86</v>
      </c>
      <c r="AW152" s="13" t="s">
        <v>32</v>
      </c>
      <c r="AX152" s="13" t="s">
        <v>76</v>
      </c>
      <c r="AY152" s="212" t="s">
        <v>167</v>
      </c>
    </row>
    <row r="153" spans="2:51" s="13" customFormat="1" ht="11.25">
      <c r="B153" s="201"/>
      <c r="C153" s="202"/>
      <c r="D153" s="203" t="s">
        <v>187</v>
      </c>
      <c r="E153" s="204" t="s">
        <v>1</v>
      </c>
      <c r="F153" s="205" t="s">
        <v>1104</v>
      </c>
      <c r="G153" s="202"/>
      <c r="H153" s="206">
        <v>15.281000000000001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187</v>
      </c>
      <c r="AU153" s="212" t="s">
        <v>86</v>
      </c>
      <c r="AV153" s="13" t="s">
        <v>86</v>
      </c>
      <c r="AW153" s="13" t="s">
        <v>32</v>
      </c>
      <c r="AX153" s="13" t="s">
        <v>76</v>
      </c>
      <c r="AY153" s="212" t="s">
        <v>167</v>
      </c>
    </row>
    <row r="154" spans="2:51" s="13" customFormat="1" ht="11.25">
      <c r="B154" s="201"/>
      <c r="C154" s="202"/>
      <c r="D154" s="203" t="s">
        <v>187</v>
      </c>
      <c r="E154" s="204" t="s">
        <v>1</v>
      </c>
      <c r="F154" s="205" t="s">
        <v>1105</v>
      </c>
      <c r="G154" s="202"/>
      <c r="H154" s="206">
        <v>16.13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187</v>
      </c>
      <c r="AU154" s="212" t="s">
        <v>86</v>
      </c>
      <c r="AV154" s="13" t="s">
        <v>86</v>
      </c>
      <c r="AW154" s="13" t="s">
        <v>32</v>
      </c>
      <c r="AX154" s="13" t="s">
        <v>76</v>
      </c>
      <c r="AY154" s="212" t="s">
        <v>167</v>
      </c>
    </row>
    <row r="155" spans="2:51" s="13" customFormat="1" ht="11.25">
      <c r="B155" s="201"/>
      <c r="C155" s="202"/>
      <c r="D155" s="203" t="s">
        <v>187</v>
      </c>
      <c r="E155" s="204" t="s">
        <v>1</v>
      </c>
      <c r="F155" s="205" t="s">
        <v>1106</v>
      </c>
      <c r="G155" s="202"/>
      <c r="H155" s="206">
        <v>16.021999999999998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187</v>
      </c>
      <c r="AU155" s="212" t="s">
        <v>86</v>
      </c>
      <c r="AV155" s="13" t="s">
        <v>86</v>
      </c>
      <c r="AW155" s="13" t="s">
        <v>32</v>
      </c>
      <c r="AX155" s="13" t="s">
        <v>76</v>
      </c>
      <c r="AY155" s="212" t="s">
        <v>167</v>
      </c>
    </row>
    <row r="156" spans="2:51" s="13" customFormat="1" ht="11.25">
      <c r="B156" s="201"/>
      <c r="C156" s="202"/>
      <c r="D156" s="203" t="s">
        <v>187</v>
      </c>
      <c r="E156" s="204" t="s">
        <v>1</v>
      </c>
      <c r="F156" s="205" t="s">
        <v>1107</v>
      </c>
      <c r="G156" s="202"/>
      <c r="H156" s="206">
        <v>14.715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187</v>
      </c>
      <c r="AU156" s="212" t="s">
        <v>86</v>
      </c>
      <c r="AV156" s="13" t="s">
        <v>86</v>
      </c>
      <c r="AW156" s="13" t="s">
        <v>32</v>
      </c>
      <c r="AX156" s="13" t="s">
        <v>76</v>
      </c>
      <c r="AY156" s="212" t="s">
        <v>167</v>
      </c>
    </row>
    <row r="157" spans="2:51" s="13" customFormat="1" ht="11.25">
      <c r="B157" s="201"/>
      <c r="C157" s="202"/>
      <c r="D157" s="203" t="s">
        <v>187</v>
      </c>
      <c r="E157" s="204" t="s">
        <v>1</v>
      </c>
      <c r="F157" s="205" t="s">
        <v>1108</v>
      </c>
      <c r="G157" s="202"/>
      <c r="H157" s="206">
        <v>15.725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187</v>
      </c>
      <c r="AU157" s="212" t="s">
        <v>86</v>
      </c>
      <c r="AV157" s="13" t="s">
        <v>86</v>
      </c>
      <c r="AW157" s="13" t="s">
        <v>32</v>
      </c>
      <c r="AX157" s="13" t="s">
        <v>76</v>
      </c>
      <c r="AY157" s="212" t="s">
        <v>167</v>
      </c>
    </row>
    <row r="158" spans="2:51" s="13" customFormat="1" ht="11.25">
      <c r="B158" s="201"/>
      <c r="C158" s="202"/>
      <c r="D158" s="203" t="s">
        <v>187</v>
      </c>
      <c r="E158" s="204" t="s">
        <v>1</v>
      </c>
      <c r="F158" s="205" t="s">
        <v>1109</v>
      </c>
      <c r="G158" s="202"/>
      <c r="H158" s="206">
        <v>18.106999999999999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187</v>
      </c>
      <c r="AU158" s="212" t="s">
        <v>86</v>
      </c>
      <c r="AV158" s="13" t="s">
        <v>86</v>
      </c>
      <c r="AW158" s="13" t="s">
        <v>32</v>
      </c>
      <c r="AX158" s="13" t="s">
        <v>76</v>
      </c>
      <c r="AY158" s="212" t="s">
        <v>167</v>
      </c>
    </row>
    <row r="159" spans="2:51" s="13" customFormat="1" ht="11.25">
      <c r="B159" s="201"/>
      <c r="C159" s="202"/>
      <c r="D159" s="203" t="s">
        <v>187</v>
      </c>
      <c r="E159" s="204" t="s">
        <v>1</v>
      </c>
      <c r="F159" s="205" t="s">
        <v>1110</v>
      </c>
      <c r="G159" s="202"/>
      <c r="H159" s="206">
        <v>18.707000000000001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187</v>
      </c>
      <c r="AU159" s="212" t="s">
        <v>86</v>
      </c>
      <c r="AV159" s="13" t="s">
        <v>86</v>
      </c>
      <c r="AW159" s="13" t="s">
        <v>32</v>
      </c>
      <c r="AX159" s="13" t="s">
        <v>76</v>
      </c>
      <c r="AY159" s="212" t="s">
        <v>167</v>
      </c>
    </row>
    <row r="160" spans="2:51" s="13" customFormat="1" ht="11.25">
      <c r="B160" s="201"/>
      <c r="C160" s="202"/>
      <c r="D160" s="203" t="s">
        <v>187</v>
      </c>
      <c r="E160" s="204" t="s">
        <v>1</v>
      </c>
      <c r="F160" s="205" t="s">
        <v>1111</v>
      </c>
      <c r="G160" s="202"/>
      <c r="H160" s="206">
        <v>19.350999999999999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187</v>
      </c>
      <c r="AU160" s="212" t="s">
        <v>86</v>
      </c>
      <c r="AV160" s="13" t="s">
        <v>86</v>
      </c>
      <c r="AW160" s="13" t="s">
        <v>32</v>
      </c>
      <c r="AX160" s="13" t="s">
        <v>76</v>
      </c>
      <c r="AY160" s="212" t="s">
        <v>167</v>
      </c>
    </row>
    <row r="161" spans="1:65" s="16" customFormat="1" ht="11.25">
      <c r="B161" s="249"/>
      <c r="C161" s="250"/>
      <c r="D161" s="203" t="s">
        <v>187</v>
      </c>
      <c r="E161" s="251" t="s">
        <v>123</v>
      </c>
      <c r="F161" s="252" t="s">
        <v>774</v>
      </c>
      <c r="G161" s="250"/>
      <c r="H161" s="253">
        <v>385.48500000000001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AT161" s="259" t="s">
        <v>187</v>
      </c>
      <c r="AU161" s="259" t="s">
        <v>86</v>
      </c>
      <c r="AV161" s="16" t="s">
        <v>179</v>
      </c>
      <c r="AW161" s="16" t="s">
        <v>32</v>
      </c>
      <c r="AX161" s="16" t="s">
        <v>76</v>
      </c>
      <c r="AY161" s="259" t="s">
        <v>167</v>
      </c>
    </row>
    <row r="162" spans="1:65" s="15" customFormat="1" ht="11.25">
      <c r="B162" s="223"/>
      <c r="C162" s="224"/>
      <c r="D162" s="203" t="s">
        <v>187</v>
      </c>
      <c r="E162" s="225" t="s">
        <v>744</v>
      </c>
      <c r="F162" s="226" t="s">
        <v>244</v>
      </c>
      <c r="G162" s="224"/>
      <c r="H162" s="227">
        <v>1619.2439999999999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187</v>
      </c>
      <c r="AU162" s="233" t="s">
        <v>86</v>
      </c>
      <c r="AV162" s="15" t="s">
        <v>174</v>
      </c>
      <c r="AW162" s="15" t="s">
        <v>32</v>
      </c>
      <c r="AX162" s="15" t="s">
        <v>84</v>
      </c>
      <c r="AY162" s="233" t="s">
        <v>167</v>
      </c>
    </row>
    <row r="163" spans="1:65" s="2" customFormat="1" ht="24.2" customHeight="1">
      <c r="A163" s="35"/>
      <c r="B163" s="36"/>
      <c r="C163" s="188" t="s">
        <v>179</v>
      </c>
      <c r="D163" s="188" t="s">
        <v>169</v>
      </c>
      <c r="E163" s="189" t="s">
        <v>813</v>
      </c>
      <c r="F163" s="190" t="s">
        <v>814</v>
      </c>
      <c r="G163" s="191" t="s">
        <v>192</v>
      </c>
      <c r="H163" s="192">
        <v>112.352</v>
      </c>
      <c r="I163" s="193"/>
      <c r="J163" s="194">
        <f>ROUND(I163*H163,2)</f>
        <v>0</v>
      </c>
      <c r="K163" s="190" t="s">
        <v>173</v>
      </c>
      <c r="L163" s="40"/>
      <c r="M163" s="195" t="s">
        <v>1</v>
      </c>
      <c r="N163" s="196" t="s">
        <v>41</v>
      </c>
      <c r="O163" s="72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174</v>
      </c>
      <c r="AT163" s="199" t="s">
        <v>169</v>
      </c>
      <c r="AU163" s="199" t="s">
        <v>86</v>
      </c>
      <c r="AY163" s="18" t="s">
        <v>167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84</v>
      </c>
      <c r="BK163" s="200">
        <f>ROUND(I163*H163,2)</f>
        <v>0</v>
      </c>
      <c r="BL163" s="18" t="s">
        <v>174</v>
      </c>
      <c r="BM163" s="199" t="s">
        <v>1112</v>
      </c>
    </row>
    <row r="164" spans="1:65" s="14" customFormat="1" ht="11.25">
      <c r="B164" s="213"/>
      <c r="C164" s="214"/>
      <c r="D164" s="203" t="s">
        <v>187</v>
      </c>
      <c r="E164" s="215" t="s">
        <v>1</v>
      </c>
      <c r="F164" s="216" t="s">
        <v>816</v>
      </c>
      <c r="G164" s="214"/>
      <c r="H164" s="215" t="s">
        <v>1</v>
      </c>
      <c r="I164" s="217"/>
      <c r="J164" s="214"/>
      <c r="K164" s="214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187</v>
      </c>
      <c r="AU164" s="222" t="s">
        <v>86</v>
      </c>
      <c r="AV164" s="14" t="s">
        <v>84</v>
      </c>
      <c r="AW164" s="14" t="s">
        <v>32</v>
      </c>
      <c r="AX164" s="14" t="s">
        <v>76</v>
      </c>
      <c r="AY164" s="222" t="s">
        <v>167</v>
      </c>
    </row>
    <row r="165" spans="1:65" s="13" customFormat="1" ht="11.25">
      <c r="B165" s="201"/>
      <c r="C165" s="202"/>
      <c r="D165" s="203" t="s">
        <v>187</v>
      </c>
      <c r="E165" s="204" t="s">
        <v>1</v>
      </c>
      <c r="F165" s="205" t="s">
        <v>1113</v>
      </c>
      <c r="G165" s="202"/>
      <c r="H165" s="206">
        <v>88.762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187</v>
      </c>
      <c r="AU165" s="212" t="s">
        <v>86</v>
      </c>
      <c r="AV165" s="13" t="s">
        <v>86</v>
      </c>
      <c r="AW165" s="13" t="s">
        <v>32</v>
      </c>
      <c r="AX165" s="13" t="s">
        <v>76</v>
      </c>
      <c r="AY165" s="212" t="s">
        <v>167</v>
      </c>
    </row>
    <row r="166" spans="1:65" s="14" customFormat="1" ht="11.25">
      <c r="B166" s="213"/>
      <c r="C166" s="214"/>
      <c r="D166" s="203" t="s">
        <v>187</v>
      </c>
      <c r="E166" s="215" t="s">
        <v>1</v>
      </c>
      <c r="F166" s="216" t="s">
        <v>820</v>
      </c>
      <c r="G166" s="214"/>
      <c r="H166" s="215" t="s">
        <v>1</v>
      </c>
      <c r="I166" s="217"/>
      <c r="J166" s="214"/>
      <c r="K166" s="214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187</v>
      </c>
      <c r="AU166" s="222" t="s">
        <v>86</v>
      </c>
      <c r="AV166" s="14" t="s">
        <v>84</v>
      </c>
      <c r="AW166" s="14" t="s">
        <v>32</v>
      </c>
      <c r="AX166" s="14" t="s">
        <v>76</v>
      </c>
      <c r="AY166" s="222" t="s">
        <v>167</v>
      </c>
    </row>
    <row r="167" spans="1:65" s="13" customFormat="1" ht="11.25">
      <c r="B167" s="201"/>
      <c r="C167" s="202"/>
      <c r="D167" s="203" t="s">
        <v>187</v>
      </c>
      <c r="E167" s="204" t="s">
        <v>1</v>
      </c>
      <c r="F167" s="205" t="s">
        <v>1114</v>
      </c>
      <c r="G167" s="202"/>
      <c r="H167" s="206">
        <v>6.5019999999999998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187</v>
      </c>
      <c r="AU167" s="212" t="s">
        <v>86</v>
      </c>
      <c r="AV167" s="13" t="s">
        <v>86</v>
      </c>
      <c r="AW167" s="13" t="s">
        <v>32</v>
      </c>
      <c r="AX167" s="13" t="s">
        <v>76</v>
      </c>
      <c r="AY167" s="212" t="s">
        <v>167</v>
      </c>
    </row>
    <row r="168" spans="1:65" s="13" customFormat="1" ht="11.25">
      <c r="B168" s="201"/>
      <c r="C168" s="202"/>
      <c r="D168" s="203" t="s">
        <v>187</v>
      </c>
      <c r="E168" s="204" t="s">
        <v>1</v>
      </c>
      <c r="F168" s="205" t="s">
        <v>1115</v>
      </c>
      <c r="G168" s="202"/>
      <c r="H168" s="206">
        <v>8.64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187</v>
      </c>
      <c r="AU168" s="212" t="s">
        <v>86</v>
      </c>
      <c r="AV168" s="13" t="s">
        <v>86</v>
      </c>
      <c r="AW168" s="13" t="s">
        <v>32</v>
      </c>
      <c r="AX168" s="13" t="s">
        <v>76</v>
      </c>
      <c r="AY168" s="212" t="s">
        <v>167</v>
      </c>
    </row>
    <row r="169" spans="1:65" s="13" customFormat="1" ht="11.25">
      <c r="B169" s="201"/>
      <c r="C169" s="202"/>
      <c r="D169" s="203" t="s">
        <v>187</v>
      </c>
      <c r="E169" s="204" t="s">
        <v>1</v>
      </c>
      <c r="F169" s="205" t="s">
        <v>1116</v>
      </c>
      <c r="G169" s="202"/>
      <c r="H169" s="206">
        <v>8.4480000000000004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187</v>
      </c>
      <c r="AU169" s="212" t="s">
        <v>86</v>
      </c>
      <c r="AV169" s="13" t="s">
        <v>86</v>
      </c>
      <c r="AW169" s="13" t="s">
        <v>32</v>
      </c>
      <c r="AX169" s="13" t="s">
        <v>76</v>
      </c>
      <c r="AY169" s="212" t="s">
        <v>167</v>
      </c>
    </row>
    <row r="170" spans="1:65" s="15" customFormat="1" ht="11.25">
      <c r="B170" s="223"/>
      <c r="C170" s="224"/>
      <c r="D170" s="203" t="s">
        <v>187</v>
      </c>
      <c r="E170" s="225" t="s">
        <v>126</v>
      </c>
      <c r="F170" s="226" t="s">
        <v>244</v>
      </c>
      <c r="G170" s="224"/>
      <c r="H170" s="227">
        <v>112.352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187</v>
      </c>
      <c r="AU170" s="233" t="s">
        <v>86</v>
      </c>
      <c r="AV170" s="15" t="s">
        <v>174</v>
      </c>
      <c r="AW170" s="15" t="s">
        <v>32</v>
      </c>
      <c r="AX170" s="15" t="s">
        <v>84</v>
      </c>
      <c r="AY170" s="233" t="s">
        <v>167</v>
      </c>
    </row>
    <row r="171" spans="1:65" s="2" customFormat="1" ht="21.75" customHeight="1">
      <c r="A171" s="35"/>
      <c r="B171" s="36"/>
      <c r="C171" s="188" t="s">
        <v>174</v>
      </c>
      <c r="D171" s="188" t="s">
        <v>169</v>
      </c>
      <c r="E171" s="189" t="s">
        <v>214</v>
      </c>
      <c r="F171" s="190" t="s">
        <v>215</v>
      </c>
      <c r="G171" s="191" t="s">
        <v>172</v>
      </c>
      <c r="H171" s="192">
        <v>276.15199999999999</v>
      </c>
      <c r="I171" s="193"/>
      <c r="J171" s="194">
        <f>ROUND(I171*H171,2)</f>
        <v>0</v>
      </c>
      <c r="K171" s="190" t="s">
        <v>173</v>
      </c>
      <c r="L171" s="40"/>
      <c r="M171" s="195" t="s">
        <v>1</v>
      </c>
      <c r="N171" s="196" t="s">
        <v>41</v>
      </c>
      <c r="O171" s="72"/>
      <c r="P171" s="197">
        <f>O171*H171</f>
        <v>0</v>
      </c>
      <c r="Q171" s="197">
        <v>8.4000000000000003E-4</v>
      </c>
      <c r="R171" s="197">
        <f>Q171*H171</f>
        <v>0.23196768000000001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174</v>
      </c>
      <c r="AT171" s="199" t="s">
        <v>169</v>
      </c>
      <c r="AU171" s="199" t="s">
        <v>86</v>
      </c>
      <c r="AY171" s="18" t="s">
        <v>167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84</v>
      </c>
      <c r="BK171" s="200">
        <f>ROUND(I171*H171,2)</f>
        <v>0</v>
      </c>
      <c r="BL171" s="18" t="s">
        <v>174</v>
      </c>
      <c r="BM171" s="199" t="s">
        <v>1117</v>
      </c>
    </row>
    <row r="172" spans="1:65" s="14" customFormat="1" ht="11.25">
      <c r="B172" s="213"/>
      <c r="C172" s="214"/>
      <c r="D172" s="203" t="s">
        <v>187</v>
      </c>
      <c r="E172" s="215" t="s">
        <v>1</v>
      </c>
      <c r="F172" s="216" t="s">
        <v>792</v>
      </c>
      <c r="G172" s="214"/>
      <c r="H172" s="215" t="s">
        <v>1</v>
      </c>
      <c r="I172" s="217"/>
      <c r="J172" s="214"/>
      <c r="K172" s="214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187</v>
      </c>
      <c r="AU172" s="222" t="s">
        <v>86</v>
      </c>
      <c r="AV172" s="14" t="s">
        <v>84</v>
      </c>
      <c r="AW172" s="14" t="s">
        <v>32</v>
      </c>
      <c r="AX172" s="14" t="s">
        <v>76</v>
      </c>
      <c r="AY172" s="222" t="s">
        <v>167</v>
      </c>
    </row>
    <row r="173" spans="1:65" s="13" customFormat="1" ht="11.25">
      <c r="B173" s="201"/>
      <c r="C173" s="202"/>
      <c r="D173" s="203" t="s">
        <v>187</v>
      </c>
      <c r="E173" s="204" t="s">
        <v>1</v>
      </c>
      <c r="F173" s="205" t="s">
        <v>1118</v>
      </c>
      <c r="G173" s="202"/>
      <c r="H173" s="206">
        <v>37.595999999999997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187</v>
      </c>
      <c r="AU173" s="212" t="s">
        <v>86</v>
      </c>
      <c r="AV173" s="13" t="s">
        <v>86</v>
      </c>
      <c r="AW173" s="13" t="s">
        <v>32</v>
      </c>
      <c r="AX173" s="13" t="s">
        <v>76</v>
      </c>
      <c r="AY173" s="212" t="s">
        <v>167</v>
      </c>
    </row>
    <row r="174" spans="1:65" s="13" customFormat="1" ht="11.25">
      <c r="B174" s="201"/>
      <c r="C174" s="202"/>
      <c r="D174" s="203" t="s">
        <v>187</v>
      </c>
      <c r="E174" s="204" t="s">
        <v>1</v>
      </c>
      <c r="F174" s="205" t="s">
        <v>1119</v>
      </c>
      <c r="G174" s="202"/>
      <c r="H174" s="206">
        <v>37.985999999999997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187</v>
      </c>
      <c r="AU174" s="212" t="s">
        <v>86</v>
      </c>
      <c r="AV174" s="13" t="s">
        <v>86</v>
      </c>
      <c r="AW174" s="13" t="s">
        <v>32</v>
      </c>
      <c r="AX174" s="13" t="s">
        <v>76</v>
      </c>
      <c r="AY174" s="212" t="s">
        <v>167</v>
      </c>
    </row>
    <row r="175" spans="1:65" s="13" customFormat="1" ht="11.25">
      <c r="B175" s="201"/>
      <c r="C175" s="202"/>
      <c r="D175" s="203" t="s">
        <v>187</v>
      </c>
      <c r="E175" s="204" t="s">
        <v>1</v>
      </c>
      <c r="F175" s="205" t="s">
        <v>1120</v>
      </c>
      <c r="G175" s="202"/>
      <c r="H175" s="206">
        <v>43.396000000000001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187</v>
      </c>
      <c r="AU175" s="212" t="s">
        <v>86</v>
      </c>
      <c r="AV175" s="13" t="s">
        <v>86</v>
      </c>
      <c r="AW175" s="13" t="s">
        <v>32</v>
      </c>
      <c r="AX175" s="13" t="s">
        <v>76</v>
      </c>
      <c r="AY175" s="212" t="s">
        <v>167</v>
      </c>
    </row>
    <row r="176" spans="1:65" s="13" customFormat="1" ht="11.25">
      <c r="B176" s="201"/>
      <c r="C176" s="202"/>
      <c r="D176" s="203" t="s">
        <v>187</v>
      </c>
      <c r="E176" s="204" t="s">
        <v>1</v>
      </c>
      <c r="F176" s="205" t="s">
        <v>1121</v>
      </c>
      <c r="G176" s="202"/>
      <c r="H176" s="206">
        <v>27.274000000000001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187</v>
      </c>
      <c r="AU176" s="212" t="s">
        <v>86</v>
      </c>
      <c r="AV176" s="13" t="s">
        <v>86</v>
      </c>
      <c r="AW176" s="13" t="s">
        <v>32</v>
      </c>
      <c r="AX176" s="13" t="s">
        <v>76</v>
      </c>
      <c r="AY176" s="212" t="s">
        <v>167</v>
      </c>
    </row>
    <row r="177" spans="1:65" s="13" customFormat="1" ht="11.25">
      <c r="B177" s="201"/>
      <c r="C177" s="202"/>
      <c r="D177" s="203" t="s">
        <v>187</v>
      </c>
      <c r="E177" s="204" t="s">
        <v>1</v>
      </c>
      <c r="F177" s="205" t="s">
        <v>1122</v>
      </c>
      <c r="G177" s="202"/>
      <c r="H177" s="206">
        <v>27.783000000000001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187</v>
      </c>
      <c r="AU177" s="212" t="s">
        <v>86</v>
      </c>
      <c r="AV177" s="13" t="s">
        <v>86</v>
      </c>
      <c r="AW177" s="13" t="s">
        <v>32</v>
      </c>
      <c r="AX177" s="13" t="s">
        <v>76</v>
      </c>
      <c r="AY177" s="212" t="s">
        <v>167</v>
      </c>
    </row>
    <row r="178" spans="1:65" s="13" customFormat="1" ht="11.25">
      <c r="B178" s="201"/>
      <c r="C178" s="202"/>
      <c r="D178" s="203" t="s">
        <v>187</v>
      </c>
      <c r="E178" s="204" t="s">
        <v>1</v>
      </c>
      <c r="F178" s="205" t="s">
        <v>1123</v>
      </c>
      <c r="G178" s="202"/>
      <c r="H178" s="206">
        <v>32.921999999999997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187</v>
      </c>
      <c r="AU178" s="212" t="s">
        <v>86</v>
      </c>
      <c r="AV178" s="13" t="s">
        <v>86</v>
      </c>
      <c r="AW178" s="13" t="s">
        <v>32</v>
      </c>
      <c r="AX178" s="13" t="s">
        <v>76</v>
      </c>
      <c r="AY178" s="212" t="s">
        <v>167</v>
      </c>
    </row>
    <row r="179" spans="1:65" s="13" customFormat="1" ht="11.25">
      <c r="B179" s="201"/>
      <c r="C179" s="202"/>
      <c r="D179" s="203" t="s">
        <v>187</v>
      </c>
      <c r="E179" s="204" t="s">
        <v>1</v>
      </c>
      <c r="F179" s="205" t="s">
        <v>1124</v>
      </c>
      <c r="G179" s="202"/>
      <c r="H179" s="206">
        <v>34.012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187</v>
      </c>
      <c r="AU179" s="212" t="s">
        <v>86</v>
      </c>
      <c r="AV179" s="13" t="s">
        <v>86</v>
      </c>
      <c r="AW179" s="13" t="s">
        <v>32</v>
      </c>
      <c r="AX179" s="13" t="s">
        <v>76</v>
      </c>
      <c r="AY179" s="212" t="s">
        <v>167</v>
      </c>
    </row>
    <row r="180" spans="1:65" s="13" customFormat="1" ht="11.25">
      <c r="B180" s="201"/>
      <c r="C180" s="202"/>
      <c r="D180" s="203" t="s">
        <v>187</v>
      </c>
      <c r="E180" s="204" t="s">
        <v>1</v>
      </c>
      <c r="F180" s="205" t="s">
        <v>1125</v>
      </c>
      <c r="G180" s="202"/>
      <c r="H180" s="206">
        <v>35.183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187</v>
      </c>
      <c r="AU180" s="212" t="s">
        <v>86</v>
      </c>
      <c r="AV180" s="13" t="s">
        <v>86</v>
      </c>
      <c r="AW180" s="13" t="s">
        <v>32</v>
      </c>
      <c r="AX180" s="13" t="s">
        <v>76</v>
      </c>
      <c r="AY180" s="212" t="s">
        <v>167</v>
      </c>
    </row>
    <row r="181" spans="1:65" s="15" customFormat="1" ht="11.25">
      <c r="B181" s="223"/>
      <c r="C181" s="224"/>
      <c r="D181" s="203" t="s">
        <v>187</v>
      </c>
      <c r="E181" s="225" t="s">
        <v>1</v>
      </c>
      <c r="F181" s="226" t="s">
        <v>244</v>
      </c>
      <c r="G181" s="224"/>
      <c r="H181" s="227">
        <v>276.15199999999999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187</v>
      </c>
      <c r="AU181" s="233" t="s">
        <v>86</v>
      </c>
      <c r="AV181" s="15" t="s">
        <v>174</v>
      </c>
      <c r="AW181" s="15" t="s">
        <v>32</v>
      </c>
      <c r="AX181" s="15" t="s">
        <v>84</v>
      </c>
      <c r="AY181" s="233" t="s">
        <v>167</v>
      </c>
    </row>
    <row r="182" spans="1:65" s="2" customFormat="1" ht="24.2" customHeight="1">
      <c r="A182" s="35"/>
      <c r="B182" s="36"/>
      <c r="C182" s="188" t="s">
        <v>189</v>
      </c>
      <c r="D182" s="188" t="s">
        <v>169</v>
      </c>
      <c r="E182" s="189" t="s">
        <v>831</v>
      </c>
      <c r="F182" s="190" t="s">
        <v>832</v>
      </c>
      <c r="G182" s="191" t="s">
        <v>172</v>
      </c>
      <c r="H182" s="192">
        <v>2667.9279999999999</v>
      </c>
      <c r="I182" s="193"/>
      <c r="J182" s="194">
        <f>ROUND(I182*H182,2)</f>
        <v>0</v>
      </c>
      <c r="K182" s="190" t="s">
        <v>173</v>
      </c>
      <c r="L182" s="40"/>
      <c r="M182" s="195" t="s">
        <v>1</v>
      </c>
      <c r="N182" s="196" t="s">
        <v>41</v>
      </c>
      <c r="O182" s="72"/>
      <c r="P182" s="197">
        <f>O182*H182</f>
        <v>0</v>
      </c>
      <c r="Q182" s="197">
        <v>8.4999999999999995E-4</v>
      </c>
      <c r="R182" s="197">
        <f>Q182*H182</f>
        <v>2.2677387999999996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174</v>
      </c>
      <c r="AT182" s="199" t="s">
        <v>169</v>
      </c>
      <c r="AU182" s="199" t="s">
        <v>86</v>
      </c>
      <c r="AY182" s="18" t="s">
        <v>167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8" t="s">
        <v>84</v>
      </c>
      <c r="BK182" s="200">
        <f>ROUND(I182*H182,2)</f>
        <v>0</v>
      </c>
      <c r="BL182" s="18" t="s">
        <v>174</v>
      </c>
      <c r="BM182" s="199" t="s">
        <v>1126</v>
      </c>
    </row>
    <row r="183" spans="1:65" s="13" customFormat="1" ht="11.25">
      <c r="B183" s="201"/>
      <c r="C183" s="202"/>
      <c r="D183" s="203" t="s">
        <v>187</v>
      </c>
      <c r="E183" s="204" t="s">
        <v>1</v>
      </c>
      <c r="F183" s="205" t="s">
        <v>1127</v>
      </c>
      <c r="G183" s="202"/>
      <c r="H183" s="206">
        <v>2243.1979999999999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187</v>
      </c>
      <c r="AU183" s="212" t="s">
        <v>86</v>
      </c>
      <c r="AV183" s="13" t="s">
        <v>86</v>
      </c>
      <c r="AW183" s="13" t="s">
        <v>32</v>
      </c>
      <c r="AX183" s="13" t="s">
        <v>76</v>
      </c>
      <c r="AY183" s="212" t="s">
        <v>167</v>
      </c>
    </row>
    <row r="184" spans="1:65" s="13" customFormat="1" ht="11.25">
      <c r="B184" s="201"/>
      <c r="C184" s="202"/>
      <c r="D184" s="203" t="s">
        <v>187</v>
      </c>
      <c r="E184" s="204" t="s">
        <v>1</v>
      </c>
      <c r="F184" s="205" t="s">
        <v>830</v>
      </c>
      <c r="G184" s="202"/>
      <c r="H184" s="206">
        <v>700.88199999999995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187</v>
      </c>
      <c r="AU184" s="212" t="s">
        <v>86</v>
      </c>
      <c r="AV184" s="13" t="s">
        <v>86</v>
      </c>
      <c r="AW184" s="13" t="s">
        <v>32</v>
      </c>
      <c r="AX184" s="13" t="s">
        <v>76</v>
      </c>
      <c r="AY184" s="212" t="s">
        <v>167</v>
      </c>
    </row>
    <row r="185" spans="1:65" s="13" customFormat="1" ht="11.25">
      <c r="B185" s="201"/>
      <c r="C185" s="202"/>
      <c r="D185" s="203" t="s">
        <v>187</v>
      </c>
      <c r="E185" s="204" t="s">
        <v>1</v>
      </c>
      <c r="F185" s="205" t="s">
        <v>1128</v>
      </c>
      <c r="G185" s="202"/>
      <c r="H185" s="206">
        <v>-276.15199999999999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187</v>
      </c>
      <c r="AU185" s="212" t="s">
        <v>86</v>
      </c>
      <c r="AV185" s="13" t="s">
        <v>86</v>
      </c>
      <c r="AW185" s="13" t="s">
        <v>32</v>
      </c>
      <c r="AX185" s="13" t="s">
        <v>76</v>
      </c>
      <c r="AY185" s="212" t="s">
        <v>167</v>
      </c>
    </row>
    <row r="186" spans="1:65" s="15" customFormat="1" ht="11.25">
      <c r="B186" s="223"/>
      <c r="C186" s="224"/>
      <c r="D186" s="203" t="s">
        <v>187</v>
      </c>
      <c r="E186" s="225" t="s">
        <v>1</v>
      </c>
      <c r="F186" s="226" t="s">
        <v>244</v>
      </c>
      <c r="G186" s="224"/>
      <c r="H186" s="227">
        <v>2667.9279999999999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187</v>
      </c>
      <c r="AU186" s="233" t="s">
        <v>86</v>
      </c>
      <c r="AV186" s="15" t="s">
        <v>174</v>
      </c>
      <c r="AW186" s="15" t="s">
        <v>32</v>
      </c>
      <c r="AX186" s="15" t="s">
        <v>84</v>
      </c>
      <c r="AY186" s="233" t="s">
        <v>167</v>
      </c>
    </row>
    <row r="187" spans="1:65" s="2" customFormat="1" ht="24.2" customHeight="1">
      <c r="A187" s="35"/>
      <c r="B187" s="36"/>
      <c r="C187" s="188" t="s">
        <v>195</v>
      </c>
      <c r="D187" s="188" t="s">
        <v>169</v>
      </c>
      <c r="E187" s="189" t="s">
        <v>219</v>
      </c>
      <c r="F187" s="190" t="s">
        <v>220</v>
      </c>
      <c r="G187" s="191" t="s">
        <v>172</v>
      </c>
      <c r="H187" s="192">
        <v>276.15199999999999</v>
      </c>
      <c r="I187" s="193"/>
      <c r="J187" s="194">
        <f>ROUND(I187*H187,2)</f>
        <v>0</v>
      </c>
      <c r="K187" s="190" t="s">
        <v>173</v>
      </c>
      <c r="L187" s="40"/>
      <c r="M187" s="195" t="s">
        <v>1</v>
      </c>
      <c r="N187" s="196" t="s">
        <v>41</v>
      </c>
      <c r="O187" s="72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174</v>
      </c>
      <c r="AT187" s="199" t="s">
        <v>169</v>
      </c>
      <c r="AU187" s="199" t="s">
        <v>86</v>
      </c>
      <c r="AY187" s="18" t="s">
        <v>167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8" t="s">
        <v>84</v>
      </c>
      <c r="BK187" s="200">
        <f>ROUND(I187*H187,2)</f>
        <v>0</v>
      </c>
      <c r="BL187" s="18" t="s">
        <v>174</v>
      </c>
      <c r="BM187" s="199" t="s">
        <v>1129</v>
      </c>
    </row>
    <row r="188" spans="1:65" s="2" customFormat="1" ht="24.2" customHeight="1">
      <c r="A188" s="35"/>
      <c r="B188" s="36"/>
      <c r="C188" s="188" t="s">
        <v>201</v>
      </c>
      <c r="D188" s="188" t="s">
        <v>169</v>
      </c>
      <c r="E188" s="189" t="s">
        <v>838</v>
      </c>
      <c r="F188" s="190" t="s">
        <v>839</v>
      </c>
      <c r="G188" s="191" t="s">
        <v>172</v>
      </c>
      <c r="H188" s="192">
        <v>2667.9279999999999</v>
      </c>
      <c r="I188" s="193"/>
      <c r="J188" s="194">
        <f>ROUND(I188*H188,2)</f>
        <v>0</v>
      </c>
      <c r="K188" s="190" t="s">
        <v>173</v>
      </c>
      <c r="L188" s="40"/>
      <c r="M188" s="195" t="s">
        <v>1</v>
      </c>
      <c r="N188" s="196" t="s">
        <v>41</v>
      </c>
      <c r="O188" s="72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174</v>
      </c>
      <c r="AT188" s="199" t="s">
        <v>169</v>
      </c>
      <c r="AU188" s="199" t="s">
        <v>86</v>
      </c>
      <c r="AY188" s="18" t="s">
        <v>167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8" t="s">
        <v>84</v>
      </c>
      <c r="BK188" s="200">
        <f>ROUND(I188*H188,2)</f>
        <v>0</v>
      </c>
      <c r="BL188" s="18" t="s">
        <v>174</v>
      </c>
      <c r="BM188" s="199" t="s">
        <v>1130</v>
      </c>
    </row>
    <row r="189" spans="1:65" s="2" customFormat="1" ht="21.75" customHeight="1">
      <c r="A189" s="35"/>
      <c r="B189" s="36"/>
      <c r="C189" s="188" t="s">
        <v>207</v>
      </c>
      <c r="D189" s="188" t="s">
        <v>169</v>
      </c>
      <c r="E189" s="189" t="s">
        <v>223</v>
      </c>
      <c r="F189" s="190" t="s">
        <v>224</v>
      </c>
      <c r="G189" s="191" t="s">
        <v>172</v>
      </c>
      <c r="H189" s="192">
        <v>265.88799999999998</v>
      </c>
      <c r="I189" s="193"/>
      <c r="J189" s="194">
        <f>ROUND(I189*H189,2)</f>
        <v>0</v>
      </c>
      <c r="K189" s="190" t="s">
        <v>173</v>
      </c>
      <c r="L189" s="40"/>
      <c r="M189" s="195" t="s">
        <v>1</v>
      </c>
      <c r="N189" s="196" t="s">
        <v>41</v>
      </c>
      <c r="O189" s="72"/>
      <c r="P189" s="197">
        <f>O189*H189</f>
        <v>0</v>
      </c>
      <c r="Q189" s="197">
        <v>6.9999999999999999E-4</v>
      </c>
      <c r="R189" s="197">
        <f>Q189*H189</f>
        <v>0.18612159999999997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174</v>
      </c>
      <c r="AT189" s="199" t="s">
        <v>169</v>
      </c>
      <c r="AU189" s="199" t="s">
        <v>86</v>
      </c>
      <c r="AY189" s="18" t="s">
        <v>167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84</v>
      </c>
      <c r="BK189" s="200">
        <f>ROUND(I189*H189,2)</f>
        <v>0</v>
      </c>
      <c r="BL189" s="18" t="s">
        <v>174</v>
      </c>
      <c r="BM189" s="199" t="s">
        <v>1131</v>
      </c>
    </row>
    <row r="190" spans="1:65" s="14" customFormat="1" ht="11.25">
      <c r="B190" s="213"/>
      <c r="C190" s="214"/>
      <c r="D190" s="203" t="s">
        <v>187</v>
      </c>
      <c r="E190" s="215" t="s">
        <v>1</v>
      </c>
      <c r="F190" s="216" t="s">
        <v>816</v>
      </c>
      <c r="G190" s="214"/>
      <c r="H190" s="215" t="s">
        <v>1</v>
      </c>
      <c r="I190" s="217"/>
      <c r="J190" s="214"/>
      <c r="K190" s="214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187</v>
      </c>
      <c r="AU190" s="222" t="s">
        <v>86</v>
      </c>
      <c r="AV190" s="14" t="s">
        <v>84</v>
      </c>
      <c r="AW190" s="14" t="s">
        <v>32</v>
      </c>
      <c r="AX190" s="14" t="s">
        <v>76</v>
      </c>
      <c r="AY190" s="222" t="s">
        <v>167</v>
      </c>
    </row>
    <row r="191" spans="1:65" s="13" customFormat="1" ht="11.25">
      <c r="B191" s="201"/>
      <c r="C191" s="202"/>
      <c r="D191" s="203" t="s">
        <v>187</v>
      </c>
      <c r="E191" s="204" t="s">
        <v>1</v>
      </c>
      <c r="F191" s="205" t="s">
        <v>1132</v>
      </c>
      <c r="G191" s="202"/>
      <c r="H191" s="206">
        <v>147.93600000000001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187</v>
      </c>
      <c r="AU191" s="212" t="s">
        <v>86</v>
      </c>
      <c r="AV191" s="13" t="s">
        <v>86</v>
      </c>
      <c r="AW191" s="13" t="s">
        <v>32</v>
      </c>
      <c r="AX191" s="13" t="s">
        <v>76</v>
      </c>
      <c r="AY191" s="212" t="s">
        <v>167</v>
      </c>
    </row>
    <row r="192" spans="1:65" s="14" customFormat="1" ht="11.25">
      <c r="B192" s="213"/>
      <c r="C192" s="214"/>
      <c r="D192" s="203" t="s">
        <v>187</v>
      </c>
      <c r="E192" s="215" t="s">
        <v>1</v>
      </c>
      <c r="F192" s="216" t="s">
        <v>820</v>
      </c>
      <c r="G192" s="214"/>
      <c r="H192" s="215" t="s">
        <v>1</v>
      </c>
      <c r="I192" s="217"/>
      <c r="J192" s="214"/>
      <c r="K192" s="214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187</v>
      </c>
      <c r="AU192" s="222" t="s">
        <v>86</v>
      </c>
      <c r="AV192" s="14" t="s">
        <v>84</v>
      </c>
      <c r="AW192" s="14" t="s">
        <v>32</v>
      </c>
      <c r="AX192" s="14" t="s">
        <v>76</v>
      </c>
      <c r="AY192" s="222" t="s">
        <v>167</v>
      </c>
    </row>
    <row r="193" spans="1:65" s="13" customFormat="1" ht="11.25">
      <c r="B193" s="201"/>
      <c r="C193" s="202"/>
      <c r="D193" s="203" t="s">
        <v>187</v>
      </c>
      <c r="E193" s="204" t="s">
        <v>1</v>
      </c>
      <c r="F193" s="205" t="s">
        <v>1133</v>
      </c>
      <c r="G193" s="202"/>
      <c r="H193" s="206">
        <v>32.512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187</v>
      </c>
      <c r="AU193" s="212" t="s">
        <v>86</v>
      </c>
      <c r="AV193" s="13" t="s">
        <v>86</v>
      </c>
      <c r="AW193" s="13" t="s">
        <v>32</v>
      </c>
      <c r="AX193" s="13" t="s">
        <v>76</v>
      </c>
      <c r="AY193" s="212" t="s">
        <v>167</v>
      </c>
    </row>
    <row r="194" spans="1:65" s="13" customFormat="1" ht="11.25">
      <c r="B194" s="201"/>
      <c r="C194" s="202"/>
      <c r="D194" s="203" t="s">
        <v>187</v>
      </c>
      <c r="E194" s="204" t="s">
        <v>1</v>
      </c>
      <c r="F194" s="205" t="s">
        <v>1134</v>
      </c>
      <c r="G194" s="202"/>
      <c r="H194" s="206">
        <v>43.2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187</v>
      </c>
      <c r="AU194" s="212" t="s">
        <v>86</v>
      </c>
      <c r="AV194" s="13" t="s">
        <v>86</v>
      </c>
      <c r="AW194" s="13" t="s">
        <v>32</v>
      </c>
      <c r="AX194" s="13" t="s">
        <v>76</v>
      </c>
      <c r="AY194" s="212" t="s">
        <v>167</v>
      </c>
    </row>
    <row r="195" spans="1:65" s="13" customFormat="1" ht="11.25">
      <c r="B195" s="201"/>
      <c r="C195" s="202"/>
      <c r="D195" s="203" t="s">
        <v>187</v>
      </c>
      <c r="E195" s="204" t="s">
        <v>1</v>
      </c>
      <c r="F195" s="205" t="s">
        <v>1135</v>
      </c>
      <c r="G195" s="202"/>
      <c r="H195" s="206">
        <v>42.24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187</v>
      </c>
      <c r="AU195" s="212" t="s">
        <v>86</v>
      </c>
      <c r="AV195" s="13" t="s">
        <v>86</v>
      </c>
      <c r="AW195" s="13" t="s">
        <v>32</v>
      </c>
      <c r="AX195" s="13" t="s">
        <v>76</v>
      </c>
      <c r="AY195" s="212" t="s">
        <v>167</v>
      </c>
    </row>
    <row r="196" spans="1:65" s="15" customFormat="1" ht="11.25">
      <c r="B196" s="223"/>
      <c r="C196" s="224"/>
      <c r="D196" s="203" t="s">
        <v>187</v>
      </c>
      <c r="E196" s="225" t="s">
        <v>1</v>
      </c>
      <c r="F196" s="226" t="s">
        <v>244</v>
      </c>
      <c r="G196" s="224"/>
      <c r="H196" s="227">
        <v>265.88799999999998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187</v>
      </c>
      <c r="AU196" s="233" t="s">
        <v>86</v>
      </c>
      <c r="AV196" s="15" t="s">
        <v>174</v>
      </c>
      <c r="AW196" s="15" t="s">
        <v>32</v>
      </c>
      <c r="AX196" s="15" t="s">
        <v>84</v>
      </c>
      <c r="AY196" s="233" t="s">
        <v>167</v>
      </c>
    </row>
    <row r="197" spans="1:65" s="2" customFormat="1" ht="16.5" customHeight="1">
      <c r="A197" s="35"/>
      <c r="B197" s="36"/>
      <c r="C197" s="188" t="s">
        <v>213</v>
      </c>
      <c r="D197" s="188" t="s">
        <v>169</v>
      </c>
      <c r="E197" s="189" t="s">
        <v>228</v>
      </c>
      <c r="F197" s="190" t="s">
        <v>229</v>
      </c>
      <c r="G197" s="191" t="s">
        <v>172</v>
      </c>
      <c r="H197" s="192">
        <v>265.88799999999998</v>
      </c>
      <c r="I197" s="193"/>
      <c r="J197" s="194">
        <f>ROUND(I197*H197,2)</f>
        <v>0</v>
      </c>
      <c r="K197" s="190" t="s">
        <v>173</v>
      </c>
      <c r="L197" s="40"/>
      <c r="M197" s="195" t="s">
        <v>1</v>
      </c>
      <c r="N197" s="196" t="s">
        <v>41</v>
      </c>
      <c r="O197" s="72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174</v>
      </c>
      <c r="AT197" s="199" t="s">
        <v>169</v>
      </c>
      <c r="AU197" s="199" t="s">
        <v>86</v>
      </c>
      <c r="AY197" s="18" t="s">
        <v>167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8" t="s">
        <v>84</v>
      </c>
      <c r="BK197" s="200">
        <f>ROUND(I197*H197,2)</f>
        <v>0</v>
      </c>
      <c r="BL197" s="18" t="s">
        <v>174</v>
      </c>
      <c r="BM197" s="199" t="s">
        <v>1136</v>
      </c>
    </row>
    <row r="198" spans="1:65" s="2" customFormat="1" ht="37.9" customHeight="1">
      <c r="A198" s="35"/>
      <c r="B198" s="36"/>
      <c r="C198" s="188" t="s">
        <v>218</v>
      </c>
      <c r="D198" s="188" t="s">
        <v>169</v>
      </c>
      <c r="E198" s="189" t="s">
        <v>232</v>
      </c>
      <c r="F198" s="190" t="s">
        <v>233</v>
      </c>
      <c r="G198" s="191" t="s">
        <v>192</v>
      </c>
      <c r="H198" s="192">
        <v>373.34800000000001</v>
      </c>
      <c r="I198" s="193"/>
      <c r="J198" s="194">
        <f>ROUND(I198*H198,2)</f>
        <v>0</v>
      </c>
      <c r="K198" s="190" t="s">
        <v>173</v>
      </c>
      <c r="L198" s="40"/>
      <c r="M198" s="195" t="s">
        <v>1</v>
      </c>
      <c r="N198" s="196" t="s">
        <v>41</v>
      </c>
      <c r="O198" s="72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174</v>
      </c>
      <c r="AT198" s="199" t="s">
        <v>169</v>
      </c>
      <c r="AU198" s="199" t="s">
        <v>86</v>
      </c>
      <c r="AY198" s="18" t="s">
        <v>167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8" t="s">
        <v>84</v>
      </c>
      <c r="BK198" s="200">
        <f>ROUND(I198*H198,2)</f>
        <v>0</v>
      </c>
      <c r="BL198" s="18" t="s">
        <v>174</v>
      </c>
      <c r="BM198" s="199" t="s">
        <v>1137</v>
      </c>
    </row>
    <row r="199" spans="1:65" s="14" customFormat="1" ht="11.25">
      <c r="B199" s="213"/>
      <c r="C199" s="214"/>
      <c r="D199" s="203" t="s">
        <v>187</v>
      </c>
      <c r="E199" s="215" t="s">
        <v>1</v>
      </c>
      <c r="F199" s="216" t="s">
        <v>849</v>
      </c>
      <c r="G199" s="214"/>
      <c r="H199" s="215" t="s">
        <v>1</v>
      </c>
      <c r="I199" s="217"/>
      <c r="J199" s="214"/>
      <c r="K199" s="214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187</v>
      </c>
      <c r="AU199" s="222" t="s">
        <v>86</v>
      </c>
      <c r="AV199" s="14" t="s">
        <v>84</v>
      </c>
      <c r="AW199" s="14" t="s">
        <v>32</v>
      </c>
      <c r="AX199" s="14" t="s">
        <v>76</v>
      </c>
      <c r="AY199" s="222" t="s">
        <v>167</v>
      </c>
    </row>
    <row r="200" spans="1:65" s="13" customFormat="1" ht="11.25">
      <c r="B200" s="201"/>
      <c r="C200" s="202"/>
      <c r="D200" s="203" t="s">
        <v>187</v>
      </c>
      <c r="E200" s="204" t="s">
        <v>1</v>
      </c>
      <c r="F200" s="205" t="s">
        <v>850</v>
      </c>
      <c r="G200" s="202"/>
      <c r="H200" s="206">
        <v>373.34800000000001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187</v>
      </c>
      <c r="AU200" s="212" t="s">
        <v>86</v>
      </c>
      <c r="AV200" s="13" t="s">
        <v>86</v>
      </c>
      <c r="AW200" s="13" t="s">
        <v>32</v>
      </c>
      <c r="AX200" s="13" t="s">
        <v>84</v>
      </c>
      <c r="AY200" s="212" t="s">
        <v>167</v>
      </c>
    </row>
    <row r="201" spans="1:65" s="2" customFormat="1" ht="37.9" customHeight="1">
      <c r="A201" s="35"/>
      <c r="B201" s="36"/>
      <c r="C201" s="188" t="s">
        <v>222</v>
      </c>
      <c r="D201" s="188" t="s">
        <v>169</v>
      </c>
      <c r="E201" s="189" t="s">
        <v>238</v>
      </c>
      <c r="F201" s="190" t="s">
        <v>239</v>
      </c>
      <c r="G201" s="191" t="s">
        <v>192</v>
      </c>
      <c r="H201" s="192">
        <v>1544.922</v>
      </c>
      <c r="I201" s="193"/>
      <c r="J201" s="194">
        <f>ROUND(I201*H201,2)</f>
        <v>0</v>
      </c>
      <c r="K201" s="190" t="s">
        <v>173</v>
      </c>
      <c r="L201" s="40"/>
      <c r="M201" s="195" t="s">
        <v>1</v>
      </c>
      <c r="N201" s="196" t="s">
        <v>41</v>
      </c>
      <c r="O201" s="72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174</v>
      </c>
      <c r="AT201" s="199" t="s">
        <v>169</v>
      </c>
      <c r="AU201" s="199" t="s">
        <v>86</v>
      </c>
      <c r="AY201" s="18" t="s">
        <v>167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8" t="s">
        <v>84</v>
      </c>
      <c r="BK201" s="200">
        <f>ROUND(I201*H201,2)</f>
        <v>0</v>
      </c>
      <c r="BL201" s="18" t="s">
        <v>174</v>
      </c>
      <c r="BM201" s="199" t="s">
        <v>1138</v>
      </c>
    </row>
    <row r="202" spans="1:65" s="14" customFormat="1" ht="11.25">
      <c r="B202" s="213"/>
      <c r="C202" s="214"/>
      <c r="D202" s="203" t="s">
        <v>187</v>
      </c>
      <c r="E202" s="215" t="s">
        <v>1</v>
      </c>
      <c r="F202" s="216" t="s">
        <v>246</v>
      </c>
      <c r="G202" s="214"/>
      <c r="H202" s="215" t="s">
        <v>1</v>
      </c>
      <c r="I202" s="217"/>
      <c r="J202" s="214"/>
      <c r="K202" s="214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187</v>
      </c>
      <c r="AU202" s="222" t="s">
        <v>86</v>
      </c>
      <c r="AV202" s="14" t="s">
        <v>84</v>
      </c>
      <c r="AW202" s="14" t="s">
        <v>32</v>
      </c>
      <c r="AX202" s="14" t="s">
        <v>76</v>
      </c>
      <c r="AY202" s="222" t="s">
        <v>167</v>
      </c>
    </row>
    <row r="203" spans="1:65" s="13" customFormat="1" ht="11.25">
      <c r="B203" s="201"/>
      <c r="C203" s="202"/>
      <c r="D203" s="203" t="s">
        <v>187</v>
      </c>
      <c r="E203" s="204" t="s">
        <v>1</v>
      </c>
      <c r="F203" s="205" t="s">
        <v>869</v>
      </c>
      <c r="G203" s="202"/>
      <c r="H203" s="206">
        <v>1731.596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187</v>
      </c>
      <c r="AU203" s="212" t="s">
        <v>86</v>
      </c>
      <c r="AV203" s="13" t="s">
        <v>86</v>
      </c>
      <c r="AW203" s="13" t="s">
        <v>32</v>
      </c>
      <c r="AX203" s="13" t="s">
        <v>76</v>
      </c>
      <c r="AY203" s="212" t="s">
        <v>167</v>
      </c>
    </row>
    <row r="204" spans="1:65" s="13" customFormat="1" ht="11.25">
      <c r="B204" s="201"/>
      <c r="C204" s="202"/>
      <c r="D204" s="203" t="s">
        <v>187</v>
      </c>
      <c r="E204" s="204" t="s">
        <v>1</v>
      </c>
      <c r="F204" s="205" t="s">
        <v>876</v>
      </c>
      <c r="G204" s="202"/>
      <c r="H204" s="206">
        <v>-186.67400000000001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187</v>
      </c>
      <c r="AU204" s="212" t="s">
        <v>86</v>
      </c>
      <c r="AV204" s="13" t="s">
        <v>86</v>
      </c>
      <c r="AW204" s="13" t="s">
        <v>32</v>
      </c>
      <c r="AX204" s="13" t="s">
        <v>76</v>
      </c>
      <c r="AY204" s="212" t="s">
        <v>167</v>
      </c>
    </row>
    <row r="205" spans="1:65" s="15" customFormat="1" ht="11.25">
      <c r="B205" s="223"/>
      <c r="C205" s="224"/>
      <c r="D205" s="203" t="s">
        <v>187</v>
      </c>
      <c r="E205" s="225" t="s">
        <v>132</v>
      </c>
      <c r="F205" s="226" t="s">
        <v>244</v>
      </c>
      <c r="G205" s="224"/>
      <c r="H205" s="227">
        <v>1544.922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187</v>
      </c>
      <c r="AU205" s="233" t="s">
        <v>86</v>
      </c>
      <c r="AV205" s="15" t="s">
        <v>174</v>
      </c>
      <c r="AW205" s="15" t="s">
        <v>32</v>
      </c>
      <c r="AX205" s="15" t="s">
        <v>84</v>
      </c>
      <c r="AY205" s="233" t="s">
        <v>167</v>
      </c>
    </row>
    <row r="206" spans="1:65" s="2" customFormat="1" ht="37.9" customHeight="1">
      <c r="A206" s="35"/>
      <c r="B206" s="36"/>
      <c r="C206" s="188" t="s">
        <v>227</v>
      </c>
      <c r="D206" s="188" t="s">
        <v>169</v>
      </c>
      <c r="E206" s="189" t="s">
        <v>249</v>
      </c>
      <c r="F206" s="190" t="s">
        <v>250</v>
      </c>
      <c r="G206" s="191" t="s">
        <v>192</v>
      </c>
      <c r="H206" s="192">
        <v>15449.22</v>
      </c>
      <c r="I206" s="193"/>
      <c r="J206" s="194">
        <f>ROUND(I206*H206,2)</f>
        <v>0</v>
      </c>
      <c r="K206" s="190" t="s">
        <v>173</v>
      </c>
      <c r="L206" s="40"/>
      <c r="M206" s="195" t="s">
        <v>1</v>
      </c>
      <c r="N206" s="196" t="s">
        <v>41</v>
      </c>
      <c r="O206" s="72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174</v>
      </c>
      <c r="AT206" s="199" t="s">
        <v>169</v>
      </c>
      <c r="AU206" s="199" t="s">
        <v>86</v>
      </c>
      <c r="AY206" s="18" t="s">
        <v>167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8" t="s">
        <v>84</v>
      </c>
      <c r="BK206" s="200">
        <f>ROUND(I206*H206,2)</f>
        <v>0</v>
      </c>
      <c r="BL206" s="18" t="s">
        <v>174</v>
      </c>
      <c r="BM206" s="199" t="s">
        <v>1139</v>
      </c>
    </row>
    <row r="207" spans="1:65" s="13" customFormat="1" ht="11.25">
      <c r="B207" s="201"/>
      <c r="C207" s="202"/>
      <c r="D207" s="203" t="s">
        <v>187</v>
      </c>
      <c r="E207" s="204" t="s">
        <v>1</v>
      </c>
      <c r="F207" s="205" t="s">
        <v>252</v>
      </c>
      <c r="G207" s="202"/>
      <c r="H207" s="206">
        <v>15449.22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187</v>
      </c>
      <c r="AU207" s="212" t="s">
        <v>86</v>
      </c>
      <c r="AV207" s="13" t="s">
        <v>86</v>
      </c>
      <c r="AW207" s="13" t="s">
        <v>32</v>
      </c>
      <c r="AX207" s="13" t="s">
        <v>84</v>
      </c>
      <c r="AY207" s="212" t="s">
        <v>167</v>
      </c>
    </row>
    <row r="208" spans="1:65" s="2" customFormat="1" ht="24.2" customHeight="1">
      <c r="A208" s="35"/>
      <c r="B208" s="36"/>
      <c r="C208" s="188" t="s">
        <v>231</v>
      </c>
      <c r="D208" s="188" t="s">
        <v>169</v>
      </c>
      <c r="E208" s="189" t="s">
        <v>254</v>
      </c>
      <c r="F208" s="190" t="s">
        <v>255</v>
      </c>
      <c r="G208" s="191" t="s">
        <v>192</v>
      </c>
      <c r="H208" s="192">
        <v>186.67400000000001</v>
      </c>
      <c r="I208" s="193"/>
      <c r="J208" s="194">
        <f>ROUND(I208*H208,2)</f>
        <v>0</v>
      </c>
      <c r="K208" s="190" t="s">
        <v>173</v>
      </c>
      <c r="L208" s="40"/>
      <c r="M208" s="195" t="s">
        <v>1</v>
      </c>
      <c r="N208" s="196" t="s">
        <v>41</v>
      </c>
      <c r="O208" s="72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174</v>
      </c>
      <c r="AT208" s="199" t="s">
        <v>169</v>
      </c>
      <c r="AU208" s="199" t="s">
        <v>86</v>
      </c>
      <c r="AY208" s="18" t="s">
        <v>167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8" t="s">
        <v>84</v>
      </c>
      <c r="BK208" s="200">
        <f>ROUND(I208*H208,2)</f>
        <v>0</v>
      </c>
      <c r="BL208" s="18" t="s">
        <v>174</v>
      </c>
      <c r="BM208" s="199" t="s">
        <v>1140</v>
      </c>
    </row>
    <row r="209" spans="1:65" s="13" customFormat="1" ht="11.25">
      <c r="B209" s="201"/>
      <c r="C209" s="202"/>
      <c r="D209" s="203" t="s">
        <v>187</v>
      </c>
      <c r="E209" s="204" t="s">
        <v>1</v>
      </c>
      <c r="F209" s="205" t="s">
        <v>762</v>
      </c>
      <c r="G209" s="202"/>
      <c r="H209" s="206">
        <v>186.67400000000001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187</v>
      </c>
      <c r="AU209" s="212" t="s">
        <v>86</v>
      </c>
      <c r="AV209" s="13" t="s">
        <v>86</v>
      </c>
      <c r="AW209" s="13" t="s">
        <v>32</v>
      </c>
      <c r="AX209" s="13" t="s">
        <v>84</v>
      </c>
      <c r="AY209" s="212" t="s">
        <v>167</v>
      </c>
    </row>
    <row r="210" spans="1:65" s="2" customFormat="1" ht="33" customHeight="1">
      <c r="A210" s="35"/>
      <c r="B210" s="36"/>
      <c r="C210" s="188" t="s">
        <v>237</v>
      </c>
      <c r="D210" s="188" t="s">
        <v>169</v>
      </c>
      <c r="E210" s="189" t="s">
        <v>260</v>
      </c>
      <c r="F210" s="190" t="s">
        <v>261</v>
      </c>
      <c r="G210" s="191" t="s">
        <v>262</v>
      </c>
      <c r="H210" s="192">
        <v>3089.8440000000001</v>
      </c>
      <c r="I210" s="193"/>
      <c r="J210" s="194">
        <f>ROUND(I210*H210,2)</f>
        <v>0</v>
      </c>
      <c r="K210" s="190" t="s">
        <v>173</v>
      </c>
      <c r="L210" s="40"/>
      <c r="M210" s="195" t="s">
        <v>1</v>
      </c>
      <c r="N210" s="196" t="s">
        <v>41</v>
      </c>
      <c r="O210" s="72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174</v>
      </c>
      <c r="AT210" s="199" t="s">
        <v>169</v>
      </c>
      <c r="AU210" s="199" t="s">
        <v>86</v>
      </c>
      <c r="AY210" s="18" t="s">
        <v>167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8" t="s">
        <v>84</v>
      </c>
      <c r="BK210" s="200">
        <f>ROUND(I210*H210,2)</f>
        <v>0</v>
      </c>
      <c r="BL210" s="18" t="s">
        <v>174</v>
      </c>
      <c r="BM210" s="199" t="s">
        <v>1141</v>
      </c>
    </row>
    <row r="211" spans="1:65" s="13" customFormat="1" ht="11.25">
      <c r="B211" s="201"/>
      <c r="C211" s="202"/>
      <c r="D211" s="203" t="s">
        <v>187</v>
      </c>
      <c r="E211" s="204" t="s">
        <v>1</v>
      </c>
      <c r="F211" s="205" t="s">
        <v>264</v>
      </c>
      <c r="G211" s="202"/>
      <c r="H211" s="206">
        <v>3089.8440000000001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187</v>
      </c>
      <c r="AU211" s="212" t="s">
        <v>86</v>
      </c>
      <c r="AV211" s="13" t="s">
        <v>86</v>
      </c>
      <c r="AW211" s="13" t="s">
        <v>32</v>
      </c>
      <c r="AX211" s="13" t="s">
        <v>84</v>
      </c>
      <c r="AY211" s="212" t="s">
        <v>167</v>
      </c>
    </row>
    <row r="212" spans="1:65" s="2" customFormat="1" ht="16.5" customHeight="1">
      <c r="A212" s="35"/>
      <c r="B212" s="36"/>
      <c r="C212" s="188" t="s">
        <v>8</v>
      </c>
      <c r="D212" s="188" t="s">
        <v>169</v>
      </c>
      <c r="E212" s="189" t="s">
        <v>266</v>
      </c>
      <c r="F212" s="190" t="s">
        <v>267</v>
      </c>
      <c r="G212" s="191" t="s">
        <v>192</v>
      </c>
      <c r="H212" s="192">
        <v>1544.922</v>
      </c>
      <c r="I212" s="193"/>
      <c r="J212" s="194">
        <f>ROUND(I212*H212,2)</f>
        <v>0</v>
      </c>
      <c r="K212" s="190" t="s">
        <v>173</v>
      </c>
      <c r="L212" s="40"/>
      <c r="M212" s="195" t="s">
        <v>1</v>
      </c>
      <c r="N212" s="196" t="s">
        <v>41</v>
      </c>
      <c r="O212" s="72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174</v>
      </c>
      <c r="AT212" s="199" t="s">
        <v>169</v>
      </c>
      <c r="AU212" s="199" t="s">
        <v>86</v>
      </c>
      <c r="AY212" s="18" t="s">
        <v>167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8" t="s">
        <v>84</v>
      </c>
      <c r="BK212" s="200">
        <f>ROUND(I212*H212,2)</f>
        <v>0</v>
      </c>
      <c r="BL212" s="18" t="s">
        <v>174</v>
      </c>
      <c r="BM212" s="199" t="s">
        <v>1142</v>
      </c>
    </row>
    <row r="213" spans="1:65" s="13" customFormat="1" ht="11.25">
      <c r="B213" s="201"/>
      <c r="C213" s="202"/>
      <c r="D213" s="203" t="s">
        <v>187</v>
      </c>
      <c r="E213" s="204" t="s">
        <v>1</v>
      </c>
      <c r="F213" s="205" t="s">
        <v>132</v>
      </c>
      <c r="G213" s="202"/>
      <c r="H213" s="206">
        <v>1544.922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187</v>
      </c>
      <c r="AU213" s="212" t="s">
        <v>86</v>
      </c>
      <c r="AV213" s="13" t="s">
        <v>86</v>
      </c>
      <c r="AW213" s="13" t="s">
        <v>32</v>
      </c>
      <c r="AX213" s="13" t="s">
        <v>84</v>
      </c>
      <c r="AY213" s="212" t="s">
        <v>167</v>
      </c>
    </row>
    <row r="214" spans="1:65" s="2" customFormat="1" ht="24.2" customHeight="1">
      <c r="A214" s="35"/>
      <c r="B214" s="36"/>
      <c r="C214" s="188" t="s">
        <v>248</v>
      </c>
      <c r="D214" s="188" t="s">
        <v>169</v>
      </c>
      <c r="E214" s="189" t="s">
        <v>271</v>
      </c>
      <c r="F214" s="190" t="s">
        <v>272</v>
      </c>
      <c r="G214" s="191" t="s">
        <v>192</v>
      </c>
      <c r="H214" s="192">
        <v>16.126000000000001</v>
      </c>
      <c r="I214" s="193"/>
      <c r="J214" s="194">
        <f>ROUND(I214*H214,2)</f>
        <v>0</v>
      </c>
      <c r="K214" s="190" t="s">
        <v>173</v>
      </c>
      <c r="L214" s="40"/>
      <c r="M214" s="195" t="s">
        <v>1</v>
      </c>
      <c r="N214" s="196" t="s">
        <v>41</v>
      </c>
      <c r="O214" s="72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174</v>
      </c>
      <c r="AT214" s="199" t="s">
        <v>169</v>
      </c>
      <c r="AU214" s="199" t="s">
        <v>86</v>
      </c>
      <c r="AY214" s="18" t="s">
        <v>167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8" t="s">
        <v>84</v>
      </c>
      <c r="BK214" s="200">
        <f>ROUND(I214*H214,2)</f>
        <v>0</v>
      </c>
      <c r="BL214" s="18" t="s">
        <v>174</v>
      </c>
      <c r="BM214" s="199" t="s">
        <v>1143</v>
      </c>
    </row>
    <row r="215" spans="1:65" s="14" customFormat="1" ht="11.25">
      <c r="B215" s="213"/>
      <c r="C215" s="214"/>
      <c r="D215" s="203" t="s">
        <v>187</v>
      </c>
      <c r="E215" s="215" t="s">
        <v>1</v>
      </c>
      <c r="F215" s="216" t="s">
        <v>820</v>
      </c>
      <c r="G215" s="214"/>
      <c r="H215" s="215" t="s">
        <v>1</v>
      </c>
      <c r="I215" s="217"/>
      <c r="J215" s="214"/>
      <c r="K215" s="214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187</v>
      </c>
      <c r="AU215" s="222" t="s">
        <v>86</v>
      </c>
      <c r="AV215" s="14" t="s">
        <v>84</v>
      </c>
      <c r="AW215" s="14" t="s">
        <v>32</v>
      </c>
      <c r="AX215" s="14" t="s">
        <v>76</v>
      </c>
      <c r="AY215" s="222" t="s">
        <v>167</v>
      </c>
    </row>
    <row r="216" spans="1:65" s="13" customFormat="1" ht="11.25">
      <c r="B216" s="201"/>
      <c r="C216" s="202"/>
      <c r="D216" s="203" t="s">
        <v>187</v>
      </c>
      <c r="E216" s="204" t="s">
        <v>1</v>
      </c>
      <c r="F216" s="205" t="s">
        <v>1114</v>
      </c>
      <c r="G216" s="202"/>
      <c r="H216" s="206">
        <v>6.5019999999999998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187</v>
      </c>
      <c r="AU216" s="212" t="s">
        <v>86</v>
      </c>
      <c r="AV216" s="13" t="s">
        <v>86</v>
      </c>
      <c r="AW216" s="13" t="s">
        <v>32</v>
      </c>
      <c r="AX216" s="13" t="s">
        <v>76</v>
      </c>
      <c r="AY216" s="212" t="s">
        <v>167</v>
      </c>
    </row>
    <row r="217" spans="1:65" s="13" customFormat="1" ht="11.25">
      <c r="B217" s="201"/>
      <c r="C217" s="202"/>
      <c r="D217" s="203" t="s">
        <v>187</v>
      </c>
      <c r="E217" s="204" t="s">
        <v>1</v>
      </c>
      <c r="F217" s="205" t="s">
        <v>1115</v>
      </c>
      <c r="G217" s="202"/>
      <c r="H217" s="206">
        <v>8.64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187</v>
      </c>
      <c r="AU217" s="212" t="s">
        <v>86</v>
      </c>
      <c r="AV217" s="13" t="s">
        <v>86</v>
      </c>
      <c r="AW217" s="13" t="s">
        <v>32</v>
      </c>
      <c r="AX217" s="13" t="s">
        <v>76</v>
      </c>
      <c r="AY217" s="212" t="s">
        <v>167</v>
      </c>
    </row>
    <row r="218" spans="1:65" s="13" customFormat="1" ht="11.25">
      <c r="B218" s="201"/>
      <c r="C218" s="202"/>
      <c r="D218" s="203" t="s">
        <v>187</v>
      </c>
      <c r="E218" s="204" t="s">
        <v>1</v>
      </c>
      <c r="F218" s="205" t="s">
        <v>1116</v>
      </c>
      <c r="G218" s="202"/>
      <c r="H218" s="206">
        <v>8.4480000000000004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187</v>
      </c>
      <c r="AU218" s="212" t="s">
        <v>86</v>
      </c>
      <c r="AV218" s="13" t="s">
        <v>86</v>
      </c>
      <c r="AW218" s="13" t="s">
        <v>32</v>
      </c>
      <c r="AX218" s="13" t="s">
        <v>76</v>
      </c>
      <c r="AY218" s="212" t="s">
        <v>167</v>
      </c>
    </row>
    <row r="219" spans="1:65" s="13" customFormat="1" ht="11.25">
      <c r="B219" s="201"/>
      <c r="C219" s="202"/>
      <c r="D219" s="203" t="s">
        <v>187</v>
      </c>
      <c r="E219" s="204" t="s">
        <v>1</v>
      </c>
      <c r="F219" s="205" t="s">
        <v>1144</v>
      </c>
      <c r="G219" s="202"/>
      <c r="H219" s="206">
        <v>-2.0569999999999999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187</v>
      </c>
      <c r="AU219" s="212" t="s">
        <v>86</v>
      </c>
      <c r="AV219" s="13" t="s">
        <v>86</v>
      </c>
      <c r="AW219" s="13" t="s">
        <v>32</v>
      </c>
      <c r="AX219" s="13" t="s">
        <v>76</v>
      </c>
      <c r="AY219" s="212" t="s">
        <v>167</v>
      </c>
    </row>
    <row r="220" spans="1:65" s="13" customFormat="1" ht="11.25">
      <c r="B220" s="201"/>
      <c r="C220" s="202"/>
      <c r="D220" s="203" t="s">
        <v>187</v>
      </c>
      <c r="E220" s="204" t="s">
        <v>1</v>
      </c>
      <c r="F220" s="205" t="s">
        <v>1145</v>
      </c>
      <c r="G220" s="202"/>
      <c r="H220" s="206">
        <v>-2.734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187</v>
      </c>
      <c r="AU220" s="212" t="s">
        <v>86</v>
      </c>
      <c r="AV220" s="13" t="s">
        <v>86</v>
      </c>
      <c r="AW220" s="13" t="s">
        <v>32</v>
      </c>
      <c r="AX220" s="13" t="s">
        <v>76</v>
      </c>
      <c r="AY220" s="212" t="s">
        <v>167</v>
      </c>
    </row>
    <row r="221" spans="1:65" s="13" customFormat="1" ht="11.25">
      <c r="B221" s="201"/>
      <c r="C221" s="202"/>
      <c r="D221" s="203" t="s">
        <v>187</v>
      </c>
      <c r="E221" s="204" t="s">
        <v>1</v>
      </c>
      <c r="F221" s="205" t="s">
        <v>1146</v>
      </c>
      <c r="G221" s="202"/>
      <c r="H221" s="206">
        <v>-2.673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187</v>
      </c>
      <c r="AU221" s="212" t="s">
        <v>86</v>
      </c>
      <c r="AV221" s="13" t="s">
        <v>86</v>
      </c>
      <c r="AW221" s="13" t="s">
        <v>32</v>
      </c>
      <c r="AX221" s="13" t="s">
        <v>76</v>
      </c>
      <c r="AY221" s="212" t="s">
        <v>167</v>
      </c>
    </row>
    <row r="222" spans="1:65" s="15" customFormat="1" ht="11.25">
      <c r="B222" s="223"/>
      <c r="C222" s="224"/>
      <c r="D222" s="203" t="s">
        <v>187</v>
      </c>
      <c r="E222" s="225" t="s">
        <v>750</v>
      </c>
      <c r="F222" s="226" t="s">
        <v>244</v>
      </c>
      <c r="G222" s="224"/>
      <c r="H222" s="227">
        <v>16.126000000000001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187</v>
      </c>
      <c r="AU222" s="233" t="s">
        <v>86</v>
      </c>
      <c r="AV222" s="15" t="s">
        <v>174</v>
      </c>
      <c r="AW222" s="15" t="s">
        <v>32</v>
      </c>
      <c r="AX222" s="15" t="s">
        <v>84</v>
      </c>
      <c r="AY222" s="233" t="s">
        <v>167</v>
      </c>
    </row>
    <row r="223" spans="1:65" s="2" customFormat="1" ht="16.5" customHeight="1">
      <c r="A223" s="35"/>
      <c r="B223" s="36"/>
      <c r="C223" s="234" t="s">
        <v>253</v>
      </c>
      <c r="D223" s="234" t="s">
        <v>278</v>
      </c>
      <c r="E223" s="235" t="s">
        <v>289</v>
      </c>
      <c r="F223" s="236" t="s">
        <v>290</v>
      </c>
      <c r="G223" s="237" t="s">
        <v>262</v>
      </c>
      <c r="H223" s="238">
        <v>32.252000000000002</v>
      </c>
      <c r="I223" s="239"/>
      <c r="J223" s="240">
        <f>ROUND(I223*H223,2)</f>
        <v>0</v>
      </c>
      <c r="K223" s="236" t="s">
        <v>173</v>
      </c>
      <c r="L223" s="241"/>
      <c r="M223" s="242" t="s">
        <v>1</v>
      </c>
      <c r="N223" s="243" t="s">
        <v>41</v>
      </c>
      <c r="O223" s="72"/>
      <c r="P223" s="197">
        <f>O223*H223</f>
        <v>0</v>
      </c>
      <c r="Q223" s="197">
        <v>1</v>
      </c>
      <c r="R223" s="197">
        <f>Q223*H223</f>
        <v>32.252000000000002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207</v>
      </c>
      <c r="AT223" s="199" t="s">
        <v>278</v>
      </c>
      <c r="AU223" s="199" t="s">
        <v>86</v>
      </c>
      <c r="AY223" s="18" t="s">
        <v>167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8" t="s">
        <v>84</v>
      </c>
      <c r="BK223" s="200">
        <f>ROUND(I223*H223,2)</f>
        <v>0</v>
      </c>
      <c r="BL223" s="18" t="s">
        <v>174</v>
      </c>
      <c r="BM223" s="199" t="s">
        <v>1147</v>
      </c>
    </row>
    <row r="224" spans="1:65" s="2" customFormat="1" ht="24.2" customHeight="1">
      <c r="A224" s="35"/>
      <c r="B224" s="36"/>
      <c r="C224" s="188" t="s">
        <v>259</v>
      </c>
      <c r="D224" s="188" t="s">
        <v>169</v>
      </c>
      <c r="E224" s="189" t="s">
        <v>271</v>
      </c>
      <c r="F224" s="190" t="s">
        <v>272</v>
      </c>
      <c r="G224" s="191" t="s">
        <v>192</v>
      </c>
      <c r="H224" s="192">
        <v>1219.546</v>
      </c>
      <c r="I224" s="193"/>
      <c r="J224" s="194">
        <f>ROUND(I224*H224,2)</f>
        <v>0</v>
      </c>
      <c r="K224" s="190" t="s">
        <v>173</v>
      </c>
      <c r="L224" s="40"/>
      <c r="M224" s="195" t="s">
        <v>1</v>
      </c>
      <c r="N224" s="196" t="s">
        <v>41</v>
      </c>
      <c r="O224" s="72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174</v>
      </c>
      <c r="AT224" s="199" t="s">
        <v>169</v>
      </c>
      <c r="AU224" s="199" t="s">
        <v>86</v>
      </c>
      <c r="AY224" s="18" t="s">
        <v>167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8" t="s">
        <v>84</v>
      </c>
      <c r="BK224" s="200">
        <f>ROUND(I224*H224,2)</f>
        <v>0</v>
      </c>
      <c r="BL224" s="18" t="s">
        <v>174</v>
      </c>
      <c r="BM224" s="199" t="s">
        <v>1148</v>
      </c>
    </row>
    <row r="225" spans="1:65" s="14" customFormat="1" ht="11.25">
      <c r="B225" s="213"/>
      <c r="C225" s="214"/>
      <c r="D225" s="203" t="s">
        <v>187</v>
      </c>
      <c r="E225" s="215" t="s">
        <v>1</v>
      </c>
      <c r="F225" s="216" t="s">
        <v>1149</v>
      </c>
      <c r="G225" s="214"/>
      <c r="H225" s="215" t="s">
        <v>1</v>
      </c>
      <c r="I225" s="217"/>
      <c r="J225" s="214"/>
      <c r="K225" s="214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187</v>
      </c>
      <c r="AU225" s="222" t="s">
        <v>86</v>
      </c>
      <c r="AV225" s="14" t="s">
        <v>84</v>
      </c>
      <c r="AW225" s="14" t="s">
        <v>32</v>
      </c>
      <c r="AX225" s="14" t="s">
        <v>76</v>
      </c>
      <c r="AY225" s="222" t="s">
        <v>167</v>
      </c>
    </row>
    <row r="226" spans="1:65" s="13" customFormat="1" ht="11.25">
      <c r="B226" s="201"/>
      <c r="C226" s="202"/>
      <c r="D226" s="203" t="s">
        <v>187</v>
      </c>
      <c r="E226" s="204" t="s">
        <v>1</v>
      </c>
      <c r="F226" s="205" t="s">
        <v>869</v>
      </c>
      <c r="G226" s="202"/>
      <c r="H226" s="206">
        <v>1731.596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187</v>
      </c>
      <c r="AU226" s="212" t="s">
        <v>86</v>
      </c>
      <c r="AV226" s="13" t="s">
        <v>86</v>
      </c>
      <c r="AW226" s="13" t="s">
        <v>32</v>
      </c>
      <c r="AX226" s="13" t="s">
        <v>76</v>
      </c>
      <c r="AY226" s="212" t="s">
        <v>167</v>
      </c>
    </row>
    <row r="227" spans="1:65" s="13" customFormat="1" ht="11.25">
      <c r="B227" s="201"/>
      <c r="C227" s="202"/>
      <c r="D227" s="203" t="s">
        <v>187</v>
      </c>
      <c r="E227" s="204" t="s">
        <v>1</v>
      </c>
      <c r="F227" s="205" t="s">
        <v>870</v>
      </c>
      <c r="G227" s="202"/>
      <c r="H227" s="206">
        <v>-275.74299999999999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187</v>
      </c>
      <c r="AU227" s="212" t="s">
        <v>86</v>
      </c>
      <c r="AV227" s="13" t="s">
        <v>86</v>
      </c>
      <c r="AW227" s="13" t="s">
        <v>32</v>
      </c>
      <c r="AX227" s="13" t="s">
        <v>76</v>
      </c>
      <c r="AY227" s="212" t="s">
        <v>167</v>
      </c>
    </row>
    <row r="228" spans="1:65" s="13" customFormat="1" ht="11.25">
      <c r="B228" s="201"/>
      <c r="C228" s="202"/>
      <c r="D228" s="203" t="s">
        <v>187</v>
      </c>
      <c r="E228" s="204" t="s">
        <v>1</v>
      </c>
      <c r="F228" s="205" t="s">
        <v>876</v>
      </c>
      <c r="G228" s="202"/>
      <c r="H228" s="206">
        <v>-186.67400000000001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187</v>
      </c>
      <c r="AU228" s="212" t="s">
        <v>86</v>
      </c>
      <c r="AV228" s="13" t="s">
        <v>86</v>
      </c>
      <c r="AW228" s="13" t="s">
        <v>32</v>
      </c>
      <c r="AX228" s="13" t="s">
        <v>76</v>
      </c>
      <c r="AY228" s="212" t="s">
        <v>167</v>
      </c>
    </row>
    <row r="229" spans="1:65" s="13" customFormat="1" ht="11.25">
      <c r="B229" s="201"/>
      <c r="C229" s="202"/>
      <c r="D229" s="203" t="s">
        <v>187</v>
      </c>
      <c r="E229" s="204" t="s">
        <v>1</v>
      </c>
      <c r="F229" s="205" t="s">
        <v>1150</v>
      </c>
      <c r="G229" s="202"/>
      <c r="H229" s="206">
        <v>-26.042999999999999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187</v>
      </c>
      <c r="AU229" s="212" t="s">
        <v>86</v>
      </c>
      <c r="AV229" s="13" t="s">
        <v>86</v>
      </c>
      <c r="AW229" s="13" t="s">
        <v>32</v>
      </c>
      <c r="AX229" s="13" t="s">
        <v>76</v>
      </c>
      <c r="AY229" s="212" t="s">
        <v>167</v>
      </c>
    </row>
    <row r="230" spans="1:65" s="13" customFormat="1" ht="11.25">
      <c r="B230" s="201"/>
      <c r="C230" s="202"/>
      <c r="D230" s="203" t="s">
        <v>187</v>
      </c>
      <c r="E230" s="204" t="s">
        <v>1</v>
      </c>
      <c r="F230" s="205" t="s">
        <v>1151</v>
      </c>
      <c r="G230" s="202"/>
      <c r="H230" s="206">
        <v>-6.5019999999999998</v>
      </c>
      <c r="I230" s="207"/>
      <c r="J230" s="202"/>
      <c r="K230" s="202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187</v>
      </c>
      <c r="AU230" s="212" t="s">
        <v>86</v>
      </c>
      <c r="AV230" s="13" t="s">
        <v>86</v>
      </c>
      <c r="AW230" s="13" t="s">
        <v>32</v>
      </c>
      <c r="AX230" s="13" t="s">
        <v>76</v>
      </c>
      <c r="AY230" s="212" t="s">
        <v>167</v>
      </c>
    </row>
    <row r="231" spans="1:65" s="13" customFormat="1" ht="11.25">
      <c r="B231" s="201"/>
      <c r="C231" s="202"/>
      <c r="D231" s="203" t="s">
        <v>187</v>
      </c>
      <c r="E231" s="204" t="s">
        <v>1</v>
      </c>
      <c r="F231" s="205" t="s">
        <v>1152</v>
      </c>
      <c r="G231" s="202"/>
      <c r="H231" s="206">
        <v>-8.64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187</v>
      </c>
      <c r="AU231" s="212" t="s">
        <v>86</v>
      </c>
      <c r="AV231" s="13" t="s">
        <v>86</v>
      </c>
      <c r="AW231" s="13" t="s">
        <v>32</v>
      </c>
      <c r="AX231" s="13" t="s">
        <v>76</v>
      </c>
      <c r="AY231" s="212" t="s">
        <v>167</v>
      </c>
    </row>
    <row r="232" spans="1:65" s="13" customFormat="1" ht="11.25">
      <c r="B232" s="201"/>
      <c r="C232" s="202"/>
      <c r="D232" s="203" t="s">
        <v>187</v>
      </c>
      <c r="E232" s="204" t="s">
        <v>1</v>
      </c>
      <c r="F232" s="205" t="s">
        <v>1153</v>
      </c>
      <c r="G232" s="202"/>
      <c r="H232" s="206">
        <v>-8.4480000000000004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187</v>
      </c>
      <c r="AU232" s="212" t="s">
        <v>86</v>
      </c>
      <c r="AV232" s="13" t="s">
        <v>86</v>
      </c>
      <c r="AW232" s="13" t="s">
        <v>32</v>
      </c>
      <c r="AX232" s="13" t="s">
        <v>76</v>
      </c>
      <c r="AY232" s="212" t="s">
        <v>167</v>
      </c>
    </row>
    <row r="233" spans="1:65" s="15" customFormat="1" ht="11.25">
      <c r="B233" s="223"/>
      <c r="C233" s="224"/>
      <c r="D233" s="203" t="s">
        <v>187</v>
      </c>
      <c r="E233" s="225" t="s">
        <v>752</v>
      </c>
      <c r="F233" s="226" t="s">
        <v>244</v>
      </c>
      <c r="G233" s="224"/>
      <c r="H233" s="227">
        <v>1219.546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187</v>
      </c>
      <c r="AU233" s="233" t="s">
        <v>86</v>
      </c>
      <c r="AV233" s="15" t="s">
        <v>174</v>
      </c>
      <c r="AW233" s="15" t="s">
        <v>32</v>
      </c>
      <c r="AX233" s="15" t="s">
        <v>84</v>
      </c>
      <c r="AY233" s="233" t="s">
        <v>167</v>
      </c>
    </row>
    <row r="234" spans="1:65" s="2" customFormat="1" ht="16.5" customHeight="1">
      <c r="A234" s="35"/>
      <c r="B234" s="36"/>
      <c r="C234" s="234" t="s">
        <v>265</v>
      </c>
      <c r="D234" s="234" t="s">
        <v>278</v>
      </c>
      <c r="E234" s="235" t="s">
        <v>279</v>
      </c>
      <c r="F234" s="236" t="s">
        <v>280</v>
      </c>
      <c r="G234" s="237" t="s">
        <v>262</v>
      </c>
      <c r="H234" s="238">
        <v>2439.0920000000001</v>
      </c>
      <c r="I234" s="239"/>
      <c r="J234" s="240">
        <f>ROUND(I234*H234,2)</f>
        <v>0</v>
      </c>
      <c r="K234" s="236" t="s">
        <v>173</v>
      </c>
      <c r="L234" s="241"/>
      <c r="M234" s="242" t="s">
        <v>1</v>
      </c>
      <c r="N234" s="243" t="s">
        <v>41</v>
      </c>
      <c r="O234" s="72"/>
      <c r="P234" s="197">
        <f>O234*H234</f>
        <v>0</v>
      </c>
      <c r="Q234" s="197">
        <v>1</v>
      </c>
      <c r="R234" s="197">
        <f>Q234*H234</f>
        <v>2439.0920000000001</v>
      </c>
      <c r="S234" s="197">
        <v>0</v>
      </c>
      <c r="T234" s="19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9" t="s">
        <v>207</v>
      </c>
      <c r="AT234" s="199" t="s">
        <v>278</v>
      </c>
      <c r="AU234" s="199" t="s">
        <v>86</v>
      </c>
      <c r="AY234" s="18" t="s">
        <v>167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8" t="s">
        <v>84</v>
      </c>
      <c r="BK234" s="200">
        <f>ROUND(I234*H234,2)</f>
        <v>0</v>
      </c>
      <c r="BL234" s="18" t="s">
        <v>174</v>
      </c>
      <c r="BM234" s="199" t="s">
        <v>1154</v>
      </c>
    </row>
    <row r="235" spans="1:65" s="2" customFormat="1" ht="24.2" customHeight="1">
      <c r="A235" s="35"/>
      <c r="B235" s="36"/>
      <c r="C235" s="188" t="s">
        <v>269</v>
      </c>
      <c r="D235" s="188" t="s">
        <v>169</v>
      </c>
      <c r="E235" s="189" t="s">
        <v>271</v>
      </c>
      <c r="F235" s="190" t="s">
        <v>272</v>
      </c>
      <c r="G235" s="191" t="s">
        <v>192</v>
      </c>
      <c r="H235" s="192">
        <v>186.67400000000001</v>
      </c>
      <c r="I235" s="193"/>
      <c r="J235" s="194">
        <f>ROUND(I235*H235,2)</f>
        <v>0</v>
      </c>
      <c r="K235" s="190" t="s">
        <v>173</v>
      </c>
      <c r="L235" s="40"/>
      <c r="M235" s="195" t="s">
        <v>1</v>
      </c>
      <c r="N235" s="196" t="s">
        <v>41</v>
      </c>
      <c r="O235" s="72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174</v>
      </c>
      <c r="AT235" s="199" t="s">
        <v>169</v>
      </c>
      <c r="AU235" s="199" t="s">
        <v>86</v>
      </c>
      <c r="AY235" s="18" t="s">
        <v>167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8" t="s">
        <v>84</v>
      </c>
      <c r="BK235" s="200">
        <f>ROUND(I235*H235,2)</f>
        <v>0</v>
      </c>
      <c r="BL235" s="18" t="s">
        <v>174</v>
      </c>
      <c r="BM235" s="199" t="s">
        <v>1155</v>
      </c>
    </row>
    <row r="236" spans="1:65" s="14" customFormat="1" ht="11.25">
      <c r="B236" s="213"/>
      <c r="C236" s="214"/>
      <c r="D236" s="203" t="s">
        <v>187</v>
      </c>
      <c r="E236" s="215" t="s">
        <v>1</v>
      </c>
      <c r="F236" s="216" t="s">
        <v>879</v>
      </c>
      <c r="G236" s="214"/>
      <c r="H236" s="215" t="s">
        <v>1</v>
      </c>
      <c r="I236" s="217"/>
      <c r="J236" s="214"/>
      <c r="K236" s="214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187</v>
      </c>
      <c r="AU236" s="222" t="s">
        <v>86</v>
      </c>
      <c r="AV236" s="14" t="s">
        <v>84</v>
      </c>
      <c r="AW236" s="14" t="s">
        <v>32</v>
      </c>
      <c r="AX236" s="14" t="s">
        <v>76</v>
      </c>
      <c r="AY236" s="222" t="s">
        <v>167</v>
      </c>
    </row>
    <row r="237" spans="1:65" s="13" customFormat="1" ht="11.25">
      <c r="B237" s="201"/>
      <c r="C237" s="202"/>
      <c r="D237" s="203" t="s">
        <v>187</v>
      </c>
      <c r="E237" s="204" t="s">
        <v>1</v>
      </c>
      <c r="F237" s="205" t="s">
        <v>880</v>
      </c>
      <c r="G237" s="202"/>
      <c r="H237" s="206">
        <v>269.83999999999997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187</v>
      </c>
      <c r="AU237" s="212" t="s">
        <v>86</v>
      </c>
      <c r="AV237" s="13" t="s">
        <v>86</v>
      </c>
      <c r="AW237" s="13" t="s">
        <v>32</v>
      </c>
      <c r="AX237" s="13" t="s">
        <v>76</v>
      </c>
      <c r="AY237" s="212" t="s">
        <v>167</v>
      </c>
    </row>
    <row r="238" spans="1:65" s="13" customFormat="1" ht="11.25">
      <c r="B238" s="201"/>
      <c r="C238" s="202"/>
      <c r="D238" s="203" t="s">
        <v>187</v>
      </c>
      <c r="E238" s="204" t="s">
        <v>1</v>
      </c>
      <c r="F238" s="205" t="s">
        <v>1156</v>
      </c>
      <c r="G238" s="202"/>
      <c r="H238" s="206">
        <v>-83.165999999999997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187</v>
      </c>
      <c r="AU238" s="212" t="s">
        <v>86</v>
      </c>
      <c r="AV238" s="13" t="s">
        <v>86</v>
      </c>
      <c r="AW238" s="13" t="s">
        <v>32</v>
      </c>
      <c r="AX238" s="13" t="s">
        <v>76</v>
      </c>
      <c r="AY238" s="212" t="s">
        <v>167</v>
      </c>
    </row>
    <row r="239" spans="1:65" s="15" customFormat="1" ht="11.25">
      <c r="B239" s="223"/>
      <c r="C239" s="224"/>
      <c r="D239" s="203" t="s">
        <v>187</v>
      </c>
      <c r="E239" s="225" t="s">
        <v>762</v>
      </c>
      <c r="F239" s="226" t="s">
        <v>244</v>
      </c>
      <c r="G239" s="224"/>
      <c r="H239" s="227">
        <v>186.67400000000001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187</v>
      </c>
      <c r="AU239" s="233" t="s">
        <v>86</v>
      </c>
      <c r="AV239" s="15" t="s">
        <v>174</v>
      </c>
      <c r="AW239" s="15" t="s">
        <v>32</v>
      </c>
      <c r="AX239" s="15" t="s">
        <v>84</v>
      </c>
      <c r="AY239" s="233" t="s">
        <v>167</v>
      </c>
    </row>
    <row r="240" spans="1:65" s="2" customFormat="1" ht="24.2" customHeight="1">
      <c r="A240" s="35"/>
      <c r="B240" s="36"/>
      <c r="C240" s="188" t="s">
        <v>7</v>
      </c>
      <c r="D240" s="188" t="s">
        <v>169</v>
      </c>
      <c r="E240" s="189" t="s">
        <v>284</v>
      </c>
      <c r="F240" s="190" t="s">
        <v>285</v>
      </c>
      <c r="G240" s="191" t="s">
        <v>192</v>
      </c>
      <c r="H240" s="192">
        <v>209.209</v>
      </c>
      <c r="I240" s="193"/>
      <c r="J240" s="194">
        <f>ROUND(I240*H240,2)</f>
        <v>0</v>
      </c>
      <c r="K240" s="190" t="s">
        <v>173</v>
      </c>
      <c r="L240" s="40"/>
      <c r="M240" s="195" t="s">
        <v>1</v>
      </c>
      <c r="N240" s="196" t="s">
        <v>41</v>
      </c>
      <c r="O240" s="72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9" t="s">
        <v>174</v>
      </c>
      <c r="AT240" s="199" t="s">
        <v>169</v>
      </c>
      <c r="AU240" s="199" t="s">
        <v>86</v>
      </c>
      <c r="AY240" s="18" t="s">
        <v>167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8" t="s">
        <v>84</v>
      </c>
      <c r="BK240" s="200">
        <f>ROUND(I240*H240,2)</f>
        <v>0</v>
      </c>
      <c r="BL240" s="18" t="s">
        <v>174</v>
      </c>
      <c r="BM240" s="199" t="s">
        <v>1157</v>
      </c>
    </row>
    <row r="241" spans="1:65" s="13" customFormat="1" ht="11.25">
      <c r="B241" s="201"/>
      <c r="C241" s="202"/>
      <c r="D241" s="203" t="s">
        <v>187</v>
      </c>
      <c r="E241" s="204" t="s">
        <v>1</v>
      </c>
      <c r="F241" s="205" t="s">
        <v>1158</v>
      </c>
      <c r="G241" s="202"/>
      <c r="H241" s="206">
        <v>88.448999999999998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187</v>
      </c>
      <c r="AU241" s="212" t="s">
        <v>86</v>
      </c>
      <c r="AV241" s="13" t="s">
        <v>86</v>
      </c>
      <c r="AW241" s="13" t="s">
        <v>32</v>
      </c>
      <c r="AX241" s="13" t="s">
        <v>76</v>
      </c>
      <c r="AY241" s="212" t="s">
        <v>167</v>
      </c>
    </row>
    <row r="242" spans="1:65" s="13" customFormat="1" ht="11.25">
      <c r="B242" s="201"/>
      <c r="C242" s="202"/>
      <c r="D242" s="203" t="s">
        <v>187</v>
      </c>
      <c r="E242" s="204" t="s">
        <v>1</v>
      </c>
      <c r="F242" s="205" t="s">
        <v>1159</v>
      </c>
      <c r="G242" s="202"/>
      <c r="H242" s="206">
        <v>120.76</v>
      </c>
      <c r="I242" s="207"/>
      <c r="J242" s="202"/>
      <c r="K242" s="202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187</v>
      </c>
      <c r="AU242" s="212" t="s">
        <v>86</v>
      </c>
      <c r="AV242" s="13" t="s">
        <v>86</v>
      </c>
      <c r="AW242" s="13" t="s">
        <v>32</v>
      </c>
      <c r="AX242" s="13" t="s">
        <v>76</v>
      </c>
      <c r="AY242" s="212" t="s">
        <v>167</v>
      </c>
    </row>
    <row r="243" spans="1:65" s="15" customFormat="1" ht="11.25">
      <c r="B243" s="223"/>
      <c r="C243" s="224"/>
      <c r="D243" s="203" t="s">
        <v>187</v>
      </c>
      <c r="E243" s="225" t="s">
        <v>128</v>
      </c>
      <c r="F243" s="226" t="s">
        <v>244</v>
      </c>
      <c r="G243" s="224"/>
      <c r="H243" s="227">
        <v>209.209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187</v>
      </c>
      <c r="AU243" s="233" t="s">
        <v>86</v>
      </c>
      <c r="AV243" s="15" t="s">
        <v>174</v>
      </c>
      <c r="AW243" s="15" t="s">
        <v>32</v>
      </c>
      <c r="AX243" s="15" t="s">
        <v>84</v>
      </c>
      <c r="AY243" s="233" t="s">
        <v>167</v>
      </c>
    </row>
    <row r="244" spans="1:65" s="2" customFormat="1" ht="16.5" customHeight="1">
      <c r="A244" s="35"/>
      <c r="B244" s="36"/>
      <c r="C244" s="234" t="s">
        <v>277</v>
      </c>
      <c r="D244" s="234" t="s">
        <v>278</v>
      </c>
      <c r="E244" s="235" t="s">
        <v>887</v>
      </c>
      <c r="F244" s="236" t="s">
        <v>888</v>
      </c>
      <c r="G244" s="237" t="s">
        <v>262</v>
      </c>
      <c r="H244" s="238">
        <v>418.41800000000001</v>
      </c>
      <c r="I244" s="239"/>
      <c r="J244" s="240">
        <f>ROUND(I244*H244,2)</f>
        <v>0</v>
      </c>
      <c r="K244" s="236" t="s">
        <v>173</v>
      </c>
      <c r="L244" s="241"/>
      <c r="M244" s="242" t="s">
        <v>1</v>
      </c>
      <c r="N244" s="243" t="s">
        <v>41</v>
      </c>
      <c r="O244" s="72"/>
      <c r="P244" s="197">
        <f>O244*H244</f>
        <v>0</v>
      </c>
      <c r="Q244" s="197">
        <v>1</v>
      </c>
      <c r="R244" s="197">
        <f>Q244*H244</f>
        <v>418.41800000000001</v>
      </c>
      <c r="S244" s="197">
        <v>0</v>
      </c>
      <c r="T244" s="19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9" t="s">
        <v>207</v>
      </c>
      <c r="AT244" s="199" t="s">
        <v>278</v>
      </c>
      <c r="AU244" s="199" t="s">
        <v>86</v>
      </c>
      <c r="AY244" s="18" t="s">
        <v>167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8" t="s">
        <v>84</v>
      </c>
      <c r="BK244" s="200">
        <f>ROUND(I244*H244,2)</f>
        <v>0</v>
      </c>
      <c r="BL244" s="18" t="s">
        <v>174</v>
      </c>
      <c r="BM244" s="199" t="s">
        <v>1160</v>
      </c>
    </row>
    <row r="245" spans="1:65" s="13" customFormat="1" ht="11.25">
      <c r="B245" s="201"/>
      <c r="C245" s="202"/>
      <c r="D245" s="203" t="s">
        <v>187</v>
      </c>
      <c r="E245" s="202"/>
      <c r="F245" s="205" t="s">
        <v>1161</v>
      </c>
      <c r="G245" s="202"/>
      <c r="H245" s="206">
        <v>418.41800000000001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187</v>
      </c>
      <c r="AU245" s="212" t="s">
        <v>86</v>
      </c>
      <c r="AV245" s="13" t="s">
        <v>86</v>
      </c>
      <c r="AW245" s="13" t="s">
        <v>4</v>
      </c>
      <c r="AX245" s="13" t="s">
        <v>84</v>
      </c>
      <c r="AY245" s="212" t="s">
        <v>167</v>
      </c>
    </row>
    <row r="246" spans="1:65" s="12" customFormat="1" ht="22.9" customHeight="1">
      <c r="B246" s="172"/>
      <c r="C246" s="173"/>
      <c r="D246" s="174" t="s">
        <v>75</v>
      </c>
      <c r="E246" s="186" t="s">
        <v>179</v>
      </c>
      <c r="F246" s="186" t="s">
        <v>902</v>
      </c>
      <c r="G246" s="173"/>
      <c r="H246" s="173"/>
      <c r="I246" s="176"/>
      <c r="J246" s="187">
        <f>BK246</f>
        <v>0</v>
      </c>
      <c r="K246" s="173"/>
      <c r="L246" s="178"/>
      <c r="M246" s="179"/>
      <c r="N246" s="180"/>
      <c r="O246" s="180"/>
      <c r="P246" s="181">
        <f>SUM(P247:P248)</f>
        <v>0</v>
      </c>
      <c r="Q246" s="180"/>
      <c r="R246" s="181">
        <f>SUM(R247:R248)</f>
        <v>0</v>
      </c>
      <c r="S246" s="180"/>
      <c r="T246" s="182">
        <f>SUM(T247:T248)</f>
        <v>0</v>
      </c>
      <c r="AR246" s="183" t="s">
        <v>84</v>
      </c>
      <c r="AT246" s="184" t="s">
        <v>75</v>
      </c>
      <c r="AU246" s="184" t="s">
        <v>84</v>
      </c>
      <c r="AY246" s="183" t="s">
        <v>167</v>
      </c>
      <c r="BK246" s="185">
        <f>SUM(BK247:BK248)</f>
        <v>0</v>
      </c>
    </row>
    <row r="247" spans="1:65" s="2" customFormat="1" ht="21.75" customHeight="1">
      <c r="A247" s="35"/>
      <c r="B247" s="36"/>
      <c r="C247" s="188" t="s">
        <v>283</v>
      </c>
      <c r="D247" s="188" t="s">
        <v>169</v>
      </c>
      <c r="E247" s="189" t="s">
        <v>903</v>
      </c>
      <c r="F247" s="190" t="s">
        <v>904</v>
      </c>
      <c r="G247" s="191" t="s">
        <v>182</v>
      </c>
      <c r="H247" s="192">
        <v>398</v>
      </c>
      <c r="I247" s="193"/>
      <c r="J247" s="194">
        <f>ROUND(I247*H247,2)</f>
        <v>0</v>
      </c>
      <c r="K247" s="190" t="s">
        <v>173</v>
      </c>
      <c r="L247" s="40"/>
      <c r="M247" s="195" t="s">
        <v>1</v>
      </c>
      <c r="N247" s="196" t="s">
        <v>41</v>
      </c>
      <c r="O247" s="72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9" t="s">
        <v>174</v>
      </c>
      <c r="AT247" s="199" t="s">
        <v>169</v>
      </c>
      <c r="AU247" s="199" t="s">
        <v>86</v>
      </c>
      <c r="AY247" s="18" t="s">
        <v>167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8" t="s">
        <v>84</v>
      </c>
      <c r="BK247" s="200">
        <f>ROUND(I247*H247,2)</f>
        <v>0</v>
      </c>
      <c r="BL247" s="18" t="s">
        <v>174</v>
      </c>
      <c r="BM247" s="199" t="s">
        <v>1162</v>
      </c>
    </row>
    <row r="248" spans="1:65" s="13" customFormat="1" ht="11.25">
      <c r="B248" s="201"/>
      <c r="C248" s="202"/>
      <c r="D248" s="203" t="s">
        <v>187</v>
      </c>
      <c r="E248" s="204" t="s">
        <v>1</v>
      </c>
      <c r="F248" s="205" t="s">
        <v>1163</v>
      </c>
      <c r="G248" s="202"/>
      <c r="H248" s="206">
        <v>398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187</v>
      </c>
      <c r="AU248" s="212" t="s">
        <v>86</v>
      </c>
      <c r="AV248" s="13" t="s">
        <v>86</v>
      </c>
      <c r="AW248" s="13" t="s">
        <v>32</v>
      </c>
      <c r="AX248" s="13" t="s">
        <v>84</v>
      </c>
      <c r="AY248" s="212" t="s">
        <v>167</v>
      </c>
    </row>
    <row r="249" spans="1:65" s="12" customFormat="1" ht="22.9" customHeight="1">
      <c r="B249" s="172"/>
      <c r="C249" s="173"/>
      <c r="D249" s="174" t="s">
        <v>75</v>
      </c>
      <c r="E249" s="186" t="s">
        <v>174</v>
      </c>
      <c r="F249" s="186" t="s">
        <v>329</v>
      </c>
      <c r="G249" s="173"/>
      <c r="H249" s="173"/>
      <c r="I249" s="176"/>
      <c r="J249" s="187">
        <f>BK249</f>
        <v>0</v>
      </c>
      <c r="K249" s="173"/>
      <c r="L249" s="178"/>
      <c r="M249" s="179"/>
      <c r="N249" s="180"/>
      <c r="O249" s="180"/>
      <c r="P249" s="181">
        <f>SUM(P250:P254)</f>
        <v>0</v>
      </c>
      <c r="Q249" s="180"/>
      <c r="R249" s="181">
        <f>SUM(R250:R254)</f>
        <v>125.80049118000001</v>
      </c>
      <c r="S249" s="180"/>
      <c r="T249" s="182">
        <f>SUM(T250:T254)</f>
        <v>0</v>
      </c>
      <c r="AR249" s="183" t="s">
        <v>84</v>
      </c>
      <c r="AT249" s="184" t="s">
        <v>75</v>
      </c>
      <c r="AU249" s="184" t="s">
        <v>84</v>
      </c>
      <c r="AY249" s="183" t="s">
        <v>167</v>
      </c>
      <c r="BK249" s="185">
        <f>SUM(BK250:BK254)</f>
        <v>0</v>
      </c>
    </row>
    <row r="250" spans="1:65" s="2" customFormat="1" ht="16.5" customHeight="1">
      <c r="A250" s="35"/>
      <c r="B250" s="36"/>
      <c r="C250" s="188" t="s">
        <v>288</v>
      </c>
      <c r="D250" s="188" t="s">
        <v>169</v>
      </c>
      <c r="E250" s="189" t="s">
        <v>919</v>
      </c>
      <c r="F250" s="190" t="s">
        <v>920</v>
      </c>
      <c r="G250" s="191" t="s">
        <v>192</v>
      </c>
      <c r="H250" s="192">
        <v>66.534000000000006</v>
      </c>
      <c r="I250" s="193"/>
      <c r="J250" s="194">
        <f>ROUND(I250*H250,2)</f>
        <v>0</v>
      </c>
      <c r="K250" s="190" t="s">
        <v>173</v>
      </c>
      <c r="L250" s="40"/>
      <c r="M250" s="195" t="s">
        <v>1</v>
      </c>
      <c r="N250" s="196" t="s">
        <v>41</v>
      </c>
      <c r="O250" s="72"/>
      <c r="P250" s="197">
        <f>O250*H250</f>
        <v>0</v>
      </c>
      <c r="Q250" s="197">
        <v>1.8907700000000001</v>
      </c>
      <c r="R250" s="197">
        <f>Q250*H250</f>
        <v>125.80049118000001</v>
      </c>
      <c r="S250" s="197">
        <v>0</v>
      </c>
      <c r="T250" s="19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9" t="s">
        <v>174</v>
      </c>
      <c r="AT250" s="199" t="s">
        <v>169</v>
      </c>
      <c r="AU250" s="199" t="s">
        <v>86</v>
      </c>
      <c r="AY250" s="18" t="s">
        <v>167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8" t="s">
        <v>84</v>
      </c>
      <c r="BK250" s="200">
        <f>ROUND(I250*H250,2)</f>
        <v>0</v>
      </c>
      <c r="BL250" s="18" t="s">
        <v>174</v>
      </c>
      <c r="BM250" s="199" t="s">
        <v>1164</v>
      </c>
    </row>
    <row r="251" spans="1:65" s="13" customFormat="1" ht="11.25">
      <c r="B251" s="201"/>
      <c r="C251" s="202"/>
      <c r="D251" s="203" t="s">
        <v>187</v>
      </c>
      <c r="E251" s="204" t="s">
        <v>130</v>
      </c>
      <c r="F251" s="205" t="s">
        <v>1165</v>
      </c>
      <c r="G251" s="202"/>
      <c r="H251" s="206">
        <v>65.67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187</v>
      </c>
      <c r="AU251" s="212" t="s">
        <v>86</v>
      </c>
      <c r="AV251" s="13" t="s">
        <v>86</v>
      </c>
      <c r="AW251" s="13" t="s">
        <v>32</v>
      </c>
      <c r="AX251" s="13" t="s">
        <v>76</v>
      </c>
      <c r="AY251" s="212" t="s">
        <v>167</v>
      </c>
    </row>
    <row r="252" spans="1:65" s="14" customFormat="1" ht="11.25">
      <c r="B252" s="213"/>
      <c r="C252" s="214"/>
      <c r="D252" s="203" t="s">
        <v>187</v>
      </c>
      <c r="E252" s="215" t="s">
        <v>1</v>
      </c>
      <c r="F252" s="216" t="s">
        <v>923</v>
      </c>
      <c r="G252" s="214"/>
      <c r="H252" s="215" t="s">
        <v>1</v>
      </c>
      <c r="I252" s="217"/>
      <c r="J252" s="214"/>
      <c r="K252" s="214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187</v>
      </c>
      <c r="AU252" s="222" t="s">
        <v>86</v>
      </c>
      <c r="AV252" s="14" t="s">
        <v>84</v>
      </c>
      <c r="AW252" s="14" t="s">
        <v>32</v>
      </c>
      <c r="AX252" s="14" t="s">
        <v>76</v>
      </c>
      <c r="AY252" s="222" t="s">
        <v>167</v>
      </c>
    </row>
    <row r="253" spans="1:65" s="13" customFormat="1" ht="11.25">
      <c r="B253" s="201"/>
      <c r="C253" s="202"/>
      <c r="D253" s="203" t="s">
        <v>187</v>
      </c>
      <c r="E253" s="204" t="s">
        <v>1</v>
      </c>
      <c r="F253" s="205" t="s">
        <v>1166</v>
      </c>
      <c r="G253" s="202"/>
      <c r="H253" s="206">
        <v>0.86399999999999999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187</v>
      </c>
      <c r="AU253" s="212" t="s">
        <v>86</v>
      </c>
      <c r="AV253" s="13" t="s">
        <v>86</v>
      </c>
      <c r="AW253" s="13" t="s">
        <v>32</v>
      </c>
      <c r="AX253" s="13" t="s">
        <v>76</v>
      </c>
      <c r="AY253" s="212" t="s">
        <v>167</v>
      </c>
    </row>
    <row r="254" spans="1:65" s="15" customFormat="1" ht="11.25">
      <c r="B254" s="223"/>
      <c r="C254" s="224"/>
      <c r="D254" s="203" t="s">
        <v>187</v>
      </c>
      <c r="E254" s="225" t="s">
        <v>748</v>
      </c>
      <c r="F254" s="226" t="s">
        <v>244</v>
      </c>
      <c r="G254" s="224"/>
      <c r="H254" s="227">
        <v>66.534000000000006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187</v>
      </c>
      <c r="AU254" s="233" t="s">
        <v>86</v>
      </c>
      <c r="AV254" s="15" t="s">
        <v>174</v>
      </c>
      <c r="AW254" s="15" t="s">
        <v>32</v>
      </c>
      <c r="AX254" s="15" t="s">
        <v>84</v>
      </c>
      <c r="AY254" s="233" t="s">
        <v>167</v>
      </c>
    </row>
    <row r="255" spans="1:65" s="12" customFormat="1" ht="22.9" customHeight="1">
      <c r="B255" s="172"/>
      <c r="C255" s="173"/>
      <c r="D255" s="174" t="s">
        <v>75</v>
      </c>
      <c r="E255" s="186" t="s">
        <v>207</v>
      </c>
      <c r="F255" s="186" t="s">
        <v>379</v>
      </c>
      <c r="G255" s="173"/>
      <c r="H255" s="173"/>
      <c r="I255" s="176"/>
      <c r="J255" s="187">
        <f>BK255</f>
        <v>0</v>
      </c>
      <c r="K255" s="173"/>
      <c r="L255" s="178"/>
      <c r="M255" s="179"/>
      <c r="N255" s="180"/>
      <c r="O255" s="180"/>
      <c r="P255" s="181">
        <f>SUM(P256:P291)</f>
        <v>0</v>
      </c>
      <c r="Q255" s="180"/>
      <c r="R255" s="181">
        <f>SUM(R256:R291)</f>
        <v>39.265695100000009</v>
      </c>
      <c r="S255" s="180"/>
      <c r="T255" s="182">
        <f>SUM(T256:T291)</f>
        <v>0</v>
      </c>
      <c r="AR255" s="183" t="s">
        <v>84</v>
      </c>
      <c r="AT255" s="184" t="s">
        <v>75</v>
      </c>
      <c r="AU255" s="184" t="s">
        <v>84</v>
      </c>
      <c r="AY255" s="183" t="s">
        <v>167</v>
      </c>
      <c r="BK255" s="185">
        <f>SUM(BK256:BK291)</f>
        <v>0</v>
      </c>
    </row>
    <row r="256" spans="1:65" s="2" customFormat="1" ht="24.2" customHeight="1">
      <c r="A256" s="35"/>
      <c r="B256" s="36"/>
      <c r="C256" s="188" t="s">
        <v>293</v>
      </c>
      <c r="D256" s="188" t="s">
        <v>169</v>
      </c>
      <c r="E256" s="189" t="s">
        <v>953</v>
      </c>
      <c r="F256" s="190" t="s">
        <v>954</v>
      </c>
      <c r="G256" s="191" t="s">
        <v>182</v>
      </c>
      <c r="H256" s="192">
        <v>184</v>
      </c>
      <c r="I256" s="193"/>
      <c r="J256" s="194">
        <f>ROUND(I256*H256,2)</f>
        <v>0</v>
      </c>
      <c r="K256" s="190" t="s">
        <v>173</v>
      </c>
      <c r="L256" s="40"/>
      <c r="M256" s="195" t="s">
        <v>1</v>
      </c>
      <c r="N256" s="196" t="s">
        <v>41</v>
      </c>
      <c r="O256" s="72"/>
      <c r="P256" s="197">
        <f>O256*H256</f>
        <v>0</v>
      </c>
      <c r="Q256" s="197">
        <v>1.235E-2</v>
      </c>
      <c r="R256" s="197">
        <f>Q256*H256</f>
        <v>2.2724000000000002</v>
      </c>
      <c r="S256" s="197">
        <v>0</v>
      </c>
      <c r="T256" s="19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9" t="s">
        <v>174</v>
      </c>
      <c r="AT256" s="199" t="s">
        <v>169</v>
      </c>
      <c r="AU256" s="199" t="s">
        <v>86</v>
      </c>
      <c r="AY256" s="18" t="s">
        <v>167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8" t="s">
        <v>84</v>
      </c>
      <c r="BK256" s="200">
        <f>ROUND(I256*H256,2)</f>
        <v>0</v>
      </c>
      <c r="BL256" s="18" t="s">
        <v>174</v>
      </c>
      <c r="BM256" s="199" t="s">
        <v>1167</v>
      </c>
    </row>
    <row r="257" spans="1:65" s="2" customFormat="1" ht="24.2" customHeight="1">
      <c r="A257" s="35"/>
      <c r="B257" s="36"/>
      <c r="C257" s="188" t="s">
        <v>297</v>
      </c>
      <c r="D257" s="188" t="s">
        <v>169</v>
      </c>
      <c r="E257" s="189" t="s">
        <v>956</v>
      </c>
      <c r="F257" s="190" t="s">
        <v>957</v>
      </c>
      <c r="G257" s="191" t="s">
        <v>182</v>
      </c>
      <c r="H257" s="192">
        <v>214</v>
      </c>
      <c r="I257" s="193"/>
      <c r="J257" s="194">
        <f>ROUND(I257*H257,2)</f>
        <v>0</v>
      </c>
      <c r="K257" s="190" t="s">
        <v>173</v>
      </c>
      <c r="L257" s="40"/>
      <c r="M257" s="195" t="s">
        <v>1</v>
      </c>
      <c r="N257" s="196" t="s">
        <v>41</v>
      </c>
      <c r="O257" s="72"/>
      <c r="P257" s="197">
        <f>O257*H257</f>
        <v>0</v>
      </c>
      <c r="Q257" s="197">
        <v>2.0000000000000002E-5</v>
      </c>
      <c r="R257" s="197">
        <f>Q257*H257</f>
        <v>4.28E-3</v>
      </c>
      <c r="S257" s="197">
        <v>0</v>
      </c>
      <c r="T257" s="19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9" t="s">
        <v>174</v>
      </c>
      <c r="AT257" s="199" t="s">
        <v>169</v>
      </c>
      <c r="AU257" s="199" t="s">
        <v>86</v>
      </c>
      <c r="AY257" s="18" t="s">
        <v>167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8" t="s">
        <v>84</v>
      </c>
      <c r="BK257" s="200">
        <f>ROUND(I257*H257,2)</f>
        <v>0</v>
      </c>
      <c r="BL257" s="18" t="s">
        <v>174</v>
      </c>
      <c r="BM257" s="199" t="s">
        <v>1168</v>
      </c>
    </row>
    <row r="258" spans="1:65" s="2" customFormat="1" ht="24.2" customHeight="1">
      <c r="A258" s="35"/>
      <c r="B258" s="36"/>
      <c r="C258" s="234" t="s">
        <v>302</v>
      </c>
      <c r="D258" s="234" t="s">
        <v>278</v>
      </c>
      <c r="E258" s="235" t="s">
        <v>959</v>
      </c>
      <c r="F258" s="236" t="s">
        <v>960</v>
      </c>
      <c r="G258" s="237" t="s">
        <v>182</v>
      </c>
      <c r="H258" s="238">
        <v>217.21</v>
      </c>
      <c r="I258" s="239"/>
      <c r="J258" s="240">
        <f>ROUND(I258*H258,2)</f>
        <v>0</v>
      </c>
      <c r="K258" s="236" t="s">
        <v>173</v>
      </c>
      <c r="L258" s="241"/>
      <c r="M258" s="242" t="s">
        <v>1</v>
      </c>
      <c r="N258" s="243" t="s">
        <v>41</v>
      </c>
      <c r="O258" s="72"/>
      <c r="P258" s="197">
        <f>O258*H258</f>
        <v>0</v>
      </c>
      <c r="Q258" s="197">
        <v>7.3099999999999997E-3</v>
      </c>
      <c r="R258" s="197">
        <f>Q258*H258</f>
        <v>1.5878051</v>
      </c>
      <c r="S258" s="197">
        <v>0</v>
      </c>
      <c r="T258" s="19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9" t="s">
        <v>207</v>
      </c>
      <c r="AT258" s="199" t="s">
        <v>278</v>
      </c>
      <c r="AU258" s="199" t="s">
        <v>86</v>
      </c>
      <c r="AY258" s="18" t="s">
        <v>167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8" t="s">
        <v>84</v>
      </c>
      <c r="BK258" s="200">
        <f>ROUND(I258*H258,2)</f>
        <v>0</v>
      </c>
      <c r="BL258" s="18" t="s">
        <v>174</v>
      </c>
      <c r="BM258" s="199" t="s">
        <v>1169</v>
      </c>
    </row>
    <row r="259" spans="1:65" s="13" customFormat="1" ht="11.25">
      <c r="B259" s="201"/>
      <c r="C259" s="202"/>
      <c r="D259" s="203" t="s">
        <v>187</v>
      </c>
      <c r="E259" s="202"/>
      <c r="F259" s="205" t="s">
        <v>1170</v>
      </c>
      <c r="G259" s="202"/>
      <c r="H259" s="206">
        <v>217.21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187</v>
      </c>
      <c r="AU259" s="212" t="s">
        <v>86</v>
      </c>
      <c r="AV259" s="13" t="s">
        <v>86</v>
      </c>
      <c r="AW259" s="13" t="s">
        <v>4</v>
      </c>
      <c r="AX259" s="13" t="s">
        <v>84</v>
      </c>
      <c r="AY259" s="212" t="s">
        <v>167</v>
      </c>
    </row>
    <row r="260" spans="1:65" s="2" customFormat="1" ht="33" customHeight="1">
      <c r="A260" s="35"/>
      <c r="B260" s="36"/>
      <c r="C260" s="188" t="s">
        <v>306</v>
      </c>
      <c r="D260" s="188" t="s">
        <v>169</v>
      </c>
      <c r="E260" s="189" t="s">
        <v>1171</v>
      </c>
      <c r="F260" s="190" t="s">
        <v>1172</v>
      </c>
      <c r="G260" s="191" t="s">
        <v>338</v>
      </c>
      <c r="H260" s="192">
        <v>3</v>
      </c>
      <c r="I260" s="193"/>
      <c r="J260" s="194">
        <f t="shared" ref="J260:J291" si="0">ROUND(I260*H260,2)</f>
        <v>0</v>
      </c>
      <c r="K260" s="190" t="s">
        <v>173</v>
      </c>
      <c r="L260" s="40"/>
      <c r="M260" s="195" t="s">
        <v>1</v>
      </c>
      <c r="N260" s="196" t="s">
        <v>41</v>
      </c>
      <c r="O260" s="72"/>
      <c r="P260" s="197">
        <f t="shared" ref="P260:P291" si="1">O260*H260</f>
        <v>0</v>
      </c>
      <c r="Q260" s="197">
        <v>0</v>
      </c>
      <c r="R260" s="197">
        <f t="shared" ref="R260:R291" si="2">Q260*H260</f>
        <v>0</v>
      </c>
      <c r="S260" s="197">
        <v>0</v>
      </c>
      <c r="T260" s="198">
        <f t="shared" ref="T260:T291" si="3"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9" t="s">
        <v>174</v>
      </c>
      <c r="AT260" s="199" t="s">
        <v>169</v>
      </c>
      <c r="AU260" s="199" t="s">
        <v>86</v>
      </c>
      <c r="AY260" s="18" t="s">
        <v>167</v>
      </c>
      <c r="BE260" s="200">
        <f t="shared" ref="BE260:BE291" si="4">IF(N260="základní",J260,0)</f>
        <v>0</v>
      </c>
      <c r="BF260" s="200">
        <f t="shared" ref="BF260:BF291" si="5">IF(N260="snížená",J260,0)</f>
        <v>0</v>
      </c>
      <c r="BG260" s="200">
        <f t="shared" ref="BG260:BG291" si="6">IF(N260="zákl. přenesená",J260,0)</f>
        <v>0</v>
      </c>
      <c r="BH260" s="200">
        <f t="shared" ref="BH260:BH291" si="7">IF(N260="sníž. přenesená",J260,0)</f>
        <v>0</v>
      </c>
      <c r="BI260" s="200">
        <f t="shared" ref="BI260:BI291" si="8">IF(N260="nulová",J260,0)</f>
        <v>0</v>
      </c>
      <c r="BJ260" s="18" t="s">
        <v>84</v>
      </c>
      <c r="BK260" s="200">
        <f t="shared" ref="BK260:BK291" si="9">ROUND(I260*H260,2)</f>
        <v>0</v>
      </c>
      <c r="BL260" s="18" t="s">
        <v>174</v>
      </c>
      <c r="BM260" s="199" t="s">
        <v>1173</v>
      </c>
    </row>
    <row r="261" spans="1:65" s="2" customFormat="1" ht="16.5" customHeight="1">
      <c r="A261" s="35"/>
      <c r="B261" s="36"/>
      <c r="C261" s="234" t="s">
        <v>312</v>
      </c>
      <c r="D261" s="234" t="s">
        <v>278</v>
      </c>
      <c r="E261" s="235" t="s">
        <v>1174</v>
      </c>
      <c r="F261" s="236" t="s">
        <v>1175</v>
      </c>
      <c r="G261" s="237" t="s">
        <v>338</v>
      </c>
      <c r="H261" s="238">
        <v>3</v>
      </c>
      <c r="I261" s="239"/>
      <c r="J261" s="240">
        <f t="shared" si="0"/>
        <v>0</v>
      </c>
      <c r="K261" s="236" t="s">
        <v>173</v>
      </c>
      <c r="L261" s="241"/>
      <c r="M261" s="242" t="s">
        <v>1</v>
      </c>
      <c r="N261" s="243" t="s">
        <v>41</v>
      </c>
      <c r="O261" s="72"/>
      <c r="P261" s="197">
        <f t="shared" si="1"/>
        <v>0</v>
      </c>
      <c r="Q261" s="197">
        <v>6.4999999999999997E-4</v>
      </c>
      <c r="R261" s="197">
        <f t="shared" si="2"/>
        <v>1.9499999999999999E-3</v>
      </c>
      <c r="S261" s="197">
        <v>0</v>
      </c>
      <c r="T261" s="198">
        <f t="shared" si="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9" t="s">
        <v>207</v>
      </c>
      <c r="AT261" s="199" t="s">
        <v>278</v>
      </c>
      <c r="AU261" s="199" t="s">
        <v>86</v>
      </c>
      <c r="AY261" s="18" t="s">
        <v>167</v>
      </c>
      <c r="BE261" s="200">
        <f t="shared" si="4"/>
        <v>0</v>
      </c>
      <c r="BF261" s="200">
        <f t="shared" si="5"/>
        <v>0</v>
      </c>
      <c r="BG261" s="200">
        <f t="shared" si="6"/>
        <v>0</v>
      </c>
      <c r="BH261" s="200">
        <f t="shared" si="7"/>
        <v>0</v>
      </c>
      <c r="BI261" s="200">
        <f t="shared" si="8"/>
        <v>0</v>
      </c>
      <c r="BJ261" s="18" t="s">
        <v>84</v>
      </c>
      <c r="BK261" s="200">
        <f t="shared" si="9"/>
        <v>0</v>
      </c>
      <c r="BL261" s="18" t="s">
        <v>174</v>
      </c>
      <c r="BM261" s="199" t="s">
        <v>1176</v>
      </c>
    </row>
    <row r="262" spans="1:65" s="2" customFormat="1" ht="16.5" customHeight="1">
      <c r="A262" s="35"/>
      <c r="B262" s="36"/>
      <c r="C262" s="188" t="s">
        <v>316</v>
      </c>
      <c r="D262" s="188" t="s">
        <v>169</v>
      </c>
      <c r="E262" s="189" t="s">
        <v>970</v>
      </c>
      <c r="F262" s="190" t="s">
        <v>971</v>
      </c>
      <c r="G262" s="191" t="s">
        <v>338</v>
      </c>
      <c r="H262" s="192">
        <v>20</v>
      </c>
      <c r="I262" s="193"/>
      <c r="J262" s="194">
        <f t="shared" si="0"/>
        <v>0</v>
      </c>
      <c r="K262" s="190" t="s">
        <v>173</v>
      </c>
      <c r="L262" s="40"/>
      <c r="M262" s="195" t="s">
        <v>1</v>
      </c>
      <c r="N262" s="196" t="s">
        <v>41</v>
      </c>
      <c r="O262" s="72"/>
      <c r="P262" s="197">
        <f t="shared" si="1"/>
        <v>0</v>
      </c>
      <c r="Q262" s="197">
        <v>0</v>
      </c>
      <c r="R262" s="197">
        <f t="shared" si="2"/>
        <v>0</v>
      </c>
      <c r="S262" s="197">
        <v>0</v>
      </c>
      <c r="T262" s="198">
        <f t="shared" si="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9" t="s">
        <v>174</v>
      </c>
      <c r="AT262" s="199" t="s">
        <v>169</v>
      </c>
      <c r="AU262" s="199" t="s">
        <v>86</v>
      </c>
      <c r="AY262" s="18" t="s">
        <v>167</v>
      </c>
      <c r="BE262" s="200">
        <f t="shared" si="4"/>
        <v>0</v>
      </c>
      <c r="BF262" s="200">
        <f t="shared" si="5"/>
        <v>0</v>
      </c>
      <c r="BG262" s="200">
        <f t="shared" si="6"/>
        <v>0</v>
      </c>
      <c r="BH262" s="200">
        <f t="shared" si="7"/>
        <v>0</v>
      </c>
      <c r="BI262" s="200">
        <f t="shared" si="8"/>
        <v>0</v>
      </c>
      <c r="BJ262" s="18" t="s">
        <v>84</v>
      </c>
      <c r="BK262" s="200">
        <f t="shared" si="9"/>
        <v>0</v>
      </c>
      <c r="BL262" s="18" t="s">
        <v>174</v>
      </c>
      <c r="BM262" s="199" t="s">
        <v>1177</v>
      </c>
    </row>
    <row r="263" spans="1:65" s="2" customFormat="1" ht="24.2" customHeight="1">
      <c r="A263" s="35"/>
      <c r="B263" s="36"/>
      <c r="C263" s="234" t="s">
        <v>320</v>
      </c>
      <c r="D263" s="234" t="s">
        <v>278</v>
      </c>
      <c r="E263" s="235" t="s">
        <v>973</v>
      </c>
      <c r="F263" s="236" t="s">
        <v>974</v>
      </c>
      <c r="G263" s="237" t="s">
        <v>338</v>
      </c>
      <c r="H263" s="238">
        <v>20</v>
      </c>
      <c r="I263" s="239"/>
      <c r="J263" s="240">
        <f t="shared" si="0"/>
        <v>0</v>
      </c>
      <c r="K263" s="236" t="s">
        <v>1</v>
      </c>
      <c r="L263" s="241"/>
      <c r="M263" s="242" t="s">
        <v>1</v>
      </c>
      <c r="N263" s="243" t="s">
        <v>41</v>
      </c>
      <c r="O263" s="72"/>
      <c r="P263" s="197">
        <f t="shared" si="1"/>
        <v>0</v>
      </c>
      <c r="Q263" s="197">
        <v>2.7999999999999998E-4</v>
      </c>
      <c r="R263" s="197">
        <f t="shared" si="2"/>
        <v>5.5999999999999991E-3</v>
      </c>
      <c r="S263" s="197">
        <v>0</v>
      </c>
      <c r="T263" s="198">
        <f t="shared" si="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9" t="s">
        <v>207</v>
      </c>
      <c r="AT263" s="199" t="s">
        <v>278</v>
      </c>
      <c r="AU263" s="199" t="s">
        <v>86</v>
      </c>
      <c r="AY263" s="18" t="s">
        <v>167</v>
      </c>
      <c r="BE263" s="200">
        <f t="shared" si="4"/>
        <v>0</v>
      </c>
      <c r="BF263" s="200">
        <f t="shared" si="5"/>
        <v>0</v>
      </c>
      <c r="BG263" s="200">
        <f t="shared" si="6"/>
        <v>0</v>
      </c>
      <c r="BH263" s="200">
        <f t="shared" si="7"/>
        <v>0</v>
      </c>
      <c r="BI263" s="200">
        <f t="shared" si="8"/>
        <v>0</v>
      </c>
      <c r="BJ263" s="18" t="s">
        <v>84</v>
      </c>
      <c r="BK263" s="200">
        <f t="shared" si="9"/>
        <v>0</v>
      </c>
      <c r="BL263" s="18" t="s">
        <v>174</v>
      </c>
      <c r="BM263" s="199" t="s">
        <v>1178</v>
      </c>
    </row>
    <row r="264" spans="1:65" s="2" customFormat="1" ht="24.2" customHeight="1">
      <c r="A264" s="35"/>
      <c r="B264" s="36"/>
      <c r="C264" s="188" t="s">
        <v>325</v>
      </c>
      <c r="D264" s="188" t="s">
        <v>169</v>
      </c>
      <c r="E264" s="189" t="s">
        <v>976</v>
      </c>
      <c r="F264" s="190" t="s">
        <v>977</v>
      </c>
      <c r="G264" s="191" t="s">
        <v>338</v>
      </c>
      <c r="H264" s="192">
        <v>12</v>
      </c>
      <c r="I264" s="193"/>
      <c r="J264" s="194">
        <f t="shared" si="0"/>
        <v>0</v>
      </c>
      <c r="K264" s="190" t="s">
        <v>173</v>
      </c>
      <c r="L264" s="40"/>
      <c r="M264" s="195" t="s">
        <v>1</v>
      </c>
      <c r="N264" s="196" t="s">
        <v>41</v>
      </c>
      <c r="O264" s="72"/>
      <c r="P264" s="197">
        <f t="shared" si="1"/>
        <v>0</v>
      </c>
      <c r="Q264" s="197">
        <v>0</v>
      </c>
      <c r="R264" s="197">
        <f t="shared" si="2"/>
        <v>0</v>
      </c>
      <c r="S264" s="197">
        <v>0</v>
      </c>
      <c r="T264" s="198">
        <f t="shared" si="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174</v>
      </c>
      <c r="AT264" s="199" t="s">
        <v>169</v>
      </c>
      <c r="AU264" s="199" t="s">
        <v>86</v>
      </c>
      <c r="AY264" s="18" t="s">
        <v>167</v>
      </c>
      <c r="BE264" s="200">
        <f t="shared" si="4"/>
        <v>0</v>
      </c>
      <c r="BF264" s="200">
        <f t="shared" si="5"/>
        <v>0</v>
      </c>
      <c r="BG264" s="200">
        <f t="shared" si="6"/>
        <v>0</v>
      </c>
      <c r="BH264" s="200">
        <f t="shared" si="7"/>
        <v>0</v>
      </c>
      <c r="BI264" s="200">
        <f t="shared" si="8"/>
        <v>0</v>
      </c>
      <c r="BJ264" s="18" t="s">
        <v>84</v>
      </c>
      <c r="BK264" s="200">
        <f t="shared" si="9"/>
        <v>0</v>
      </c>
      <c r="BL264" s="18" t="s">
        <v>174</v>
      </c>
      <c r="BM264" s="199" t="s">
        <v>1179</v>
      </c>
    </row>
    <row r="265" spans="1:65" s="2" customFormat="1" ht="16.5" customHeight="1">
      <c r="A265" s="35"/>
      <c r="B265" s="36"/>
      <c r="C265" s="234" t="s">
        <v>330</v>
      </c>
      <c r="D265" s="234" t="s">
        <v>278</v>
      </c>
      <c r="E265" s="235" t="s">
        <v>979</v>
      </c>
      <c r="F265" s="236" t="s">
        <v>980</v>
      </c>
      <c r="G265" s="237" t="s">
        <v>338</v>
      </c>
      <c r="H265" s="238">
        <v>12</v>
      </c>
      <c r="I265" s="239"/>
      <c r="J265" s="240">
        <f t="shared" si="0"/>
        <v>0</v>
      </c>
      <c r="K265" s="236" t="s">
        <v>173</v>
      </c>
      <c r="L265" s="241"/>
      <c r="M265" s="242" t="s">
        <v>1</v>
      </c>
      <c r="N265" s="243" t="s">
        <v>41</v>
      </c>
      <c r="O265" s="72"/>
      <c r="P265" s="197">
        <f t="shared" si="1"/>
        <v>0</v>
      </c>
      <c r="Q265" s="197">
        <v>5.0000000000000001E-3</v>
      </c>
      <c r="R265" s="197">
        <f t="shared" si="2"/>
        <v>0.06</v>
      </c>
      <c r="S265" s="197">
        <v>0</v>
      </c>
      <c r="T265" s="198">
        <f t="shared" si="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9" t="s">
        <v>207</v>
      </c>
      <c r="AT265" s="199" t="s">
        <v>278</v>
      </c>
      <c r="AU265" s="199" t="s">
        <v>86</v>
      </c>
      <c r="AY265" s="18" t="s">
        <v>167</v>
      </c>
      <c r="BE265" s="200">
        <f t="shared" si="4"/>
        <v>0</v>
      </c>
      <c r="BF265" s="200">
        <f t="shared" si="5"/>
        <v>0</v>
      </c>
      <c r="BG265" s="200">
        <f t="shared" si="6"/>
        <v>0</v>
      </c>
      <c r="BH265" s="200">
        <f t="shared" si="7"/>
        <v>0</v>
      </c>
      <c r="BI265" s="200">
        <f t="shared" si="8"/>
        <v>0</v>
      </c>
      <c r="BJ265" s="18" t="s">
        <v>84</v>
      </c>
      <c r="BK265" s="200">
        <f t="shared" si="9"/>
        <v>0</v>
      </c>
      <c r="BL265" s="18" t="s">
        <v>174</v>
      </c>
      <c r="BM265" s="199" t="s">
        <v>1180</v>
      </c>
    </row>
    <row r="266" spans="1:65" s="2" customFormat="1" ht="24.2" customHeight="1">
      <c r="A266" s="35"/>
      <c r="B266" s="36"/>
      <c r="C266" s="188" t="s">
        <v>335</v>
      </c>
      <c r="D266" s="188" t="s">
        <v>169</v>
      </c>
      <c r="E266" s="189" t="s">
        <v>1181</v>
      </c>
      <c r="F266" s="190" t="s">
        <v>1182</v>
      </c>
      <c r="G266" s="191" t="s">
        <v>338</v>
      </c>
      <c r="H266" s="192">
        <v>3</v>
      </c>
      <c r="I266" s="193"/>
      <c r="J266" s="194">
        <f t="shared" si="0"/>
        <v>0</v>
      </c>
      <c r="K266" s="190" t="s">
        <v>173</v>
      </c>
      <c r="L266" s="40"/>
      <c r="M266" s="195" t="s">
        <v>1</v>
      </c>
      <c r="N266" s="196" t="s">
        <v>41</v>
      </c>
      <c r="O266" s="72"/>
      <c r="P266" s="197">
        <f t="shared" si="1"/>
        <v>0</v>
      </c>
      <c r="Q266" s="197">
        <v>1E-4</v>
      </c>
      <c r="R266" s="197">
        <f t="shared" si="2"/>
        <v>3.0000000000000003E-4</v>
      </c>
      <c r="S266" s="197">
        <v>0</v>
      </c>
      <c r="T266" s="198">
        <f t="shared" si="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9" t="s">
        <v>174</v>
      </c>
      <c r="AT266" s="199" t="s">
        <v>169</v>
      </c>
      <c r="AU266" s="199" t="s">
        <v>86</v>
      </c>
      <c r="AY266" s="18" t="s">
        <v>167</v>
      </c>
      <c r="BE266" s="200">
        <f t="shared" si="4"/>
        <v>0</v>
      </c>
      <c r="BF266" s="200">
        <f t="shared" si="5"/>
        <v>0</v>
      </c>
      <c r="BG266" s="200">
        <f t="shared" si="6"/>
        <v>0</v>
      </c>
      <c r="BH266" s="200">
        <f t="shared" si="7"/>
        <v>0</v>
      </c>
      <c r="BI266" s="200">
        <f t="shared" si="8"/>
        <v>0</v>
      </c>
      <c r="BJ266" s="18" t="s">
        <v>84</v>
      </c>
      <c r="BK266" s="200">
        <f t="shared" si="9"/>
        <v>0</v>
      </c>
      <c r="BL266" s="18" t="s">
        <v>174</v>
      </c>
      <c r="BM266" s="199" t="s">
        <v>1183</v>
      </c>
    </row>
    <row r="267" spans="1:65" s="2" customFormat="1" ht="24.2" customHeight="1">
      <c r="A267" s="35"/>
      <c r="B267" s="36"/>
      <c r="C267" s="234" t="s">
        <v>340</v>
      </c>
      <c r="D267" s="234" t="s">
        <v>278</v>
      </c>
      <c r="E267" s="235" t="s">
        <v>1184</v>
      </c>
      <c r="F267" s="236" t="s">
        <v>1185</v>
      </c>
      <c r="G267" s="237" t="s">
        <v>338</v>
      </c>
      <c r="H267" s="238">
        <v>3</v>
      </c>
      <c r="I267" s="239"/>
      <c r="J267" s="240">
        <f t="shared" si="0"/>
        <v>0</v>
      </c>
      <c r="K267" s="236" t="s">
        <v>173</v>
      </c>
      <c r="L267" s="241"/>
      <c r="M267" s="242" t="s">
        <v>1</v>
      </c>
      <c r="N267" s="243" t="s">
        <v>41</v>
      </c>
      <c r="O267" s="72"/>
      <c r="P267" s="197">
        <f t="shared" si="1"/>
        <v>0</v>
      </c>
      <c r="Q267" s="197">
        <v>6.4000000000000003E-3</v>
      </c>
      <c r="R267" s="197">
        <f t="shared" si="2"/>
        <v>1.9200000000000002E-2</v>
      </c>
      <c r="S267" s="197">
        <v>0</v>
      </c>
      <c r="T267" s="198">
        <f t="shared" si="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9" t="s">
        <v>207</v>
      </c>
      <c r="AT267" s="199" t="s">
        <v>278</v>
      </c>
      <c r="AU267" s="199" t="s">
        <v>86</v>
      </c>
      <c r="AY267" s="18" t="s">
        <v>167</v>
      </c>
      <c r="BE267" s="200">
        <f t="shared" si="4"/>
        <v>0</v>
      </c>
      <c r="BF267" s="200">
        <f t="shared" si="5"/>
        <v>0</v>
      </c>
      <c r="BG267" s="200">
        <f t="shared" si="6"/>
        <v>0</v>
      </c>
      <c r="BH267" s="200">
        <f t="shared" si="7"/>
        <v>0</v>
      </c>
      <c r="BI267" s="200">
        <f t="shared" si="8"/>
        <v>0</v>
      </c>
      <c r="BJ267" s="18" t="s">
        <v>84</v>
      </c>
      <c r="BK267" s="200">
        <f t="shared" si="9"/>
        <v>0</v>
      </c>
      <c r="BL267" s="18" t="s">
        <v>174</v>
      </c>
      <c r="BM267" s="199" t="s">
        <v>1186</v>
      </c>
    </row>
    <row r="268" spans="1:65" s="2" customFormat="1" ht="24.2" customHeight="1">
      <c r="A268" s="35"/>
      <c r="B268" s="36"/>
      <c r="C268" s="188" t="s">
        <v>345</v>
      </c>
      <c r="D268" s="188" t="s">
        <v>169</v>
      </c>
      <c r="E268" s="189" t="s">
        <v>1187</v>
      </c>
      <c r="F268" s="190" t="s">
        <v>1188</v>
      </c>
      <c r="G268" s="191" t="s">
        <v>338</v>
      </c>
      <c r="H268" s="192">
        <v>3</v>
      </c>
      <c r="I268" s="193"/>
      <c r="J268" s="194">
        <f t="shared" si="0"/>
        <v>0</v>
      </c>
      <c r="K268" s="190" t="s">
        <v>173</v>
      </c>
      <c r="L268" s="40"/>
      <c r="M268" s="195" t="s">
        <v>1</v>
      </c>
      <c r="N268" s="196" t="s">
        <v>41</v>
      </c>
      <c r="O268" s="72"/>
      <c r="P268" s="197">
        <f t="shared" si="1"/>
        <v>0</v>
      </c>
      <c r="Q268" s="197">
        <v>1.7000000000000001E-4</v>
      </c>
      <c r="R268" s="197">
        <f t="shared" si="2"/>
        <v>5.1000000000000004E-4</v>
      </c>
      <c r="S268" s="197">
        <v>0</v>
      </c>
      <c r="T268" s="198">
        <f t="shared" si="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9" t="s">
        <v>174</v>
      </c>
      <c r="AT268" s="199" t="s">
        <v>169</v>
      </c>
      <c r="AU268" s="199" t="s">
        <v>86</v>
      </c>
      <c r="AY268" s="18" t="s">
        <v>167</v>
      </c>
      <c r="BE268" s="200">
        <f t="shared" si="4"/>
        <v>0</v>
      </c>
      <c r="BF268" s="200">
        <f t="shared" si="5"/>
        <v>0</v>
      </c>
      <c r="BG268" s="200">
        <f t="shared" si="6"/>
        <v>0</v>
      </c>
      <c r="BH268" s="200">
        <f t="shared" si="7"/>
        <v>0</v>
      </c>
      <c r="BI268" s="200">
        <f t="shared" si="8"/>
        <v>0</v>
      </c>
      <c r="BJ268" s="18" t="s">
        <v>84</v>
      </c>
      <c r="BK268" s="200">
        <f t="shared" si="9"/>
        <v>0</v>
      </c>
      <c r="BL268" s="18" t="s">
        <v>174</v>
      </c>
      <c r="BM268" s="199" t="s">
        <v>1189</v>
      </c>
    </row>
    <row r="269" spans="1:65" s="2" customFormat="1" ht="24.2" customHeight="1">
      <c r="A269" s="35"/>
      <c r="B269" s="36"/>
      <c r="C269" s="188" t="s">
        <v>349</v>
      </c>
      <c r="D269" s="188" t="s">
        <v>169</v>
      </c>
      <c r="E269" s="189" t="s">
        <v>1190</v>
      </c>
      <c r="F269" s="190" t="s">
        <v>1191</v>
      </c>
      <c r="G269" s="191" t="s">
        <v>338</v>
      </c>
      <c r="H269" s="192">
        <v>1</v>
      </c>
      <c r="I269" s="193"/>
      <c r="J269" s="194">
        <f t="shared" si="0"/>
        <v>0</v>
      </c>
      <c r="K269" s="190" t="s">
        <v>1</v>
      </c>
      <c r="L269" s="40"/>
      <c r="M269" s="195" t="s">
        <v>1</v>
      </c>
      <c r="N269" s="196" t="s">
        <v>41</v>
      </c>
      <c r="O269" s="72"/>
      <c r="P269" s="197">
        <f t="shared" si="1"/>
        <v>0</v>
      </c>
      <c r="Q269" s="197">
        <v>8.7000000000000001E-4</v>
      </c>
      <c r="R269" s="197">
        <f t="shared" si="2"/>
        <v>8.7000000000000001E-4</v>
      </c>
      <c r="S269" s="197">
        <v>0</v>
      </c>
      <c r="T269" s="198">
        <f t="shared" si="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9" t="s">
        <v>174</v>
      </c>
      <c r="AT269" s="199" t="s">
        <v>169</v>
      </c>
      <c r="AU269" s="199" t="s">
        <v>86</v>
      </c>
      <c r="AY269" s="18" t="s">
        <v>167</v>
      </c>
      <c r="BE269" s="200">
        <f t="shared" si="4"/>
        <v>0</v>
      </c>
      <c r="BF269" s="200">
        <f t="shared" si="5"/>
        <v>0</v>
      </c>
      <c r="BG269" s="200">
        <f t="shared" si="6"/>
        <v>0</v>
      </c>
      <c r="BH269" s="200">
        <f t="shared" si="7"/>
        <v>0</v>
      </c>
      <c r="BI269" s="200">
        <f t="shared" si="8"/>
        <v>0</v>
      </c>
      <c r="BJ269" s="18" t="s">
        <v>84</v>
      </c>
      <c r="BK269" s="200">
        <f t="shared" si="9"/>
        <v>0</v>
      </c>
      <c r="BL269" s="18" t="s">
        <v>174</v>
      </c>
      <c r="BM269" s="199" t="s">
        <v>1192</v>
      </c>
    </row>
    <row r="270" spans="1:65" s="2" customFormat="1" ht="21.75" customHeight="1">
      <c r="A270" s="35"/>
      <c r="B270" s="36"/>
      <c r="C270" s="188" t="s">
        <v>356</v>
      </c>
      <c r="D270" s="188" t="s">
        <v>169</v>
      </c>
      <c r="E270" s="189" t="s">
        <v>386</v>
      </c>
      <c r="F270" s="190" t="s">
        <v>387</v>
      </c>
      <c r="G270" s="191" t="s">
        <v>182</v>
      </c>
      <c r="H270" s="192">
        <v>184</v>
      </c>
      <c r="I270" s="193"/>
      <c r="J270" s="194">
        <f t="shared" si="0"/>
        <v>0</v>
      </c>
      <c r="K270" s="190" t="s">
        <v>173</v>
      </c>
      <c r="L270" s="40"/>
      <c r="M270" s="195" t="s">
        <v>1</v>
      </c>
      <c r="N270" s="196" t="s">
        <v>41</v>
      </c>
      <c r="O270" s="72"/>
      <c r="P270" s="197">
        <f t="shared" si="1"/>
        <v>0</v>
      </c>
      <c r="Q270" s="197">
        <v>0</v>
      </c>
      <c r="R270" s="197">
        <f t="shared" si="2"/>
        <v>0</v>
      </c>
      <c r="S270" s="197">
        <v>0</v>
      </c>
      <c r="T270" s="198">
        <f t="shared" si="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9" t="s">
        <v>174</v>
      </c>
      <c r="AT270" s="199" t="s">
        <v>169</v>
      </c>
      <c r="AU270" s="199" t="s">
        <v>86</v>
      </c>
      <c r="AY270" s="18" t="s">
        <v>167</v>
      </c>
      <c r="BE270" s="200">
        <f t="shared" si="4"/>
        <v>0</v>
      </c>
      <c r="BF270" s="200">
        <f t="shared" si="5"/>
        <v>0</v>
      </c>
      <c r="BG270" s="200">
        <f t="shared" si="6"/>
        <v>0</v>
      </c>
      <c r="BH270" s="200">
        <f t="shared" si="7"/>
        <v>0</v>
      </c>
      <c r="BI270" s="200">
        <f t="shared" si="8"/>
        <v>0</v>
      </c>
      <c r="BJ270" s="18" t="s">
        <v>84</v>
      </c>
      <c r="BK270" s="200">
        <f t="shared" si="9"/>
        <v>0</v>
      </c>
      <c r="BL270" s="18" t="s">
        <v>174</v>
      </c>
      <c r="BM270" s="199" t="s">
        <v>1193</v>
      </c>
    </row>
    <row r="271" spans="1:65" s="2" customFormat="1" ht="24.2" customHeight="1">
      <c r="A271" s="35"/>
      <c r="B271" s="36"/>
      <c r="C271" s="188" t="s">
        <v>360</v>
      </c>
      <c r="D271" s="188" t="s">
        <v>169</v>
      </c>
      <c r="E271" s="189" t="s">
        <v>993</v>
      </c>
      <c r="F271" s="190" t="s">
        <v>994</v>
      </c>
      <c r="G271" s="191" t="s">
        <v>182</v>
      </c>
      <c r="H271" s="192">
        <v>214</v>
      </c>
      <c r="I271" s="193"/>
      <c r="J271" s="194">
        <f t="shared" si="0"/>
        <v>0</v>
      </c>
      <c r="K271" s="190" t="s">
        <v>173</v>
      </c>
      <c r="L271" s="40"/>
      <c r="M271" s="195" t="s">
        <v>1</v>
      </c>
      <c r="N271" s="196" t="s">
        <v>41</v>
      </c>
      <c r="O271" s="72"/>
      <c r="P271" s="197">
        <f t="shared" si="1"/>
        <v>0</v>
      </c>
      <c r="Q271" s="197">
        <v>0</v>
      </c>
      <c r="R271" s="197">
        <f t="shared" si="2"/>
        <v>0</v>
      </c>
      <c r="S271" s="197">
        <v>0</v>
      </c>
      <c r="T271" s="198">
        <f t="shared" si="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9" t="s">
        <v>174</v>
      </c>
      <c r="AT271" s="199" t="s">
        <v>169</v>
      </c>
      <c r="AU271" s="199" t="s">
        <v>86</v>
      </c>
      <c r="AY271" s="18" t="s">
        <v>167</v>
      </c>
      <c r="BE271" s="200">
        <f t="shared" si="4"/>
        <v>0</v>
      </c>
      <c r="BF271" s="200">
        <f t="shared" si="5"/>
        <v>0</v>
      </c>
      <c r="BG271" s="200">
        <f t="shared" si="6"/>
        <v>0</v>
      </c>
      <c r="BH271" s="200">
        <f t="shared" si="7"/>
        <v>0</v>
      </c>
      <c r="BI271" s="200">
        <f t="shared" si="8"/>
        <v>0</v>
      </c>
      <c r="BJ271" s="18" t="s">
        <v>84</v>
      </c>
      <c r="BK271" s="200">
        <f t="shared" si="9"/>
        <v>0</v>
      </c>
      <c r="BL271" s="18" t="s">
        <v>174</v>
      </c>
      <c r="BM271" s="199" t="s">
        <v>1194</v>
      </c>
    </row>
    <row r="272" spans="1:65" s="2" customFormat="1" ht="33" customHeight="1">
      <c r="A272" s="35"/>
      <c r="B272" s="36"/>
      <c r="C272" s="188" t="s">
        <v>365</v>
      </c>
      <c r="D272" s="188" t="s">
        <v>169</v>
      </c>
      <c r="E272" s="189" t="s">
        <v>997</v>
      </c>
      <c r="F272" s="190" t="s">
        <v>998</v>
      </c>
      <c r="G272" s="191" t="s">
        <v>338</v>
      </c>
      <c r="H272" s="192">
        <v>6</v>
      </c>
      <c r="I272" s="193"/>
      <c r="J272" s="194">
        <f t="shared" si="0"/>
        <v>0</v>
      </c>
      <c r="K272" s="190" t="s">
        <v>173</v>
      </c>
      <c r="L272" s="40"/>
      <c r="M272" s="195" t="s">
        <v>1</v>
      </c>
      <c r="N272" s="196" t="s">
        <v>41</v>
      </c>
      <c r="O272" s="72"/>
      <c r="P272" s="197">
        <f t="shared" si="1"/>
        <v>0</v>
      </c>
      <c r="Q272" s="197">
        <v>2.1167600000000002</v>
      </c>
      <c r="R272" s="197">
        <f t="shared" si="2"/>
        <v>12.700560000000001</v>
      </c>
      <c r="S272" s="197">
        <v>0</v>
      </c>
      <c r="T272" s="198">
        <f t="shared" si="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9" t="s">
        <v>174</v>
      </c>
      <c r="AT272" s="199" t="s">
        <v>169</v>
      </c>
      <c r="AU272" s="199" t="s">
        <v>86</v>
      </c>
      <c r="AY272" s="18" t="s">
        <v>167</v>
      </c>
      <c r="BE272" s="200">
        <f t="shared" si="4"/>
        <v>0</v>
      </c>
      <c r="BF272" s="200">
        <f t="shared" si="5"/>
        <v>0</v>
      </c>
      <c r="BG272" s="200">
        <f t="shared" si="6"/>
        <v>0</v>
      </c>
      <c r="BH272" s="200">
        <f t="shared" si="7"/>
        <v>0</v>
      </c>
      <c r="BI272" s="200">
        <f t="shared" si="8"/>
        <v>0</v>
      </c>
      <c r="BJ272" s="18" t="s">
        <v>84</v>
      </c>
      <c r="BK272" s="200">
        <f t="shared" si="9"/>
        <v>0</v>
      </c>
      <c r="BL272" s="18" t="s">
        <v>174</v>
      </c>
      <c r="BM272" s="199" t="s">
        <v>1195</v>
      </c>
    </row>
    <row r="273" spans="1:65" s="2" customFormat="1" ht="24.2" customHeight="1">
      <c r="A273" s="35"/>
      <c r="B273" s="36"/>
      <c r="C273" s="234" t="s">
        <v>371</v>
      </c>
      <c r="D273" s="234" t="s">
        <v>278</v>
      </c>
      <c r="E273" s="235" t="s">
        <v>1001</v>
      </c>
      <c r="F273" s="236" t="s">
        <v>1002</v>
      </c>
      <c r="G273" s="237" t="s">
        <v>338</v>
      </c>
      <c r="H273" s="238">
        <v>6</v>
      </c>
      <c r="I273" s="239"/>
      <c r="J273" s="240">
        <f t="shared" si="0"/>
        <v>0</v>
      </c>
      <c r="K273" s="236" t="s">
        <v>173</v>
      </c>
      <c r="L273" s="241"/>
      <c r="M273" s="242" t="s">
        <v>1</v>
      </c>
      <c r="N273" s="243" t="s">
        <v>41</v>
      </c>
      <c r="O273" s="72"/>
      <c r="P273" s="197">
        <f t="shared" si="1"/>
        <v>0</v>
      </c>
      <c r="Q273" s="197">
        <v>1.37</v>
      </c>
      <c r="R273" s="197">
        <f t="shared" si="2"/>
        <v>8.2200000000000006</v>
      </c>
      <c r="S273" s="197">
        <v>0</v>
      </c>
      <c r="T273" s="198">
        <f t="shared" si="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9" t="s">
        <v>207</v>
      </c>
      <c r="AT273" s="199" t="s">
        <v>278</v>
      </c>
      <c r="AU273" s="199" t="s">
        <v>86</v>
      </c>
      <c r="AY273" s="18" t="s">
        <v>167</v>
      </c>
      <c r="BE273" s="200">
        <f t="shared" si="4"/>
        <v>0</v>
      </c>
      <c r="BF273" s="200">
        <f t="shared" si="5"/>
        <v>0</v>
      </c>
      <c r="BG273" s="200">
        <f t="shared" si="6"/>
        <v>0</v>
      </c>
      <c r="BH273" s="200">
        <f t="shared" si="7"/>
        <v>0</v>
      </c>
      <c r="BI273" s="200">
        <f t="shared" si="8"/>
        <v>0</v>
      </c>
      <c r="BJ273" s="18" t="s">
        <v>84</v>
      </c>
      <c r="BK273" s="200">
        <f t="shared" si="9"/>
        <v>0</v>
      </c>
      <c r="BL273" s="18" t="s">
        <v>174</v>
      </c>
      <c r="BM273" s="199" t="s">
        <v>1196</v>
      </c>
    </row>
    <row r="274" spans="1:65" s="2" customFormat="1" ht="16.5" customHeight="1">
      <c r="A274" s="35"/>
      <c r="B274" s="36"/>
      <c r="C274" s="234" t="s">
        <v>375</v>
      </c>
      <c r="D274" s="234" t="s">
        <v>278</v>
      </c>
      <c r="E274" s="235" t="s">
        <v>1007</v>
      </c>
      <c r="F274" s="236" t="s">
        <v>1008</v>
      </c>
      <c r="G274" s="237" t="s">
        <v>338</v>
      </c>
      <c r="H274" s="238">
        <v>1</v>
      </c>
      <c r="I274" s="239"/>
      <c r="J274" s="240">
        <f t="shared" si="0"/>
        <v>0</v>
      </c>
      <c r="K274" s="236" t="s">
        <v>173</v>
      </c>
      <c r="L274" s="241"/>
      <c r="M274" s="242" t="s">
        <v>1</v>
      </c>
      <c r="N274" s="243" t="s">
        <v>41</v>
      </c>
      <c r="O274" s="72"/>
      <c r="P274" s="197">
        <f t="shared" si="1"/>
        <v>0</v>
      </c>
      <c r="Q274" s="197">
        <v>0.26200000000000001</v>
      </c>
      <c r="R274" s="197">
        <f t="shared" si="2"/>
        <v>0.26200000000000001</v>
      </c>
      <c r="S274" s="197">
        <v>0</v>
      </c>
      <c r="T274" s="198">
        <f t="shared" si="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9" t="s">
        <v>207</v>
      </c>
      <c r="AT274" s="199" t="s">
        <v>278</v>
      </c>
      <c r="AU274" s="199" t="s">
        <v>86</v>
      </c>
      <c r="AY274" s="18" t="s">
        <v>167</v>
      </c>
      <c r="BE274" s="200">
        <f t="shared" si="4"/>
        <v>0</v>
      </c>
      <c r="BF274" s="200">
        <f t="shared" si="5"/>
        <v>0</v>
      </c>
      <c r="BG274" s="200">
        <f t="shared" si="6"/>
        <v>0</v>
      </c>
      <c r="BH274" s="200">
        <f t="shared" si="7"/>
        <v>0</v>
      </c>
      <c r="BI274" s="200">
        <f t="shared" si="8"/>
        <v>0</v>
      </c>
      <c r="BJ274" s="18" t="s">
        <v>84</v>
      </c>
      <c r="BK274" s="200">
        <f t="shared" si="9"/>
        <v>0</v>
      </c>
      <c r="BL274" s="18" t="s">
        <v>174</v>
      </c>
      <c r="BM274" s="199" t="s">
        <v>1197</v>
      </c>
    </row>
    <row r="275" spans="1:65" s="2" customFormat="1" ht="16.5" customHeight="1">
      <c r="A275" s="35"/>
      <c r="B275" s="36"/>
      <c r="C275" s="234" t="s">
        <v>124</v>
      </c>
      <c r="D275" s="234" t="s">
        <v>278</v>
      </c>
      <c r="E275" s="235" t="s">
        <v>1010</v>
      </c>
      <c r="F275" s="236" t="s">
        <v>1011</v>
      </c>
      <c r="G275" s="237" t="s">
        <v>338</v>
      </c>
      <c r="H275" s="238">
        <v>1</v>
      </c>
      <c r="I275" s="239"/>
      <c r="J275" s="240">
        <f t="shared" si="0"/>
        <v>0</v>
      </c>
      <c r="K275" s="236" t="s">
        <v>173</v>
      </c>
      <c r="L275" s="241"/>
      <c r="M275" s="242" t="s">
        <v>1</v>
      </c>
      <c r="N275" s="243" t="s">
        <v>41</v>
      </c>
      <c r="O275" s="72"/>
      <c r="P275" s="197">
        <f t="shared" si="1"/>
        <v>0</v>
      </c>
      <c r="Q275" s="197">
        <v>0.52600000000000002</v>
      </c>
      <c r="R275" s="197">
        <f t="shared" si="2"/>
        <v>0.52600000000000002</v>
      </c>
      <c r="S275" s="197">
        <v>0</v>
      </c>
      <c r="T275" s="198">
        <f t="shared" si="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9" t="s">
        <v>207</v>
      </c>
      <c r="AT275" s="199" t="s">
        <v>278</v>
      </c>
      <c r="AU275" s="199" t="s">
        <v>86</v>
      </c>
      <c r="AY275" s="18" t="s">
        <v>167</v>
      </c>
      <c r="BE275" s="200">
        <f t="shared" si="4"/>
        <v>0</v>
      </c>
      <c r="BF275" s="200">
        <f t="shared" si="5"/>
        <v>0</v>
      </c>
      <c r="BG275" s="200">
        <f t="shared" si="6"/>
        <v>0</v>
      </c>
      <c r="BH275" s="200">
        <f t="shared" si="7"/>
        <v>0</v>
      </c>
      <c r="BI275" s="200">
        <f t="shared" si="8"/>
        <v>0</v>
      </c>
      <c r="BJ275" s="18" t="s">
        <v>84</v>
      </c>
      <c r="BK275" s="200">
        <f t="shared" si="9"/>
        <v>0</v>
      </c>
      <c r="BL275" s="18" t="s">
        <v>174</v>
      </c>
      <c r="BM275" s="199" t="s">
        <v>1198</v>
      </c>
    </row>
    <row r="276" spans="1:65" s="2" customFormat="1" ht="16.5" customHeight="1">
      <c r="A276" s="35"/>
      <c r="B276" s="36"/>
      <c r="C276" s="234" t="s">
        <v>389</v>
      </c>
      <c r="D276" s="234" t="s">
        <v>278</v>
      </c>
      <c r="E276" s="235" t="s">
        <v>1199</v>
      </c>
      <c r="F276" s="236" t="s">
        <v>1200</v>
      </c>
      <c r="G276" s="237" t="s">
        <v>338</v>
      </c>
      <c r="H276" s="238">
        <v>5</v>
      </c>
      <c r="I276" s="239"/>
      <c r="J276" s="240">
        <f t="shared" si="0"/>
        <v>0</v>
      </c>
      <c r="K276" s="236" t="s">
        <v>173</v>
      </c>
      <c r="L276" s="241"/>
      <c r="M276" s="242" t="s">
        <v>1</v>
      </c>
      <c r="N276" s="243" t="s">
        <v>41</v>
      </c>
      <c r="O276" s="72"/>
      <c r="P276" s="197">
        <f t="shared" si="1"/>
        <v>0</v>
      </c>
      <c r="Q276" s="197">
        <v>1.054</v>
      </c>
      <c r="R276" s="197">
        <f t="shared" si="2"/>
        <v>5.2700000000000005</v>
      </c>
      <c r="S276" s="197">
        <v>0</v>
      </c>
      <c r="T276" s="198">
        <f t="shared" si="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9" t="s">
        <v>207</v>
      </c>
      <c r="AT276" s="199" t="s">
        <v>278</v>
      </c>
      <c r="AU276" s="199" t="s">
        <v>86</v>
      </c>
      <c r="AY276" s="18" t="s">
        <v>167</v>
      </c>
      <c r="BE276" s="200">
        <f t="shared" si="4"/>
        <v>0</v>
      </c>
      <c r="BF276" s="200">
        <f t="shared" si="5"/>
        <v>0</v>
      </c>
      <c r="BG276" s="200">
        <f t="shared" si="6"/>
        <v>0</v>
      </c>
      <c r="BH276" s="200">
        <f t="shared" si="7"/>
        <v>0</v>
      </c>
      <c r="BI276" s="200">
        <f t="shared" si="8"/>
        <v>0</v>
      </c>
      <c r="BJ276" s="18" t="s">
        <v>84</v>
      </c>
      <c r="BK276" s="200">
        <f t="shared" si="9"/>
        <v>0</v>
      </c>
      <c r="BL276" s="18" t="s">
        <v>174</v>
      </c>
      <c r="BM276" s="199" t="s">
        <v>1201</v>
      </c>
    </row>
    <row r="277" spans="1:65" s="2" customFormat="1" ht="24.2" customHeight="1">
      <c r="A277" s="35"/>
      <c r="B277" s="36"/>
      <c r="C277" s="234" t="s">
        <v>393</v>
      </c>
      <c r="D277" s="234" t="s">
        <v>278</v>
      </c>
      <c r="E277" s="235" t="s">
        <v>1013</v>
      </c>
      <c r="F277" s="236" t="s">
        <v>1014</v>
      </c>
      <c r="G277" s="237" t="s">
        <v>338</v>
      </c>
      <c r="H277" s="238">
        <v>6</v>
      </c>
      <c r="I277" s="239"/>
      <c r="J277" s="240">
        <f t="shared" si="0"/>
        <v>0</v>
      </c>
      <c r="K277" s="236" t="s">
        <v>173</v>
      </c>
      <c r="L277" s="241"/>
      <c r="M277" s="242" t="s">
        <v>1</v>
      </c>
      <c r="N277" s="243" t="s">
        <v>41</v>
      </c>
      <c r="O277" s="72"/>
      <c r="P277" s="197">
        <f t="shared" si="1"/>
        <v>0</v>
      </c>
      <c r="Q277" s="197">
        <v>0.58499999999999996</v>
      </c>
      <c r="R277" s="197">
        <f t="shared" si="2"/>
        <v>3.51</v>
      </c>
      <c r="S277" s="197">
        <v>0</v>
      </c>
      <c r="T277" s="198">
        <f t="shared" si="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9" t="s">
        <v>207</v>
      </c>
      <c r="AT277" s="199" t="s">
        <v>278</v>
      </c>
      <c r="AU277" s="199" t="s">
        <v>86</v>
      </c>
      <c r="AY277" s="18" t="s">
        <v>167</v>
      </c>
      <c r="BE277" s="200">
        <f t="shared" si="4"/>
        <v>0</v>
      </c>
      <c r="BF277" s="200">
        <f t="shared" si="5"/>
        <v>0</v>
      </c>
      <c r="BG277" s="200">
        <f t="shared" si="6"/>
        <v>0</v>
      </c>
      <c r="BH277" s="200">
        <f t="shared" si="7"/>
        <v>0</v>
      </c>
      <c r="BI277" s="200">
        <f t="shared" si="8"/>
        <v>0</v>
      </c>
      <c r="BJ277" s="18" t="s">
        <v>84</v>
      </c>
      <c r="BK277" s="200">
        <f t="shared" si="9"/>
        <v>0</v>
      </c>
      <c r="BL277" s="18" t="s">
        <v>174</v>
      </c>
      <c r="BM277" s="199" t="s">
        <v>1202</v>
      </c>
    </row>
    <row r="278" spans="1:65" s="2" customFormat="1" ht="24.2" customHeight="1">
      <c r="A278" s="35"/>
      <c r="B278" s="36"/>
      <c r="C278" s="234" t="s">
        <v>397</v>
      </c>
      <c r="D278" s="234" t="s">
        <v>278</v>
      </c>
      <c r="E278" s="235" t="s">
        <v>1019</v>
      </c>
      <c r="F278" s="236" t="s">
        <v>1020</v>
      </c>
      <c r="G278" s="237" t="s">
        <v>338</v>
      </c>
      <c r="H278" s="238">
        <v>2</v>
      </c>
      <c r="I278" s="239"/>
      <c r="J278" s="240">
        <f t="shared" si="0"/>
        <v>0</v>
      </c>
      <c r="K278" s="236" t="s">
        <v>173</v>
      </c>
      <c r="L278" s="241"/>
      <c r="M278" s="242" t="s">
        <v>1</v>
      </c>
      <c r="N278" s="243" t="s">
        <v>41</v>
      </c>
      <c r="O278" s="72"/>
      <c r="P278" s="197">
        <f t="shared" si="1"/>
        <v>0</v>
      </c>
      <c r="Q278" s="197">
        <v>0.04</v>
      </c>
      <c r="R278" s="197">
        <f t="shared" si="2"/>
        <v>0.08</v>
      </c>
      <c r="S278" s="197">
        <v>0</v>
      </c>
      <c r="T278" s="198">
        <f t="shared" si="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9" t="s">
        <v>207</v>
      </c>
      <c r="AT278" s="199" t="s">
        <v>278</v>
      </c>
      <c r="AU278" s="199" t="s">
        <v>86</v>
      </c>
      <c r="AY278" s="18" t="s">
        <v>167</v>
      </c>
      <c r="BE278" s="200">
        <f t="shared" si="4"/>
        <v>0</v>
      </c>
      <c r="BF278" s="200">
        <f t="shared" si="5"/>
        <v>0</v>
      </c>
      <c r="BG278" s="200">
        <f t="shared" si="6"/>
        <v>0</v>
      </c>
      <c r="BH278" s="200">
        <f t="shared" si="7"/>
        <v>0</v>
      </c>
      <c r="BI278" s="200">
        <f t="shared" si="8"/>
        <v>0</v>
      </c>
      <c r="BJ278" s="18" t="s">
        <v>84</v>
      </c>
      <c r="BK278" s="200">
        <f t="shared" si="9"/>
        <v>0</v>
      </c>
      <c r="BL278" s="18" t="s">
        <v>174</v>
      </c>
      <c r="BM278" s="199" t="s">
        <v>1203</v>
      </c>
    </row>
    <row r="279" spans="1:65" s="2" customFormat="1" ht="24.2" customHeight="1">
      <c r="A279" s="35"/>
      <c r="B279" s="36"/>
      <c r="C279" s="234" t="s">
        <v>401</v>
      </c>
      <c r="D279" s="234" t="s">
        <v>278</v>
      </c>
      <c r="E279" s="235" t="s">
        <v>1204</v>
      </c>
      <c r="F279" s="236" t="s">
        <v>1205</v>
      </c>
      <c r="G279" s="237" t="s">
        <v>338</v>
      </c>
      <c r="H279" s="238">
        <v>2</v>
      </c>
      <c r="I279" s="239"/>
      <c r="J279" s="240">
        <f t="shared" si="0"/>
        <v>0</v>
      </c>
      <c r="K279" s="236" t="s">
        <v>173</v>
      </c>
      <c r="L279" s="241"/>
      <c r="M279" s="242" t="s">
        <v>1</v>
      </c>
      <c r="N279" s="243" t="s">
        <v>41</v>
      </c>
      <c r="O279" s="72"/>
      <c r="P279" s="197">
        <f t="shared" si="1"/>
        <v>0</v>
      </c>
      <c r="Q279" s="197">
        <v>5.0999999999999997E-2</v>
      </c>
      <c r="R279" s="197">
        <f t="shared" si="2"/>
        <v>0.10199999999999999</v>
      </c>
      <c r="S279" s="197">
        <v>0</v>
      </c>
      <c r="T279" s="198">
        <f t="shared" si="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9" t="s">
        <v>207</v>
      </c>
      <c r="AT279" s="199" t="s">
        <v>278</v>
      </c>
      <c r="AU279" s="199" t="s">
        <v>86</v>
      </c>
      <c r="AY279" s="18" t="s">
        <v>167</v>
      </c>
      <c r="BE279" s="200">
        <f t="shared" si="4"/>
        <v>0</v>
      </c>
      <c r="BF279" s="200">
        <f t="shared" si="5"/>
        <v>0</v>
      </c>
      <c r="BG279" s="200">
        <f t="shared" si="6"/>
        <v>0</v>
      </c>
      <c r="BH279" s="200">
        <f t="shared" si="7"/>
        <v>0</v>
      </c>
      <c r="BI279" s="200">
        <f t="shared" si="8"/>
        <v>0</v>
      </c>
      <c r="BJ279" s="18" t="s">
        <v>84</v>
      </c>
      <c r="BK279" s="200">
        <f t="shared" si="9"/>
        <v>0</v>
      </c>
      <c r="BL279" s="18" t="s">
        <v>174</v>
      </c>
      <c r="BM279" s="199" t="s">
        <v>1206</v>
      </c>
    </row>
    <row r="280" spans="1:65" s="2" customFormat="1" ht="24.2" customHeight="1">
      <c r="A280" s="35"/>
      <c r="B280" s="36"/>
      <c r="C280" s="234" t="s">
        <v>405</v>
      </c>
      <c r="D280" s="234" t="s">
        <v>278</v>
      </c>
      <c r="E280" s="235" t="s">
        <v>1207</v>
      </c>
      <c r="F280" s="236" t="s">
        <v>1208</v>
      </c>
      <c r="G280" s="237" t="s">
        <v>338</v>
      </c>
      <c r="H280" s="238">
        <v>2</v>
      </c>
      <c r="I280" s="239"/>
      <c r="J280" s="240">
        <f t="shared" si="0"/>
        <v>0</v>
      </c>
      <c r="K280" s="236" t="s">
        <v>173</v>
      </c>
      <c r="L280" s="241"/>
      <c r="M280" s="242" t="s">
        <v>1</v>
      </c>
      <c r="N280" s="243" t="s">
        <v>41</v>
      </c>
      <c r="O280" s="72"/>
      <c r="P280" s="197">
        <f t="shared" si="1"/>
        <v>0</v>
      </c>
      <c r="Q280" s="197">
        <v>6.8000000000000005E-2</v>
      </c>
      <c r="R280" s="197">
        <f t="shared" si="2"/>
        <v>0.13600000000000001</v>
      </c>
      <c r="S280" s="197">
        <v>0</v>
      </c>
      <c r="T280" s="198">
        <f t="shared" si="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9" t="s">
        <v>207</v>
      </c>
      <c r="AT280" s="199" t="s">
        <v>278</v>
      </c>
      <c r="AU280" s="199" t="s">
        <v>86</v>
      </c>
      <c r="AY280" s="18" t="s">
        <v>167</v>
      </c>
      <c r="BE280" s="200">
        <f t="shared" si="4"/>
        <v>0</v>
      </c>
      <c r="BF280" s="200">
        <f t="shared" si="5"/>
        <v>0</v>
      </c>
      <c r="BG280" s="200">
        <f t="shared" si="6"/>
        <v>0</v>
      </c>
      <c r="BH280" s="200">
        <f t="shared" si="7"/>
        <v>0</v>
      </c>
      <c r="BI280" s="200">
        <f t="shared" si="8"/>
        <v>0</v>
      </c>
      <c r="BJ280" s="18" t="s">
        <v>84</v>
      </c>
      <c r="BK280" s="200">
        <f t="shared" si="9"/>
        <v>0</v>
      </c>
      <c r="BL280" s="18" t="s">
        <v>174</v>
      </c>
      <c r="BM280" s="199" t="s">
        <v>1209</v>
      </c>
    </row>
    <row r="281" spans="1:65" s="2" customFormat="1" ht="24.2" customHeight="1">
      <c r="A281" s="35"/>
      <c r="B281" s="36"/>
      <c r="C281" s="234" t="s">
        <v>409</v>
      </c>
      <c r="D281" s="234" t="s">
        <v>278</v>
      </c>
      <c r="E281" s="235" t="s">
        <v>1022</v>
      </c>
      <c r="F281" s="236" t="s">
        <v>1023</v>
      </c>
      <c r="G281" s="237" t="s">
        <v>338</v>
      </c>
      <c r="H281" s="238">
        <v>1</v>
      </c>
      <c r="I281" s="239"/>
      <c r="J281" s="240">
        <f t="shared" si="0"/>
        <v>0</v>
      </c>
      <c r="K281" s="236" t="s">
        <v>173</v>
      </c>
      <c r="L281" s="241"/>
      <c r="M281" s="242" t="s">
        <v>1</v>
      </c>
      <c r="N281" s="243" t="s">
        <v>41</v>
      </c>
      <c r="O281" s="72"/>
      <c r="P281" s="197">
        <f t="shared" si="1"/>
        <v>0</v>
      </c>
      <c r="Q281" s="197">
        <v>8.1000000000000003E-2</v>
      </c>
      <c r="R281" s="197">
        <f t="shared" si="2"/>
        <v>8.1000000000000003E-2</v>
      </c>
      <c r="S281" s="197">
        <v>0</v>
      </c>
      <c r="T281" s="198">
        <f t="shared" si="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9" t="s">
        <v>207</v>
      </c>
      <c r="AT281" s="199" t="s">
        <v>278</v>
      </c>
      <c r="AU281" s="199" t="s">
        <v>86</v>
      </c>
      <c r="AY281" s="18" t="s">
        <v>167</v>
      </c>
      <c r="BE281" s="200">
        <f t="shared" si="4"/>
        <v>0</v>
      </c>
      <c r="BF281" s="200">
        <f t="shared" si="5"/>
        <v>0</v>
      </c>
      <c r="BG281" s="200">
        <f t="shared" si="6"/>
        <v>0</v>
      </c>
      <c r="BH281" s="200">
        <f t="shared" si="7"/>
        <v>0</v>
      </c>
      <c r="BI281" s="200">
        <f t="shared" si="8"/>
        <v>0</v>
      </c>
      <c r="BJ281" s="18" t="s">
        <v>84</v>
      </c>
      <c r="BK281" s="200">
        <f t="shared" si="9"/>
        <v>0</v>
      </c>
      <c r="BL281" s="18" t="s">
        <v>174</v>
      </c>
      <c r="BM281" s="199" t="s">
        <v>1210</v>
      </c>
    </row>
    <row r="282" spans="1:65" s="2" customFormat="1" ht="24.2" customHeight="1">
      <c r="A282" s="35"/>
      <c r="B282" s="36"/>
      <c r="C282" s="234" t="s">
        <v>413</v>
      </c>
      <c r="D282" s="234" t="s">
        <v>278</v>
      </c>
      <c r="E282" s="235" t="s">
        <v>1025</v>
      </c>
      <c r="F282" s="236" t="s">
        <v>1026</v>
      </c>
      <c r="G282" s="237" t="s">
        <v>338</v>
      </c>
      <c r="H282" s="238">
        <v>30</v>
      </c>
      <c r="I282" s="239"/>
      <c r="J282" s="240">
        <f t="shared" si="0"/>
        <v>0</v>
      </c>
      <c r="K282" s="236" t="s">
        <v>173</v>
      </c>
      <c r="L282" s="241"/>
      <c r="M282" s="242" t="s">
        <v>1</v>
      </c>
      <c r="N282" s="243" t="s">
        <v>41</v>
      </c>
      <c r="O282" s="72"/>
      <c r="P282" s="197">
        <f t="shared" si="1"/>
        <v>0</v>
      </c>
      <c r="Q282" s="197">
        <v>2E-3</v>
      </c>
      <c r="R282" s="197">
        <f t="shared" si="2"/>
        <v>0.06</v>
      </c>
      <c r="S282" s="197">
        <v>0</v>
      </c>
      <c r="T282" s="198">
        <f t="shared" si="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9" t="s">
        <v>207</v>
      </c>
      <c r="AT282" s="199" t="s">
        <v>278</v>
      </c>
      <c r="AU282" s="199" t="s">
        <v>86</v>
      </c>
      <c r="AY282" s="18" t="s">
        <v>167</v>
      </c>
      <c r="BE282" s="200">
        <f t="shared" si="4"/>
        <v>0</v>
      </c>
      <c r="BF282" s="200">
        <f t="shared" si="5"/>
        <v>0</v>
      </c>
      <c r="BG282" s="200">
        <f t="shared" si="6"/>
        <v>0</v>
      </c>
      <c r="BH282" s="200">
        <f t="shared" si="7"/>
        <v>0</v>
      </c>
      <c r="BI282" s="200">
        <f t="shared" si="8"/>
        <v>0</v>
      </c>
      <c r="BJ282" s="18" t="s">
        <v>84</v>
      </c>
      <c r="BK282" s="200">
        <f t="shared" si="9"/>
        <v>0</v>
      </c>
      <c r="BL282" s="18" t="s">
        <v>174</v>
      </c>
      <c r="BM282" s="199" t="s">
        <v>1211</v>
      </c>
    </row>
    <row r="283" spans="1:65" s="2" customFormat="1" ht="24.2" customHeight="1">
      <c r="A283" s="35"/>
      <c r="B283" s="36"/>
      <c r="C283" s="188" t="s">
        <v>417</v>
      </c>
      <c r="D283" s="188" t="s">
        <v>169</v>
      </c>
      <c r="E283" s="189" t="s">
        <v>1028</v>
      </c>
      <c r="F283" s="190" t="s">
        <v>1029</v>
      </c>
      <c r="G283" s="191" t="s">
        <v>338</v>
      </c>
      <c r="H283" s="192">
        <v>20</v>
      </c>
      <c r="I283" s="193"/>
      <c r="J283" s="194">
        <f t="shared" si="0"/>
        <v>0</v>
      </c>
      <c r="K283" s="190" t="s">
        <v>173</v>
      </c>
      <c r="L283" s="40"/>
      <c r="M283" s="195" t="s">
        <v>1</v>
      </c>
      <c r="N283" s="196" t="s">
        <v>41</v>
      </c>
      <c r="O283" s="72"/>
      <c r="P283" s="197">
        <f t="shared" si="1"/>
        <v>0</v>
      </c>
      <c r="Q283" s="197">
        <v>4.0050000000000002E-2</v>
      </c>
      <c r="R283" s="197">
        <f t="shared" si="2"/>
        <v>0.80100000000000005</v>
      </c>
      <c r="S283" s="197">
        <v>0</v>
      </c>
      <c r="T283" s="198">
        <f t="shared" si="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9" t="s">
        <v>174</v>
      </c>
      <c r="AT283" s="199" t="s">
        <v>169</v>
      </c>
      <c r="AU283" s="199" t="s">
        <v>86</v>
      </c>
      <c r="AY283" s="18" t="s">
        <v>167</v>
      </c>
      <c r="BE283" s="200">
        <f t="shared" si="4"/>
        <v>0</v>
      </c>
      <c r="BF283" s="200">
        <f t="shared" si="5"/>
        <v>0</v>
      </c>
      <c r="BG283" s="200">
        <f t="shared" si="6"/>
        <v>0</v>
      </c>
      <c r="BH283" s="200">
        <f t="shared" si="7"/>
        <v>0</v>
      </c>
      <c r="BI283" s="200">
        <f t="shared" si="8"/>
        <v>0</v>
      </c>
      <c r="BJ283" s="18" t="s">
        <v>84</v>
      </c>
      <c r="BK283" s="200">
        <f t="shared" si="9"/>
        <v>0</v>
      </c>
      <c r="BL283" s="18" t="s">
        <v>174</v>
      </c>
      <c r="BM283" s="199" t="s">
        <v>1212</v>
      </c>
    </row>
    <row r="284" spans="1:65" s="2" customFormat="1" ht="33" customHeight="1">
      <c r="A284" s="35"/>
      <c r="B284" s="36"/>
      <c r="C284" s="188" t="s">
        <v>421</v>
      </c>
      <c r="D284" s="188" t="s">
        <v>169</v>
      </c>
      <c r="E284" s="189" t="s">
        <v>1034</v>
      </c>
      <c r="F284" s="190" t="s">
        <v>1035</v>
      </c>
      <c r="G284" s="191" t="s">
        <v>338</v>
      </c>
      <c r="H284" s="192">
        <v>7</v>
      </c>
      <c r="I284" s="193"/>
      <c r="J284" s="194">
        <f t="shared" si="0"/>
        <v>0</v>
      </c>
      <c r="K284" s="190" t="s">
        <v>173</v>
      </c>
      <c r="L284" s="40"/>
      <c r="M284" s="195" t="s">
        <v>1</v>
      </c>
      <c r="N284" s="196" t="s">
        <v>41</v>
      </c>
      <c r="O284" s="72"/>
      <c r="P284" s="197">
        <f t="shared" si="1"/>
        <v>0</v>
      </c>
      <c r="Q284" s="197">
        <v>5.9800000000000001E-3</v>
      </c>
      <c r="R284" s="197">
        <f t="shared" si="2"/>
        <v>4.1860000000000001E-2</v>
      </c>
      <c r="S284" s="197">
        <v>0</v>
      </c>
      <c r="T284" s="198">
        <f t="shared" si="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9" t="s">
        <v>174</v>
      </c>
      <c r="AT284" s="199" t="s">
        <v>169</v>
      </c>
      <c r="AU284" s="199" t="s">
        <v>86</v>
      </c>
      <c r="AY284" s="18" t="s">
        <v>167</v>
      </c>
      <c r="BE284" s="200">
        <f t="shared" si="4"/>
        <v>0</v>
      </c>
      <c r="BF284" s="200">
        <f t="shared" si="5"/>
        <v>0</v>
      </c>
      <c r="BG284" s="200">
        <f t="shared" si="6"/>
        <v>0</v>
      </c>
      <c r="BH284" s="200">
        <f t="shared" si="7"/>
        <v>0</v>
      </c>
      <c r="BI284" s="200">
        <f t="shared" si="8"/>
        <v>0</v>
      </c>
      <c r="BJ284" s="18" t="s">
        <v>84</v>
      </c>
      <c r="BK284" s="200">
        <f t="shared" si="9"/>
        <v>0</v>
      </c>
      <c r="BL284" s="18" t="s">
        <v>174</v>
      </c>
      <c r="BM284" s="199" t="s">
        <v>1213</v>
      </c>
    </row>
    <row r="285" spans="1:65" s="2" customFormat="1" ht="33" customHeight="1">
      <c r="A285" s="35"/>
      <c r="B285" s="36"/>
      <c r="C285" s="188" t="s">
        <v>426</v>
      </c>
      <c r="D285" s="188" t="s">
        <v>169</v>
      </c>
      <c r="E285" s="189" t="s">
        <v>1037</v>
      </c>
      <c r="F285" s="190" t="s">
        <v>1038</v>
      </c>
      <c r="G285" s="191" t="s">
        <v>338</v>
      </c>
      <c r="H285" s="192">
        <v>13</v>
      </c>
      <c r="I285" s="193"/>
      <c r="J285" s="194">
        <f t="shared" si="0"/>
        <v>0</v>
      </c>
      <c r="K285" s="190" t="s">
        <v>173</v>
      </c>
      <c r="L285" s="40"/>
      <c r="M285" s="195" t="s">
        <v>1</v>
      </c>
      <c r="N285" s="196" t="s">
        <v>41</v>
      </c>
      <c r="O285" s="72"/>
      <c r="P285" s="197">
        <f t="shared" si="1"/>
        <v>0</v>
      </c>
      <c r="Q285" s="197">
        <v>8.1399999999999997E-3</v>
      </c>
      <c r="R285" s="197">
        <f t="shared" si="2"/>
        <v>0.10582</v>
      </c>
      <c r="S285" s="197">
        <v>0</v>
      </c>
      <c r="T285" s="198">
        <f t="shared" si="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9" t="s">
        <v>174</v>
      </c>
      <c r="AT285" s="199" t="s">
        <v>169</v>
      </c>
      <c r="AU285" s="199" t="s">
        <v>86</v>
      </c>
      <c r="AY285" s="18" t="s">
        <v>167</v>
      </c>
      <c r="BE285" s="200">
        <f t="shared" si="4"/>
        <v>0</v>
      </c>
      <c r="BF285" s="200">
        <f t="shared" si="5"/>
        <v>0</v>
      </c>
      <c r="BG285" s="200">
        <f t="shared" si="6"/>
        <v>0</v>
      </c>
      <c r="BH285" s="200">
        <f t="shared" si="7"/>
        <v>0</v>
      </c>
      <c r="BI285" s="200">
        <f t="shared" si="8"/>
        <v>0</v>
      </c>
      <c r="BJ285" s="18" t="s">
        <v>84</v>
      </c>
      <c r="BK285" s="200">
        <f t="shared" si="9"/>
        <v>0</v>
      </c>
      <c r="BL285" s="18" t="s">
        <v>174</v>
      </c>
      <c r="BM285" s="199" t="s">
        <v>1214</v>
      </c>
    </row>
    <row r="286" spans="1:65" s="2" customFormat="1" ht="24.2" customHeight="1">
      <c r="A286" s="35"/>
      <c r="B286" s="36"/>
      <c r="C286" s="188" t="s">
        <v>430</v>
      </c>
      <c r="D286" s="188" t="s">
        <v>169</v>
      </c>
      <c r="E286" s="189" t="s">
        <v>1040</v>
      </c>
      <c r="F286" s="190" t="s">
        <v>1041</v>
      </c>
      <c r="G286" s="191" t="s">
        <v>338</v>
      </c>
      <c r="H286" s="192">
        <v>20</v>
      </c>
      <c r="I286" s="193"/>
      <c r="J286" s="194">
        <f t="shared" si="0"/>
        <v>0</v>
      </c>
      <c r="K286" s="190" t="s">
        <v>173</v>
      </c>
      <c r="L286" s="40"/>
      <c r="M286" s="195" t="s">
        <v>1</v>
      </c>
      <c r="N286" s="196" t="s">
        <v>41</v>
      </c>
      <c r="O286" s="72"/>
      <c r="P286" s="197">
        <f t="shared" si="1"/>
        <v>0</v>
      </c>
      <c r="Q286" s="197">
        <v>0</v>
      </c>
      <c r="R286" s="197">
        <f t="shared" si="2"/>
        <v>0</v>
      </c>
      <c r="S286" s="197">
        <v>0</v>
      </c>
      <c r="T286" s="198">
        <f t="shared" si="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9" t="s">
        <v>174</v>
      </c>
      <c r="AT286" s="199" t="s">
        <v>169</v>
      </c>
      <c r="AU286" s="199" t="s">
        <v>86</v>
      </c>
      <c r="AY286" s="18" t="s">
        <v>167</v>
      </c>
      <c r="BE286" s="200">
        <f t="shared" si="4"/>
        <v>0</v>
      </c>
      <c r="BF286" s="200">
        <f t="shared" si="5"/>
        <v>0</v>
      </c>
      <c r="BG286" s="200">
        <f t="shared" si="6"/>
        <v>0</v>
      </c>
      <c r="BH286" s="200">
        <f t="shared" si="7"/>
        <v>0</v>
      </c>
      <c r="BI286" s="200">
        <f t="shared" si="8"/>
        <v>0</v>
      </c>
      <c r="BJ286" s="18" t="s">
        <v>84</v>
      </c>
      <c r="BK286" s="200">
        <f t="shared" si="9"/>
        <v>0</v>
      </c>
      <c r="BL286" s="18" t="s">
        <v>174</v>
      </c>
      <c r="BM286" s="199" t="s">
        <v>1215</v>
      </c>
    </row>
    <row r="287" spans="1:65" s="2" customFormat="1" ht="33" customHeight="1">
      <c r="A287" s="35"/>
      <c r="B287" s="36"/>
      <c r="C287" s="188" t="s">
        <v>434</v>
      </c>
      <c r="D287" s="188" t="s">
        <v>169</v>
      </c>
      <c r="E287" s="189" t="s">
        <v>1043</v>
      </c>
      <c r="F287" s="190" t="s">
        <v>1044</v>
      </c>
      <c r="G287" s="191" t="s">
        <v>338</v>
      </c>
      <c r="H287" s="192">
        <v>20</v>
      </c>
      <c r="I287" s="193"/>
      <c r="J287" s="194">
        <f t="shared" si="0"/>
        <v>0</v>
      </c>
      <c r="K287" s="190" t="s">
        <v>173</v>
      </c>
      <c r="L287" s="40"/>
      <c r="M287" s="195" t="s">
        <v>1</v>
      </c>
      <c r="N287" s="196" t="s">
        <v>41</v>
      </c>
      <c r="O287" s="72"/>
      <c r="P287" s="197">
        <f t="shared" si="1"/>
        <v>0</v>
      </c>
      <c r="Q287" s="197">
        <v>6.0600000000000001E-2</v>
      </c>
      <c r="R287" s="197">
        <f t="shared" si="2"/>
        <v>1.212</v>
      </c>
      <c r="S287" s="197">
        <v>0</v>
      </c>
      <c r="T287" s="198">
        <f t="shared" si="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9" t="s">
        <v>174</v>
      </c>
      <c r="AT287" s="199" t="s">
        <v>169</v>
      </c>
      <c r="AU287" s="199" t="s">
        <v>86</v>
      </c>
      <c r="AY287" s="18" t="s">
        <v>167</v>
      </c>
      <c r="BE287" s="200">
        <f t="shared" si="4"/>
        <v>0</v>
      </c>
      <c r="BF287" s="200">
        <f t="shared" si="5"/>
        <v>0</v>
      </c>
      <c r="BG287" s="200">
        <f t="shared" si="6"/>
        <v>0</v>
      </c>
      <c r="BH287" s="200">
        <f t="shared" si="7"/>
        <v>0</v>
      </c>
      <c r="BI287" s="200">
        <f t="shared" si="8"/>
        <v>0</v>
      </c>
      <c r="BJ287" s="18" t="s">
        <v>84</v>
      </c>
      <c r="BK287" s="200">
        <f t="shared" si="9"/>
        <v>0</v>
      </c>
      <c r="BL287" s="18" t="s">
        <v>174</v>
      </c>
      <c r="BM287" s="199" t="s">
        <v>1216</v>
      </c>
    </row>
    <row r="288" spans="1:65" s="2" customFormat="1" ht="24.2" customHeight="1">
      <c r="A288" s="35"/>
      <c r="B288" s="36"/>
      <c r="C288" s="188" t="s">
        <v>438</v>
      </c>
      <c r="D288" s="188" t="s">
        <v>169</v>
      </c>
      <c r="E288" s="189" t="s">
        <v>1046</v>
      </c>
      <c r="F288" s="190" t="s">
        <v>1047</v>
      </c>
      <c r="G288" s="191" t="s">
        <v>338</v>
      </c>
      <c r="H288" s="192">
        <v>1</v>
      </c>
      <c r="I288" s="193"/>
      <c r="J288" s="194">
        <f t="shared" si="0"/>
        <v>0</v>
      </c>
      <c r="K288" s="190" t="s">
        <v>173</v>
      </c>
      <c r="L288" s="40"/>
      <c r="M288" s="195" t="s">
        <v>1</v>
      </c>
      <c r="N288" s="196" t="s">
        <v>41</v>
      </c>
      <c r="O288" s="72"/>
      <c r="P288" s="197">
        <f t="shared" si="1"/>
        <v>0</v>
      </c>
      <c r="Q288" s="197">
        <v>0.21734000000000001</v>
      </c>
      <c r="R288" s="197">
        <f t="shared" si="2"/>
        <v>0.21734000000000001</v>
      </c>
      <c r="S288" s="197">
        <v>0</v>
      </c>
      <c r="T288" s="198">
        <f t="shared" si="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9" t="s">
        <v>174</v>
      </c>
      <c r="AT288" s="199" t="s">
        <v>169</v>
      </c>
      <c r="AU288" s="199" t="s">
        <v>86</v>
      </c>
      <c r="AY288" s="18" t="s">
        <v>167</v>
      </c>
      <c r="BE288" s="200">
        <f t="shared" si="4"/>
        <v>0</v>
      </c>
      <c r="BF288" s="200">
        <f t="shared" si="5"/>
        <v>0</v>
      </c>
      <c r="BG288" s="200">
        <f t="shared" si="6"/>
        <v>0</v>
      </c>
      <c r="BH288" s="200">
        <f t="shared" si="7"/>
        <v>0</v>
      </c>
      <c r="BI288" s="200">
        <f t="shared" si="8"/>
        <v>0</v>
      </c>
      <c r="BJ288" s="18" t="s">
        <v>84</v>
      </c>
      <c r="BK288" s="200">
        <f t="shared" si="9"/>
        <v>0</v>
      </c>
      <c r="BL288" s="18" t="s">
        <v>174</v>
      </c>
      <c r="BM288" s="199" t="s">
        <v>1217</v>
      </c>
    </row>
    <row r="289" spans="1:65" s="2" customFormat="1" ht="24.2" customHeight="1">
      <c r="A289" s="35"/>
      <c r="B289" s="36"/>
      <c r="C289" s="234" t="s">
        <v>442</v>
      </c>
      <c r="D289" s="234" t="s">
        <v>278</v>
      </c>
      <c r="E289" s="235" t="s">
        <v>1049</v>
      </c>
      <c r="F289" s="236" t="s">
        <v>1218</v>
      </c>
      <c r="G289" s="237" t="s">
        <v>338</v>
      </c>
      <c r="H289" s="238">
        <v>1</v>
      </c>
      <c r="I289" s="239"/>
      <c r="J289" s="240">
        <f t="shared" si="0"/>
        <v>0</v>
      </c>
      <c r="K289" s="236" t="s">
        <v>1</v>
      </c>
      <c r="L289" s="241"/>
      <c r="M289" s="242" t="s">
        <v>1</v>
      </c>
      <c r="N289" s="243" t="s">
        <v>41</v>
      </c>
      <c r="O289" s="72"/>
      <c r="P289" s="197">
        <f t="shared" si="1"/>
        <v>0</v>
      </c>
      <c r="Q289" s="197">
        <v>0.1105</v>
      </c>
      <c r="R289" s="197">
        <f t="shared" si="2"/>
        <v>0.1105</v>
      </c>
      <c r="S289" s="197">
        <v>0</v>
      </c>
      <c r="T289" s="198">
        <f t="shared" si="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9" t="s">
        <v>207</v>
      </c>
      <c r="AT289" s="199" t="s">
        <v>278</v>
      </c>
      <c r="AU289" s="199" t="s">
        <v>86</v>
      </c>
      <c r="AY289" s="18" t="s">
        <v>167</v>
      </c>
      <c r="BE289" s="200">
        <f t="shared" si="4"/>
        <v>0</v>
      </c>
      <c r="BF289" s="200">
        <f t="shared" si="5"/>
        <v>0</v>
      </c>
      <c r="BG289" s="200">
        <f t="shared" si="6"/>
        <v>0</v>
      </c>
      <c r="BH289" s="200">
        <f t="shared" si="7"/>
        <v>0</v>
      </c>
      <c r="BI289" s="200">
        <f t="shared" si="8"/>
        <v>0</v>
      </c>
      <c r="BJ289" s="18" t="s">
        <v>84</v>
      </c>
      <c r="BK289" s="200">
        <f t="shared" si="9"/>
        <v>0</v>
      </c>
      <c r="BL289" s="18" t="s">
        <v>174</v>
      </c>
      <c r="BM289" s="199" t="s">
        <v>1219</v>
      </c>
    </row>
    <row r="290" spans="1:65" s="2" customFormat="1" ht="24.2" customHeight="1">
      <c r="A290" s="35"/>
      <c r="B290" s="36"/>
      <c r="C290" s="188" t="s">
        <v>447</v>
      </c>
      <c r="D290" s="188" t="s">
        <v>169</v>
      </c>
      <c r="E290" s="189" t="s">
        <v>1052</v>
      </c>
      <c r="F290" s="190" t="s">
        <v>1053</v>
      </c>
      <c r="G290" s="191" t="s">
        <v>338</v>
      </c>
      <c r="H290" s="192">
        <v>5</v>
      </c>
      <c r="I290" s="193"/>
      <c r="J290" s="194">
        <f t="shared" si="0"/>
        <v>0</v>
      </c>
      <c r="K290" s="190" t="s">
        <v>173</v>
      </c>
      <c r="L290" s="40"/>
      <c r="M290" s="195" t="s">
        <v>1</v>
      </c>
      <c r="N290" s="196" t="s">
        <v>41</v>
      </c>
      <c r="O290" s="72"/>
      <c r="P290" s="197">
        <f t="shared" si="1"/>
        <v>0</v>
      </c>
      <c r="Q290" s="197">
        <v>0.21734000000000001</v>
      </c>
      <c r="R290" s="197">
        <f t="shared" si="2"/>
        <v>1.0867</v>
      </c>
      <c r="S290" s="197">
        <v>0</v>
      </c>
      <c r="T290" s="198">
        <f t="shared" si="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9" t="s">
        <v>174</v>
      </c>
      <c r="AT290" s="199" t="s">
        <v>169</v>
      </c>
      <c r="AU290" s="199" t="s">
        <v>86</v>
      </c>
      <c r="AY290" s="18" t="s">
        <v>167</v>
      </c>
      <c r="BE290" s="200">
        <f t="shared" si="4"/>
        <v>0</v>
      </c>
      <c r="BF290" s="200">
        <f t="shared" si="5"/>
        <v>0</v>
      </c>
      <c r="BG290" s="200">
        <f t="shared" si="6"/>
        <v>0</v>
      </c>
      <c r="BH290" s="200">
        <f t="shared" si="7"/>
        <v>0</v>
      </c>
      <c r="BI290" s="200">
        <f t="shared" si="8"/>
        <v>0</v>
      </c>
      <c r="BJ290" s="18" t="s">
        <v>84</v>
      </c>
      <c r="BK290" s="200">
        <f t="shared" si="9"/>
        <v>0</v>
      </c>
      <c r="BL290" s="18" t="s">
        <v>174</v>
      </c>
      <c r="BM290" s="199" t="s">
        <v>1220</v>
      </c>
    </row>
    <row r="291" spans="1:65" s="2" customFormat="1" ht="24.2" customHeight="1">
      <c r="A291" s="35"/>
      <c r="B291" s="36"/>
      <c r="C291" s="234" t="s">
        <v>451</v>
      </c>
      <c r="D291" s="234" t="s">
        <v>278</v>
      </c>
      <c r="E291" s="235" t="s">
        <v>1055</v>
      </c>
      <c r="F291" s="236" t="s">
        <v>1221</v>
      </c>
      <c r="G291" s="237" t="s">
        <v>338</v>
      </c>
      <c r="H291" s="238">
        <v>5</v>
      </c>
      <c r="I291" s="239"/>
      <c r="J291" s="240">
        <f t="shared" si="0"/>
        <v>0</v>
      </c>
      <c r="K291" s="236" t="s">
        <v>1</v>
      </c>
      <c r="L291" s="241"/>
      <c r="M291" s="242" t="s">
        <v>1</v>
      </c>
      <c r="N291" s="243" t="s">
        <v>41</v>
      </c>
      <c r="O291" s="72"/>
      <c r="P291" s="197">
        <f t="shared" si="1"/>
        <v>0</v>
      </c>
      <c r="Q291" s="197">
        <v>0.158</v>
      </c>
      <c r="R291" s="197">
        <f t="shared" si="2"/>
        <v>0.79</v>
      </c>
      <c r="S291" s="197">
        <v>0</v>
      </c>
      <c r="T291" s="198">
        <f t="shared" si="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9" t="s">
        <v>207</v>
      </c>
      <c r="AT291" s="199" t="s">
        <v>278</v>
      </c>
      <c r="AU291" s="199" t="s">
        <v>86</v>
      </c>
      <c r="AY291" s="18" t="s">
        <v>167</v>
      </c>
      <c r="BE291" s="200">
        <f t="shared" si="4"/>
        <v>0</v>
      </c>
      <c r="BF291" s="200">
        <f t="shared" si="5"/>
        <v>0</v>
      </c>
      <c r="BG291" s="200">
        <f t="shared" si="6"/>
        <v>0</v>
      </c>
      <c r="BH291" s="200">
        <f t="shared" si="7"/>
        <v>0</v>
      </c>
      <c r="BI291" s="200">
        <f t="shared" si="8"/>
        <v>0</v>
      </c>
      <c r="BJ291" s="18" t="s">
        <v>84</v>
      </c>
      <c r="BK291" s="200">
        <f t="shared" si="9"/>
        <v>0</v>
      </c>
      <c r="BL291" s="18" t="s">
        <v>174</v>
      </c>
      <c r="BM291" s="199" t="s">
        <v>1222</v>
      </c>
    </row>
    <row r="292" spans="1:65" s="12" customFormat="1" ht="22.9" customHeight="1">
      <c r="B292" s="172"/>
      <c r="C292" s="173"/>
      <c r="D292" s="174" t="s">
        <v>75</v>
      </c>
      <c r="E292" s="186" t="s">
        <v>541</v>
      </c>
      <c r="F292" s="186" t="s">
        <v>542</v>
      </c>
      <c r="G292" s="173"/>
      <c r="H292" s="173"/>
      <c r="I292" s="176"/>
      <c r="J292" s="187">
        <f>BK292</f>
        <v>0</v>
      </c>
      <c r="K292" s="173"/>
      <c r="L292" s="178"/>
      <c r="M292" s="179"/>
      <c r="N292" s="180"/>
      <c r="O292" s="180"/>
      <c r="P292" s="181">
        <f>P293</f>
        <v>0</v>
      </c>
      <c r="Q292" s="180"/>
      <c r="R292" s="181">
        <f>R293</f>
        <v>0</v>
      </c>
      <c r="S292" s="180"/>
      <c r="T292" s="182">
        <f>T293</f>
        <v>0</v>
      </c>
      <c r="AR292" s="183" t="s">
        <v>84</v>
      </c>
      <c r="AT292" s="184" t="s">
        <v>75</v>
      </c>
      <c r="AU292" s="184" t="s">
        <v>84</v>
      </c>
      <c r="AY292" s="183" t="s">
        <v>167</v>
      </c>
      <c r="BK292" s="185">
        <f>BK293</f>
        <v>0</v>
      </c>
    </row>
    <row r="293" spans="1:65" s="2" customFormat="1" ht="24.2" customHeight="1">
      <c r="A293" s="35"/>
      <c r="B293" s="36"/>
      <c r="C293" s="188" t="s">
        <v>455</v>
      </c>
      <c r="D293" s="188" t="s">
        <v>169</v>
      </c>
      <c r="E293" s="189" t="s">
        <v>1061</v>
      </c>
      <c r="F293" s="190" t="s">
        <v>1062</v>
      </c>
      <c r="G293" s="191" t="s">
        <v>262</v>
      </c>
      <c r="H293" s="192">
        <v>3057.625</v>
      </c>
      <c r="I293" s="193"/>
      <c r="J293" s="194">
        <f>ROUND(I293*H293,2)</f>
        <v>0</v>
      </c>
      <c r="K293" s="190" t="s">
        <v>173</v>
      </c>
      <c r="L293" s="40"/>
      <c r="M293" s="195" t="s">
        <v>1</v>
      </c>
      <c r="N293" s="196" t="s">
        <v>41</v>
      </c>
      <c r="O293" s="72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9" t="s">
        <v>174</v>
      </c>
      <c r="AT293" s="199" t="s">
        <v>169</v>
      </c>
      <c r="AU293" s="199" t="s">
        <v>86</v>
      </c>
      <c r="AY293" s="18" t="s">
        <v>167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8" t="s">
        <v>84</v>
      </c>
      <c r="BK293" s="200">
        <f>ROUND(I293*H293,2)</f>
        <v>0</v>
      </c>
      <c r="BL293" s="18" t="s">
        <v>174</v>
      </c>
      <c r="BM293" s="199" t="s">
        <v>1223</v>
      </c>
    </row>
    <row r="294" spans="1:65" s="12" customFormat="1" ht="25.9" customHeight="1">
      <c r="B294" s="172"/>
      <c r="C294" s="173"/>
      <c r="D294" s="174" t="s">
        <v>75</v>
      </c>
      <c r="E294" s="175" t="s">
        <v>547</v>
      </c>
      <c r="F294" s="175" t="s">
        <v>548</v>
      </c>
      <c r="G294" s="173"/>
      <c r="H294" s="173"/>
      <c r="I294" s="176"/>
      <c r="J294" s="177">
        <f>BK294</f>
        <v>0</v>
      </c>
      <c r="K294" s="173"/>
      <c r="L294" s="178"/>
      <c r="M294" s="179"/>
      <c r="N294" s="180"/>
      <c r="O294" s="180"/>
      <c r="P294" s="181">
        <f>P295+P299</f>
        <v>0</v>
      </c>
      <c r="Q294" s="180"/>
      <c r="R294" s="181">
        <f>R295+R299</f>
        <v>0</v>
      </c>
      <c r="S294" s="180"/>
      <c r="T294" s="182">
        <f>T295+T299</f>
        <v>0</v>
      </c>
      <c r="AR294" s="183" t="s">
        <v>189</v>
      </c>
      <c r="AT294" s="184" t="s">
        <v>75</v>
      </c>
      <c r="AU294" s="184" t="s">
        <v>76</v>
      </c>
      <c r="AY294" s="183" t="s">
        <v>167</v>
      </c>
      <c r="BK294" s="185">
        <f>BK295+BK299</f>
        <v>0</v>
      </c>
    </row>
    <row r="295" spans="1:65" s="12" customFormat="1" ht="22.9" customHeight="1">
      <c r="B295" s="172"/>
      <c r="C295" s="173"/>
      <c r="D295" s="174" t="s">
        <v>75</v>
      </c>
      <c r="E295" s="186" t="s">
        <v>549</v>
      </c>
      <c r="F295" s="186" t="s">
        <v>550</v>
      </c>
      <c r="G295" s="173"/>
      <c r="H295" s="173"/>
      <c r="I295" s="176"/>
      <c r="J295" s="187">
        <f>BK295</f>
        <v>0</v>
      </c>
      <c r="K295" s="173"/>
      <c r="L295" s="178"/>
      <c r="M295" s="179"/>
      <c r="N295" s="180"/>
      <c r="O295" s="180"/>
      <c r="P295" s="181">
        <f>SUM(P296:P298)</f>
        <v>0</v>
      </c>
      <c r="Q295" s="180"/>
      <c r="R295" s="181">
        <f>SUM(R296:R298)</f>
        <v>0</v>
      </c>
      <c r="S295" s="180"/>
      <c r="T295" s="182">
        <f>SUM(T296:T298)</f>
        <v>0</v>
      </c>
      <c r="AR295" s="183" t="s">
        <v>189</v>
      </c>
      <c r="AT295" s="184" t="s">
        <v>75</v>
      </c>
      <c r="AU295" s="184" t="s">
        <v>84</v>
      </c>
      <c r="AY295" s="183" t="s">
        <v>167</v>
      </c>
      <c r="BK295" s="185">
        <f>SUM(BK296:BK298)</f>
        <v>0</v>
      </c>
    </row>
    <row r="296" spans="1:65" s="2" customFormat="1" ht="16.5" customHeight="1">
      <c r="A296" s="35"/>
      <c r="B296" s="36"/>
      <c r="C296" s="188" t="s">
        <v>459</v>
      </c>
      <c r="D296" s="188" t="s">
        <v>169</v>
      </c>
      <c r="E296" s="189" t="s">
        <v>552</v>
      </c>
      <c r="F296" s="190" t="s">
        <v>553</v>
      </c>
      <c r="G296" s="191" t="s">
        <v>554</v>
      </c>
      <c r="H296" s="192">
        <v>1</v>
      </c>
      <c r="I296" s="193"/>
      <c r="J296" s="194">
        <f>ROUND(I296*H296,2)</f>
        <v>0</v>
      </c>
      <c r="K296" s="190" t="s">
        <v>173</v>
      </c>
      <c r="L296" s="40"/>
      <c r="M296" s="195" t="s">
        <v>1</v>
      </c>
      <c r="N296" s="196" t="s">
        <v>41</v>
      </c>
      <c r="O296" s="72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9" t="s">
        <v>555</v>
      </c>
      <c r="AT296" s="199" t="s">
        <v>169</v>
      </c>
      <c r="AU296" s="199" t="s">
        <v>86</v>
      </c>
      <c r="AY296" s="18" t="s">
        <v>167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8" t="s">
        <v>84</v>
      </c>
      <c r="BK296" s="200">
        <f>ROUND(I296*H296,2)</f>
        <v>0</v>
      </c>
      <c r="BL296" s="18" t="s">
        <v>555</v>
      </c>
      <c r="BM296" s="199" t="s">
        <v>1224</v>
      </c>
    </row>
    <row r="297" spans="1:65" s="2" customFormat="1" ht="16.5" customHeight="1">
      <c r="A297" s="35"/>
      <c r="B297" s="36"/>
      <c r="C297" s="188" t="s">
        <v>464</v>
      </c>
      <c r="D297" s="188" t="s">
        <v>169</v>
      </c>
      <c r="E297" s="189" t="s">
        <v>558</v>
      </c>
      <c r="F297" s="190" t="s">
        <v>559</v>
      </c>
      <c r="G297" s="191" t="s">
        <v>554</v>
      </c>
      <c r="H297" s="192">
        <v>1</v>
      </c>
      <c r="I297" s="193"/>
      <c r="J297" s="194">
        <f>ROUND(I297*H297,2)</f>
        <v>0</v>
      </c>
      <c r="K297" s="190" t="s">
        <v>173</v>
      </c>
      <c r="L297" s="40"/>
      <c r="M297" s="195" t="s">
        <v>1</v>
      </c>
      <c r="N297" s="196" t="s">
        <v>41</v>
      </c>
      <c r="O297" s="72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9" t="s">
        <v>555</v>
      </c>
      <c r="AT297" s="199" t="s">
        <v>169</v>
      </c>
      <c r="AU297" s="199" t="s">
        <v>86</v>
      </c>
      <c r="AY297" s="18" t="s">
        <v>167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8" t="s">
        <v>84</v>
      </c>
      <c r="BK297" s="200">
        <f>ROUND(I297*H297,2)</f>
        <v>0</v>
      </c>
      <c r="BL297" s="18" t="s">
        <v>555</v>
      </c>
      <c r="BM297" s="199" t="s">
        <v>1225</v>
      </c>
    </row>
    <row r="298" spans="1:65" s="2" customFormat="1" ht="16.5" customHeight="1">
      <c r="A298" s="35"/>
      <c r="B298" s="36"/>
      <c r="C298" s="188" t="s">
        <v>468</v>
      </c>
      <c r="D298" s="188" t="s">
        <v>169</v>
      </c>
      <c r="E298" s="189" t="s">
        <v>562</v>
      </c>
      <c r="F298" s="190" t="s">
        <v>563</v>
      </c>
      <c r="G298" s="191" t="s">
        <v>554</v>
      </c>
      <c r="H298" s="192">
        <v>1</v>
      </c>
      <c r="I298" s="193"/>
      <c r="J298" s="194">
        <f>ROUND(I298*H298,2)</f>
        <v>0</v>
      </c>
      <c r="K298" s="190" t="s">
        <v>173</v>
      </c>
      <c r="L298" s="40"/>
      <c r="M298" s="195" t="s">
        <v>1</v>
      </c>
      <c r="N298" s="196" t="s">
        <v>41</v>
      </c>
      <c r="O298" s="72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9" t="s">
        <v>555</v>
      </c>
      <c r="AT298" s="199" t="s">
        <v>169</v>
      </c>
      <c r="AU298" s="199" t="s">
        <v>86</v>
      </c>
      <c r="AY298" s="18" t="s">
        <v>167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8" t="s">
        <v>84</v>
      </c>
      <c r="BK298" s="200">
        <f>ROUND(I298*H298,2)</f>
        <v>0</v>
      </c>
      <c r="BL298" s="18" t="s">
        <v>555</v>
      </c>
      <c r="BM298" s="199" t="s">
        <v>1226</v>
      </c>
    </row>
    <row r="299" spans="1:65" s="12" customFormat="1" ht="22.9" customHeight="1">
      <c r="B299" s="172"/>
      <c r="C299" s="173"/>
      <c r="D299" s="174" t="s">
        <v>75</v>
      </c>
      <c r="E299" s="186" t="s">
        <v>565</v>
      </c>
      <c r="F299" s="186" t="s">
        <v>566</v>
      </c>
      <c r="G299" s="173"/>
      <c r="H299" s="173"/>
      <c r="I299" s="176"/>
      <c r="J299" s="187">
        <f>BK299</f>
        <v>0</v>
      </c>
      <c r="K299" s="173"/>
      <c r="L299" s="178"/>
      <c r="M299" s="179"/>
      <c r="N299" s="180"/>
      <c r="O299" s="180"/>
      <c r="P299" s="181">
        <f>P300</f>
        <v>0</v>
      </c>
      <c r="Q299" s="180"/>
      <c r="R299" s="181">
        <f>R300</f>
        <v>0</v>
      </c>
      <c r="S299" s="180"/>
      <c r="T299" s="182">
        <f>T300</f>
        <v>0</v>
      </c>
      <c r="AR299" s="183" t="s">
        <v>189</v>
      </c>
      <c r="AT299" s="184" t="s">
        <v>75</v>
      </c>
      <c r="AU299" s="184" t="s">
        <v>84</v>
      </c>
      <c r="AY299" s="183" t="s">
        <v>167</v>
      </c>
      <c r="BK299" s="185">
        <f>BK300</f>
        <v>0</v>
      </c>
    </row>
    <row r="300" spans="1:65" s="2" customFormat="1" ht="16.5" customHeight="1">
      <c r="A300" s="35"/>
      <c r="B300" s="36"/>
      <c r="C300" s="188" t="s">
        <v>473</v>
      </c>
      <c r="D300" s="188" t="s">
        <v>169</v>
      </c>
      <c r="E300" s="189" t="s">
        <v>568</v>
      </c>
      <c r="F300" s="190" t="s">
        <v>566</v>
      </c>
      <c r="G300" s="191" t="s">
        <v>554</v>
      </c>
      <c r="H300" s="192">
        <v>1</v>
      </c>
      <c r="I300" s="193"/>
      <c r="J300" s="194">
        <f>ROUND(I300*H300,2)</f>
        <v>0</v>
      </c>
      <c r="K300" s="190" t="s">
        <v>173</v>
      </c>
      <c r="L300" s="40"/>
      <c r="M300" s="244" t="s">
        <v>1</v>
      </c>
      <c r="N300" s="245" t="s">
        <v>41</v>
      </c>
      <c r="O300" s="246"/>
      <c r="P300" s="247">
        <f>O300*H300</f>
        <v>0</v>
      </c>
      <c r="Q300" s="247">
        <v>0</v>
      </c>
      <c r="R300" s="247">
        <f>Q300*H300</f>
        <v>0</v>
      </c>
      <c r="S300" s="247">
        <v>0</v>
      </c>
      <c r="T300" s="24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9" t="s">
        <v>555</v>
      </c>
      <c r="AT300" s="199" t="s">
        <v>169</v>
      </c>
      <c r="AU300" s="199" t="s">
        <v>86</v>
      </c>
      <c r="AY300" s="18" t="s">
        <v>167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8" t="s">
        <v>84</v>
      </c>
      <c r="BK300" s="200">
        <f>ROUND(I300*H300,2)</f>
        <v>0</v>
      </c>
      <c r="BL300" s="18" t="s">
        <v>555</v>
      </c>
      <c r="BM300" s="199" t="s">
        <v>1227</v>
      </c>
    </row>
    <row r="301" spans="1:65" s="2" customFormat="1" ht="6.95" customHeight="1">
      <c r="A301" s="35"/>
      <c r="B301" s="55"/>
      <c r="C301" s="56"/>
      <c r="D301" s="56"/>
      <c r="E301" s="56"/>
      <c r="F301" s="56"/>
      <c r="G301" s="56"/>
      <c r="H301" s="56"/>
      <c r="I301" s="56"/>
      <c r="J301" s="56"/>
      <c r="K301" s="56"/>
      <c r="L301" s="40"/>
      <c r="M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</sheetData>
  <sheetProtection algorithmName="SHA-512" hashValue="NOzwFpjcadLrKB7Imytv3KhksqvugI9aNPXO61xOCHlF/fpTEhBdQUvbL4t+8NOGr22ZNWpjxYI4r2xxc4Z/9Q==" saltValue="rdwlbd4HTC8w1omDPPbg/iqDS/cOFvkUJ5MNGLj9y0H1kZo5hQrlr78eek887KKIdIM/6sZDpy/GpM9AT3e3ww==" spinCount="100000" sheet="1" objects="1" scenarios="1" formatColumns="0" formatRows="0" autoFilter="0"/>
  <autoFilter ref="C124:K30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tabSelected="1" topLeftCell="A16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101</v>
      </c>
      <c r="AZ2" s="109" t="s">
        <v>120</v>
      </c>
      <c r="BA2" s="109" t="s">
        <v>1</v>
      </c>
      <c r="BB2" s="109" t="s">
        <v>1</v>
      </c>
      <c r="BC2" s="109" t="s">
        <v>1228</v>
      </c>
      <c r="BD2" s="109" t="s">
        <v>86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  <c r="AZ3" s="109" t="s">
        <v>744</v>
      </c>
      <c r="BA3" s="109" t="s">
        <v>1</v>
      </c>
      <c r="BB3" s="109" t="s">
        <v>1</v>
      </c>
      <c r="BC3" s="109" t="s">
        <v>1228</v>
      </c>
      <c r="BD3" s="109" t="s">
        <v>86</v>
      </c>
    </row>
    <row r="4" spans="1:56" s="1" customFormat="1" ht="24.95" customHeight="1">
      <c r="B4" s="21"/>
      <c r="D4" s="112" t="s">
        <v>113</v>
      </c>
      <c r="L4" s="21"/>
      <c r="M4" s="113" t="s">
        <v>10</v>
      </c>
      <c r="AT4" s="18" t="s">
        <v>4</v>
      </c>
      <c r="AZ4" s="109" t="s">
        <v>126</v>
      </c>
      <c r="BA4" s="109" t="s">
        <v>1</v>
      </c>
      <c r="BB4" s="109" t="s">
        <v>1</v>
      </c>
      <c r="BC4" s="109" t="s">
        <v>1229</v>
      </c>
      <c r="BD4" s="109" t="s">
        <v>86</v>
      </c>
    </row>
    <row r="5" spans="1:56" s="1" customFormat="1" ht="6.95" customHeight="1">
      <c r="B5" s="21"/>
      <c r="L5" s="21"/>
      <c r="AZ5" s="109" t="s">
        <v>762</v>
      </c>
      <c r="BA5" s="109" t="s">
        <v>1</v>
      </c>
      <c r="BB5" s="109" t="s">
        <v>1</v>
      </c>
      <c r="BC5" s="109" t="s">
        <v>1230</v>
      </c>
      <c r="BD5" s="109" t="s">
        <v>86</v>
      </c>
    </row>
    <row r="6" spans="1:56" s="1" customFormat="1" ht="12" customHeight="1">
      <c r="B6" s="21"/>
      <c r="D6" s="114" t="s">
        <v>16</v>
      </c>
      <c r="L6" s="21"/>
      <c r="AZ6" s="109" t="s">
        <v>132</v>
      </c>
      <c r="BA6" s="109" t="s">
        <v>1</v>
      </c>
      <c r="BB6" s="109" t="s">
        <v>1</v>
      </c>
      <c r="BC6" s="109" t="s">
        <v>1231</v>
      </c>
      <c r="BD6" s="109" t="s">
        <v>86</v>
      </c>
    </row>
    <row r="7" spans="1:56" s="1" customFormat="1" ht="26.25" customHeight="1">
      <c r="B7" s="21"/>
      <c r="E7" s="316" t="str">
        <f>'Rekapitulace stavby'!K6</f>
        <v>Lokalita pro výstavbu rodinných domů BI 304,k.ú. Kelč - Staré Město</v>
      </c>
      <c r="F7" s="317"/>
      <c r="G7" s="317"/>
      <c r="H7" s="317"/>
      <c r="L7" s="21"/>
      <c r="AZ7" s="109" t="s">
        <v>750</v>
      </c>
      <c r="BA7" s="109" t="s">
        <v>1</v>
      </c>
      <c r="BB7" s="109" t="s">
        <v>1</v>
      </c>
      <c r="BC7" s="109" t="s">
        <v>1232</v>
      </c>
      <c r="BD7" s="109" t="s">
        <v>86</v>
      </c>
    </row>
    <row r="8" spans="1:56" s="2" customFormat="1" ht="12" customHeight="1">
      <c r="A8" s="35"/>
      <c r="B8" s="40"/>
      <c r="C8" s="35"/>
      <c r="D8" s="114" t="s">
        <v>122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128</v>
      </c>
      <c r="BA8" s="109" t="s">
        <v>1</v>
      </c>
      <c r="BB8" s="109" t="s">
        <v>1</v>
      </c>
      <c r="BC8" s="109" t="s">
        <v>1233</v>
      </c>
      <c r="BD8" s="109" t="s">
        <v>86</v>
      </c>
    </row>
    <row r="9" spans="1:56" s="2" customFormat="1" ht="16.5" customHeight="1">
      <c r="A9" s="35"/>
      <c r="B9" s="40"/>
      <c r="C9" s="35"/>
      <c r="D9" s="35"/>
      <c r="E9" s="318" t="s">
        <v>1234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752</v>
      </c>
      <c r="BA9" s="109" t="s">
        <v>1</v>
      </c>
      <c r="BB9" s="109" t="s">
        <v>1</v>
      </c>
      <c r="BC9" s="109" t="s">
        <v>1235</v>
      </c>
      <c r="BD9" s="109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130</v>
      </c>
      <c r="BA10" s="109" t="s">
        <v>1</v>
      </c>
      <c r="BB10" s="109" t="s">
        <v>1</v>
      </c>
      <c r="BC10" s="109" t="s">
        <v>1236</v>
      </c>
      <c r="BD10" s="109" t="s">
        <v>86</v>
      </c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1237</v>
      </c>
      <c r="BA11" s="109" t="s">
        <v>1</v>
      </c>
      <c r="BB11" s="109" t="s">
        <v>1</v>
      </c>
      <c r="BC11" s="109" t="s">
        <v>1232</v>
      </c>
      <c r="BD11" s="109" t="s">
        <v>86</v>
      </c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7. 2. 2023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2" t="s">
        <v>1</v>
      </c>
      <c r="F27" s="322"/>
      <c r="G27" s="322"/>
      <c r="H27" s="32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ROUND((SUM(BE129:BE280)),  2)</f>
        <v>0</v>
      </c>
      <c r="G33" s="35"/>
      <c r="H33" s="35"/>
      <c r="I33" s="126">
        <v>0.21</v>
      </c>
      <c r="J33" s="125">
        <f>ROUND(((SUM(BE129:BE280))*I33),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ROUND((SUM(BF129:BF280)),  2)</f>
        <v>0</v>
      </c>
      <c r="G34" s="35"/>
      <c r="H34" s="35"/>
      <c r="I34" s="126">
        <v>0.15</v>
      </c>
      <c r="J34" s="125">
        <f>ROUND(((SUM(BF129:BF280))*I34),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ROUND((SUM(BG129:BG280)),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ROUND((SUM(BH129:BH280)),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ROUND((SUM(BI129:BI280)),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3" t="str">
        <f>E7</f>
        <v>Lokalita pro výstavbu rodinných domů BI 304,k.ú. Kelč - Staré Město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303 - SO 303 Vodovod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Kelč-Staré Město</v>
      </c>
      <c r="G89" s="37"/>
      <c r="H89" s="37"/>
      <c r="I89" s="30" t="s">
        <v>22</v>
      </c>
      <c r="J89" s="67" t="str">
        <f>IF(J12="","",J12)</f>
        <v>7. 2. 2023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Město Kelč</v>
      </c>
      <c r="G91" s="37"/>
      <c r="H91" s="37"/>
      <c r="I91" s="30" t="s">
        <v>30</v>
      </c>
      <c r="J91" s="33" t="str">
        <f>E21</f>
        <v xml:space="preserve">LZ-PROJEKT plus s.r.o.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135</v>
      </c>
      <c r="D94" s="146"/>
      <c r="E94" s="146"/>
      <c r="F94" s="146"/>
      <c r="G94" s="146"/>
      <c r="H94" s="146"/>
      <c r="I94" s="146"/>
      <c r="J94" s="147" t="s">
        <v>136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137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138</v>
      </c>
    </row>
    <row r="97" spans="1:31" s="9" customFormat="1" ht="24.95" customHeight="1">
      <c r="B97" s="149"/>
      <c r="C97" s="150"/>
      <c r="D97" s="151" t="s">
        <v>139</v>
      </c>
      <c r="E97" s="152"/>
      <c r="F97" s="152"/>
      <c r="G97" s="152"/>
      <c r="H97" s="152"/>
      <c r="I97" s="152"/>
      <c r="J97" s="153">
        <f>J130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140</v>
      </c>
      <c r="E98" s="158"/>
      <c r="F98" s="158"/>
      <c r="G98" s="158"/>
      <c r="H98" s="158"/>
      <c r="I98" s="158"/>
      <c r="J98" s="159">
        <f>J131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142</v>
      </c>
      <c r="E99" s="158"/>
      <c r="F99" s="158"/>
      <c r="G99" s="158"/>
      <c r="H99" s="158"/>
      <c r="I99" s="158"/>
      <c r="J99" s="159">
        <f>J198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143</v>
      </c>
      <c r="E100" s="158"/>
      <c r="F100" s="158"/>
      <c r="G100" s="158"/>
      <c r="H100" s="158"/>
      <c r="I100" s="158"/>
      <c r="J100" s="159">
        <f>J206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144</v>
      </c>
      <c r="E101" s="158"/>
      <c r="F101" s="158"/>
      <c r="G101" s="158"/>
      <c r="H101" s="158"/>
      <c r="I101" s="158"/>
      <c r="J101" s="159">
        <f>J215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145</v>
      </c>
      <c r="E102" s="158"/>
      <c r="F102" s="158"/>
      <c r="G102" s="158"/>
      <c r="H102" s="158"/>
      <c r="I102" s="158"/>
      <c r="J102" s="159">
        <f>J258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146</v>
      </c>
      <c r="E103" s="158"/>
      <c r="F103" s="158"/>
      <c r="G103" s="158"/>
      <c r="H103" s="158"/>
      <c r="I103" s="158"/>
      <c r="J103" s="159">
        <f>J260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147</v>
      </c>
      <c r="E104" s="158"/>
      <c r="F104" s="158"/>
      <c r="G104" s="158"/>
      <c r="H104" s="158"/>
      <c r="I104" s="158"/>
      <c r="J104" s="159">
        <f>J268</f>
        <v>0</v>
      </c>
      <c r="K104" s="156"/>
      <c r="L104" s="160"/>
    </row>
    <row r="105" spans="1:31" s="9" customFormat="1" ht="24.95" customHeight="1">
      <c r="B105" s="149"/>
      <c r="C105" s="150"/>
      <c r="D105" s="151" t="s">
        <v>148</v>
      </c>
      <c r="E105" s="152"/>
      <c r="F105" s="152"/>
      <c r="G105" s="152"/>
      <c r="H105" s="152"/>
      <c r="I105" s="152"/>
      <c r="J105" s="153">
        <f>J270</f>
        <v>0</v>
      </c>
      <c r="K105" s="150"/>
      <c r="L105" s="154"/>
    </row>
    <row r="106" spans="1:31" s="10" customFormat="1" ht="19.899999999999999" customHeight="1">
      <c r="B106" s="155"/>
      <c r="C106" s="156"/>
      <c r="D106" s="157" t="s">
        <v>149</v>
      </c>
      <c r="E106" s="158"/>
      <c r="F106" s="158"/>
      <c r="G106" s="158"/>
      <c r="H106" s="158"/>
      <c r="I106" s="158"/>
      <c r="J106" s="159">
        <f>J271</f>
        <v>0</v>
      </c>
      <c r="K106" s="156"/>
      <c r="L106" s="160"/>
    </row>
    <row r="107" spans="1:31" s="10" customFormat="1" ht="19.899999999999999" customHeight="1">
      <c r="B107" s="155"/>
      <c r="C107" s="156"/>
      <c r="D107" s="157" t="s">
        <v>150</v>
      </c>
      <c r="E107" s="158"/>
      <c r="F107" s="158"/>
      <c r="G107" s="158"/>
      <c r="H107" s="158"/>
      <c r="I107" s="158"/>
      <c r="J107" s="159">
        <f>J275</f>
        <v>0</v>
      </c>
      <c r="K107" s="156"/>
      <c r="L107" s="160"/>
    </row>
    <row r="108" spans="1:31" s="10" customFormat="1" ht="19.899999999999999" customHeight="1">
      <c r="B108" s="155"/>
      <c r="C108" s="156"/>
      <c r="D108" s="157" t="s">
        <v>151</v>
      </c>
      <c r="E108" s="158"/>
      <c r="F108" s="158"/>
      <c r="G108" s="158"/>
      <c r="H108" s="158"/>
      <c r="I108" s="158"/>
      <c r="J108" s="159">
        <f>J277</f>
        <v>0</v>
      </c>
      <c r="K108" s="156"/>
      <c r="L108" s="160"/>
    </row>
    <row r="109" spans="1:31" s="10" customFormat="1" ht="19.899999999999999" customHeight="1">
      <c r="B109" s="155"/>
      <c r="C109" s="156"/>
      <c r="D109" s="157" t="s">
        <v>1238</v>
      </c>
      <c r="E109" s="158"/>
      <c r="F109" s="158"/>
      <c r="G109" s="158"/>
      <c r="H109" s="158"/>
      <c r="I109" s="158"/>
      <c r="J109" s="159">
        <f>J279</f>
        <v>0</v>
      </c>
      <c r="K109" s="156"/>
      <c r="L109" s="160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152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>
      <c r="A119" s="35"/>
      <c r="B119" s="36"/>
      <c r="C119" s="37"/>
      <c r="D119" s="37"/>
      <c r="E119" s="323" t="str">
        <f>E7</f>
        <v>Lokalita pro výstavbu rodinných domů BI 304,k.ú. Kelč - Staré Město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122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75" t="str">
        <f>E9</f>
        <v>303 - SO 303 Vodovod</v>
      </c>
      <c r="F121" s="325"/>
      <c r="G121" s="325"/>
      <c r="H121" s="325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>Kelč-Staré Město</v>
      </c>
      <c r="G123" s="37"/>
      <c r="H123" s="37"/>
      <c r="I123" s="30" t="s">
        <v>22</v>
      </c>
      <c r="J123" s="67" t="str">
        <f>IF(J12="","",J12)</f>
        <v>7. 2. 2023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E15</f>
        <v>Město Kelč</v>
      </c>
      <c r="G125" s="37"/>
      <c r="H125" s="37"/>
      <c r="I125" s="30" t="s">
        <v>30</v>
      </c>
      <c r="J125" s="33" t="str">
        <f>E21</f>
        <v xml:space="preserve">LZ-PROJEKT plus s.r.o.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IF(E18="","",E18)</f>
        <v>Vyplň údaj</v>
      </c>
      <c r="G126" s="37"/>
      <c r="H126" s="37"/>
      <c r="I126" s="30" t="s">
        <v>33</v>
      </c>
      <c r="J126" s="33" t="str">
        <f>E24</f>
        <v>Fajfrová Irena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1"/>
      <c r="B128" s="162"/>
      <c r="C128" s="163" t="s">
        <v>153</v>
      </c>
      <c r="D128" s="164" t="s">
        <v>61</v>
      </c>
      <c r="E128" s="164" t="s">
        <v>57</v>
      </c>
      <c r="F128" s="164" t="s">
        <v>58</v>
      </c>
      <c r="G128" s="164" t="s">
        <v>154</v>
      </c>
      <c r="H128" s="164" t="s">
        <v>155</v>
      </c>
      <c r="I128" s="164" t="s">
        <v>156</v>
      </c>
      <c r="J128" s="164" t="s">
        <v>136</v>
      </c>
      <c r="K128" s="165" t="s">
        <v>157</v>
      </c>
      <c r="L128" s="166"/>
      <c r="M128" s="76" t="s">
        <v>1</v>
      </c>
      <c r="N128" s="77" t="s">
        <v>40</v>
      </c>
      <c r="O128" s="77" t="s">
        <v>158</v>
      </c>
      <c r="P128" s="77" t="s">
        <v>159</v>
      </c>
      <c r="Q128" s="77" t="s">
        <v>160</v>
      </c>
      <c r="R128" s="77" t="s">
        <v>161</v>
      </c>
      <c r="S128" s="77" t="s">
        <v>162</v>
      </c>
      <c r="T128" s="78" t="s">
        <v>163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1:65" s="2" customFormat="1" ht="22.9" customHeight="1">
      <c r="A129" s="35"/>
      <c r="B129" s="36"/>
      <c r="C129" s="83" t="s">
        <v>164</v>
      </c>
      <c r="D129" s="37"/>
      <c r="E129" s="37"/>
      <c r="F129" s="37"/>
      <c r="G129" s="37"/>
      <c r="H129" s="37"/>
      <c r="I129" s="37"/>
      <c r="J129" s="167">
        <f>BK129</f>
        <v>0</v>
      </c>
      <c r="K129" s="37"/>
      <c r="L129" s="40"/>
      <c r="M129" s="79"/>
      <c r="N129" s="168"/>
      <c r="O129" s="80"/>
      <c r="P129" s="169">
        <f>P130+P270</f>
        <v>0</v>
      </c>
      <c r="Q129" s="80"/>
      <c r="R129" s="169">
        <f>R130+R270</f>
        <v>289.47209199999998</v>
      </c>
      <c r="S129" s="80"/>
      <c r="T129" s="170">
        <f>T130+T270</f>
        <v>2.6640000000000001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138</v>
      </c>
      <c r="BK129" s="171">
        <f>BK130+BK270</f>
        <v>0</v>
      </c>
    </row>
    <row r="130" spans="1:65" s="12" customFormat="1" ht="25.9" customHeight="1">
      <c r="B130" s="172"/>
      <c r="C130" s="173"/>
      <c r="D130" s="174" t="s">
        <v>75</v>
      </c>
      <c r="E130" s="175" t="s">
        <v>165</v>
      </c>
      <c r="F130" s="175" t="s">
        <v>166</v>
      </c>
      <c r="G130" s="173"/>
      <c r="H130" s="173"/>
      <c r="I130" s="176"/>
      <c r="J130" s="177">
        <f>BK130</f>
        <v>0</v>
      </c>
      <c r="K130" s="173"/>
      <c r="L130" s="178"/>
      <c r="M130" s="179"/>
      <c r="N130" s="180"/>
      <c r="O130" s="180"/>
      <c r="P130" s="181">
        <f>P131+P198+P206+P215+P258+P260+P268</f>
        <v>0</v>
      </c>
      <c r="Q130" s="180"/>
      <c r="R130" s="181">
        <f>R131+R198+R206+R215+R258+R260+R268</f>
        <v>289.47209199999998</v>
      </c>
      <c r="S130" s="180"/>
      <c r="T130" s="182">
        <f>T131+T198+T206+T215+T258+T260+T268</f>
        <v>2.6640000000000001</v>
      </c>
      <c r="AR130" s="183" t="s">
        <v>84</v>
      </c>
      <c r="AT130" s="184" t="s">
        <v>75</v>
      </c>
      <c r="AU130" s="184" t="s">
        <v>76</v>
      </c>
      <c r="AY130" s="183" t="s">
        <v>167</v>
      </c>
      <c r="BK130" s="185">
        <f>BK131+BK198+BK206+BK215+BK258+BK260+BK268</f>
        <v>0</v>
      </c>
    </row>
    <row r="131" spans="1:65" s="12" customFormat="1" ht="22.9" customHeight="1">
      <c r="B131" s="172"/>
      <c r="C131" s="173"/>
      <c r="D131" s="174" t="s">
        <v>75</v>
      </c>
      <c r="E131" s="186" t="s">
        <v>84</v>
      </c>
      <c r="F131" s="186" t="s">
        <v>168</v>
      </c>
      <c r="G131" s="173"/>
      <c r="H131" s="173"/>
      <c r="I131" s="176"/>
      <c r="J131" s="187">
        <f>BK131</f>
        <v>0</v>
      </c>
      <c r="K131" s="173"/>
      <c r="L131" s="178"/>
      <c r="M131" s="179"/>
      <c r="N131" s="180"/>
      <c r="O131" s="180"/>
      <c r="P131" s="181">
        <f>SUM(P132:P197)</f>
        <v>0</v>
      </c>
      <c r="Q131" s="180"/>
      <c r="R131" s="181">
        <f>SUM(R132:R197)</f>
        <v>227.73800971999998</v>
      </c>
      <c r="S131" s="180"/>
      <c r="T131" s="182">
        <f>SUM(T132:T197)</f>
        <v>2.6640000000000001</v>
      </c>
      <c r="AR131" s="183" t="s">
        <v>84</v>
      </c>
      <c r="AT131" s="184" t="s">
        <v>75</v>
      </c>
      <c r="AU131" s="184" t="s">
        <v>84</v>
      </c>
      <c r="AY131" s="183" t="s">
        <v>167</v>
      </c>
      <c r="BK131" s="185">
        <f>SUM(BK132:BK197)</f>
        <v>0</v>
      </c>
    </row>
    <row r="132" spans="1:65" s="2" customFormat="1" ht="24.2" customHeight="1">
      <c r="A132" s="35"/>
      <c r="B132" s="36"/>
      <c r="C132" s="188" t="s">
        <v>84</v>
      </c>
      <c r="D132" s="188" t="s">
        <v>169</v>
      </c>
      <c r="E132" s="189" t="s">
        <v>170</v>
      </c>
      <c r="F132" s="190" t="s">
        <v>171</v>
      </c>
      <c r="G132" s="191" t="s">
        <v>172</v>
      </c>
      <c r="H132" s="192">
        <v>3.6</v>
      </c>
      <c r="I132" s="193"/>
      <c r="J132" s="194">
        <f>ROUND(I132*H132,2)</f>
        <v>0</v>
      </c>
      <c r="K132" s="190" t="s">
        <v>173</v>
      </c>
      <c r="L132" s="40"/>
      <c r="M132" s="195" t="s">
        <v>1</v>
      </c>
      <c r="N132" s="196" t="s">
        <v>41</v>
      </c>
      <c r="O132" s="72"/>
      <c r="P132" s="197">
        <f>O132*H132</f>
        <v>0</v>
      </c>
      <c r="Q132" s="197">
        <v>0</v>
      </c>
      <c r="R132" s="197">
        <f>Q132*H132</f>
        <v>0</v>
      </c>
      <c r="S132" s="197">
        <v>0.28999999999999998</v>
      </c>
      <c r="T132" s="198">
        <f>S132*H132</f>
        <v>1.044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174</v>
      </c>
      <c r="AT132" s="199" t="s">
        <v>169</v>
      </c>
      <c r="AU132" s="199" t="s">
        <v>86</v>
      </c>
      <c r="AY132" s="18" t="s">
        <v>167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84</v>
      </c>
      <c r="BK132" s="200">
        <f>ROUND(I132*H132,2)</f>
        <v>0</v>
      </c>
      <c r="BL132" s="18" t="s">
        <v>174</v>
      </c>
      <c r="BM132" s="199" t="s">
        <v>1239</v>
      </c>
    </row>
    <row r="133" spans="1:65" s="2" customFormat="1" ht="24.2" customHeight="1">
      <c r="A133" s="35"/>
      <c r="B133" s="36"/>
      <c r="C133" s="188" t="s">
        <v>86</v>
      </c>
      <c r="D133" s="188" t="s">
        <v>169</v>
      </c>
      <c r="E133" s="189" t="s">
        <v>1240</v>
      </c>
      <c r="F133" s="190" t="s">
        <v>1241</v>
      </c>
      <c r="G133" s="191" t="s">
        <v>172</v>
      </c>
      <c r="H133" s="192">
        <v>3.6</v>
      </c>
      <c r="I133" s="193"/>
      <c r="J133" s="194">
        <f>ROUND(I133*H133,2)</f>
        <v>0</v>
      </c>
      <c r="K133" s="190" t="s">
        <v>173</v>
      </c>
      <c r="L133" s="40"/>
      <c r="M133" s="195" t="s">
        <v>1</v>
      </c>
      <c r="N133" s="196" t="s">
        <v>41</v>
      </c>
      <c r="O133" s="72"/>
      <c r="P133" s="197">
        <f>O133*H133</f>
        <v>0</v>
      </c>
      <c r="Q133" s="197">
        <v>0</v>
      </c>
      <c r="R133" s="197">
        <f>Q133*H133</f>
        <v>0</v>
      </c>
      <c r="S133" s="197">
        <v>0.45</v>
      </c>
      <c r="T133" s="198">
        <f>S133*H133</f>
        <v>1.62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174</v>
      </c>
      <c r="AT133" s="199" t="s">
        <v>169</v>
      </c>
      <c r="AU133" s="199" t="s">
        <v>86</v>
      </c>
      <c r="AY133" s="18" t="s">
        <v>167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84</v>
      </c>
      <c r="BK133" s="200">
        <f>ROUND(I133*H133,2)</f>
        <v>0</v>
      </c>
      <c r="BL133" s="18" t="s">
        <v>174</v>
      </c>
      <c r="BM133" s="199" t="s">
        <v>1242</v>
      </c>
    </row>
    <row r="134" spans="1:65" s="13" customFormat="1" ht="11.25">
      <c r="B134" s="201"/>
      <c r="C134" s="202"/>
      <c r="D134" s="203" t="s">
        <v>187</v>
      </c>
      <c r="E134" s="204" t="s">
        <v>1</v>
      </c>
      <c r="F134" s="205" t="s">
        <v>1243</v>
      </c>
      <c r="G134" s="202"/>
      <c r="H134" s="206">
        <v>3.6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187</v>
      </c>
      <c r="AU134" s="212" t="s">
        <v>86</v>
      </c>
      <c r="AV134" s="13" t="s">
        <v>86</v>
      </c>
      <c r="AW134" s="13" t="s">
        <v>32</v>
      </c>
      <c r="AX134" s="13" t="s">
        <v>84</v>
      </c>
      <c r="AY134" s="212" t="s">
        <v>167</v>
      </c>
    </row>
    <row r="135" spans="1:65" s="2" customFormat="1" ht="24.2" customHeight="1">
      <c r="A135" s="35"/>
      <c r="B135" s="36"/>
      <c r="C135" s="188" t="s">
        <v>179</v>
      </c>
      <c r="D135" s="188" t="s">
        <v>169</v>
      </c>
      <c r="E135" s="189" t="s">
        <v>1244</v>
      </c>
      <c r="F135" s="190" t="s">
        <v>1245</v>
      </c>
      <c r="G135" s="191" t="s">
        <v>182</v>
      </c>
      <c r="H135" s="192">
        <v>3</v>
      </c>
      <c r="I135" s="193"/>
      <c r="J135" s="194">
        <f>ROUND(I135*H135,2)</f>
        <v>0</v>
      </c>
      <c r="K135" s="190" t="s">
        <v>173</v>
      </c>
      <c r="L135" s="40"/>
      <c r="M135" s="195" t="s">
        <v>1</v>
      </c>
      <c r="N135" s="196" t="s">
        <v>41</v>
      </c>
      <c r="O135" s="72"/>
      <c r="P135" s="197">
        <f>O135*H135</f>
        <v>0</v>
      </c>
      <c r="Q135" s="197">
        <v>3.6900000000000002E-2</v>
      </c>
      <c r="R135" s="197">
        <f>Q135*H135</f>
        <v>0.11070000000000001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174</v>
      </c>
      <c r="AT135" s="199" t="s">
        <v>169</v>
      </c>
      <c r="AU135" s="199" t="s">
        <v>86</v>
      </c>
      <c r="AY135" s="18" t="s">
        <v>167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84</v>
      </c>
      <c r="BK135" s="200">
        <f>ROUND(I135*H135,2)</f>
        <v>0</v>
      </c>
      <c r="BL135" s="18" t="s">
        <v>174</v>
      </c>
      <c r="BM135" s="199" t="s">
        <v>1246</v>
      </c>
    </row>
    <row r="136" spans="1:65" s="13" customFormat="1" ht="11.25">
      <c r="B136" s="201"/>
      <c r="C136" s="202"/>
      <c r="D136" s="203" t="s">
        <v>187</v>
      </c>
      <c r="E136" s="204" t="s">
        <v>1</v>
      </c>
      <c r="F136" s="205" t="s">
        <v>1080</v>
      </c>
      <c r="G136" s="202"/>
      <c r="H136" s="206">
        <v>3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187</v>
      </c>
      <c r="AU136" s="212" t="s">
        <v>86</v>
      </c>
      <c r="AV136" s="13" t="s">
        <v>86</v>
      </c>
      <c r="AW136" s="13" t="s">
        <v>32</v>
      </c>
      <c r="AX136" s="13" t="s">
        <v>84</v>
      </c>
      <c r="AY136" s="212" t="s">
        <v>167</v>
      </c>
    </row>
    <row r="137" spans="1:65" s="2" customFormat="1" ht="33" customHeight="1">
      <c r="A137" s="35"/>
      <c r="B137" s="36"/>
      <c r="C137" s="188" t="s">
        <v>174</v>
      </c>
      <c r="D137" s="188" t="s">
        <v>169</v>
      </c>
      <c r="E137" s="189" t="s">
        <v>1247</v>
      </c>
      <c r="F137" s="190" t="s">
        <v>1248</v>
      </c>
      <c r="G137" s="191" t="s">
        <v>192</v>
      </c>
      <c r="H137" s="192">
        <v>361.22500000000002</v>
      </c>
      <c r="I137" s="193"/>
      <c r="J137" s="194">
        <f>ROUND(I137*H137,2)</f>
        <v>0</v>
      </c>
      <c r="K137" s="190" t="s">
        <v>173</v>
      </c>
      <c r="L137" s="40"/>
      <c r="M137" s="195" t="s">
        <v>1</v>
      </c>
      <c r="N137" s="196" t="s">
        <v>41</v>
      </c>
      <c r="O137" s="72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174</v>
      </c>
      <c r="AT137" s="199" t="s">
        <v>169</v>
      </c>
      <c r="AU137" s="199" t="s">
        <v>86</v>
      </c>
      <c r="AY137" s="18" t="s">
        <v>167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84</v>
      </c>
      <c r="BK137" s="200">
        <f>ROUND(I137*H137,2)</f>
        <v>0</v>
      </c>
      <c r="BL137" s="18" t="s">
        <v>174</v>
      </c>
      <c r="BM137" s="199" t="s">
        <v>1249</v>
      </c>
    </row>
    <row r="138" spans="1:65" s="14" customFormat="1" ht="11.25">
      <c r="B138" s="213"/>
      <c r="C138" s="214"/>
      <c r="D138" s="203" t="s">
        <v>187</v>
      </c>
      <c r="E138" s="215" t="s">
        <v>1</v>
      </c>
      <c r="F138" s="216" t="s">
        <v>1250</v>
      </c>
      <c r="G138" s="214"/>
      <c r="H138" s="215" t="s">
        <v>1</v>
      </c>
      <c r="I138" s="217"/>
      <c r="J138" s="214"/>
      <c r="K138" s="214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187</v>
      </c>
      <c r="AU138" s="222" t="s">
        <v>86</v>
      </c>
      <c r="AV138" s="14" t="s">
        <v>84</v>
      </c>
      <c r="AW138" s="14" t="s">
        <v>32</v>
      </c>
      <c r="AX138" s="14" t="s">
        <v>76</v>
      </c>
      <c r="AY138" s="222" t="s">
        <v>167</v>
      </c>
    </row>
    <row r="139" spans="1:65" s="13" customFormat="1" ht="11.25">
      <c r="B139" s="201"/>
      <c r="C139" s="202"/>
      <c r="D139" s="203" t="s">
        <v>187</v>
      </c>
      <c r="E139" s="204" t="s">
        <v>1</v>
      </c>
      <c r="F139" s="205" t="s">
        <v>1251</v>
      </c>
      <c r="G139" s="202"/>
      <c r="H139" s="206">
        <v>9.1199999999999992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187</v>
      </c>
      <c r="AU139" s="212" t="s">
        <v>86</v>
      </c>
      <c r="AV139" s="13" t="s">
        <v>86</v>
      </c>
      <c r="AW139" s="13" t="s">
        <v>32</v>
      </c>
      <c r="AX139" s="13" t="s">
        <v>76</v>
      </c>
      <c r="AY139" s="212" t="s">
        <v>167</v>
      </c>
    </row>
    <row r="140" spans="1:65" s="13" customFormat="1" ht="11.25">
      <c r="B140" s="201"/>
      <c r="C140" s="202"/>
      <c r="D140" s="203" t="s">
        <v>187</v>
      </c>
      <c r="E140" s="204" t="s">
        <v>1</v>
      </c>
      <c r="F140" s="205" t="s">
        <v>1252</v>
      </c>
      <c r="G140" s="202"/>
      <c r="H140" s="206">
        <v>77.22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187</v>
      </c>
      <c r="AU140" s="212" t="s">
        <v>86</v>
      </c>
      <c r="AV140" s="13" t="s">
        <v>86</v>
      </c>
      <c r="AW140" s="13" t="s">
        <v>32</v>
      </c>
      <c r="AX140" s="13" t="s">
        <v>76</v>
      </c>
      <c r="AY140" s="212" t="s">
        <v>167</v>
      </c>
    </row>
    <row r="141" spans="1:65" s="13" customFormat="1" ht="11.25">
      <c r="B141" s="201"/>
      <c r="C141" s="202"/>
      <c r="D141" s="203" t="s">
        <v>187</v>
      </c>
      <c r="E141" s="204" t="s">
        <v>1</v>
      </c>
      <c r="F141" s="205" t="s">
        <v>1253</v>
      </c>
      <c r="G141" s="202"/>
      <c r="H141" s="206">
        <v>106.116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187</v>
      </c>
      <c r="AU141" s="212" t="s">
        <v>86</v>
      </c>
      <c r="AV141" s="13" t="s">
        <v>86</v>
      </c>
      <c r="AW141" s="13" t="s">
        <v>32</v>
      </c>
      <c r="AX141" s="13" t="s">
        <v>76</v>
      </c>
      <c r="AY141" s="212" t="s">
        <v>167</v>
      </c>
    </row>
    <row r="142" spans="1:65" s="14" customFormat="1" ht="11.25">
      <c r="B142" s="213"/>
      <c r="C142" s="214"/>
      <c r="D142" s="203" t="s">
        <v>187</v>
      </c>
      <c r="E142" s="215" t="s">
        <v>1</v>
      </c>
      <c r="F142" s="216" t="s">
        <v>1254</v>
      </c>
      <c r="G142" s="214"/>
      <c r="H142" s="215" t="s">
        <v>1</v>
      </c>
      <c r="I142" s="217"/>
      <c r="J142" s="214"/>
      <c r="K142" s="214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187</v>
      </c>
      <c r="AU142" s="222" t="s">
        <v>86</v>
      </c>
      <c r="AV142" s="14" t="s">
        <v>84</v>
      </c>
      <c r="AW142" s="14" t="s">
        <v>32</v>
      </c>
      <c r="AX142" s="14" t="s">
        <v>76</v>
      </c>
      <c r="AY142" s="222" t="s">
        <v>167</v>
      </c>
    </row>
    <row r="143" spans="1:65" s="13" customFormat="1" ht="11.25">
      <c r="B143" s="201"/>
      <c r="C143" s="202"/>
      <c r="D143" s="203" t="s">
        <v>187</v>
      </c>
      <c r="E143" s="204" t="s">
        <v>1</v>
      </c>
      <c r="F143" s="205" t="s">
        <v>1255</v>
      </c>
      <c r="G143" s="202"/>
      <c r="H143" s="206">
        <v>92.1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187</v>
      </c>
      <c r="AU143" s="212" t="s">
        <v>86</v>
      </c>
      <c r="AV143" s="13" t="s">
        <v>86</v>
      </c>
      <c r="AW143" s="13" t="s">
        <v>32</v>
      </c>
      <c r="AX143" s="13" t="s">
        <v>76</v>
      </c>
      <c r="AY143" s="212" t="s">
        <v>167</v>
      </c>
    </row>
    <row r="144" spans="1:65" s="13" customFormat="1" ht="11.25">
      <c r="B144" s="201"/>
      <c r="C144" s="202"/>
      <c r="D144" s="203" t="s">
        <v>187</v>
      </c>
      <c r="E144" s="204" t="s">
        <v>1</v>
      </c>
      <c r="F144" s="205" t="s">
        <v>1256</v>
      </c>
      <c r="G144" s="202"/>
      <c r="H144" s="206">
        <v>76.668999999999997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187</v>
      </c>
      <c r="AU144" s="212" t="s">
        <v>86</v>
      </c>
      <c r="AV144" s="13" t="s">
        <v>86</v>
      </c>
      <c r="AW144" s="13" t="s">
        <v>32</v>
      </c>
      <c r="AX144" s="13" t="s">
        <v>76</v>
      </c>
      <c r="AY144" s="212" t="s">
        <v>167</v>
      </c>
    </row>
    <row r="145" spans="1:65" s="16" customFormat="1" ht="11.25">
      <c r="B145" s="249"/>
      <c r="C145" s="250"/>
      <c r="D145" s="203" t="s">
        <v>187</v>
      </c>
      <c r="E145" s="251" t="s">
        <v>120</v>
      </c>
      <c r="F145" s="252" t="s">
        <v>774</v>
      </c>
      <c r="G145" s="250"/>
      <c r="H145" s="253">
        <v>361.22500000000002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187</v>
      </c>
      <c r="AU145" s="259" t="s">
        <v>86</v>
      </c>
      <c r="AV145" s="16" t="s">
        <v>179</v>
      </c>
      <c r="AW145" s="16" t="s">
        <v>32</v>
      </c>
      <c r="AX145" s="16" t="s">
        <v>76</v>
      </c>
      <c r="AY145" s="259" t="s">
        <v>167</v>
      </c>
    </row>
    <row r="146" spans="1:65" s="15" customFormat="1" ht="11.25">
      <c r="B146" s="223"/>
      <c r="C146" s="224"/>
      <c r="D146" s="203" t="s">
        <v>187</v>
      </c>
      <c r="E146" s="225" t="s">
        <v>744</v>
      </c>
      <c r="F146" s="226" t="s">
        <v>244</v>
      </c>
      <c r="G146" s="224"/>
      <c r="H146" s="227">
        <v>361.22500000000002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187</v>
      </c>
      <c r="AU146" s="233" t="s">
        <v>86</v>
      </c>
      <c r="AV146" s="15" t="s">
        <v>174</v>
      </c>
      <c r="AW146" s="15" t="s">
        <v>32</v>
      </c>
      <c r="AX146" s="15" t="s">
        <v>84</v>
      </c>
      <c r="AY146" s="233" t="s">
        <v>167</v>
      </c>
    </row>
    <row r="147" spans="1:65" s="2" customFormat="1" ht="24.2" customHeight="1">
      <c r="A147" s="35"/>
      <c r="B147" s="36"/>
      <c r="C147" s="188" t="s">
        <v>189</v>
      </c>
      <c r="D147" s="188" t="s">
        <v>169</v>
      </c>
      <c r="E147" s="189" t="s">
        <v>208</v>
      </c>
      <c r="F147" s="190" t="s">
        <v>209</v>
      </c>
      <c r="G147" s="191" t="s">
        <v>192</v>
      </c>
      <c r="H147" s="192">
        <v>20.149999999999999</v>
      </c>
      <c r="I147" s="193"/>
      <c r="J147" s="194">
        <f>ROUND(I147*H147,2)</f>
        <v>0</v>
      </c>
      <c r="K147" s="190" t="s">
        <v>173</v>
      </c>
      <c r="L147" s="40"/>
      <c r="M147" s="195" t="s">
        <v>1</v>
      </c>
      <c r="N147" s="196" t="s">
        <v>41</v>
      </c>
      <c r="O147" s="72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174</v>
      </c>
      <c r="AT147" s="199" t="s">
        <v>169</v>
      </c>
      <c r="AU147" s="199" t="s">
        <v>86</v>
      </c>
      <c r="AY147" s="18" t="s">
        <v>167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84</v>
      </c>
      <c r="BK147" s="200">
        <f>ROUND(I147*H147,2)</f>
        <v>0</v>
      </c>
      <c r="BL147" s="18" t="s">
        <v>174</v>
      </c>
      <c r="BM147" s="199" t="s">
        <v>1257</v>
      </c>
    </row>
    <row r="148" spans="1:65" s="14" customFormat="1" ht="11.25">
      <c r="B148" s="213"/>
      <c r="C148" s="214"/>
      <c r="D148" s="203" t="s">
        <v>187</v>
      </c>
      <c r="E148" s="215" t="s">
        <v>1</v>
      </c>
      <c r="F148" s="216" t="s">
        <v>1258</v>
      </c>
      <c r="G148" s="214"/>
      <c r="H148" s="215" t="s">
        <v>1</v>
      </c>
      <c r="I148" s="217"/>
      <c r="J148" s="214"/>
      <c r="K148" s="214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187</v>
      </c>
      <c r="AU148" s="222" t="s">
        <v>86</v>
      </c>
      <c r="AV148" s="14" t="s">
        <v>84</v>
      </c>
      <c r="AW148" s="14" t="s">
        <v>32</v>
      </c>
      <c r="AX148" s="14" t="s">
        <v>76</v>
      </c>
      <c r="AY148" s="222" t="s">
        <v>167</v>
      </c>
    </row>
    <row r="149" spans="1:65" s="13" customFormat="1" ht="11.25">
      <c r="B149" s="201"/>
      <c r="C149" s="202"/>
      <c r="D149" s="203" t="s">
        <v>187</v>
      </c>
      <c r="E149" s="204" t="s">
        <v>1237</v>
      </c>
      <c r="F149" s="205" t="s">
        <v>1259</v>
      </c>
      <c r="G149" s="202"/>
      <c r="H149" s="206">
        <v>12.15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187</v>
      </c>
      <c r="AU149" s="212" t="s">
        <v>86</v>
      </c>
      <c r="AV149" s="13" t="s">
        <v>86</v>
      </c>
      <c r="AW149" s="13" t="s">
        <v>32</v>
      </c>
      <c r="AX149" s="13" t="s">
        <v>76</v>
      </c>
      <c r="AY149" s="212" t="s">
        <v>167</v>
      </c>
    </row>
    <row r="150" spans="1:65" s="14" customFormat="1" ht="11.25">
      <c r="B150" s="213"/>
      <c r="C150" s="214"/>
      <c r="D150" s="203" t="s">
        <v>187</v>
      </c>
      <c r="E150" s="215" t="s">
        <v>1</v>
      </c>
      <c r="F150" s="216" t="s">
        <v>1260</v>
      </c>
      <c r="G150" s="214"/>
      <c r="H150" s="215" t="s">
        <v>1</v>
      </c>
      <c r="I150" s="217"/>
      <c r="J150" s="214"/>
      <c r="K150" s="214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187</v>
      </c>
      <c r="AU150" s="222" t="s">
        <v>86</v>
      </c>
      <c r="AV150" s="14" t="s">
        <v>84</v>
      </c>
      <c r="AW150" s="14" t="s">
        <v>32</v>
      </c>
      <c r="AX150" s="14" t="s">
        <v>76</v>
      </c>
      <c r="AY150" s="222" t="s">
        <v>167</v>
      </c>
    </row>
    <row r="151" spans="1:65" s="13" customFormat="1" ht="11.25">
      <c r="B151" s="201"/>
      <c r="C151" s="202"/>
      <c r="D151" s="203" t="s">
        <v>187</v>
      </c>
      <c r="E151" s="204" t="s">
        <v>1</v>
      </c>
      <c r="F151" s="205" t="s">
        <v>1261</v>
      </c>
      <c r="G151" s="202"/>
      <c r="H151" s="206">
        <v>8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187</v>
      </c>
      <c r="AU151" s="212" t="s">
        <v>86</v>
      </c>
      <c r="AV151" s="13" t="s">
        <v>86</v>
      </c>
      <c r="AW151" s="13" t="s">
        <v>32</v>
      </c>
      <c r="AX151" s="13" t="s">
        <v>76</v>
      </c>
      <c r="AY151" s="212" t="s">
        <v>167</v>
      </c>
    </row>
    <row r="152" spans="1:65" s="15" customFormat="1" ht="11.25">
      <c r="B152" s="223"/>
      <c r="C152" s="224"/>
      <c r="D152" s="203" t="s">
        <v>187</v>
      </c>
      <c r="E152" s="225" t="s">
        <v>126</v>
      </c>
      <c r="F152" s="226" t="s">
        <v>244</v>
      </c>
      <c r="G152" s="224"/>
      <c r="H152" s="227">
        <v>20.149999999999999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187</v>
      </c>
      <c r="AU152" s="233" t="s">
        <v>86</v>
      </c>
      <c r="AV152" s="15" t="s">
        <v>174</v>
      </c>
      <c r="AW152" s="15" t="s">
        <v>32</v>
      </c>
      <c r="AX152" s="15" t="s">
        <v>84</v>
      </c>
      <c r="AY152" s="233" t="s">
        <v>167</v>
      </c>
    </row>
    <row r="153" spans="1:65" s="2" customFormat="1" ht="21.75" customHeight="1">
      <c r="A153" s="35"/>
      <c r="B153" s="36"/>
      <c r="C153" s="188" t="s">
        <v>195</v>
      </c>
      <c r="D153" s="188" t="s">
        <v>169</v>
      </c>
      <c r="E153" s="189" t="s">
        <v>214</v>
      </c>
      <c r="F153" s="190" t="s">
        <v>215</v>
      </c>
      <c r="G153" s="191" t="s">
        <v>172</v>
      </c>
      <c r="H153" s="192">
        <v>1204.0830000000001</v>
      </c>
      <c r="I153" s="193"/>
      <c r="J153" s="194">
        <f>ROUND(I153*H153,2)</f>
        <v>0</v>
      </c>
      <c r="K153" s="190" t="s">
        <v>173</v>
      </c>
      <c r="L153" s="40"/>
      <c r="M153" s="195" t="s">
        <v>1</v>
      </c>
      <c r="N153" s="196" t="s">
        <v>41</v>
      </c>
      <c r="O153" s="72"/>
      <c r="P153" s="197">
        <f>O153*H153</f>
        <v>0</v>
      </c>
      <c r="Q153" s="197">
        <v>8.4000000000000003E-4</v>
      </c>
      <c r="R153" s="197">
        <f>Q153*H153</f>
        <v>1.0114297200000002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174</v>
      </c>
      <c r="AT153" s="199" t="s">
        <v>169</v>
      </c>
      <c r="AU153" s="199" t="s">
        <v>86</v>
      </c>
      <c r="AY153" s="18" t="s">
        <v>167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84</v>
      </c>
      <c r="BK153" s="200">
        <f>ROUND(I153*H153,2)</f>
        <v>0</v>
      </c>
      <c r="BL153" s="18" t="s">
        <v>174</v>
      </c>
      <c r="BM153" s="199" t="s">
        <v>1262</v>
      </c>
    </row>
    <row r="154" spans="1:65" s="13" customFormat="1" ht="11.25">
      <c r="B154" s="201"/>
      <c r="C154" s="202"/>
      <c r="D154" s="203" t="s">
        <v>187</v>
      </c>
      <c r="E154" s="204" t="s">
        <v>1</v>
      </c>
      <c r="F154" s="205" t="s">
        <v>217</v>
      </c>
      <c r="G154" s="202"/>
      <c r="H154" s="206">
        <v>1204.0830000000001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187</v>
      </c>
      <c r="AU154" s="212" t="s">
        <v>86</v>
      </c>
      <c r="AV154" s="13" t="s">
        <v>86</v>
      </c>
      <c r="AW154" s="13" t="s">
        <v>32</v>
      </c>
      <c r="AX154" s="13" t="s">
        <v>84</v>
      </c>
      <c r="AY154" s="212" t="s">
        <v>167</v>
      </c>
    </row>
    <row r="155" spans="1:65" s="2" customFormat="1" ht="24.2" customHeight="1">
      <c r="A155" s="35"/>
      <c r="B155" s="36"/>
      <c r="C155" s="188" t="s">
        <v>201</v>
      </c>
      <c r="D155" s="188" t="s">
        <v>169</v>
      </c>
      <c r="E155" s="189" t="s">
        <v>219</v>
      </c>
      <c r="F155" s="190" t="s">
        <v>220</v>
      </c>
      <c r="G155" s="191" t="s">
        <v>172</v>
      </c>
      <c r="H155" s="192">
        <v>1204.0830000000001</v>
      </c>
      <c r="I155" s="193"/>
      <c r="J155" s="194">
        <f>ROUND(I155*H155,2)</f>
        <v>0</v>
      </c>
      <c r="K155" s="190" t="s">
        <v>173</v>
      </c>
      <c r="L155" s="40"/>
      <c r="M155" s="195" t="s">
        <v>1</v>
      </c>
      <c r="N155" s="196" t="s">
        <v>41</v>
      </c>
      <c r="O155" s="72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174</v>
      </c>
      <c r="AT155" s="199" t="s">
        <v>169</v>
      </c>
      <c r="AU155" s="199" t="s">
        <v>86</v>
      </c>
      <c r="AY155" s="18" t="s">
        <v>167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8" t="s">
        <v>84</v>
      </c>
      <c r="BK155" s="200">
        <f>ROUND(I155*H155,2)</f>
        <v>0</v>
      </c>
      <c r="BL155" s="18" t="s">
        <v>174</v>
      </c>
      <c r="BM155" s="199" t="s">
        <v>1263</v>
      </c>
    </row>
    <row r="156" spans="1:65" s="2" customFormat="1" ht="21.75" customHeight="1">
      <c r="A156" s="35"/>
      <c r="B156" s="36"/>
      <c r="C156" s="188" t="s">
        <v>207</v>
      </c>
      <c r="D156" s="188" t="s">
        <v>169</v>
      </c>
      <c r="E156" s="189" t="s">
        <v>223</v>
      </c>
      <c r="F156" s="190" t="s">
        <v>224</v>
      </c>
      <c r="G156" s="191" t="s">
        <v>172</v>
      </c>
      <c r="H156" s="192">
        <v>48.4</v>
      </c>
      <c r="I156" s="193"/>
      <c r="J156" s="194">
        <f>ROUND(I156*H156,2)</f>
        <v>0</v>
      </c>
      <c r="K156" s="190" t="s">
        <v>173</v>
      </c>
      <c r="L156" s="40"/>
      <c r="M156" s="195" t="s">
        <v>1</v>
      </c>
      <c r="N156" s="196" t="s">
        <v>41</v>
      </c>
      <c r="O156" s="72"/>
      <c r="P156" s="197">
        <f>O156*H156</f>
        <v>0</v>
      </c>
      <c r="Q156" s="197">
        <v>6.9999999999999999E-4</v>
      </c>
      <c r="R156" s="197">
        <f>Q156*H156</f>
        <v>3.388E-2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174</v>
      </c>
      <c r="AT156" s="199" t="s">
        <v>169</v>
      </c>
      <c r="AU156" s="199" t="s">
        <v>86</v>
      </c>
      <c r="AY156" s="18" t="s">
        <v>167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84</v>
      </c>
      <c r="BK156" s="200">
        <f>ROUND(I156*H156,2)</f>
        <v>0</v>
      </c>
      <c r="BL156" s="18" t="s">
        <v>174</v>
      </c>
      <c r="BM156" s="199" t="s">
        <v>1264</v>
      </c>
    </row>
    <row r="157" spans="1:65" s="14" customFormat="1" ht="11.25">
      <c r="B157" s="213"/>
      <c r="C157" s="214"/>
      <c r="D157" s="203" t="s">
        <v>187</v>
      </c>
      <c r="E157" s="215" t="s">
        <v>1</v>
      </c>
      <c r="F157" s="216" t="s">
        <v>1258</v>
      </c>
      <c r="G157" s="214"/>
      <c r="H157" s="215" t="s">
        <v>1</v>
      </c>
      <c r="I157" s="217"/>
      <c r="J157" s="214"/>
      <c r="K157" s="214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187</v>
      </c>
      <c r="AU157" s="222" t="s">
        <v>86</v>
      </c>
      <c r="AV157" s="14" t="s">
        <v>84</v>
      </c>
      <c r="AW157" s="14" t="s">
        <v>32</v>
      </c>
      <c r="AX157" s="14" t="s">
        <v>76</v>
      </c>
      <c r="AY157" s="222" t="s">
        <v>167</v>
      </c>
    </row>
    <row r="158" spans="1:65" s="13" customFormat="1" ht="11.25">
      <c r="B158" s="201"/>
      <c r="C158" s="202"/>
      <c r="D158" s="203" t="s">
        <v>187</v>
      </c>
      <c r="E158" s="204" t="s">
        <v>1</v>
      </c>
      <c r="F158" s="205" t="s">
        <v>1265</v>
      </c>
      <c r="G158" s="202"/>
      <c r="H158" s="206">
        <v>32.4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187</v>
      </c>
      <c r="AU158" s="212" t="s">
        <v>86</v>
      </c>
      <c r="AV158" s="13" t="s">
        <v>86</v>
      </c>
      <c r="AW158" s="13" t="s">
        <v>32</v>
      </c>
      <c r="AX158" s="13" t="s">
        <v>76</v>
      </c>
      <c r="AY158" s="212" t="s">
        <v>167</v>
      </c>
    </row>
    <row r="159" spans="1:65" s="14" customFormat="1" ht="11.25">
      <c r="B159" s="213"/>
      <c r="C159" s="214"/>
      <c r="D159" s="203" t="s">
        <v>187</v>
      </c>
      <c r="E159" s="215" t="s">
        <v>1</v>
      </c>
      <c r="F159" s="216" t="s">
        <v>1260</v>
      </c>
      <c r="G159" s="214"/>
      <c r="H159" s="215" t="s">
        <v>1</v>
      </c>
      <c r="I159" s="217"/>
      <c r="J159" s="214"/>
      <c r="K159" s="214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187</v>
      </c>
      <c r="AU159" s="222" t="s">
        <v>86</v>
      </c>
      <c r="AV159" s="14" t="s">
        <v>84</v>
      </c>
      <c r="AW159" s="14" t="s">
        <v>32</v>
      </c>
      <c r="AX159" s="14" t="s">
        <v>76</v>
      </c>
      <c r="AY159" s="222" t="s">
        <v>167</v>
      </c>
    </row>
    <row r="160" spans="1:65" s="13" customFormat="1" ht="11.25">
      <c r="B160" s="201"/>
      <c r="C160" s="202"/>
      <c r="D160" s="203" t="s">
        <v>187</v>
      </c>
      <c r="E160" s="204" t="s">
        <v>1</v>
      </c>
      <c r="F160" s="205" t="s">
        <v>1266</v>
      </c>
      <c r="G160" s="202"/>
      <c r="H160" s="206">
        <v>16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187</v>
      </c>
      <c r="AU160" s="212" t="s">
        <v>86</v>
      </c>
      <c r="AV160" s="13" t="s">
        <v>86</v>
      </c>
      <c r="AW160" s="13" t="s">
        <v>32</v>
      </c>
      <c r="AX160" s="13" t="s">
        <v>76</v>
      </c>
      <c r="AY160" s="212" t="s">
        <v>167</v>
      </c>
    </row>
    <row r="161" spans="1:65" s="15" customFormat="1" ht="11.25">
      <c r="B161" s="223"/>
      <c r="C161" s="224"/>
      <c r="D161" s="203" t="s">
        <v>187</v>
      </c>
      <c r="E161" s="225" t="s">
        <v>1</v>
      </c>
      <c r="F161" s="226" t="s">
        <v>244</v>
      </c>
      <c r="G161" s="224"/>
      <c r="H161" s="227">
        <v>48.4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187</v>
      </c>
      <c r="AU161" s="233" t="s">
        <v>86</v>
      </c>
      <c r="AV161" s="15" t="s">
        <v>174</v>
      </c>
      <c r="AW161" s="15" t="s">
        <v>32</v>
      </c>
      <c r="AX161" s="15" t="s">
        <v>84</v>
      </c>
      <c r="AY161" s="233" t="s">
        <v>167</v>
      </c>
    </row>
    <row r="162" spans="1:65" s="2" customFormat="1" ht="16.5" customHeight="1">
      <c r="A162" s="35"/>
      <c r="B162" s="36"/>
      <c r="C162" s="188" t="s">
        <v>213</v>
      </c>
      <c r="D162" s="188" t="s">
        <v>169</v>
      </c>
      <c r="E162" s="189" t="s">
        <v>228</v>
      </c>
      <c r="F162" s="190" t="s">
        <v>229</v>
      </c>
      <c r="G162" s="191" t="s">
        <v>172</v>
      </c>
      <c r="H162" s="192">
        <v>48.4</v>
      </c>
      <c r="I162" s="193"/>
      <c r="J162" s="194">
        <f>ROUND(I162*H162,2)</f>
        <v>0</v>
      </c>
      <c r="K162" s="190" t="s">
        <v>173</v>
      </c>
      <c r="L162" s="40"/>
      <c r="M162" s="195" t="s">
        <v>1</v>
      </c>
      <c r="N162" s="196" t="s">
        <v>41</v>
      </c>
      <c r="O162" s="72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174</v>
      </c>
      <c r="AT162" s="199" t="s">
        <v>169</v>
      </c>
      <c r="AU162" s="199" t="s">
        <v>86</v>
      </c>
      <c r="AY162" s="18" t="s">
        <v>167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84</v>
      </c>
      <c r="BK162" s="200">
        <f>ROUND(I162*H162,2)</f>
        <v>0</v>
      </c>
      <c r="BL162" s="18" t="s">
        <v>174</v>
      </c>
      <c r="BM162" s="199" t="s">
        <v>1267</v>
      </c>
    </row>
    <row r="163" spans="1:65" s="2" customFormat="1" ht="37.9" customHeight="1">
      <c r="A163" s="35"/>
      <c r="B163" s="36"/>
      <c r="C163" s="188" t="s">
        <v>218</v>
      </c>
      <c r="D163" s="188" t="s">
        <v>169</v>
      </c>
      <c r="E163" s="189" t="s">
        <v>232</v>
      </c>
      <c r="F163" s="190" t="s">
        <v>233</v>
      </c>
      <c r="G163" s="191" t="s">
        <v>192</v>
      </c>
      <c r="H163" s="192">
        <v>486.72800000000001</v>
      </c>
      <c r="I163" s="193"/>
      <c r="J163" s="194">
        <f>ROUND(I163*H163,2)</f>
        <v>0</v>
      </c>
      <c r="K163" s="190" t="s">
        <v>173</v>
      </c>
      <c r="L163" s="40"/>
      <c r="M163" s="195" t="s">
        <v>1</v>
      </c>
      <c r="N163" s="196" t="s">
        <v>41</v>
      </c>
      <c r="O163" s="72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174</v>
      </c>
      <c r="AT163" s="199" t="s">
        <v>169</v>
      </c>
      <c r="AU163" s="199" t="s">
        <v>86</v>
      </c>
      <c r="AY163" s="18" t="s">
        <v>167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84</v>
      </c>
      <c r="BK163" s="200">
        <f>ROUND(I163*H163,2)</f>
        <v>0</v>
      </c>
      <c r="BL163" s="18" t="s">
        <v>174</v>
      </c>
      <c r="BM163" s="199" t="s">
        <v>1268</v>
      </c>
    </row>
    <row r="164" spans="1:65" s="14" customFormat="1" ht="11.25">
      <c r="B164" s="213"/>
      <c r="C164" s="214"/>
      <c r="D164" s="203" t="s">
        <v>187</v>
      </c>
      <c r="E164" s="215" t="s">
        <v>1</v>
      </c>
      <c r="F164" s="216" t="s">
        <v>849</v>
      </c>
      <c r="G164" s="214"/>
      <c r="H164" s="215" t="s">
        <v>1</v>
      </c>
      <c r="I164" s="217"/>
      <c r="J164" s="214"/>
      <c r="K164" s="214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187</v>
      </c>
      <c r="AU164" s="222" t="s">
        <v>86</v>
      </c>
      <c r="AV164" s="14" t="s">
        <v>84</v>
      </c>
      <c r="AW164" s="14" t="s">
        <v>32</v>
      </c>
      <c r="AX164" s="14" t="s">
        <v>76</v>
      </c>
      <c r="AY164" s="222" t="s">
        <v>167</v>
      </c>
    </row>
    <row r="165" spans="1:65" s="13" customFormat="1" ht="11.25">
      <c r="B165" s="201"/>
      <c r="C165" s="202"/>
      <c r="D165" s="203" t="s">
        <v>187</v>
      </c>
      <c r="E165" s="204" t="s">
        <v>1</v>
      </c>
      <c r="F165" s="205" t="s">
        <v>850</v>
      </c>
      <c r="G165" s="202"/>
      <c r="H165" s="206">
        <v>486.72800000000001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187</v>
      </c>
      <c r="AU165" s="212" t="s">
        <v>86</v>
      </c>
      <c r="AV165" s="13" t="s">
        <v>86</v>
      </c>
      <c r="AW165" s="13" t="s">
        <v>32</v>
      </c>
      <c r="AX165" s="13" t="s">
        <v>84</v>
      </c>
      <c r="AY165" s="212" t="s">
        <v>167</v>
      </c>
    </row>
    <row r="166" spans="1:65" s="2" customFormat="1" ht="37.9" customHeight="1">
      <c r="A166" s="35"/>
      <c r="B166" s="36"/>
      <c r="C166" s="188" t="s">
        <v>222</v>
      </c>
      <c r="D166" s="188" t="s">
        <v>169</v>
      </c>
      <c r="E166" s="189" t="s">
        <v>238</v>
      </c>
      <c r="F166" s="190" t="s">
        <v>239</v>
      </c>
      <c r="G166" s="191" t="s">
        <v>192</v>
      </c>
      <c r="H166" s="192">
        <v>138.011</v>
      </c>
      <c r="I166" s="193"/>
      <c r="J166" s="194">
        <f>ROUND(I166*H166,2)</f>
        <v>0</v>
      </c>
      <c r="K166" s="190" t="s">
        <v>173</v>
      </c>
      <c r="L166" s="40"/>
      <c r="M166" s="195" t="s">
        <v>1</v>
      </c>
      <c r="N166" s="196" t="s">
        <v>41</v>
      </c>
      <c r="O166" s="72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174</v>
      </c>
      <c r="AT166" s="199" t="s">
        <v>169</v>
      </c>
      <c r="AU166" s="199" t="s">
        <v>86</v>
      </c>
      <c r="AY166" s="18" t="s">
        <v>167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8" t="s">
        <v>84</v>
      </c>
      <c r="BK166" s="200">
        <f>ROUND(I166*H166,2)</f>
        <v>0</v>
      </c>
      <c r="BL166" s="18" t="s">
        <v>174</v>
      </c>
      <c r="BM166" s="199" t="s">
        <v>1269</v>
      </c>
    </row>
    <row r="167" spans="1:65" s="14" customFormat="1" ht="11.25">
      <c r="B167" s="213"/>
      <c r="C167" s="214"/>
      <c r="D167" s="203" t="s">
        <v>187</v>
      </c>
      <c r="E167" s="215" t="s">
        <v>1</v>
      </c>
      <c r="F167" s="216" t="s">
        <v>246</v>
      </c>
      <c r="G167" s="214"/>
      <c r="H167" s="215" t="s">
        <v>1</v>
      </c>
      <c r="I167" s="217"/>
      <c r="J167" s="214"/>
      <c r="K167" s="214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187</v>
      </c>
      <c r="AU167" s="222" t="s">
        <v>86</v>
      </c>
      <c r="AV167" s="14" t="s">
        <v>84</v>
      </c>
      <c r="AW167" s="14" t="s">
        <v>32</v>
      </c>
      <c r="AX167" s="14" t="s">
        <v>76</v>
      </c>
      <c r="AY167" s="222" t="s">
        <v>167</v>
      </c>
    </row>
    <row r="168" spans="1:65" s="13" customFormat="1" ht="11.25">
      <c r="B168" s="201"/>
      <c r="C168" s="202"/>
      <c r="D168" s="203" t="s">
        <v>187</v>
      </c>
      <c r="E168" s="204" t="s">
        <v>1</v>
      </c>
      <c r="F168" s="205" t="s">
        <v>869</v>
      </c>
      <c r="G168" s="202"/>
      <c r="H168" s="206">
        <v>381.375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187</v>
      </c>
      <c r="AU168" s="212" t="s">
        <v>86</v>
      </c>
      <c r="AV168" s="13" t="s">
        <v>86</v>
      </c>
      <c r="AW168" s="13" t="s">
        <v>32</v>
      </c>
      <c r="AX168" s="13" t="s">
        <v>76</v>
      </c>
      <c r="AY168" s="212" t="s">
        <v>167</v>
      </c>
    </row>
    <row r="169" spans="1:65" s="13" customFormat="1" ht="11.25">
      <c r="B169" s="201"/>
      <c r="C169" s="202"/>
      <c r="D169" s="203" t="s">
        <v>187</v>
      </c>
      <c r="E169" s="204" t="s">
        <v>1</v>
      </c>
      <c r="F169" s="205" t="s">
        <v>876</v>
      </c>
      <c r="G169" s="202"/>
      <c r="H169" s="206">
        <v>-243.364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187</v>
      </c>
      <c r="AU169" s="212" t="s">
        <v>86</v>
      </c>
      <c r="AV169" s="13" t="s">
        <v>86</v>
      </c>
      <c r="AW169" s="13" t="s">
        <v>32</v>
      </c>
      <c r="AX169" s="13" t="s">
        <v>76</v>
      </c>
      <c r="AY169" s="212" t="s">
        <v>167</v>
      </c>
    </row>
    <row r="170" spans="1:65" s="15" customFormat="1" ht="11.25">
      <c r="B170" s="223"/>
      <c r="C170" s="224"/>
      <c r="D170" s="203" t="s">
        <v>187</v>
      </c>
      <c r="E170" s="225" t="s">
        <v>132</v>
      </c>
      <c r="F170" s="226" t="s">
        <v>244</v>
      </c>
      <c r="G170" s="224"/>
      <c r="H170" s="227">
        <v>138.011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187</v>
      </c>
      <c r="AU170" s="233" t="s">
        <v>86</v>
      </c>
      <c r="AV170" s="15" t="s">
        <v>174</v>
      </c>
      <c r="AW170" s="15" t="s">
        <v>32</v>
      </c>
      <c r="AX170" s="15" t="s">
        <v>84</v>
      </c>
      <c r="AY170" s="233" t="s">
        <v>167</v>
      </c>
    </row>
    <row r="171" spans="1:65" s="2" customFormat="1" ht="37.9" customHeight="1">
      <c r="A171" s="35"/>
      <c r="B171" s="36"/>
      <c r="C171" s="188" t="s">
        <v>227</v>
      </c>
      <c r="D171" s="188" t="s">
        <v>169</v>
      </c>
      <c r="E171" s="189" t="s">
        <v>249</v>
      </c>
      <c r="F171" s="190" t="s">
        <v>250</v>
      </c>
      <c r="G171" s="191" t="s">
        <v>192</v>
      </c>
      <c r="H171" s="192">
        <v>1380.11</v>
      </c>
      <c r="I171" s="193"/>
      <c r="J171" s="194">
        <f>ROUND(I171*H171,2)</f>
        <v>0</v>
      </c>
      <c r="K171" s="190" t="s">
        <v>173</v>
      </c>
      <c r="L171" s="40"/>
      <c r="M171" s="195" t="s">
        <v>1</v>
      </c>
      <c r="N171" s="196" t="s">
        <v>41</v>
      </c>
      <c r="O171" s="72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174</v>
      </c>
      <c r="AT171" s="199" t="s">
        <v>169</v>
      </c>
      <c r="AU171" s="199" t="s">
        <v>86</v>
      </c>
      <c r="AY171" s="18" t="s">
        <v>167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84</v>
      </c>
      <c r="BK171" s="200">
        <f>ROUND(I171*H171,2)</f>
        <v>0</v>
      </c>
      <c r="BL171" s="18" t="s">
        <v>174</v>
      </c>
      <c r="BM171" s="199" t="s">
        <v>1270</v>
      </c>
    </row>
    <row r="172" spans="1:65" s="13" customFormat="1" ht="11.25">
      <c r="B172" s="201"/>
      <c r="C172" s="202"/>
      <c r="D172" s="203" t="s">
        <v>187</v>
      </c>
      <c r="E172" s="204" t="s">
        <v>1</v>
      </c>
      <c r="F172" s="205" t="s">
        <v>252</v>
      </c>
      <c r="G172" s="202"/>
      <c r="H172" s="206">
        <v>1380.11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187</v>
      </c>
      <c r="AU172" s="212" t="s">
        <v>86</v>
      </c>
      <c r="AV172" s="13" t="s">
        <v>86</v>
      </c>
      <c r="AW172" s="13" t="s">
        <v>32</v>
      </c>
      <c r="AX172" s="13" t="s">
        <v>84</v>
      </c>
      <c r="AY172" s="212" t="s">
        <v>167</v>
      </c>
    </row>
    <row r="173" spans="1:65" s="2" customFormat="1" ht="24.2" customHeight="1">
      <c r="A173" s="35"/>
      <c r="B173" s="36"/>
      <c r="C173" s="188" t="s">
        <v>231</v>
      </c>
      <c r="D173" s="188" t="s">
        <v>169</v>
      </c>
      <c r="E173" s="189" t="s">
        <v>254</v>
      </c>
      <c r="F173" s="190" t="s">
        <v>255</v>
      </c>
      <c r="G173" s="191" t="s">
        <v>192</v>
      </c>
      <c r="H173" s="192">
        <v>243.364</v>
      </c>
      <c r="I173" s="193"/>
      <c r="J173" s="194">
        <f>ROUND(I173*H173,2)</f>
        <v>0</v>
      </c>
      <c r="K173" s="190" t="s">
        <v>173</v>
      </c>
      <c r="L173" s="40"/>
      <c r="M173" s="195" t="s">
        <v>1</v>
      </c>
      <c r="N173" s="196" t="s">
        <v>41</v>
      </c>
      <c r="O173" s="72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174</v>
      </c>
      <c r="AT173" s="199" t="s">
        <v>169</v>
      </c>
      <c r="AU173" s="199" t="s">
        <v>86</v>
      </c>
      <c r="AY173" s="18" t="s">
        <v>167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84</v>
      </c>
      <c r="BK173" s="200">
        <f>ROUND(I173*H173,2)</f>
        <v>0</v>
      </c>
      <c r="BL173" s="18" t="s">
        <v>174</v>
      </c>
      <c r="BM173" s="199" t="s">
        <v>1271</v>
      </c>
    </row>
    <row r="174" spans="1:65" s="13" customFormat="1" ht="11.25">
      <c r="B174" s="201"/>
      <c r="C174" s="202"/>
      <c r="D174" s="203" t="s">
        <v>187</v>
      </c>
      <c r="E174" s="204" t="s">
        <v>1</v>
      </c>
      <c r="F174" s="205" t="s">
        <v>762</v>
      </c>
      <c r="G174" s="202"/>
      <c r="H174" s="206">
        <v>243.364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187</v>
      </c>
      <c r="AU174" s="212" t="s">
        <v>86</v>
      </c>
      <c r="AV174" s="13" t="s">
        <v>86</v>
      </c>
      <c r="AW174" s="13" t="s">
        <v>32</v>
      </c>
      <c r="AX174" s="13" t="s">
        <v>84</v>
      </c>
      <c r="AY174" s="212" t="s">
        <v>167</v>
      </c>
    </row>
    <row r="175" spans="1:65" s="2" customFormat="1" ht="33" customHeight="1">
      <c r="A175" s="35"/>
      <c r="B175" s="36"/>
      <c r="C175" s="188" t="s">
        <v>237</v>
      </c>
      <c r="D175" s="188" t="s">
        <v>169</v>
      </c>
      <c r="E175" s="189" t="s">
        <v>260</v>
      </c>
      <c r="F175" s="190" t="s">
        <v>261</v>
      </c>
      <c r="G175" s="191" t="s">
        <v>262</v>
      </c>
      <c r="H175" s="192">
        <v>276.02199999999999</v>
      </c>
      <c r="I175" s="193"/>
      <c r="J175" s="194">
        <f>ROUND(I175*H175,2)</f>
        <v>0</v>
      </c>
      <c r="K175" s="190" t="s">
        <v>173</v>
      </c>
      <c r="L175" s="40"/>
      <c r="M175" s="195" t="s">
        <v>1</v>
      </c>
      <c r="N175" s="196" t="s">
        <v>41</v>
      </c>
      <c r="O175" s="72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174</v>
      </c>
      <c r="AT175" s="199" t="s">
        <v>169</v>
      </c>
      <c r="AU175" s="199" t="s">
        <v>86</v>
      </c>
      <c r="AY175" s="18" t="s">
        <v>167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84</v>
      </c>
      <c r="BK175" s="200">
        <f>ROUND(I175*H175,2)</f>
        <v>0</v>
      </c>
      <c r="BL175" s="18" t="s">
        <v>174</v>
      </c>
      <c r="BM175" s="199" t="s">
        <v>1272</v>
      </c>
    </row>
    <row r="176" spans="1:65" s="13" customFormat="1" ht="11.25">
      <c r="B176" s="201"/>
      <c r="C176" s="202"/>
      <c r="D176" s="203" t="s">
        <v>187</v>
      </c>
      <c r="E176" s="204" t="s">
        <v>1</v>
      </c>
      <c r="F176" s="205" t="s">
        <v>264</v>
      </c>
      <c r="G176" s="202"/>
      <c r="H176" s="206">
        <v>276.02199999999999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187</v>
      </c>
      <c r="AU176" s="212" t="s">
        <v>86</v>
      </c>
      <c r="AV176" s="13" t="s">
        <v>86</v>
      </c>
      <c r="AW176" s="13" t="s">
        <v>32</v>
      </c>
      <c r="AX176" s="13" t="s">
        <v>84</v>
      </c>
      <c r="AY176" s="212" t="s">
        <v>167</v>
      </c>
    </row>
    <row r="177" spans="1:65" s="2" customFormat="1" ht="16.5" customHeight="1">
      <c r="A177" s="35"/>
      <c r="B177" s="36"/>
      <c r="C177" s="188" t="s">
        <v>8</v>
      </c>
      <c r="D177" s="188" t="s">
        <v>169</v>
      </c>
      <c r="E177" s="189" t="s">
        <v>266</v>
      </c>
      <c r="F177" s="190" t="s">
        <v>267</v>
      </c>
      <c r="G177" s="191" t="s">
        <v>192</v>
      </c>
      <c r="H177" s="192">
        <v>138.011</v>
      </c>
      <c r="I177" s="193"/>
      <c r="J177" s="194">
        <f>ROUND(I177*H177,2)</f>
        <v>0</v>
      </c>
      <c r="K177" s="190" t="s">
        <v>173</v>
      </c>
      <c r="L177" s="40"/>
      <c r="M177" s="195" t="s">
        <v>1</v>
      </c>
      <c r="N177" s="196" t="s">
        <v>41</v>
      </c>
      <c r="O177" s="72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174</v>
      </c>
      <c r="AT177" s="199" t="s">
        <v>169</v>
      </c>
      <c r="AU177" s="199" t="s">
        <v>86</v>
      </c>
      <c r="AY177" s="18" t="s">
        <v>167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84</v>
      </c>
      <c r="BK177" s="200">
        <f>ROUND(I177*H177,2)</f>
        <v>0</v>
      </c>
      <c r="BL177" s="18" t="s">
        <v>174</v>
      </c>
      <c r="BM177" s="199" t="s">
        <v>1273</v>
      </c>
    </row>
    <row r="178" spans="1:65" s="13" customFormat="1" ht="11.25">
      <c r="B178" s="201"/>
      <c r="C178" s="202"/>
      <c r="D178" s="203" t="s">
        <v>187</v>
      </c>
      <c r="E178" s="204" t="s">
        <v>1</v>
      </c>
      <c r="F178" s="205" t="s">
        <v>132</v>
      </c>
      <c r="G178" s="202"/>
      <c r="H178" s="206">
        <v>138.011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187</v>
      </c>
      <c r="AU178" s="212" t="s">
        <v>86</v>
      </c>
      <c r="AV178" s="13" t="s">
        <v>86</v>
      </c>
      <c r="AW178" s="13" t="s">
        <v>32</v>
      </c>
      <c r="AX178" s="13" t="s">
        <v>84</v>
      </c>
      <c r="AY178" s="212" t="s">
        <v>167</v>
      </c>
    </row>
    <row r="179" spans="1:65" s="2" customFormat="1" ht="24.2" customHeight="1">
      <c r="A179" s="35"/>
      <c r="B179" s="36"/>
      <c r="C179" s="188" t="s">
        <v>248</v>
      </c>
      <c r="D179" s="188" t="s">
        <v>169</v>
      </c>
      <c r="E179" s="189" t="s">
        <v>271</v>
      </c>
      <c r="F179" s="190" t="s">
        <v>272</v>
      </c>
      <c r="G179" s="191" t="s">
        <v>192</v>
      </c>
      <c r="H179" s="192">
        <v>12.15</v>
      </c>
      <c r="I179" s="193"/>
      <c r="J179" s="194">
        <f>ROUND(I179*H179,2)</f>
        <v>0</v>
      </c>
      <c r="K179" s="190" t="s">
        <v>173</v>
      </c>
      <c r="L179" s="40"/>
      <c r="M179" s="195" t="s">
        <v>1</v>
      </c>
      <c r="N179" s="196" t="s">
        <v>41</v>
      </c>
      <c r="O179" s="72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174</v>
      </c>
      <c r="AT179" s="199" t="s">
        <v>169</v>
      </c>
      <c r="AU179" s="199" t="s">
        <v>86</v>
      </c>
      <c r="AY179" s="18" t="s">
        <v>167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8" t="s">
        <v>84</v>
      </c>
      <c r="BK179" s="200">
        <f>ROUND(I179*H179,2)</f>
        <v>0</v>
      </c>
      <c r="BL179" s="18" t="s">
        <v>174</v>
      </c>
      <c r="BM179" s="199" t="s">
        <v>1274</v>
      </c>
    </row>
    <row r="180" spans="1:65" s="13" customFormat="1" ht="11.25">
      <c r="B180" s="201"/>
      <c r="C180" s="202"/>
      <c r="D180" s="203" t="s">
        <v>187</v>
      </c>
      <c r="E180" s="204" t="s">
        <v>1</v>
      </c>
      <c r="F180" s="205" t="s">
        <v>1237</v>
      </c>
      <c r="G180" s="202"/>
      <c r="H180" s="206">
        <v>12.15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187</v>
      </c>
      <c r="AU180" s="212" t="s">
        <v>86</v>
      </c>
      <c r="AV180" s="13" t="s">
        <v>86</v>
      </c>
      <c r="AW180" s="13" t="s">
        <v>32</v>
      </c>
      <c r="AX180" s="13" t="s">
        <v>76</v>
      </c>
      <c r="AY180" s="212" t="s">
        <v>167</v>
      </c>
    </row>
    <row r="181" spans="1:65" s="15" customFormat="1" ht="11.25">
      <c r="B181" s="223"/>
      <c r="C181" s="224"/>
      <c r="D181" s="203" t="s">
        <v>187</v>
      </c>
      <c r="E181" s="225" t="s">
        <v>750</v>
      </c>
      <c r="F181" s="226" t="s">
        <v>244</v>
      </c>
      <c r="G181" s="224"/>
      <c r="H181" s="227">
        <v>12.15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187</v>
      </c>
      <c r="AU181" s="233" t="s">
        <v>86</v>
      </c>
      <c r="AV181" s="15" t="s">
        <v>174</v>
      </c>
      <c r="AW181" s="15" t="s">
        <v>32</v>
      </c>
      <c r="AX181" s="15" t="s">
        <v>84</v>
      </c>
      <c r="AY181" s="233" t="s">
        <v>167</v>
      </c>
    </row>
    <row r="182" spans="1:65" s="2" customFormat="1" ht="16.5" customHeight="1">
      <c r="A182" s="35"/>
      <c r="B182" s="36"/>
      <c r="C182" s="234" t="s">
        <v>253</v>
      </c>
      <c r="D182" s="234" t="s">
        <v>278</v>
      </c>
      <c r="E182" s="235" t="s">
        <v>289</v>
      </c>
      <c r="F182" s="236" t="s">
        <v>290</v>
      </c>
      <c r="G182" s="237" t="s">
        <v>262</v>
      </c>
      <c r="H182" s="238">
        <v>24.3</v>
      </c>
      <c r="I182" s="239"/>
      <c r="J182" s="240">
        <f>ROUND(I182*H182,2)</f>
        <v>0</v>
      </c>
      <c r="K182" s="236" t="s">
        <v>173</v>
      </c>
      <c r="L182" s="241"/>
      <c r="M182" s="242" t="s">
        <v>1</v>
      </c>
      <c r="N182" s="243" t="s">
        <v>41</v>
      </c>
      <c r="O182" s="72"/>
      <c r="P182" s="197">
        <f>O182*H182</f>
        <v>0</v>
      </c>
      <c r="Q182" s="197">
        <v>1</v>
      </c>
      <c r="R182" s="197">
        <f>Q182*H182</f>
        <v>24.3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207</v>
      </c>
      <c r="AT182" s="199" t="s">
        <v>278</v>
      </c>
      <c r="AU182" s="199" t="s">
        <v>86</v>
      </c>
      <c r="AY182" s="18" t="s">
        <v>167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8" t="s">
        <v>84</v>
      </c>
      <c r="BK182" s="200">
        <f>ROUND(I182*H182,2)</f>
        <v>0</v>
      </c>
      <c r="BL182" s="18" t="s">
        <v>174</v>
      </c>
      <c r="BM182" s="199" t="s">
        <v>1275</v>
      </c>
    </row>
    <row r="183" spans="1:65" s="2" customFormat="1" ht="24.2" customHeight="1">
      <c r="A183" s="35"/>
      <c r="B183" s="36"/>
      <c r="C183" s="188" t="s">
        <v>259</v>
      </c>
      <c r="D183" s="188" t="s">
        <v>169</v>
      </c>
      <c r="E183" s="189" t="s">
        <v>271</v>
      </c>
      <c r="F183" s="190" t="s">
        <v>272</v>
      </c>
      <c r="G183" s="191" t="s">
        <v>192</v>
      </c>
      <c r="H183" s="192">
        <v>6.2160000000000002</v>
      </c>
      <c r="I183" s="193"/>
      <c r="J183" s="194">
        <f>ROUND(I183*H183,2)</f>
        <v>0</v>
      </c>
      <c r="K183" s="190" t="s">
        <v>173</v>
      </c>
      <c r="L183" s="40"/>
      <c r="M183" s="195" t="s">
        <v>1</v>
      </c>
      <c r="N183" s="196" t="s">
        <v>41</v>
      </c>
      <c r="O183" s="72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174</v>
      </c>
      <c r="AT183" s="199" t="s">
        <v>169</v>
      </c>
      <c r="AU183" s="199" t="s">
        <v>86</v>
      </c>
      <c r="AY183" s="18" t="s">
        <v>167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8" t="s">
        <v>84</v>
      </c>
      <c r="BK183" s="200">
        <f>ROUND(I183*H183,2)</f>
        <v>0</v>
      </c>
      <c r="BL183" s="18" t="s">
        <v>174</v>
      </c>
      <c r="BM183" s="199" t="s">
        <v>1276</v>
      </c>
    </row>
    <row r="184" spans="1:65" s="14" customFormat="1" ht="11.25">
      <c r="B184" s="213"/>
      <c r="C184" s="214"/>
      <c r="D184" s="203" t="s">
        <v>187</v>
      </c>
      <c r="E184" s="215" t="s">
        <v>1</v>
      </c>
      <c r="F184" s="216" t="s">
        <v>1149</v>
      </c>
      <c r="G184" s="214"/>
      <c r="H184" s="215" t="s">
        <v>1</v>
      </c>
      <c r="I184" s="217"/>
      <c r="J184" s="214"/>
      <c r="K184" s="214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187</v>
      </c>
      <c r="AU184" s="222" t="s">
        <v>86</v>
      </c>
      <c r="AV184" s="14" t="s">
        <v>84</v>
      </c>
      <c r="AW184" s="14" t="s">
        <v>32</v>
      </c>
      <c r="AX184" s="14" t="s">
        <v>76</v>
      </c>
      <c r="AY184" s="222" t="s">
        <v>167</v>
      </c>
    </row>
    <row r="185" spans="1:65" s="13" customFormat="1" ht="11.25">
      <c r="B185" s="201"/>
      <c r="C185" s="202"/>
      <c r="D185" s="203" t="s">
        <v>187</v>
      </c>
      <c r="E185" s="204" t="s">
        <v>1</v>
      </c>
      <c r="F185" s="205" t="s">
        <v>1277</v>
      </c>
      <c r="G185" s="202"/>
      <c r="H185" s="206">
        <v>6.2160000000000002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187</v>
      </c>
      <c r="AU185" s="212" t="s">
        <v>86</v>
      </c>
      <c r="AV185" s="13" t="s">
        <v>86</v>
      </c>
      <c r="AW185" s="13" t="s">
        <v>32</v>
      </c>
      <c r="AX185" s="13" t="s">
        <v>76</v>
      </c>
      <c r="AY185" s="212" t="s">
        <v>167</v>
      </c>
    </row>
    <row r="186" spans="1:65" s="15" customFormat="1" ht="11.25">
      <c r="B186" s="223"/>
      <c r="C186" s="224"/>
      <c r="D186" s="203" t="s">
        <v>187</v>
      </c>
      <c r="E186" s="225" t="s">
        <v>752</v>
      </c>
      <c r="F186" s="226" t="s">
        <v>244</v>
      </c>
      <c r="G186" s="224"/>
      <c r="H186" s="227">
        <v>6.2160000000000002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187</v>
      </c>
      <c r="AU186" s="233" t="s">
        <v>86</v>
      </c>
      <c r="AV186" s="15" t="s">
        <v>174</v>
      </c>
      <c r="AW186" s="15" t="s">
        <v>32</v>
      </c>
      <c r="AX186" s="15" t="s">
        <v>84</v>
      </c>
      <c r="AY186" s="233" t="s">
        <v>167</v>
      </c>
    </row>
    <row r="187" spans="1:65" s="2" customFormat="1" ht="16.5" customHeight="1">
      <c r="A187" s="35"/>
      <c r="B187" s="36"/>
      <c r="C187" s="234" t="s">
        <v>265</v>
      </c>
      <c r="D187" s="234" t="s">
        <v>278</v>
      </c>
      <c r="E187" s="235" t="s">
        <v>279</v>
      </c>
      <c r="F187" s="236" t="s">
        <v>280</v>
      </c>
      <c r="G187" s="237" t="s">
        <v>262</v>
      </c>
      <c r="H187" s="238">
        <v>12.432</v>
      </c>
      <c r="I187" s="239"/>
      <c r="J187" s="240">
        <f>ROUND(I187*H187,2)</f>
        <v>0</v>
      </c>
      <c r="K187" s="236" t="s">
        <v>173</v>
      </c>
      <c r="L187" s="241"/>
      <c r="M187" s="242" t="s">
        <v>1</v>
      </c>
      <c r="N187" s="243" t="s">
        <v>41</v>
      </c>
      <c r="O187" s="72"/>
      <c r="P187" s="197">
        <f>O187*H187</f>
        <v>0</v>
      </c>
      <c r="Q187" s="197">
        <v>1</v>
      </c>
      <c r="R187" s="197">
        <f>Q187*H187</f>
        <v>12.432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207</v>
      </c>
      <c r="AT187" s="199" t="s">
        <v>278</v>
      </c>
      <c r="AU187" s="199" t="s">
        <v>86</v>
      </c>
      <c r="AY187" s="18" t="s">
        <v>167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8" t="s">
        <v>84</v>
      </c>
      <c r="BK187" s="200">
        <f>ROUND(I187*H187,2)</f>
        <v>0</v>
      </c>
      <c r="BL187" s="18" t="s">
        <v>174</v>
      </c>
      <c r="BM187" s="199" t="s">
        <v>1278</v>
      </c>
    </row>
    <row r="188" spans="1:65" s="2" customFormat="1" ht="24.2" customHeight="1">
      <c r="A188" s="35"/>
      <c r="B188" s="36"/>
      <c r="C188" s="188" t="s">
        <v>269</v>
      </c>
      <c r="D188" s="188" t="s">
        <v>169</v>
      </c>
      <c r="E188" s="189" t="s">
        <v>271</v>
      </c>
      <c r="F188" s="190" t="s">
        <v>272</v>
      </c>
      <c r="G188" s="191" t="s">
        <v>192</v>
      </c>
      <c r="H188" s="192">
        <v>243.364</v>
      </c>
      <c r="I188" s="193"/>
      <c r="J188" s="194">
        <f>ROUND(I188*H188,2)</f>
        <v>0</v>
      </c>
      <c r="K188" s="190" t="s">
        <v>173</v>
      </c>
      <c r="L188" s="40"/>
      <c r="M188" s="195" t="s">
        <v>1</v>
      </c>
      <c r="N188" s="196" t="s">
        <v>41</v>
      </c>
      <c r="O188" s="72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174</v>
      </c>
      <c r="AT188" s="199" t="s">
        <v>169</v>
      </c>
      <c r="AU188" s="199" t="s">
        <v>86</v>
      </c>
      <c r="AY188" s="18" t="s">
        <v>167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8" t="s">
        <v>84</v>
      </c>
      <c r="BK188" s="200">
        <f>ROUND(I188*H188,2)</f>
        <v>0</v>
      </c>
      <c r="BL188" s="18" t="s">
        <v>174</v>
      </c>
      <c r="BM188" s="199" t="s">
        <v>1279</v>
      </c>
    </row>
    <row r="189" spans="1:65" s="14" customFormat="1" ht="11.25">
      <c r="B189" s="213"/>
      <c r="C189" s="214"/>
      <c r="D189" s="203" t="s">
        <v>187</v>
      </c>
      <c r="E189" s="215" t="s">
        <v>1</v>
      </c>
      <c r="F189" s="216" t="s">
        <v>879</v>
      </c>
      <c r="G189" s="214"/>
      <c r="H189" s="215" t="s">
        <v>1</v>
      </c>
      <c r="I189" s="217"/>
      <c r="J189" s="214"/>
      <c r="K189" s="214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187</v>
      </c>
      <c r="AU189" s="222" t="s">
        <v>86</v>
      </c>
      <c r="AV189" s="14" t="s">
        <v>84</v>
      </c>
      <c r="AW189" s="14" t="s">
        <v>32</v>
      </c>
      <c r="AX189" s="14" t="s">
        <v>76</v>
      </c>
      <c r="AY189" s="222" t="s">
        <v>167</v>
      </c>
    </row>
    <row r="190" spans="1:65" s="13" customFormat="1" ht="11.25">
      <c r="B190" s="201"/>
      <c r="C190" s="202"/>
      <c r="D190" s="203" t="s">
        <v>187</v>
      </c>
      <c r="E190" s="204" t="s">
        <v>1</v>
      </c>
      <c r="F190" s="205" t="s">
        <v>869</v>
      </c>
      <c r="G190" s="202"/>
      <c r="H190" s="206">
        <v>381.375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187</v>
      </c>
      <c r="AU190" s="212" t="s">
        <v>86</v>
      </c>
      <c r="AV190" s="13" t="s">
        <v>86</v>
      </c>
      <c r="AW190" s="13" t="s">
        <v>32</v>
      </c>
      <c r="AX190" s="13" t="s">
        <v>76</v>
      </c>
      <c r="AY190" s="212" t="s">
        <v>167</v>
      </c>
    </row>
    <row r="191" spans="1:65" s="13" customFormat="1" ht="11.25">
      <c r="B191" s="201"/>
      <c r="C191" s="202"/>
      <c r="D191" s="203" t="s">
        <v>187</v>
      </c>
      <c r="E191" s="204" t="s">
        <v>1</v>
      </c>
      <c r="F191" s="205" t="s">
        <v>1280</v>
      </c>
      <c r="G191" s="202"/>
      <c r="H191" s="206">
        <v>-138.011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187</v>
      </c>
      <c r="AU191" s="212" t="s">
        <v>86</v>
      </c>
      <c r="AV191" s="13" t="s">
        <v>86</v>
      </c>
      <c r="AW191" s="13" t="s">
        <v>32</v>
      </c>
      <c r="AX191" s="13" t="s">
        <v>76</v>
      </c>
      <c r="AY191" s="212" t="s">
        <v>167</v>
      </c>
    </row>
    <row r="192" spans="1:65" s="15" customFormat="1" ht="11.25">
      <c r="B192" s="223"/>
      <c r="C192" s="224"/>
      <c r="D192" s="203" t="s">
        <v>187</v>
      </c>
      <c r="E192" s="225" t="s">
        <v>762</v>
      </c>
      <c r="F192" s="226" t="s">
        <v>244</v>
      </c>
      <c r="G192" s="224"/>
      <c r="H192" s="227">
        <v>243.364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187</v>
      </c>
      <c r="AU192" s="233" t="s">
        <v>86</v>
      </c>
      <c r="AV192" s="15" t="s">
        <v>174</v>
      </c>
      <c r="AW192" s="15" t="s">
        <v>32</v>
      </c>
      <c r="AX192" s="15" t="s">
        <v>84</v>
      </c>
      <c r="AY192" s="233" t="s">
        <v>167</v>
      </c>
    </row>
    <row r="193" spans="1:65" s="2" customFormat="1" ht="24.2" customHeight="1">
      <c r="A193" s="35"/>
      <c r="B193" s="36"/>
      <c r="C193" s="188" t="s">
        <v>7</v>
      </c>
      <c r="D193" s="188" t="s">
        <v>169</v>
      </c>
      <c r="E193" s="189" t="s">
        <v>284</v>
      </c>
      <c r="F193" s="190" t="s">
        <v>285</v>
      </c>
      <c r="G193" s="191" t="s">
        <v>192</v>
      </c>
      <c r="H193" s="192">
        <v>94.924999999999997</v>
      </c>
      <c r="I193" s="193"/>
      <c r="J193" s="194">
        <f>ROUND(I193*H193,2)</f>
        <v>0</v>
      </c>
      <c r="K193" s="190" t="s">
        <v>173</v>
      </c>
      <c r="L193" s="40"/>
      <c r="M193" s="195" t="s">
        <v>1</v>
      </c>
      <c r="N193" s="196" t="s">
        <v>41</v>
      </c>
      <c r="O193" s="72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174</v>
      </c>
      <c r="AT193" s="199" t="s">
        <v>169</v>
      </c>
      <c r="AU193" s="199" t="s">
        <v>86</v>
      </c>
      <c r="AY193" s="18" t="s">
        <v>167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8" t="s">
        <v>84</v>
      </c>
      <c r="BK193" s="200">
        <f>ROUND(I193*H193,2)</f>
        <v>0</v>
      </c>
      <c r="BL193" s="18" t="s">
        <v>174</v>
      </c>
      <c r="BM193" s="199" t="s">
        <v>1281</v>
      </c>
    </row>
    <row r="194" spans="1:65" s="13" customFormat="1" ht="11.25">
      <c r="B194" s="201"/>
      <c r="C194" s="202"/>
      <c r="D194" s="203" t="s">
        <v>187</v>
      </c>
      <c r="E194" s="204" t="s">
        <v>1</v>
      </c>
      <c r="F194" s="205" t="s">
        <v>1282</v>
      </c>
      <c r="G194" s="202"/>
      <c r="H194" s="206">
        <v>94.924999999999997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187</v>
      </c>
      <c r="AU194" s="212" t="s">
        <v>86</v>
      </c>
      <c r="AV194" s="13" t="s">
        <v>86</v>
      </c>
      <c r="AW194" s="13" t="s">
        <v>32</v>
      </c>
      <c r="AX194" s="13" t="s">
        <v>76</v>
      </c>
      <c r="AY194" s="212" t="s">
        <v>167</v>
      </c>
    </row>
    <row r="195" spans="1:65" s="15" customFormat="1" ht="11.25">
      <c r="B195" s="223"/>
      <c r="C195" s="224"/>
      <c r="D195" s="203" t="s">
        <v>187</v>
      </c>
      <c r="E195" s="225" t="s">
        <v>128</v>
      </c>
      <c r="F195" s="226" t="s">
        <v>244</v>
      </c>
      <c r="G195" s="224"/>
      <c r="H195" s="227">
        <v>94.924999999999997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187</v>
      </c>
      <c r="AU195" s="233" t="s">
        <v>86</v>
      </c>
      <c r="AV195" s="15" t="s">
        <v>174</v>
      </c>
      <c r="AW195" s="15" t="s">
        <v>32</v>
      </c>
      <c r="AX195" s="15" t="s">
        <v>84</v>
      </c>
      <c r="AY195" s="233" t="s">
        <v>167</v>
      </c>
    </row>
    <row r="196" spans="1:65" s="2" customFormat="1" ht="16.5" customHeight="1">
      <c r="A196" s="35"/>
      <c r="B196" s="36"/>
      <c r="C196" s="234" t="s">
        <v>277</v>
      </c>
      <c r="D196" s="234" t="s">
        <v>278</v>
      </c>
      <c r="E196" s="235" t="s">
        <v>1283</v>
      </c>
      <c r="F196" s="236" t="s">
        <v>1284</v>
      </c>
      <c r="G196" s="237" t="s">
        <v>262</v>
      </c>
      <c r="H196" s="238">
        <v>189.85</v>
      </c>
      <c r="I196" s="239"/>
      <c r="J196" s="240">
        <f>ROUND(I196*H196,2)</f>
        <v>0</v>
      </c>
      <c r="K196" s="236" t="s">
        <v>173</v>
      </c>
      <c r="L196" s="241"/>
      <c r="M196" s="242" t="s">
        <v>1</v>
      </c>
      <c r="N196" s="243" t="s">
        <v>41</v>
      </c>
      <c r="O196" s="72"/>
      <c r="P196" s="197">
        <f>O196*H196</f>
        <v>0</v>
      </c>
      <c r="Q196" s="197">
        <v>1</v>
      </c>
      <c r="R196" s="197">
        <f>Q196*H196</f>
        <v>189.85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207</v>
      </c>
      <c r="AT196" s="199" t="s">
        <v>278</v>
      </c>
      <c r="AU196" s="199" t="s">
        <v>86</v>
      </c>
      <c r="AY196" s="18" t="s">
        <v>167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8" t="s">
        <v>84</v>
      </c>
      <c r="BK196" s="200">
        <f>ROUND(I196*H196,2)</f>
        <v>0</v>
      </c>
      <c r="BL196" s="18" t="s">
        <v>174</v>
      </c>
      <c r="BM196" s="199" t="s">
        <v>1285</v>
      </c>
    </row>
    <row r="197" spans="1:65" s="13" customFormat="1" ht="11.25">
      <c r="B197" s="201"/>
      <c r="C197" s="202"/>
      <c r="D197" s="203" t="s">
        <v>187</v>
      </c>
      <c r="E197" s="202"/>
      <c r="F197" s="205" t="s">
        <v>1286</v>
      </c>
      <c r="G197" s="202"/>
      <c r="H197" s="206">
        <v>189.85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187</v>
      </c>
      <c r="AU197" s="212" t="s">
        <v>86</v>
      </c>
      <c r="AV197" s="13" t="s">
        <v>86</v>
      </c>
      <c r="AW197" s="13" t="s">
        <v>4</v>
      </c>
      <c r="AX197" s="13" t="s">
        <v>84</v>
      </c>
      <c r="AY197" s="212" t="s">
        <v>167</v>
      </c>
    </row>
    <row r="198" spans="1:65" s="12" customFormat="1" ht="22.9" customHeight="1">
      <c r="B198" s="172"/>
      <c r="C198" s="173"/>
      <c r="D198" s="174" t="s">
        <v>75</v>
      </c>
      <c r="E198" s="186" t="s">
        <v>174</v>
      </c>
      <c r="F198" s="186" t="s">
        <v>329</v>
      </c>
      <c r="G198" s="173"/>
      <c r="H198" s="173"/>
      <c r="I198" s="176"/>
      <c r="J198" s="187">
        <f>BK198</f>
        <v>0</v>
      </c>
      <c r="K198" s="173"/>
      <c r="L198" s="178"/>
      <c r="M198" s="179"/>
      <c r="N198" s="180"/>
      <c r="O198" s="180"/>
      <c r="P198" s="181">
        <f>SUM(P199:P205)</f>
        <v>0</v>
      </c>
      <c r="Q198" s="180"/>
      <c r="R198" s="181">
        <f>SUM(R199:R205)</f>
        <v>48.364724280000004</v>
      </c>
      <c r="S198" s="180"/>
      <c r="T198" s="182">
        <f>SUM(T199:T205)</f>
        <v>0</v>
      </c>
      <c r="AR198" s="183" t="s">
        <v>84</v>
      </c>
      <c r="AT198" s="184" t="s">
        <v>75</v>
      </c>
      <c r="AU198" s="184" t="s">
        <v>84</v>
      </c>
      <c r="AY198" s="183" t="s">
        <v>167</v>
      </c>
      <c r="BK198" s="185">
        <f>SUM(BK199:BK205)</f>
        <v>0</v>
      </c>
    </row>
    <row r="199" spans="1:65" s="2" customFormat="1" ht="16.5" customHeight="1">
      <c r="A199" s="35"/>
      <c r="B199" s="36"/>
      <c r="C199" s="188" t="s">
        <v>283</v>
      </c>
      <c r="D199" s="188" t="s">
        <v>169</v>
      </c>
      <c r="E199" s="189" t="s">
        <v>919</v>
      </c>
      <c r="F199" s="190" t="s">
        <v>920</v>
      </c>
      <c r="G199" s="191" t="s">
        <v>192</v>
      </c>
      <c r="H199" s="192">
        <v>24.72</v>
      </c>
      <c r="I199" s="193"/>
      <c r="J199" s="194">
        <f>ROUND(I199*H199,2)</f>
        <v>0</v>
      </c>
      <c r="K199" s="190" t="s">
        <v>173</v>
      </c>
      <c r="L199" s="40"/>
      <c r="M199" s="195" t="s">
        <v>1</v>
      </c>
      <c r="N199" s="196" t="s">
        <v>41</v>
      </c>
      <c r="O199" s="72"/>
      <c r="P199" s="197">
        <f>O199*H199</f>
        <v>0</v>
      </c>
      <c r="Q199" s="197">
        <v>1.8907700000000001</v>
      </c>
      <c r="R199" s="197">
        <f>Q199*H199</f>
        <v>46.739834399999999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174</v>
      </c>
      <c r="AT199" s="199" t="s">
        <v>169</v>
      </c>
      <c r="AU199" s="199" t="s">
        <v>86</v>
      </c>
      <c r="AY199" s="18" t="s">
        <v>167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8" t="s">
        <v>84</v>
      </c>
      <c r="BK199" s="200">
        <f>ROUND(I199*H199,2)</f>
        <v>0</v>
      </c>
      <c r="BL199" s="18" t="s">
        <v>174</v>
      </c>
      <c r="BM199" s="199" t="s">
        <v>1287</v>
      </c>
    </row>
    <row r="200" spans="1:65" s="13" customFormat="1" ht="11.25">
      <c r="B200" s="201"/>
      <c r="C200" s="202"/>
      <c r="D200" s="203" t="s">
        <v>187</v>
      </c>
      <c r="E200" s="204" t="s">
        <v>130</v>
      </c>
      <c r="F200" s="205" t="s">
        <v>1288</v>
      </c>
      <c r="G200" s="202"/>
      <c r="H200" s="206">
        <v>24.72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187</v>
      </c>
      <c r="AU200" s="212" t="s">
        <v>86</v>
      </c>
      <c r="AV200" s="13" t="s">
        <v>86</v>
      </c>
      <c r="AW200" s="13" t="s">
        <v>32</v>
      </c>
      <c r="AX200" s="13" t="s">
        <v>76</v>
      </c>
      <c r="AY200" s="212" t="s">
        <v>167</v>
      </c>
    </row>
    <row r="201" spans="1:65" s="15" customFormat="1" ht="11.25">
      <c r="B201" s="223"/>
      <c r="C201" s="224"/>
      <c r="D201" s="203" t="s">
        <v>187</v>
      </c>
      <c r="E201" s="225" t="s">
        <v>748</v>
      </c>
      <c r="F201" s="226" t="s">
        <v>244</v>
      </c>
      <c r="G201" s="224"/>
      <c r="H201" s="227">
        <v>24.72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187</v>
      </c>
      <c r="AU201" s="233" t="s">
        <v>86</v>
      </c>
      <c r="AV201" s="15" t="s">
        <v>174</v>
      </c>
      <c r="AW201" s="15" t="s">
        <v>32</v>
      </c>
      <c r="AX201" s="15" t="s">
        <v>84</v>
      </c>
      <c r="AY201" s="233" t="s">
        <v>167</v>
      </c>
    </row>
    <row r="202" spans="1:65" s="2" customFormat="1" ht="33" customHeight="1">
      <c r="A202" s="35"/>
      <c r="B202" s="36"/>
      <c r="C202" s="188" t="s">
        <v>288</v>
      </c>
      <c r="D202" s="188" t="s">
        <v>169</v>
      </c>
      <c r="E202" s="189" t="s">
        <v>1289</v>
      </c>
      <c r="F202" s="190" t="s">
        <v>1290</v>
      </c>
      <c r="G202" s="191" t="s">
        <v>192</v>
      </c>
      <c r="H202" s="192">
        <v>0.68400000000000005</v>
      </c>
      <c r="I202" s="193"/>
      <c r="J202" s="194">
        <f>ROUND(I202*H202,2)</f>
        <v>0</v>
      </c>
      <c r="K202" s="190" t="s">
        <v>173</v>
      </c>
      <c r="L202" s="40"/>
      <c r="M202" s="195" t="s">
        <v>1</v>
      </c>
      <c r="N202" s="196" t="s">
        <v>41</v>
      </c>
      <c r="O202" s="72"/>
      <c r="P202" s="197">
        <f>O202*H202</f>
        <v>0</v>
      </c>
      <c r="Q202" s="197">
        <v>2.3010199999999998</v>
      </c>
      <c r="R202" s="197">
        <f>Q202*H202</f>
        <v>1.57389768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174</v>
      </c>
      <c r="AT202" s="199" t="s">
        <v>169</v>
      </c>
      <c r="AU202" s="199" t="s">
        <v>86</v>
      </c>
      <c r="AY202" s="18" t="s">
        <v>167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8" t="s">
        <v>84</v>
      </c>
      <c r="BK202" s="200">
        <f>ROUND(I202*H202,2)</f>
        <v>0</v>
      </c>
      <c r="BL202" s="18" t="s">
        <v>174</v>
      </c>
      <c r="BM202" s="199" t="s">
        <v>1291</v>
      </c>
    </row>
    <row r="203" spans="1:65" s="13" customFormat="1" ht="11.25">
      <c r="B203" s="201"/>
      <c r="C203" s="202"/>
      <c r="D203" s="203" t="s">
        <v>187</v>
      </c>
      <c r="E203" s="204" t="s">
        <v>1</v>
      </c>
      <c r="F203" s="205" t="s">
        <v>1292</v>
      </c>
      <c r="G203" s="202"/>
      <c r="H203" s="206">
        <v>0.68400000000000005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187</v>
      </c>
      <c r="AU203" s="212" t="s">
        <v>86</v>
      </c>
      <c r="AV203" s="13" t="s">
        <v>86</v>
      </c>
      <c r="AW203" s="13" t="s">
        <v>32</v>
      </c>
      <c r="AX203" s="13" t="s">
        <v>84</v>
      </c>
      <c r="AY203" s="212" t="s">
        <v>167</v>
      </c>
    </row>
    <row r="204" spans="1:65" s="2" customFormat="1" ht="16.5" customHeight="1">
      <c r="A204" s="35"/>
      <c r="B204" s="36"/>
      <c r="C204" s="188" t="s">
        <v>293</v>
      </c>
      <c r="D204" s="188" t="s">
        <v>169</v>
      </c>
      <c r="E204" s="189" t="s">
        <v>1293</v>
      </c>
      <c r="F204" s="190" t="s">
        <v>1294</v>
      </c>
      <c r="G204" s="191" t="s">
        <v>172</v>
      </c>
      <c r="H204" s="192">
        <v>7.98</v>
      </c>
      <c r="I204" s="193"/>
      <c r="J204" s="194">
        <f>ROUND(I204*H204,2)</f>
        <v>0</v>
      </c>
      <c r="K204" s="190" t="s">
        <v>173</v>
      </c>
      <c r="L204" s="40"/>
      <c r="M204" s="195" t="s">
        <v>1</v>
      </c>
      <c r="N204" s="196" t="s">
        <v>41</v>
      </c>
      <c r="O204" s="72"/>
      <c r="P204" s="197">
        <f>O204*H204</f>
        <v>0</v>
      </c>
      <c r="Q204" s="197">
        <v>6.3899999999999998E-3</v>
      </c>
      <c r="R204" s="197">
        <f>Q204*H204</f>
        <v>5.0992200000000001E-2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174</v>
      </c>
      <c r="AT204" s="199" t="s">
        <v>169</v>
      </c>
      <c r="AU204" s="199" t="s">
        <v>86</v>
      </c>
      <c r="AY204" s="18" t="s">
        <v>167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8" t="s">
        <v>84</v>
      </c>
      <c r="BK204" s="200">
        <f>ROUND(I204*H204,2)</f>
        <v>0</v>
      </c>
      <c r="BL204" s="18" t="s">
        <v>174</v>
      </c>
      <c r="BM204" s="199" t="s">
        <v>1295</v>
      </c>
    </row>
    <row r="205" spans="1:65" s="13" customFormat="1" ht="11.25">
      <c r="B205" s="201"/>
      <c r="C205" s="202"/>
      <c r="D205" s="203" t="s">
        <v>187</v>
      </c>
      <c r="E205" s="204" t="s">
        <v>1</v>
      </c>
      <c r="F205" s="205" t="s">
        <v>1296</v>
      </c>
      <c r="G205" s="202"/>
      <c r="H205" s="206">
        <v>7.98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187</v>
      </c>
      <c r="AU205" s="212" t="s">
        <v>86</v>
      </c>
      <c r="AV205" s="13" t="s">
        <v>86</v>
      </c>
      <c r="AW205" s="13" t="s">
        <v>32</v>
      </c>
      <c r="AX205" s="13" t="s">
        <v>84</v>
      </c>
      <c r="AY205" s="212" t="s">
        <v>167</v>
      </c>
    </row>
    <row r="206" spans="1:65" s="12" customFormat="1" ht="22.9" customHeight="1">
      <c r="B206" s="172"/>
      <c r="C206" s="173"/>
      <c r="D206" s="174" t="s">
        <v>75</v>
      </c>
      <c r="E206" s="186" t="s">
        <v>189</v>
      </c>
      <c r="F206" s="186" t="s">
        <v>344</v>
      </c>
      <c r="G206" s="173"/>
      <c r="H206" s="173"/>
      <c r="I206" s="176"/>
      <c r="J206" s="187">
        <f>BK206</f>
        <v>0</v>
      </c>
      <c r="K206" s="173"/>
      <c r="L206" s="178"/>
      <c r="M206" s="179"/>
      <c r="N206" s="180"/>
      <c r="O206" s="180"/>
      <c r="P206" s="181">
        <f>SUM(P207:P214)</f>
        <v>0</v>
      </c>
      <c r="Q206" s="180"/>
      <c r="R206" s="181">
        <f>SUM(R207:R214)</f>
        <v>3.920976</v>
      </c>
      <c r="S206" s="180"/>
      <c r="T206" s="182">
        <f>SUM(T207:T214)</f>
        <v>0</v>
      </c>
      <c r="AR206" s="183" t="s">
        <v>84</v>
      </c>
      <c r="AT206" s="184" t="s">
        <v>75</v>
      </c>
      <c r="AU206" s="184" t="s">
        <v>84</v>
      </c>
      <c r="AY206" s="183" t="s">
        <v>167</v>
      </c>
      <c r="BK206" s="185">
        <f>SUM(BK207:BK214)</f>
        <v>0</v>
      </c>
    </row>
    <row r="207" spans="1:65" s="2" customFormat="1" ht="24.2" customHeight="1">
      <c r="A207" s="35"/>
      <c r="B207" s="36"/>
      <c r="C207" s="188" t="s">
        <v>297</v>
      </c>
      <c r="D207" s="188" t="s">
        <v>169</v>
      </c>
      <c r="E207" s="189" t="s">
        <v>346</v>
      </c>
      <c r="F207" s="190" t="s">
        <v>347</v>
      </c>
      <c r="G207" s="191" t="s">
        <v>172</v>
      </c>
      <c r="H207" s="192">
        <v>3.6</v>
      </c>
      <c r="I207" s="193"/>
      <c r="J207" s="194">
        <f>ROUND(I207*H207,2)</f>
        <v>0</v>
      </c>
      <c r="K207" s="190" t="s">
        <v>173</v>
      </c>
      <c r="L207" s="40"/>
      <c r="M207" s="195" t="s">
        <v>1</v>
      </c>
      <c r="N207" s="196" t="s">
        <v>41</v>
      </c>
      <c r="O207" s="72"/>
      <c r="P207" s="197">
        <f>O207*H207</f>
        <v>0</v>
      </c>
      <c r="Q207" s="197">
        <v>0.38700000000000001</v>
      </c>
      <c r="R207" s="197">
        <f>Q207*H207</f>
        <v>1.3932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174</v>
      </c>
      <c r="AT207" s="199" t="s">
        <v>169</v>
      </c>
      <c r="AU207" s="199" t="s">
        <v>86</v>
      </c>
      <c r="AY207" s="18" t="s">
        <v>167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8" t="s">
        <v>84</v>
      </c>
      <c r="BK207" s="200">
        <f>ROUND(I207*H207,2)</f>
        <v>0</v>
      </c>
      <c r="BL207" s="18" t="s">
        <v>174</v>
      </c>
      <c r="BM207" s="199" t="s">
        <v>1297</v>
      </c>
    </row>
    <row r="208" spans="1:65" s="2" customFormat="1" ht="33" customHeight="1">
      <c r="A208" s="35"/>
      <c r="B208" s="36"/>
      <c r="C208" s="188" t="s">
        <v>302</v>
      </c>
      <c r="D208" s="188" t="s">
        <v>169</v>
      </c>
      <c r="E208" s="189" t="s">
        <v>357</v>
      </c>
      <c r="F208" s="190" t="s">
        <v>358</v>
      </c>
      <c r="G208" s="191" t="s">
        <v>172</v>
      </c>
      <c r="H208" s="192">
        <v>3.6</v>
      </c>
      <c r="I208" s="193"/>
      <c r="J208" s="194">
        <f>ROUND(I208*H208,2)</f>
        <v>0</v>
      </c>
      <c r="K208" s="190" t="s">
        <v>173</v>
      </c>
      <c r="L208" s="40"/>
      <c r="M208" s="195" t="s">
        <v>1</v>
      </c>
      <c r="N208" s="196" t="s">
        <v>41</v>
      </c>
      <c r="O208" s="72"/>
      <c r="P208" s="197">
        <f>O208*H208</f>
        <v>0</v>
      </c>
      <c r="Q208" s="197">
        <v>0.10548</v>
      </c>
      <c r="R208" s="197">
        <f>Q208*H208</f>
        <v>0.37972800000000001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174</v>
      </c>
      <c r="AT208" s="199" t="s">
        <v>169</v>
      </c>
      <c r="AU208" s="199" t="s">
        <v>86</v>
      </c>
      <c r="AY208" s="18" t="s">
        <v>167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8" t="s">
        <v>84</v>
      </c>
      <c r="BK208" s="200">
        <f>ROUND(I208*H208,2)</f>
        <v>0</v>
      </c>
      <c r="BL208" s="18" t="s">
        <v>174</v>
      </c>
      <c r="BM208" s="199" t="s">
        <v>1298</v>
      </c>
    </row>
    <row r="209" spans="1:65" s="2" customFormat="1" ht="24.2" customHeight="1">
      <c r="A209" s="35"/>
      <c r="B209" s="36"/>
      <c r="C209" s="188" t="s">
        <v>306</v>
      </c>
      <c r="D209" s="188" t="s">
        <v>169</v>
      </c>
      <c r="E209" s="189" t="s">
        <v>361</v>
      </c>
      <c r="F209" s="190" t="s">
        <v>362</v>
      </c>
      <c r="G209" s="191" t="s">
        <v>172</v>
      </c>
      <c r="H209" s="192">
        <v>7.2</v>
      </c>
      <c r="I209" s="193"/>
      <c r="J209" s="194">
        <f>ROUND(I209*H209,2)</f>
        <v>0</v>
      </c>
      <c r="K209" s="190" t="s">
        <v>173</v>
      </c>
      <c r="L209" s="40"/>
      <c r="M209" s="195" t="s">
        <v>1</v>
      </c>
      <c r="N209" s="196" t="s">
        <v>41</v>
      </c>
      <c r="O209" s="72"/>
      <c r="P209" s="197">
        <f>O209*H209</f>
        <v>0</v>
      </c>
      <c r="Q209" s="197">
        <v>7.1000000000000002E-4</v>
      </c>
      <c r="R209" s="197">
        <f>Q209*H209</f>
        <v>5.1120000000000002E-3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174</v>
      </c>
      <c r="AT209" s="199" t="s">
        <v>169</v>
      </c>
      <c r="AU209" s="199" t="s">
        <v>86</v>
      </c>
      <c r="AY209" s="18" t="s">
        <v>167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8" t="s">
        <v>84</v>
      </c>
      <c r="BK209" s="200">
        <f>ROUND(I209*H209,2)</f>
        <v>0</v>
      </c>
      <c r="BL209" s="18" t="s">
        <v>174</v>
      </c>
      <c r="BM209" s="199" t="s">
        <v>1299</v>
      </c>
    </row>
    <row r="210" spans="1:65" s="2" customFormat="1" ht="16.5" customHeight="1">
      <c r="A210" s="35"/>
      <c r="B210" s="36"/>
      <c r="C210" s="188" t="s">
        <v>312</v>
      </c>
      <c r="D210" s="188" t="s">
        <v>169</v>
      </c>
      <c r="E210" s="189" t="s">
        <v>366</v>
      </c>
      <c r="F210" s="190" t="s">
        <v>367</v>
      </c>
      <c r="G210" s="191" t="s">
        <v>172</v>
      </c>
      <c r="H210" s="192">
        <v>7.2</v>
      </c>
      <c r="I210" s="193"/>
      <c r="J210" s="194">
        <f>ROUND(I210*H210,2)</f>
        <v>0</v>
      </c>
      <c r="K210" s="190" t="s">
        <v>173</v>
      </c>
      <c r="L210" s="40"/>
      <c r="M210" s="195" t="s">
        <v>1</v>
      </c>
      <c r="N210" s="196" t="s">
        <v>41</v>
      </c>
      <c r="O210" s="72"/>
      <c r="P210" s="197">
        <f>O210*H210</f>
        <v>0</v>
      </c>
      <c r="Q210" s="197">
        <v>0.2268</v>
      </c>
      <c r="R210" s="197">
        <f>Q210*H210</f>
        <v>1.63296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174</v>
      </c>
      <c r="AT210" s="199" t="s">
        <v>169</v>
      </c>
      <c r="AU210" s="199" t="s">
        <v>86</v>
      </c>
      <c r="AY210" s="18" t="s">
        <v>167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8" t="s">
        <v>84</v>
      </c>
      <c r="BK210" s="200">
        <f>ROUND(I210*H210,2)</f>
        <v>0</v>
      </c>
      <c r="BL210" s="18" t="s">
        <v>174</v>
      </c>
      <c r="BM210" s="199" t="s">
        <v>1300</v>
      </c>
    </row>
    <row r="211" spans="1:65" s="14" customFormat="1" ht="11.25">
      <c r="B211" s="213"/>
      <c r="C211" s="214"/>
      <c r="D211" s="203" t="s">
        <v>187</v>
      </c>
      <c r="E211" s="215" t="s">
        <v>1</v>
      </c>
      <c r="F211" s="216" t="s">
        <v>369</v>
      </c>
      <c r="G211" s="214"/>
      <c r="H211" s="215" t="s">
        <v>1</v>
      </c>
      <c r="I211" s="217"/>
      <c r="J211" s="214"/>
      <c r="K211" s="214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187</v>
      </c>
      <c r="AU211" s="222" t="s">
        <v>86</v>
      </c>
      <c r="AV211" s="14" t="s">
        <v>84</v>
      </c>
      <c r="AW211" s="14" t="s">
        <v>32</v>
      </c>
      <c r="AX211" s="14" t="s">
        <v>76</v>
      </c>
      <c r="AY211" s="222" t="s">
        <v>167</v>
      </c>
    </row>
    <row r="212" spans="1:65" s="13" customFormat="1" ht="11.25">
      <c r="B212" s="201"/>
      <c r="C212" s="202"/>
      <c r="D212" s="203" t="s">
        <v>187</v>
      </c>
      <c r="E212" s="204" t="s">
        <v>1</v>
      </c>
      <c r="F212" s="205" t="s">
        <v>1301</v>
      </c>
      <c r="G212" s="202"/>
      <c r="H212" s="206">
        <v>7.2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187</v>
      </c>
      <c r="AU212" s="212" t="s">
        <v>86</v>
      </c>
      <c r="AV212" s="13" t="s">
        <v>86</v>
      </c>
      <c r="AW212" s="13" t="s">
        <v>32</v>
      </c>
      <c r="AX212" s="13" t="s">
        <v>84</v>
      </c>
      <c r="AY212" s="212" t="s">
        <v>167</v>
      </c>
    </row>
    <row r="213" spans="1:65" s="2" customFormat="1" ht="33" customHeight="1">
      <c r="A213" s="35"/>
      <c r="B213" s="36"/>
      <c r="C213" s="188" t="s">
        <v>316</v>
      </c>
      <c r="D213" s="188" t="s">
        <v>169</v>
      </c>
      <c r="E213" s="189" t="s">
        <v>372</v>
      </c>
      <c r="F213" s="190" t="s">
        <v>373</v>
      </c>
      <c r="G213" s="191" t="s">
        <v>172</v>
      </c>
      <c r="H213" s="192">
        <v>3.6</v>
      </c>
      <c r="I213" s="193"/>
      <c r="J213" s="194">
        <f>ROUND(I213*H213,2)</f>
        <v>0</v>
      </c>
      <c r="K213" s="190" t="s">
        <v>173</v>
      </c>
      <c r="L213" s="40"/>
      <c r="M213" s="195" t="s">
        <v>1</v>
      </c>
      <c r="N213" s="196" t="s">
        <v>41</v>
      </c>
      <c r="O213" s="72"/>
      <c r="P213" s="197">
        <f>O213*H213</f>
        <v>0</v>
      </c>
      <c r="Q213" s="197">
        <v>0.12966</v>
      </c>
      <c r="R213" s="197">
        <f>Q213*H213</f>
        <v>0.46677600000000002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174</v>
      </c>
      <c r="AT213" s="199" t="s">
        <v>169</v>
      </c>
      <c r="AU213" s="199" t="s">
        <v>86</v>
      </c>
      <c r="AY213" s="18" t="s">
        <v>167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8" t="s">
        <v>84</v>
      </c>
      <c r="BK213" s="200">
        <f>ROUND(I213*H213,2)</f>
        <v>0</v>
      </c>
      <c r="BL213" s="18" t="s">
        <v>174</v>
      </c>
      <c r="BM213" s="199" t="s">
        <v>1302</v>
      </c>
    </row>
    <row r="214" spans="1:65" s="2" customFormat="1" ht="21.75" customHeight="1">
      <c r="A214" s="35"/>
      <c r="B214" s="36"/>
      <c r="C214" s="188" t="s">
        <v>320</v>
      </c>
      <c r="D214" s="188" t="s">
        <v>169</v>
      </c>
      <c r="E214" s="189" t="s">
        <v>376</v>
      </c>
      <c r="F214" s="190" t="s">
        <v>377</v>
      </c>
      <c r="G214" s="191" t="s">
        <v>182</v>
      </c>
      <c r="H214" s="192">
        <v>12</v>
      </c>
      <c r="I214" s="193"/>
      <c r="J214" s="194">
        <f>ROUND(I214*H214,2)</f>
        <v>0</v>
      </c>
      <c r="K214" s="190" t="s">
        <v>173</v>
      </c>
      <c r="L214" s="40"/>
      <c r="M214" s="195" t="s">
        <v>1</v>
      </c>
      <c r="N214" s="196" t="s">
        <v>41</v>
      </c>
      <c r="O214" s="72"/>
      <c r="P214" s="197">
        <f>O214*H214</f>
        <v>0</v>
      </c>
      <c r="Q214" s="197">
        <v>3.5999999999999999E-3</v>
      </c>
      <c r="R214" s="197">
        <f>Q214*H214</f>
        <v>4.3200000000000002E-2</v>
      </c>
      <c r="S214" s="197">
        <v>0</v>
      </c>
      <c r="T214" s="19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174</v>
      </c>
      <c r="AT214" s="199" t="s">
        <v>169</v>
      </c>
      <c r="AU214" s="199" t="s">
        <v>86</v>
      </c>
      <c r="AY214" s="18" t="s">
        <v>167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8" t="s">
        <v>84</v>
      </c>
      <c r="BK214" s="200">
        <f>ROUND(I214*H214,2)</f>
        <v>0</v>
      </c>
      <c r="BL214" s="18" t="s">
        <v>174</v>
      </c>
      <c r="BM214" s="199" t="s">
        <v>1303</v>
      </c>
    </row>
    <row r="215" spans="1:65" s="12" customFormat="1" ht="22.9" customHeight="1">
      <c r="B215" s="172"/>
      <c r="C215" s="173"/>
      <c r="D215" s="174" t="s">
        <v>75</v>
      </c>
      <c r="E215" s="186" t="s">
        <v>207</v>
      </c>
      <c r="F215" s="186" t="s">
        <v>379</v>
      </c>
      <c r="G215" s="173"/>
      <c r="H215" s="173"/>
      <c r="I215" s="176"/>
      <c r="J215" s="187">
        <f>BK215</f>
        <v>0</v>
      </c>
      <c r="K215" s="173"/>
      <c r="L215" s="178"/>
      <c r="M215" s="179"/>
      <c r="N215" s="180"/>
      <c r="O215" s="180"/>
      <c r="P215" s="181">
        <f>SUM(P216:P257)</f>
        <v>0</v>
      </c>
      <c r="Q215" s="180"/>
      <c r="R215" s="181">
        <f>SUM(R216:R257)</f>
        <v>9.4483820000000023</v>
      </c>
      <c r="S215" s="180"/>
      <c r="T215" s="182">
        <f>SUM(T216:T257)</f>
        <v>0</v>
      </c>
      <c r="AR215" s="183" t="s">
        <v>84</v>
      </c>
      <c r="AT215" s="184" t="s">
        <v>75</v>
      </c>
      <c r="AU215" s="184" t="s">
        <v>84</v>
      </c>
      <c r="AY215" s="183" t="s">
        <v>167</v>
      </c>
      <c r="BK215" s="185">
        <f>SUM(BK216:BK257)</f>
        <v>0</v>
      </c>
    </row>
    <row r="216" spans="1:65" s="2" customFormat="1" ht="24.2" customHeight="1">
      <c r="A216" s="35"/>
      <c r="B216" s="36"/>
      <c r="C216" s="188" t="s">
        <v>325</v>
      </c>
      <c r="D216" s="188" t="s">
        <v>169</v>
      </c>
      <c r="E216" s="189" t="s">
        <v>1304</v>
      </c>
      <c r="F216" s="190" t="s">
        <v>1305</v>
      </c>
      <c r="G216" s="191" t="s">
        <v>338</v>
      </c>
      <c r="H216" s="192">
        <v>2</v>
      </c>
      <c r="I216" s="193"/>
      <c r="J216" s="194">
        <f>ROUND(I216*H216,2)</f>
        <v>0</v>
      </c>
      <c r="K216" s="190" t="s">
        <v>173</v>
      </c>
      <c r="L216" s="40"/>
      <c r="M216" s="195" t="s">
        <v>1</v>
      </c>
      <c r="N216" s="196" t="s">
        <v>41</v>
      </c>
      <c r="O216" s="72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174</v>
      </c>
      <c r="AT216" s="199" t="s">
        <v>169</v>
      </c>
      <c r="AU216" s="199" t="s">
        <v>86</v>
      </c>
      <c r="AY216" s="18" t="s">
        <v>167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8" t="s">
        <v>84</v>
      </c>
      <c r="BK216" s="200">
        <f>ROUND(I216*H216,2)</f>
        <v>0</v>
      </c>
      <c r="BL216" s="18" t="s">
        <v>174</v>
      </c>
      <c r="BM216" s="199" t="s">
        <v>1306</v>
      </c>
    </row>
    <row r="217" spans="1:65" s="2" customFormat="1" ht="24.2" customHeight="1">
      <c r="A217" s="35"/>
      <c r="B217" s="36"/>
      <c r="C217" s="234" t="s">
        <v>330</v>
      </c>
      <c r="D217" s="234" t="s">
        <v>278</v>
      </c>
      <c r="E217" s="235" t="s">
        <v>1307</v>
      </c>
      <c r="F217" s="236" t="s">
        <v>1308</v>
      </c>
      <c r="G217" s="237" t="s">
        <v>338</v>
      </c>
      <c r="H217" s="238">
        <v>2</v>
      </c>
      <c r="I217" s="239"/>
      <c r="J217" s="240">
        <f>ROUND(I217*H217,2)</f>
        <v>0</v>
      </c>
      <c r="K217" s="236" t="s">
        <v>1</v>
      </c>
      <c r="L217" s="241"/>
      <c r="M217" s="242" t="s">
        <v>1</v>
      </c>
      <c r="N217" s="243" t="s">
        <v>41</v>
      </c>
      <c r="O217" s="72"/>
      <c r="P217" s="197">
        <f>O217*H217</f>
        <v>0</v>
      </c>
      <c r="Q217" s="197">
        <v>1.0800000000000001E-2</v>
      </c>
      <c r="R217" s="197">
        <f>Q217*H217</f>
        <v>2.1600000000000001E-2</v>
      </c>
      <c r="S217" s="197">
        <v>0</v>
      </c>
      <c r="T217" s="19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207</v>
      </c>
      <c r="AT217" s="199" t="s">
        <v>278</v>
      </c>
      <c r="AU217" s="199" t="s">
        <v>86</v>
      </c>
      <c r="AY217" s="18" t="s">
        <v>167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8" t="s">
        <v>84</v>
      </c>
      <c r="BK217" s="200">
        <f>ROUND(I217*H217,2)</f>
        <v>0</v>
      </c>
      <c r="BL217" s="18" t="s">
        <v>174</v>
      </c>
      <c r="BM217" s="199" t="s">
        <v>1309</v>
      </c>
    </row>
    <row r="218" spans="1:65" s="2" customFormat="1" ht="24.2" customHeight="1">
      <c r="A218" s="35"/>
      <c r="B218" s="36"/>
      <c r="C218" s="188" t="s">
        <v>335</v>
      </c>
      <c r="D218" s="188" t="s">
        <v>169</v>
      </c>
      <c r="E218" s="189" t="s">
        <v>1310</v>
      </c>
      <c r="F218" s="190" t="s">
        <v>1311</v>
      </c>
      <c r="G218" s="191" t="s">
        <v>182</v>
      </c>
      <c r="H218" s="192">
        <v>412</v>
      </c>
      <c r="I218" s="193"/>
      <c r="J218" s="194">
        <f>ROUND(I218*H218,2)</f>
        <v>0</v>
      </c>
      <c r="K218" s="190" t="s">
        <v>173</v>
      </c>
      <c r="L218" s="40"/>
      <c r="M218" s="195" t="s">
        <v>1</v>
      </c>
      <c r="N218" s="196" t="s">
        <v>41</v>
      </c>
      <c r="O218" s="72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174</v>
      </c>
      <c r="AT218" s="199" t="s">
        <v>169</v>
      </c>
      <c r="AU218" s="199" t="s">
        <v>86</v>
      </c>
      <c r="AY218" s="18" t="s">
        <v>167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8" t="s">
        <v>84</v>
      </c>
      <c r="BK218" s="200">
        <f>ROUND(I218*H218,2)</f>
        <v>0</v>
      </c>
      <c r="BL218" s="18" t="s">
        <v>174</v>
      </c>
      <c r="BM218" s="199" t="s">
        <v>1312</v>
      </c>
    </row>
    <row r="219" spans="1:65" s="2" customFormat="1" ht="21.75" customHeight="1">
      <c r="A219" s="35"/>
      <c r="B219" s="36"/>
      <c r="C219" s="234" t="s">
        <v>340</v>
      </c>
      <c r="D219" s="234" t="s">
        <v>278</v>
      </c>
      <c r="E219" s="235" t="s">
        <v>1313</v>
      </c>
      <c r="F219" s="236" t="s">
        <v>1314</v>
      </c>
      <c r="G219" s="237" t="s">
        <v>182</v>
      </c>
      <c r="H219" s="238">
        <v>416.12</v>
      </c>
      <c r="I219" s="239"/>
      <c r="J219" s="240">
        <f>ROUND(I219*H219,2)</f>
        <v>0</v>
      </c>
      <c r="K219" s="236" t="s">
        <v>173</v>
      </c>
      <c r="L219" s="241"/>
      <c r="M219" s="242" t="s">
        <v>1</v>
      </c>
      <c r="N219" s="243" t="s">
        <v>41</v>
      </c>
      <c r="O219" s="72"/>
      <c r="P219" s="197">
        <f>O219*H219</f>
        <v>0</v>
      </c>
      <c r="Q219" s="197">
        <v>1.4500000000000001E-2</v>
      </c>
      <c r="R219" s="197">
        <f>Q219*H219</f>
        <v>6.0337400000000008</v>
      </c>
      <c r="S219" s="197">
        <v>0</v>
      </c>
      <c r="T219" s="19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207</v>
      </c>
      <c r="AT219" s="199" t="s">
        <v>278</v>
      </c>
      <c r="AU219" s="199" t="s">
        <v>86</v>
      </c>
      <c r="AY219" s="18" t="s">
        <v>167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8" t="s">
        <v>84</v>
      </c>
      <c r="BK219" s="200">
        <f>ROUND(I219*H219,2)</f>
        <v>0</v>
      </c>
      <c r="BL219" s="18" t="s">
        <v>174</v>
      </c>
      <c r="BM219" s="199" t="s">
        <v>1315</v>
      </c>
    </row>
    <row r="220" spans="1:65" s="13" customFormat="1" ht="11.25">
      <c r="B220" s="201"/>
      <c r="C220" s="202"/>
      <c r="D220" s="203" t="s">
        <v>187</v>
      </c>
      <c r="E220" s="202"/>
      <c r="F220" s="205" t="s">
        <v>1316</v>
      </c>
      <c r="G220" s="202"/>
      <c r="H220" s="206">
        <v>416.12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187</v>
      </c>
      <c r="AU220" s="212" t="s">
        <v>86</v>
      </c>
      <c r="AV220" s="13" t="s">
        <v>86</v>
      </c>
      <c r="AW220" s="13" t="s">
        <v>4</v>
      </c>
      <c r="AX220" s="13" t="s">
        <v>84</v>
      </c>
      <c r="AY220" s="212" t="s">
        <v>167</v>
      </c>
    </row>
    <row r="221" spans="1:65" s="2" customFormat="1" ht="21.75" customHeight="1">
      <c r="A221" s="35"/>
      <c r="B221" s="36"/>
      <c r="C221" s="234" t="s">
        <v>345</v>
      </c>
      <c r="D221" s="234" t="s">
        <v>278</v>
      </c>
      <c r="E221" s="235" t="s">
        <v>1317</v>
      </c>
      <c r="F221" s="236" t="s">
        <v>1318</v>
      </c>
      <c r="G221" s="237" t="s">
        <v>338</v>
      </c>
      <c r="H221" s="238">
        <v>77</v>
      </c>
      <c r="I221" s="239"/>
      <c r="J221" s="240">
        <f>ROUND(I221*H221,2)</f>
        <v>0</v>
      </c>
      <c r="K221" s="236" t="s">
        <v>173</v>
      </c>
      <c r="L221" s="241"/>
      <c r="M221" s="242" t="s">
        <v>1</v>
      </c>
      <c r="N221" s="243" t="s">
        <v>41</v>
      </c>
      <c r="O221" s="72"/>
      <c r="P221" s="197">
        <f>O221*H221</f>
        <v>0</v>
      </c>
      <c r="Q221" s="197">
        <v>2.9999999999999997E-4</v>
      </c>
      <c r="R221" s="197">
        <f>Q221*H221</f>
        <v>2.3099999999999999E-2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207</v>
      </c>
      <c r="AT221" s="199" t="s">
        <v>278</v>
      </c>
      <c r="AU221" s="199" t="s">
        <v>86</v>
      </c>
      <c r="AY221" s="18" t="s">
        <v>167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8" t="s">
        <v>84</v>
      </c>
      <c r="BK221" s="200">
        <f>ROUND(I221*H221,2)</f>
        <v>0</v>
      </c>
      <c r="BL221" s="18" t="s">
        <v>174</v>
      </c>
      <c r="BM221" s="199" t="s">
        <v>1319</v>
      </c>
    </row>
    <row r="222" spans="1:65" s="13" customFormat="1" ht="11.25">
      <c r="B222" s="201"/>
      <c r="C222" s="202"/>
      <c r="D222" s="203" t="s">
        <v>187</v>
      </c>
      <c r="E222" s="204" t="s">
        <v>1</v>
      </c>
      <c r="F222" s="205" t="s">
        <v>1320</v>
      </c>
      <c r="G222" s="202"/>
      <c r="H222" s="206">
        <v>77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187</v>
      </c>
      <c r="AU222" s="212" t="s">
        <v>86</v>
      </c>
      <c r="AV222" s="13" t="s">
        <v>86</v>
      </c>
      <c r="AW222" s="13" t="s">
        <v>32</v>
      </c>
      <c r="AX222" s="13" t="s">
        <v>84</v>
      </c>
      <c r="AY222" s="212" t="s">
        <v>167</v>
      </c>
    </row>
    <row r="223" spans="1:65" s="2" customFormat="1" ht="33" customHeight="1">
      <c r="A223" s="35"/>
      <c r="B223" s="36"/>
      <c r="C223" s="188" t="s">
        <v>349</v>
      </c>
      <c r="D223" s="188" t="s">
        <v>169</v>
      </c>
      <c r="E223" s="189" t="s">
        <v>1321</v>
      </c>
      <c r="F223" s="190" t="s">
        <v>1322</v>
      </c>
      <c r="G223" s="191" t="s">
        <v>338</v>
      </c>
      <c r="H223" s="192">
        <v>6</v>
      </c>
      <c r="I223" s="193"/>
      <c r="J223" s="194">
        <f>ROUND(I223*H223,2)</f>
        <v>0</v>
      </c>
      <c r="K223" s="190" t="s">
        <v>173</v>
      </c>
      <c r="L223" s="40"/>
      <c r="M223" s="195" t="s">
        <v>1</v>
      </c>
      <c r="N223" s="196" t="s">
        <v>41</v>
      </c>
      <c r="O223" s="72"/>
      <c r="P223" s="197">
        <f>O223*H223</f>
        <v>0</v>
      </c>
      <c r="Q223" s="197">
        <v>1.67E-3</v>
      </c>
      <c r="R223" s="197">
        <f>Q223*H223</f>
        <v>1.0020000000000001E-2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174</v>
      </c>
      <c r="AT223" s="199" t="s">
        <v>169</v>
      </c>
      <c r="AU223" s="199" t="s">
        <v>86</v>
      </c>
      <c r="AY223" s="18" t="s">
        <v>167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8" t="s">
        <v>84</v>
      </c>
      <c r="BK223" s="200">
        <f>ROUND(I223*H223,2)</f>
        <v>0</v>
      </c>
      <c r="BL223" s="18" t="s">
        <v>174</v>
      </c>
      <c r="BM223" s="199" t="s">
        <v>1323</v>
      </c>
    </row>
    <row r="224" spans="1:65" s="2" customFormat="1" ht="24.2" customHeight="1">
      <c r="A224" s="35"/>
      <c r="B224" s="36"/>
      <c r="C224" s="234" t="s">
        <v>356</v>
      </c>
      <c r="D224" s="234" t="s">
        <v>278</v>
      </c>
      <c r="E224" s="235" t="s">
        <v>1324</v>
      </c>
      <c r="F224" s="236" t="s">
        <v>1325</v>
      </c>
      <c r="G224" s="237" t="s">
        <v>338</v>
      </c>
      <c r="H224" s="238">
        <v>3.03</v>
      </c>
      <c r="I224" s="239"/>
      <c r="J224" s="240">
        <f>ROUND(I224*H224,2)</f>
        <v>0</v>
      </c>
      <c r="K224" s="236" t="s">
        <v>173</v>
      </c>
      <c r="L224" s="241"/>
      <c r="M224" s="242" t="s">
        <v>1</v>
      </c>
      <c r="N224" s="243" t="s">
        <v>41</v>
      </c>
      <c r="O224" s="72"/>
      <c r="P224" s="197">
        <f>O224*H224</f>
        <v>0</v>
      </c>
      <c r="Q224" s="197">
        <v>9.5999999999999992E-3</v>
      </c>
      <c r="R224" s="197">
        <f>Q224*H224</f>
        <v>2.9087999999999996E-2</v>
      </c>
      <c r="S224" s="197">
        <v>0</v>
      </c>
      <c r="T224" s="19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207</v>
      </c>
      <c r="AT224" s="199" t="s">
        <v>278</v>
      </c>
      <c r="AU224" s="199" t="s">
        <v>86</v>
      </c>
      <c r="AY224" s="18" t="s">
        <v>167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8" t="s">
        <v>84</v>
      </c>
      <c r="BK224" s="200">
        <f>ROUND(I224*H224,2)</f>
        <v>0</v>
      </c>
      <c r="BL224" s="18" t="s">
        <v>174</v>
      </c>
      <c r="BM224" s="199" t="s">
        <v>1326</v>
      </c>
    </row>
    <row r="225" spans="1:65" s="13" customFormat="1" ht="11.25">
      <c r="B225" s="201"/>
      <c r="C225" s="202"/>
      <c r="D225" s="203" t="s">
        <v>187</v>
      </c>
      <c r="E225" s="202"/>
      <c r="F225" s="205" t="s">
        <v>1327</v>
      </c>
      <c r="G225" s="202"/>
      <c r="H225" s="206">
        <v>3.03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187</v>
      </c>
      <c r="AU225" s="212" t="s">
        <v>86</v>
      </c>
      <c r="AV225" s="13" t="s">
        <v>86</v>
      </c>
      <c r="AW225" s="13" t="s">
        <v>4</v>
      </c>
      <c r="AX225" s="13" t="s">
        <v>84</v>
      </c>
      <c r="AY225" s="212" t="s">
        <v>167</v>
      </c>
    </row>
    <row r="226" spans="1:65" s="2" customFormat="1" ht="24.2" customHeight="1">
      <c r="A226" s="35"/>
      <c r="B226" s="36"/>
      <c r="C226" s="234" t="s">
        <v>360</v>
      </c>
      <c r="D226" s="234" t="s">
        <v>278</v>
      </c>
      <c r="E226" s="235" t="s">
        <v>1328</v>
      </c>
      <c r="F226" s="236" t="s">
        <v>1329</v>
      </c>
      <c r="G226" s="237" t="s">
        <v>338</v>
      </c>
      <c r="H226" s="238">
        <v>3.03</v>
      </c>
      <c r="I226" s="239"/>
      <c r="J226" s="240">
        <f>ROUND(I226*H226,2)</f>
        <v>0</v>
      </c>
      <c r="K226" s="236" t="s">
        <v>173</v>
      </c>
      <c r="L226" s="241"/>
      <c r="M226" s="242" t="s">
        <v>1</v>
      </c>
      <c r="N226" s="243" t="s">
        <v>41</v>
      </c>
      <c r="O226" s="72"/>
      <c r="P226" s="197">
        <f>O226*H226</f>
        <v>0</v>
      </c>
      <c r="Q226" s="197">
        <v>1.78E-2</v>
      </c>
      <c r="R226" s="197">
        <f>Q226*H226</f>
        <v>5.3933999999999996E-2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207</v>
      </c>
      <c r="AT226" s="199" t="s">
        <v>278</v>
      </c>
      <c r="AU226" s="199" t="s">
        <v>86</v>
      </c>
      <c r="AY226" s="18" t="s">
        <v>167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8" t="s">
        <v>84</v>
      </c>
      <c r="BK226" s="200">
        <f>ROUND(I226*H226,2)</f>
        <v>0</v>
      </c>
      <c r="BL226" s="18" t="s">
        <v>174</v>
      </c>
      <c r="BM226" s="199" t="s">
        <v>1330</v>
      </c>
    </row>
    <row r="227" spans="1:65" s="13" customFormat="1" ht="11.25">
      <c r="B227" s="201"/>
      <c r="C227" s="202"/>
      <c r="D227" s="203" t="s">
        <v>187</v>
      </c>
      <c r="E227" s="202"/>
      <c r="F227" s="205" t="s">
        <v>1327</v>
      </c>
      <c r="G227" s="202"/>
      <c r="H227" s="206">
        <v>3.03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187</v>
      </c>
      <c r="AU227" s="212" t="s">
        <v>86</v>
      </c>
      <c r="AV227" s="13" t="s">
        <v>86</v>
      </c>
      <c r="AW227" s="13" t="s">
        <v>4</v>
      </c>
      <c r="AX227" s="13" t="s">
        <v>84</v>
      </c>
      <c r="AY227" s="212" t="s">
        <v>167</v>
      </c>
    </row>
    <row r="228" spans="1:65" s="2" customFormat="1" ht="24.2" customHeight="1">
      <c r="A228" s="35"/>
      <c r="B228" s="36"/>
      <c r="C228" s="188" t="s">
        <v>365</v>
      </c>
      <c r="D228" s="188" t="s">
        <v>169</v>
      </c>
      <c r="E228" s="189" t="s">
        <v>1331</v>
      </c>
      <c r="F228" s="190" t="s">
        <v>1332</v>
      </c>
      <c r="G228" s="191" t="s">
        <v>338</v>
      </c>
      <c r="H228" s="192">
        <v>7</v>
      </c>
      <c r="I228" s="193"/>
      <c r="J228" s="194">
        <f>ROUND(I228*H228,2)</f>
        <v>0</v>
      </c>
      <c r="K228" s="190" t="s">
        <v>173</v>
      </c>
      <c r="L228" s="40"/>
      <c r="M228" s="195" t="s">
        <v>1</v>
      </c>
      <c r="N228" s="196" t="s">
        <v>41</v>
      </c>
      <c r="O228" s="72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174</v>
      </c>
      <c r="AT228" s="199" t="s">
        <v>169</v>
      </c>
      <c r="AU228" s="199" t="s">
        <v>86</v>
      </c>
      <c r="AY228" s="18" t="s">
        <v>167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8" t="s">
        <v>84</v>
      </c>
      <c r="BK228" s="200">
        <f>ROUND(I228*H228,2)</f>
        <v>0</v>
      </c>
      <c r="BL228" s="18" t="s">
        <v>174</v>
      </c>
      <c r="BM228" s="199" t="s">
        <v>1333</v>
      </c>
    </row>
    <row r="229" spans="1:65" s="13" customFormat="1" ht="11.25">
      <c r="B229" s="201"/>
      <c r="C229" s="202"/>
      <c r="D229" s="203" t="s">
        <v>187</v>
      </c>
      <c r="E229" s="204" t="s">
        <v>1</v>
      </c>
      <c r="F229" s="205" t="s">
        <v>1334</v>
      </c>
      <c r="G229" s="202"/>
      <c r="H229" s="206">
        <v>7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187</v>
      </c>
      <c r="AU229" s="212" t="s">
        <v>86</v>
      </c>
      <c r="AV229" s="13" t="s">
        <v>86</v>
      </c>
      <c r="AW229" s="13" t="s">
        <v>32</v>
      </c>
      <c r="AX229" s="13" t="s">
        <v>84</v>
      </c>
      <c r="AY229" s="212" t="s">
        <v>167</v>
      </c>
    </row>
    <row r="230" spans="1:65" s="2" customFormat="1" ht="24.2" customHeight="1">
      <c r="A230" s="35"/>
      <c r="B230" s="36"/>
      <c r="C230" s="234" t="s">
        <v>371</v>
      </c>
      <c r="D230" s="234" t="s">
        <v>278</v>
      </c>
      <c r="E230" s="235" t="s">
        <v>1335</v>
      </c>
      <c r="F230" s="236" t="s">
        <v>1336</v>
      </c>
      <c r="G230" s="237" t="s">
        <v>338</v>
      </c>
      <c r="H230" s="238">
        <v>1</v>
      </c>
      <c r="I230" s="239"/>
      <c r="J230" s="240">
        <f t="shared" ref="J230:J257" si="0">ROUND(I230*H230,2)</f>
        <v>0</v>
      </c>
      <c r="K230" s="236" t="s">
        <v>173</v>
      </c>
      <c r="L230" s="241"/>
      <c r="M230" s="242" t="s">
        <v>1</v>
      </c>
      <c r="N230" s="243" t="s">
        <v>41</v>
      </c>
      <c r="O230" s="72"/>
      <c r="P230" s="197">
        <f t="shared" ref="P230:P257" si="1">O230*H230</f>
        <v>0</v>
      </c>
      <c r="Q230" s="197">
        <v>8.0000000000000002E-3</v>
      </c>
      <c r="R230" s="197">
        <f t="shared" ref="R230:R257" si="2">Q230*H230</f>
        <v>8.0000000000000002E-3</v>
      </c>
      <c r="S230" s="197">
        <v>0</v>
      </c>
      <c r="T230" s="198">
        <f t="shared" ref="T230:T257" si="3"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207</v>
      </c>
      <c r="AT230" s="199" t="s">
        <v>278</v>
      </c>
      <c r="AU230" s="199" t="s">
        <v>86</v>
      </c>
      <c r="AY230" s="18" t="s">
        <v>167</v>
      </c>
      <c r="BE230" s="200">
        <f t="shared" ref="BE230:BE257" si="4">IF(N230="základní",J230,0)</f>
        <v>0</v>
      </c>
      <c r="BF230" s="200">
        <f t="shared" ref="BF230:BF257" si="5">IF(N230="snížená",J230,0)</f>
        <v>0</v>
      </c>
      <c r="BG230" s="200">
        <f t="shared" ref="BG230:BG257" si="6">IF(N230="zákl. přenesená",J230,0)</f>
        <v>0</v>
      </c>
      <c r="BH230" s="200">
        <f t="shared" ref="BH230:BH257" si="7">IF(N230="sníž. přenesená",J230,0)</f>
        <v>0</v>
      </c>
      <c r="BI230" s="200">
        <f t="shared" ref="BI230:BI257" si="8">IF(N230="nulová",J230,0)</f>
        <v>0</v>
      </c>
      <c r="BJ230" s="18" t="s">
        <v>84</v>
      </c>
      <c r="BK230" s="200">
        <f t="shared" ref="BK230:BK257" si="9">ROUND(I230*H230,2)</f>
        <v>0</v>
      </c>
      <c r="BL230" s="18" t="s">
        <v>174</v>
      </c>
      <c r="BM230" s="199" t="s">
        <v>1337</v>
      </c>
    </row>
    <row r="231" spans="1:65" s="2" customFormat="1" ht="24.2" customHeight="1">
      <c r="A231" s="35"/>
      <c r="B231" s="36"/>
      <c r="C231" s="234" t="s">
        <v>375</v>
      </c>
      <c r="D231" s="234" t="s">
        <v>278</v>
      </c>
      <c r="E231" s="235" t="s">
        <v>1338</v>
      </c>
      <c r="F231" s="236" t="s">
        <v>1339</v>
      </c>
      <c r="G231" s="237" t="s">
        <v>338</v>
      </c>
      <c r="H231" s="238">
        <v>2</v>
      </c>
      <c r="I231" s="239"/>
      <c r="J231" s="240">
        <f t="shared" si="0"/>
        <v>0</v>
      </c>
      <c r="K231" s="236" t="s">
        <v>173</v>
      </c>
      <c r="L231" s="241"/>
      <c r="M231" s="242" t="s">
        <v>1</v>
      </c>
      <c r="N231" s="243" t="s">
        <v>41</v>
      </c>
      <c r="O231" s="72"/>
      <c r="P231" s="197">
        <f t="shared" si="1"/>
        <v>0</v>
      </c>
      <c r="Q231" s="197">
        <v>6.7000000000000002E-3</v>
      </c>
      <c r="R231" s="197">
        <f t="shared" si="2"/>
        <v>1.34E-2</v>
      </c>
      <c r="S231" s="197">
        <v>0</v>
      </c>
      <c r="T231" s="198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207</v>
      </c>
      <c r="AT231" s="199" t="s">
        <v>278</v>
      </c>
      <c r="AU231" s="199" t="s">
        <v>86</v>
      </c>
      <c r="AY231" s="18" t="s">
        <v>167</v>
      </c>
      <c r="BE231" s="200">
        <f t="shared" si="4"/>
        <v>0</v>
      </c>
      <c r="BF231" s="200">
        <f t="shared" si="5"/>
        <v>0</v>
      </c>
      <c r="BG231" s="200">
        <f t="shared" si="6"/>
        <v>0</v>
      </c>
      <c r="BH231" s="200">
        <f t="shared" si="7"/>
        <v>0</v>
      </c>
      <c r="BI231" s="200">
        <f t="shared" si="8"/>
        <v>0</v>
      </c>
      <c r="BJ231" s="18" t="s">
        <v>84</v>
      </c>
      <c r="BK231" s="200">
        <f t="shared" si="9"/>
        <v>0</v>
      </c>
      <c r="BL231" s="18" t="s">
        <v>174</v>
      </c>
      <c r="BM231" s="199" t="s">
        <v>1340</v>
      </c>
    </row>
    <row r="232" spans="1:65" s="2" customFormat="1" ht="24.2" customHeight="1">
      <c r="A232" s="35"/>
      <c r="B232" s="36"/>
      <c r="C232" s="234" t="s">
        <v>124</v>
      </c>
      <c r="D232" s="234" t="s">
        <v>278</v>
      </c>
      <c r="E232" s="235" t="s">
        <v>1341</v>
      </c>
      <c r="F232" s="236" t="s">
        <v>1342</v>
      </c>
      <c r="G232" s="237" t="s">
        <v>338</v>
      </c>
      <c r="H232" s="238">
        <v>2</v>
      </c>
      <c r="I232" s="239"/>
      <c r="J232" s="240">
        <f t="shared" si="0"/>
        <v>0</v>
      </c>
      <c r="K232" s="236" t="s">
        <v>173</v>
      </c>
      <c r="L232" s="241"/>
      <c r="M232" s="242" t="s">
        <v>1</v>
      </c>
      <c r="N232" s="243" t="s">
        <v>41</v>
      </c>
      <c r="O232" s="72"/>
      <c r="P232" s="197">
        <f t="shared" si="1"/>
        <v>0</v>
      </c>
      <c r="Q232" s="197">
        <v>8.6999999999999994E-3</v>
      </c>
      <c r="R232" s="197">
        <f t="shared" si="2"/>
        <v>1.7399999999999999E-2</v>
      </c>
      <c r="S232" s="197">
        <v>0</v>
      </c>
      <c r="T232" s="198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207</v>
      </c>
      <c r="AT232" s="199" t="s">
        <v>278</v>
      </c>
      <c r="AU232" s="199" t="s">
        <v>86</v>
      </c>
      <c r="AY232" s="18" t="s">
        <v>167</v>
      </c>
      <c r="BE232" s="200">
        <f t="shared" si="4"/>
        <v>0</v>
      </c>
      <c r="BF232" s="200">
        <f t="shared" si="5"/>
        <v>0</v>
      </c>
      <c r="BG232" s="200">
        <f t="shared" si="6"/>
        <v>0</v>
      </c>
      <c r="BH232" s="200">
        <f t="shared" si="7"/>
        <v>0</v>
      </c>
      <c r="BI232" s="200">
        <f t="shared" si="8"/>
        <v>0</v>
      </c>
      <c r="BJ232" s="18" t="s">
        <v>84</v>
      </c>
      <c r="BK232" s="200">
        <f t="shared" si="9"/>
        <v>0</v>
      </c>
      <c r="BL232" s="18" t="s">
        <v>174</v>
      </c>
      <c r="BM232" s="199" t="s">
        <v>1343</v>
      </c>
    </row>
    <row r="233" spans="1:65" s="2" customFormat="1" ht="24.2" customHeight="1">
      <c r="A233" s="35"/>
      <c r="B233" s="36"/>
      <c r="C233" s="234" t="s">
        <v>389</v>
      </c>
      <c r="D233" s="234" t="s">
        <v>278</v>
      </c>
      <c r="E233" s="235" t="s">
        <v>1344</v>
      </c>
      <c r="F233" s="236" t="s">
        <v>1345</v>
      </c>
      <c r="G233" s="237" t="s">
        <v>338</v>
      </c>
      <c r="H233" s="238">
        <v>2</v>
      </c>
      <c r="I233" s="239"/>
      <c r="J233" s="240">
        <f t="shared" si="0"/>
        <v>0</v>
      </c>
      <c r="K233" s="236" t="s">
        <v>173</v>
      </c>
      <c r="L233" s="241"/>
      <c r="M233" s="242" t="s">
        <v>1</v>
      </c>
      <c r="N233" s="243" t="s">
        <v>41</v>
      </c>
      <c r="O233" s="72"/>
      <c r="P233" s="197">
        <f t="shared" si="1"/>
        <v>0</v>
      </c>
      <c r="Q233" s="197">
        <v>6.7999999999999996E-3</v>
      </c>
      <c r="R233" s="197">
        <f t="shared" si="2"/>
        <v>1.3599999999999999E-2</v>
      </c>
      <c r="S233" s="197">
        <v>0</v>
      </c>
      <c r="T233" s="198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207</v>
      </c>
      <c r="AT233" s="199" t="s">
        <v>278</v>
      </c>
      <c r="AU233" s="199" t="s">
        <v>86</v>
      </c>
      <c r="AY233" s="18" t="s">
        <v>167</v>
      </c>
      <c r="BE233" s="200">
        <f t="shared" si="4"/>
        <v>0</v>
      </c>
      <c r="BF233" s="200">
        <f t="shared" si="5"/>
        <v>0</v>
      </c>
      <c r="BG233" s="200">
        <f t="shared" si="6"/>
        <v>0</v>
      </c>
      <c r="BH233" s="200">
        <f t="shared" si="7"/>
        <v>0</v>
      </c>
      <c r="BI233" s="200">
        <f t="shared" si="8"/>
        <v>0</v>
      </c>
      <c r="BJ233" s="18" t="s">
        <v>84</v>
      </c>
      <c r="BK233" s="200">
        <f t="shared" si="9"/>
        <v>0</v>
      </c>
      <c r="BL233" s="18" t="s">
        <v>174</v>
      </c>
      <c r="BM233" s="199" t="s">
        <v>1346</v>
      </c>
    </row>
    <row r="234" spans="1:65" s="2" customFormat="1" ht="24.2" customHeight="1">
      <c r="A234" s="35"/>
      <c r="B234" s="36"/>
      <c r="C234" s="188" t="s">
        <v>393</v>
      </c>
      <c r="D234" s="188" t="s">
        <v>169</v>
      </c>
      <c r="E234" s="189" t="s">
        <v>1347</v>
      </c>
      <c r="F234" s="190" t="s">
        <v>1348</v>
      </c>
      <c r="G234" s="191" t="s">
        <v>338</v>
      </c>
      <c r="H234" s="192">
        <v>6</v>
      </c>
      <c r="I234" s="193"/>
      <c r="J234" s="194">
        <f t="shared" si="0"/>
        <v>0</v>
      </c>
      <c r="K234" s="190" t="s">
        <v>173</v>
      </c>
      <c r="L234" s="40"/>
      <c r="M234" s="195" t="s">
        <v>1</v>
      </c>
      <c r="N234" s="196" t="s">
        <v>41</v>
      </c>
      <c r="O234" s="72"/>
      <c r="P234" s="197">
        <f t="shared" si="1"/>
        <v>0</v>
      </c>
      <c r="Q234" s="197">
        <v>1.67E-3</v>
      </c>
      <c r="R234" s="197">
        <f t="shared" si="2"/>
        <v>1.0020000000000001E-2</v>
      </c>
      <c r="S234" s="197">
        <v>0</v>
      </c>
      <c r="T234" s="198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9" t="s">
        <v>174</v>
      </c>
      <c r="AT234" s="199" t="s">
        <v>169</v>
      </c>
      <c r="AU234" s="199" t="s">
        <v>86</v>
      </c>
      <c r="AY234" s="18" t="s">
        <v>167</v>
      </c>
      <c r="BE234" s="200">
        <f t="shared" si="4"/>
        <v>0</v>
      </c>
      <c r="BF234" s="200">
        <f t="shared" si="5"/>
        <v>0</v>
      </c>
      <c r="BG234" s="200">
        <f t="shared" si="6"/>
        <v>0</v>
      </c>
      <c r="BH234" s="200">
        <f t="shared" si="7"/>
        <v>0</v>
      </c>
      <c r="BI234" s="200">
        <f t="shared" si="8"/>
        <v>0</v>
      </c>
      <c r="BJ234" s="18" t="s">
        <v>84</v>
      </c>
      <c r="BK234" s="200">
        <f t="shared" si="9"/>
        <v>0</v>
      </c>
      <c r="BL234" s="18" t="s">
        <v>174</v>
      </c>
      <c r="BM234" s="199" t="s">
        <v>1349</v>
      </c>
    </row>
    <row r="235" spans="1:65" s="2" customFormat="1" ht="33" customHeight="1">
      <c r="A235" s="35"/>
      <c r="B235" s="36"/>
      <c r="C235" s="234" t="s">
        <v>397</v>
      </c>
      <c r="D235" s="234" t="s">
        <v>278</v>
      </c>
      <c r="E235" s="235" t="s">
        <v>1350</v>
      </c>
      <c r="F235" s="236" t="s">
        <v>1351</v>
      </c>
      <c r="G235" s="237" t="s">
        <v>338</v>
      </c>
      <c r="H235" s="238">
        <v>6</v>
      </c>
      <c r="I235" s="239"/>
      <c r="J235" s="240">
        <f t="shared" si="0"/>
        <v>0</v>
      </c>
      <c r="K235" s="236" t="s">
        <v>173</v>
      </c>
      <c r="L235" s="241"/>
      <c r="M235" s="242" t="s">
        <v>1</v>
      </c>
      <c r="N235" s="243" t="s">
        <v>41</v>
      </c>
      <c r="O235" s="72"/>
      <c r="P235" s="197">
        <f t="shared" si="1"/>
        <v>0</v>
      </c>
      <c r="Q235" s="197">
        <v>6.8999999999999999E-3</v>
      </c>
      <c r="R235" s="197">
        <f t="shared" si="2"/>
        <v>4.1399999999999999E-2</v>
      </c>
      <c r="S235" s="197">
        <v>0</v>
      </c>
      <c r="T235" s="198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207</v>
      </c>
      <c r="AT235" s="199" t="s">
        <v>278</v>
      </c>
      <c r="AU235" s="199" t="s">
        <v>86</v>
      </c>
      <c r="AY235" s="18" t="s">
        <v>167</v>
      </c>
      <c r="BE235" s="200">
        <f t="shared" si="4"/>
        <v>0</v>
      </c>
      <c r="BF235" s="200">
        <f t="shared" si="5"/>
        <v>0</v>
      </c>
      <c r="BG235" s="200">
        <f t="shared" si="6"/>
        <v>0</v>
      </c>
      <c r="BH235" s="200">
        <f t="shared" si="7"/>
        <v>0</v>
      </c>
      <c r="BI235" s="200">
        <f t="shared" si="8"/>
        <v>0</v>
      </c>
      <c r="BJ235" s="18" t="s">
        <v>84</v>
      </c>
      <c r="BK235" s="200">
        <f t="shared" si="9"/>
        <v>0</v>
      </c>
      <c r="BL235" s="18" t="s">
        <v>174</v>
      </c>
      <c r="BM235" s="199" t="s">
        <v>1352</v>
      </c>
    </row>
    <row r="236" spans="1:65" s="2" customFormat="1" ht="24.2" customHeight="1">
      <c r="A236" s="35"/>
      <c r="B236" s="36"/>
      <c r="C236" s="188" t="s">
        <v>401</v>
      </c>
      <c r="D236" s="188" t="s">
        <v>169</v>
      </c>
      <c r="E236" s="189" t="s">
        <v>1347</v>
      </c>
      <c r="F236" s="190" t="s">
        <v>1348</v>
      </c>
      <c r="G236" s="191" t="s">
        <v>338</v>
      </c>
      <c r="H236" s="192">
        <v>3</v>
      </c>
      <c r="I236" s="193"/>
      <c r="J236" s="194">
        <f t="shared" si="0"/>
        <v>0</v>
      </c>
      <c r="K236" s="190" t="s">
        <v>173</v>
      </c>
      <c r="L236" s="40"/>
      <c r="M236" s="195" t="s">
        <v>1</v>
      </c>
      <c r="N236" s="196" t="s">
        <v>41</v>
      </c>
      <c r="O236" s="72"/>
      <c r="P236" s="197">
        <f t="shared" si="1"/>
        <v>0</v>
      </c>
      <c r="Q236" s="197">
        <v>1.67E-3</v>
      </c>
      <c r="R236" s="197">
        <f t="shared" si="2"/>
        <v>5.0100000000000006E-3</v>
      </c>
      <c r="S236" s="197">
        <v>0</v>
      </c>
      <c r="T236" s="198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9" t="s">
        <v>174</v>
      </c>
      <c r="AT236" s="199" t="s">
        <v>169</v>
      </c>
      <c r="AU236" s="199" t="s">
        <v>86</v>
      </c>
      <c r="AY236" s="18" t="s">
        <v>167</v>
      </c>
      <c r="BE236" s="200">
        <f t="shared" si="4"/>
        <v>0</v>
      </c>
      <c r="BF236" s="200">
        <f t="shared" si="5"/>
        <v>0</v>
      </c>
      <c r="BG236" s="200">
        <f t="shared" si="6"/>
        <v>0</v>
      </c>
      <c r="BH236" s="200">
        <f t="shared" si="7"/>
        <v>0</v>
      </c>
      <c r="BI236" s="200">
        <f t="shared" si="8"/>
        <v>0</v>
      </c>
      <c r="BJ236" s="18" t="s">
        <v>84</v>
      </c>
      <c r="BK236" s="200">
        <f t="shared" si="9"/>
        <v>0</v>
      </c>
      <c r="BL236" s="18" t="s">
        <v>174</v>
      </c>
      <c r="BM236" s="199" t="s">
        <v>1353</v>
      </c>
    </row>
    <row r="237" spans="1:65" s="2" customFormat="1" ht="24.2" customHeight="1">
      <c r="A237" s="35"/>
      <c r="B237" s="36"/>
      <c r="C237" s="234" t="s">
        <v>405</v>
      </c>
      <c r="D237" s="234" t="s">
        <v>278</v>
      </c>
      <c r="E237" s="235" t="s">
        <v>1354</v>
      </c>
      <c r="F237" s="236" t="s">
        <v>1355</v>
      </c>
      <c r="G237" s="237" t="s">
        <v>338</v>
      </c>
      <c r="H237" s="238">
        <v>3</v>
      </c>
      <c r="I237" s="239"/>
      <c r="J237" s="240">
        <f t="shared" si="0"/>
        <v>0</v>
      </c>
      <c r="K237" s="236" t="s">
        <v>173</v>
      </c>
      <c r="L237" s="241"/>
      <c r="M237" s="242" t="s">
        <v>1</v>
      </c>
      <c r="N237" s="243" t="s">
        <v>41</v>
      </c>
      <c r="O237" s="72"/>
      <c r="P237" s="197">
        <f t="shared" si="1"/>
        <v>0</v>
      </c>
      <c r="Q237" s="197">
        <v>1.2200000000000001E-2</v>
      </c>
      <c r="R237" s="197">
        <f t="shared" si="2"/>
        <v>3.6600000000000001E-2</v>
      </c>
      <c r="S237" s="197">
        <v>0</v>
      </c>
      <c r="T237" s="198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9" t="s">
        <v>207</v>
      </c>
      <c r="AT237" s="199" t="s">
        <v>278</v>
      </c>
      <c r="AU237" s="199" t="s">
        <v>86</v>
      </c>
      <c r="AY237" s="18" t="s">
        <v>167</v>
      </c>
      <c r="BE237" s="200">
        <f t="shared" si="4"/>
        <v>0</v>
      </c>
      <c r="BF237" s="200">
        <f t="shared" si="5"/>
        <v>0</v>
      </c>
      <c r="BG237" s="200">
        <f t="shared" si="6"/>
        <v>0</v>
      </c>
      <c r="BH237" s="200">
        <f t="shared" si="7"/>
        <v>0</v>
      </c>
      <c r="BI237" s="200">
        <f t="shared" si="8"/>
        <v>0</v>
      </c>
      <c r="BJ237" s="18" t="s">
        <v>84</v>
      </c>
      <c r="BK237" s="200">
        <f t="shared" si="9"/>
        <v>0</v>
      </c>
      <c r="BL237" s="18" t="s">
        <v>174</v>
      </c>
      <c r="BM237" s="199" t="s">
        <v>1356</v>
      </c>
    </row>
    <row r="238" spans="1:65" s="2" customFormat="1" ht="24.2" customHeight="1">
      <c r="A238" s="35"/>
      <c r="B238" s="36"/>
      <c r="C238" s="188" t="s">
        <v>409</v>
      </c>
      <c r="D238" s="188" t="s">
        <v>169</v>
      </c>
      <c r="E238" s="189" t="s">
        <v>1357</v>
      </c>
      <c r="F238" s="190" t="s">
        <v>1358</v>
      </c>
      <c r="G238" s="191" t="s">
        <v>338</v>
      </c>
      <c r="H238" s="192">
        <v>2</v>
      </c>
      <c r="I238" s="193"/>
      <c r="J238" s="194">
        <f t="shared" si="0"/>
        <v>0</v>
      </c>
      <c r="K238" s="190" t="s">
        <v>173</v>
      </c>
      <c r="L238" s="40"/>
      <c r="M238" s="195" t="s">
        <v>1</v>
      </c>
      <c r="N238" s="196" t="s">
        <v>41</v>
      </c>
      <c r="O238" s="72"/>
      <c r="P238" s="197">
        <f t="shared" si="1"/>
        <v>0</v>
      </c>
      <c r="Q238" s="197">
        <v>1.7099999999999999E-3</v>
      </c>
      <c r="R238" s="197">
        <f t="shared" si="2"/>
        <v>3.4199999999999999E-3</v>
      </c>
      <c r="S238" s="197">
        <v>0</v>
      </c>
      <c r="T238" s="198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9" t="s">
        <v>174</v>
      </c>
      <c r="AT238" s="199" t="s">
        <v>169</v>
      </c>
      <c r="AU238" s="199" t="s">
        <v>86</v>
      </c>
      <c r="AY238" s="18" t="s">
        <v>167</v>
      </c>
      <c r="BE238" s="200">
        <f t="shared" si="4"/>
        <v>0</v>
      </c>
      <c r="BF238" s="200">
        <f t="shared" si="5"/>
        <v>0</v>
      </c>
      <c r="BG238" s="200">
        <f t="shared" si="6"/>
        <v>0</v>
      </c>
      <c r="BH238" s="200">
        <f t="shared" si="7"/>
        <v>0</v>
      </c>
      <c r="BI238" s="200">
        <f t="shared" si="8"/>
        <v>0</v>
      </c>
      <c r="BJ238" s="18" t="s">
        <v>84</v>
      </c>
      <c r="BK238" s="200">
        <f t="shared" si="9"/>
        <v>0</v>
      </c>
      <c r="BL238" s="18" t="s">
        <v>174</v>
      </c>
      <c r="BM238" s="199" t="s">
        <v>1359</v>
      </c>
    </row>
    <row r="239" spans="1:65" s="2" customFormat="1" ht="24.2" customHeight="1">
      <c r="A239" s="35"/>
      <c r="B239" s="36"/>
      <c r="C239" s="234" t="s">
        <v>413</v>
      </c>
      <c r="D239" s="234" t="s">
        <v>278</v>
      </c>
      <c r="E239" s="235" t="s">
        <v>1360</v>
      </c>
      <c r="F239" s="236" t="s">
        <v>1361</v>
      </c>
      <c r="G239" s="237" t="s">
        <v>338</v>
      </c>
      <c r="H239" s="238">
        <v>2</v>
      </c>
      <c r="I239" s="239"/>
      <c r="J239" s="240">
        <f t="shared" si="0"/>
        <v>0</v>
      </c>
      <c r="K239" s="236" t="s">
        <v>173</v>
      </c>
      <c r="L239" s="241"/>
      <c r="M239" s="242" t="s">
        <v>1</v>
      </c>
      <c r="N239" s="243" t="s">
        <v>41</v>
      </c>
      <c r="O239" s="72"/>
      <c r="P239" s="197">
        <f t="shared" si="1"/>
        <v>0</v>
      </c>
      <c r="Q239" s="197">
        <v>1.49E-2</v>
      </c>
      <c r="R239" s="197">
        <f t="shared" si="2"/>
        <v>2.98E-2</v>
      </c>
      <c r="S239" s="197">
        <v>0</v>
      </c>
      <c r="T239" s="198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9" t="s">
        <v>207</v>
      </c>
      <c r="AT239" s="199" t="s">
        <v>278</v>
      </c>
      <c r="AU239" s="199" t="s">
        <v>86</v>
      </c>
      <c r="AY239" s="18" t="s">
        <v>167</v>
      </c>
      <c r="BE239" s="200">
        <f t="shared" si="4"/>
        <v>0</v>
      </c>
      <c r="BF239" s="200">
        <f t="shared" si="5"/>
        <v>0</v>
      </c>
      <c r="BG239" s="200">
        <f t="shared" si="6"/>
        <v>0</v>
      </c>
      <c r="BH239" s="200">
        <f t="shared" si="7"/>
        <v>0</v>
      </c>
      <c r="BI239" s="200">
        <f t="shared" si="8"/>
        <v>0</v>
      </c>
      <c r="BJ239" s="18" t="s">
        <v>84</v>
      </c>
      <c r="BK239" s="200">
        <f t="shared" si="9"/>
        <v>0</v>
      </c>
      <c r="BL239" s="18" t="s">
        <v>174</v>
      </c>
      <c r="BM239" s="199" t="s">
        <v>1362</v>
      </c>
    </row>
    <row r="240" spans="1:65" s="2" customFormat="1" ht="24.2" customHeight="1">
      <c r="A240" s="35"/>
      <c r="B240" s="36"/>
      <c r="C240" s="188" t="s">
        <v>417</v>
      </c>
      <c r="D240" s="188" t="s">
        <v>169</v>
      </c>
      <c r="E240" s="189" t="s">
        <v>1363</v>
      </c>
      <c r="F240" s="190" t="s">
        <v>1364</v>
      </c>
      <c r="G240" s="191" t="s">
        <v>338</v>
      </c>
      <c r="H240" s="192">
        <v>1</v>
      </c>
      <c r="I240" s="193"/>
      <c r="J240" s="194">
        <f t="shared" si="0"/>
        <v>0</v>
      </c>
      <c r="K240" s="190" t="s">
        <v>173</v>
      </c>
      <c r="L240" s="40"/>
      <c r="M240" s="195" t="s">
        <v>1</v>
      </c>
      <c r="N240" s="196" t="s">
        <v>41</v>
      </c>
      <c r="O240" s="72"/>
      <c r="P240" s="197">
        <f t="shared" si="1"/>
        <v>0</v>
      </c>
      <c r="Q240" s="197">
        <v>1.7099999999999999E-3</v>
      </c>
      <c r="R240" s="197">
        <f t="shared" si="2"/>
        <v>1.7099999999999999E-3</v>
      </c>
      <c r="S240" s="197">
        <v>0</v>
      </c>
      <c r="T240" s="198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9" t="s">
        <v>174</v>
      </c>
      <c r="AT240" s="199" t="s">
        <v>169</v>
      </c>
      <c r="AU240" s="199" t="s">
        <v>86</v>
      </c>
      <c r="AY240" s="18" t="s">
        <v>167</v>
      </c>
      <c r="BE240" s="200">
        <f t="shared" si="4"/>
        <v>0</v>
      </c>
      <c r="BF240" s="200">
        <f t="shared" si="5"/>
        <v>0</v>
      </c>
      <c r="BG240" s="200">
        <f t="shared" si="6"/>
        <v>0</v>
      </c>
      <c r="BH240" s="200">
        <f t="shared" si="7"/>
        <v>0</v>
      </c>
      <c r="BI240" s="200">
        <f t="shared" si="8"/>
        <v>0</v>
      </c>
      <c r="BJ240" s="18" t="s">
        <v>84</v>
      </c>
      <c r="BK240" s="200">
        <f t="shared" si="9"/>
        <v>0</v>
      </c>
      <c r="BL240" s="18" t="s">
        <v>174</v>
      </c>
      <c r="BM240" s="199" t="s">
        <v>1365</v>
      </c>
    </row>
    <row r="241" spans="1:65" s="2" customFormat="1" ht="33" customHeight="1">
      <c r="A241" s="35"/>
      <c r="B241" s="36"/>
      <c r="C241" s="234" t="s">
        <v>421</v>
      </c>
      <c r="D241" s="234" t="s">
        <v>278</v>
      </c>
      <c r="E241" s="235" t="s">
        <v>1366</v>
      </c>
      <c r="F241" s="236" t="s">
        <v>1367</v>
      </c>
      <c r="G241" s="237" t="s">
        <v>338</v>
      </c>
      <c r="H241" s="238">
        <v>1</v>
      </c>
      <c r="I241" s="239"/>
      <c r="J241" s="240">
        <f t="shared" si="0"/>
        <v>0</v>
      </c>
      <c r="K241" s="236" t="s">
        <v>173</v>
      </c>
      <c r="L241" s="241"/>
      <c r="M241" s="242" t="s">
        <v>1</v>
      </c>
      <c r="N241" s="243" t="s">
        <v>41</v>
      </c>
      <c r="O241" s="72"/>
      <c r="P241" s="197">
        <f t="shared" si="1"/>
        <v>0</v>
      </c>
      <c r="Q241" s="197">
        <v>1.78E-2</v>
      </c>
      <c r="R241" s="197">
        <f t="shared" si="2"/>
        <v>1.78E-2</v>
      </c>
      <c r="S241" s="197">
        <v>0</v>
      </c>
      <c r="T241" s="198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9" t="s">
        <v>207</v>
      </c>
      <c r="AT241" s="199" t="s">
        <v>278</v>
      </c>
      <c r="AU241" s="199" t="s">
        <v>86</v>
      </c>
      <c r="AY241" s="18" t="s">
        <v>167</v>
      </c>
      <c r="BE241" s="200">
        <f t="shared" si="4"/>
        <v>0</v>
      </c>
      <c r="BF241" s="200">
        <f t="shared" si="5"/>
        <v>0</v>
      </c>
      <c r="BG241" s="200">
        <f t="shared" si="6"/>
        <v>0</v>
      </c>
      <c r="BH241" s="200">
        <f t="shared" si="7"/>
        <v>0</v>
      </c>
      <c r="BI241" s="200">
        <f t="shared" si="8"/>
        <v>0</v>
      </c>
      <c r="BJ241" s="18" t="s">
        <v>84</v>
      </c>
      <c r="BK241" s="200">
        <f t="shared" si="9"/>
        <v>0</v>
      </c>
      <c r="BL241" s="18" t="s">
        <v>174</v>
      </c>
      <c r="BM241" s="199" t="s">
        <v>1368</v>
      </c>
    </row>
    <row r="242" spans="1:65" s="2" customFormat="1" ht="21.75" customHeight="1">
      <c r="A242" s="35"/>
      <c r="B242" s="36"/>
      <c r="C242" s="188" t="s">
        <v>426</v>
      </c>
      <c r="D242" s="188" t="s">
        <v>169</v>
      </c>
      <c r="E242" s="189" t="s">
        <v>1369</v>
      </c>
      <c r="F242" s="190" t="s">
        <v>1370</v>
      </c>
      <c r="G242" s="191" t="s">
        <v>338</v>
      </c>
      <c r="H242" s="192">
        <v>6</v>
      </c>
      <c r="I242" s="193"/>
      <c r="J242" s="194">
        <f t="shared" si="0"/>
        <v>0</v>
      </c>
      <c r="K242" s="190" t="s">
        <v>173</v>
      </c>
      <c r="L242" s="40"/>
      <c r="M242" s="195" t="s">
        <v>1</v>
      </c>
      <c r="N242" s="196" t="s">
        <v>41</v>
      </c>
      <c r="O242" s="72"/>
      <c r="P242" s="197">
        <f t="shared" si="1"/>
        <v>0</v>
      </c>
      <c r="Q242" s="197">
        <v>1.6199999999999999E-3</v>
      </c>
      <c r="R242" s="197">
        <f t="shared" si="2"/>
        <v>9.7199999999999995E-3</v>
      </c>
      <c r="S242" s="197">
        <v>0</v>
      </c>
      <c r="T242" s="198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174</v>
      </c>
      <c r="AT242" s="199" t="s">
        <v>169</v>
      </c>
      <c r="AU242" s="199" t="s">
        <v>86</v>
      </c>
      <c r="AY242" s="18" t="s">
        <v>167</v>
      </c>
      <c r="BE242" s="200">
        <f t="shared" si="4"/>
        <v>0</v>
      </c>
      <c r="BF242" s="200">
        <f t="shared" si="5"/>
        <v>0</v>
      </c>
      <c r="BG242" s="200">
        <f t="shared" si="6"/>
        <v>0</v>
      </c>
      <c r="BH242" s="200">
        <f t="shared" si="7"/>
        <v>0</v>
      </c>
      <c r="BI242" s="200">
        <f t="shared" si="8"/>
        <v>0</v>
      </c>
      <c r="BJ242" s="18" t="s">
        <v>84</v>
      </c>
      <c r="BK242" s="200">
        <f t="shared" si="9"/>
        <v>0</v>
      </c>
      <c r="BL242" s="18" t="s">
        <v>174</v>
      </c>
      <c r="BM242" s="199" t="s">
        <v>1371</v>
      </c>
    </row>
    <row r="243" spans="1:65" s="2" customFormat="1" ht="24.2" customHeight="1">
      <c r="A243" s="35"/>
      <c r="B243" s="36"/>
      <c r="C243" s="234" t="s">
        <v>430</v>
      </c>
      <c r="D243" s="234" t="s">
        <v>278</v>
      </c>
      <c r="E243" s="235" t="s">
        <v>1372</v>
      </c>
      <c r="F243" s="236" t="s">
        <v>1373</v>
      </c>
      <c r="G243" s="237" t="s">
        <v>338</v>
      </c>
      <c r="H243" s="238">
        <v>6</v>
      </c>
      <c r="I243" s="239"/>
      <c r="J243" s="240">
        <f t="shared" si="0"/>
        <v>0</v>
      </c>
      <c r="K243" s="236" t="s">
        <v>173</v>
      </c>
      <c r="L243" s="241"/>
      <c r="M243" s="242" t="s">
        <v>1</v>
      </c>
      <c r="N243" s="243" t="s">
        <v>41</v>
      </c>
      <c r="O243" s="72"/>
      <c r="P243" s="197">
        <f t="shared" si="1"/>
        <v>0</v>
      </c>
      <c r="Q243" s="197">
        <v>1.5100000000000001E-2</v>
      </c>
      <c r="R243" s="197">
        <f t="shared" si="2"/>
        <v>9.06E-2</v>
      </c>
      <c r="S243" s="197">
        <v>0</v>
      </c>
      <c r="T243" s="198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9" t="s">
        <v>207</v>
      </c>
      <c r="AT243" s="199" t="s">
        <v>278</v>
      </c>
      <c r="AU243" s="199" t="s">
        <v>86</v>
      </c>
      <c r="AY243" s="18" t="s">
        <v>167</v>
      </c>
      <c r="BE243" s="200">
        <f t="shared" si="4"/>
        <v>0</v>
      </c>
      <c r="BF243" s="200">
        <f t="shared" si="5"/>
        <v>0</v>
      </c>
      <c r="BG243" s="200">
        <f t="shared" si="6"/>
        <v>0</v>
      </c>
      <c r="BH243" s="200">
        <f t="shared" si="7"/>
        <v>0</v>
      </c>
      <c r="BI243" s="200">
        <f t="shared" si="8"/>
        <v>0</v>
      </c>
      <c r="BJ243" s="18" t="s">
        <v>84</v>
      </c>
      <c r="BK243" s="200">
        <f t="shared" si="9"/>
        <v>0</v>
      </c>
      <c r="BL243" s="18" t="s">
        <v>174</v>
      </c>
      <c r="BM243" s="199" t="s">
        <v>1374</v>
      </c>
    </row>
    <row r="244" spans="1:65" s="2" customFormat="1" ht="24.2" customHeight="1">
      <c r="A244" s="35"/>
      <c r="B244" s="36"/>
      <c r="C244" s="234" t="s">
        <v>434</v>
      </c>
      <c r="D244" s="234" t="s">
        <v>278</v>
      </c>
      <c r="E244" s="235" t="s">
        <v>1375</v>
      </c>
      <c r="F244" s="236" t="s">
        <v>1376</v>
      </c>
      <c r="G244" s="237" t="s">
        <v>338</v>
      </c>
      <c r="H244" s="238">
        <v>6</v>
      </c>
      <c r="I244" s="239"/>
      <c r="J244" s="240">
        <f t="shared" si="0"/>
        <v>0</v>
      </c>
      <c r="K244" s="236" t="s">
        <v>1</v>
      </c>
      <c r="L244" s="241"/>
      <c r="M244" s="242" t="s">
        <v>1</v>
      </c>
      <c r="N244" s="243" t="s">
        <v>41</v>
      </c>
      <c r="O244" s="72"/>
      <c r="P244" s="197">
        <f t="shared" si="1"/>
        <v>0</v>
      </c>
      <c r="Q244" s="197">
        <v>6.7499999999999999E-3</v>
      </c>
      <c r="R244" s="197">
        <f t="shared" si="2"/>
        <v>4.0500000000000001E-2</v>
      </c>
      <c r="S244" s="197">
        <v>0</v>
      </c>
      <c r="T244" s="198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9" t="s">
        <v>207</v>
      </c>
      <c r="AT244" s="199" t="s">
        <v>278</v>
      </c>
      <c r="AU244" s="199" t="s">
        <v>86</v>
      </c>
      <c r="AY244" s="18" t="s">
        <v>167</v>
      </c>
      <c r="BE244" s="200">
        <f t="shared" si="4"/>
        <v>0</v>
      </c>
      <c r="BF244" s="200">
        <f t="shared" si="5"/>
        <v>0</v>
      </c>
      <c r="BG244" s="200">
        <f t="shared" si="6"/>
        <v>0</v>
      </c>
      <c r="BH244" s="200">
        <f t="shared" si="7"/>
        <v>0</v>
      </c>
      <c r="BI244" s="200">
        <f t="shared" si="8"/>
        <v>0</v>
      </c>
      <c r="BJ244" s="18" t="s">
        <v>84</v>
      </c>
      <c r="BK244" s="200">
        <f t="shared" si="9"/>
        <v>0</v>
      </c>
      <c r="BL244" s="18" t="s">
        <v>174</v>
      </c>
      <c r="BM244" s="199" t="s">
        <v>1377</v>
      </c>
    </row>
    <row r="245" spans="1:65" s="2" customFormat="1" ht="16.5" customHeight="1">
      <c r="A245" s="35"/>
      <c r="B245" s="36"/>
      <c r="C245" s="188" t="s">
        <v>438</v>
      </c>
      <c r="D245" s="188" t="s">
        <v>169</v>
      </c>
      <c r="E245" s="189" t="s">
        <v>1378</v>
      </c>
      <c r="F245" s="190" t="s">
        <v>1379</v>
      </c>
      <c r="G245" s="191" t="s">
        <v>182</v>
      </c>
      <c r="H245" s="192">
        <v>412</v>
      </c>
      <c r="I245" s="193"/>
      <c r="J245" s="194">
        <f t="shared" si="0"/>
        <v>0</v>
      </c>
      <c r="K245" s="190" t="s">
        <v>173</v>
      </c>
      <c r="L245" s="40"/>
      <c r="M245" s="195" t="s">
        <v>1</v>
      </c>
      <c r="N245" s="196" t="s">
        <v>41</v>
      </c>
      <c r="O245" s="72"/>
      <c r="P245" s="197">
        <f t="shared" si="1"/>
        <v>0</v>
      </c>
      <c r="Q245" s="197">
        <v>0</v>
      </c>
      <c r="R245" s="197">
        <f t="shared" si="2"/>
        <v>0</v>
      </c>
      <c r="S245" s="197">
        <v>0</v>
      </c>
      <c r="T245" s="198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9" t="s">
        <v>174</v>
      </c>
      <c r="AT245" s="199" t="s">
        <v>169</v>
      </c>
      <c r="AU245" s="199" t="s">
        <v>86</v>
      </c>
      <c r="AY245" s="18" t="s">
        <v>167</v>
      </c>
      <c r="BE245" s="200">
        <f t="shared" si="4"/>
        <v>0</v>
      </c>
      <c r="BF245" s="200">
        <f t="shared" si="5"/>
        <v>0</v>
      </c>
      <c r="BG245" s="200">
        <f t="shared" si="6"/>
        <v>0</v>
      </c>
      <c r="BH245" s="200">
        <f t="shared" si="7"/>
        <v>0</v>
      </c>
      <c r="BI245" s="200">
        <f t="shared" si="8"/>
        <v>0</v>
      </c>
      <c r="BJ245" s="18" t="s">
        <v>84</v>
      </c>
      <c r="BK245" s="200">
        <f t="shared" si="9"/>
        <v>0</v>
      </c>
      <c r="BL245" s="18" t="s">
        <v>174</v>
      </c>
      <c r="BM245" s="199" t="s">
        <v>1380</v>
      </c>
    </row>
    <row r="246" spans="1:65" s="2" customFormat="1" ht="24.2" customHeight="1">
      <c r="A246" s="35"/>
      <c r="B246" s="36"/>
      <c r="C246" s="188" t="s">
        <v>442</v>
      </c>
      <c r="D246" s="188" t="s">
        <v>169</v>
      </c>
      <c r="E246" s="189" t="s">
        <v>1381</v>
      </c>
      <c r="F246" s="190" t="s">
        <v>1382</v>
      </c>
      <c r="G246" s="191" t="s">
        <v>182</v>
      </c>
      <c r="H246" s="192">
        <v>412</v>
      </c>
      <c r="I246" s="193"/>
      <c r="J246" s="194">
        <f t="shared" si="0"/>
        <v>0</v>
      </c>
      <c r="K246" s="190" t="s">
        <v>173</v>
      </c>
      <c r="L246" s="40"/>
      <c r="M246" s="195" t="s">
        <v>1</v>
      </c>
      <c r="N246" s="196" t="s">
        <v>41</v>
      </c>
      <c r="O246" s="72"/>
      <c r="P246" s="197">
        <f t="shared" si="1"/>
        <v>0</v>
      </c>
      <c r="Q246" s="197">
        <v>0</v>
      </c>
      <c r="R246" s="197">
        <f t="shared" si="2"/>
        <v>0</v>
      </c>
      <c r="S246" s="197">
        <v>0</v>
      </c>
      <c r="T246" s="198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9" t="s">
        <v>174</v>
      </c>
      <c r="AT246" s="199" t="s">
        <v>169</v>
      </c>
      <c r="AU246" s="199" t="s">
        <v>86</v>
      </c>
      <c r="AY246" s="18" t="s">
        <v>167</v>
      </c>
      <c r="BE246" s="200">
        <f t="shared" si="4"/>
        <v>0</v>
      </c>
      <c r="BF246" s="200">
        <f t="shared" si="5"/>
        <v>0</v>
      </c>
      <c r="BG246" s="200">
        <f t="shared" si="6"/>
        <v>0</v>
      </c>
      <c r="BH246" s="200">
        <f t="shared" si="7"/>
        <v>0</v>
      </c>
      <c r="BI246" s="200">
        <f t="shared" si="8"/>
        <v>0</v>
      </c>
      <c r="BJ246" s="18" t="s">
        <v>84</v>
      </c>
      <c r="BK246" s="200">
        <f t="shared" si="9"/>
        <v>0</v>
      </c>
      <c r="BL246" s="18" t="s">
        <v>174</v>
      </c>
      <c r="BM246" s="199" t="s">
        <v>1383</v>
      </c>
    </row>
    <row r="247" spans="1:65" s="2" customFormat="1" ht="24.2" customHeight="1">
      <c r="A247" s="35"/>
      <c r="B247" s="36"/>
      <c r="C247" s="188" t="s">
        <v>447</v>
      </c>
      <c r="D247" s="188" t="s">
        <v>169</v>
      </c>
      <c r="E247" s="189" t="s">
        <v>1384</v>
      </c>
      <c r="F247" s="190" t="s">
        <v>1385</v>
      </c>
      <c r="G247" s="191" t="s">
        <v>338</v>
      </c>
      <c r="H247" s="192">
        <v>2</v>
      </c>
      <c r="I247" s="193"/>
      <c r="J247" s="194">
        <f t="shared" si="0"/>
        <v>0</v>
      </c>
      <c r="K247" s="190" t="s">
        <v>173</v>
      </c>
      <c r="L247" s="40"/>
      <c r="M247" s="195" t="s">
        <v>1</v>
      </c>
      <c r="N247" s="196" t="s">
        <v>41</v>
      </c>
      <c r="O247" s="72"/>
      <c r="P247" s="197">
        <f t="shared" si="1"/>
        <v>0</v>
      </c>
      <c r="Q247" s="197">
        <v>0.45937</v>
      </c>
      <c r="R247" s="197">
        <f t="shared" si="2"/>
        <v>0.91874</v>
      </c>
      <c r="S247" s="197">
        <v>0</v>
      </c>
      <c r="T247" s="198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9" t="s">
        <v>174</v>
      </c>
      <c r="AT247" s="199" t="s">
        <v>169</v>
      </c>
      <c r="AU247" s="199" t="s">
        <v>86</v>
      </c>
      <c r="AY247" s="18" t="s">
        <v>167</v>
      </c>
      <c r="BE247" s="200">
        <f t="shared" si="4"/>
        <v>0</v>
      </c>
      <c r="BF247" s="200">
        <f t="shared" si="5"/>
        <v>0</v>
      </c>
      <c r="BG247" s="200">
        <f t="shared" si="6"/>
        <v>0</v>
      </c>
      <c r="BH247" s="200">
        <f t="shared" si="7"/>
        <v>0</v>
      </c>
      <c r="BI247" s="200">
        <f t="shared" si="8"/>
        <v>0</v>
      </c>
      <c r="BJ247" s="18" t="s">
        <v>84</v>
      </c>
      <c r="BK247" s="200">
        <f t="shared" si="9"/>
        <v>0</v>
      </c>
      <c r="BL247" s="18" t="s">
        <v>174</v>
      </c>
      <c r="BM247" s="199" t="s">
        <v>1386</v>
      </c>
    </row>
    <row r="248" spans="1:65" s="2" customFormat="1" ht="16.5" customHeight="1">
      <c r="A248" s="35"/>
      <c r="B248" s="36"/>
      <c r="C248" s="188" t="s">
        <v>451</v>
      </c>
      <c r="D248" s="188" t="s">
        <v>169</v>
      </c>
      <c r="E248" s="189" t="s">
        <v>1387</v>
      </c>
      <c r="F248" s="190" t="s">
        <v>1388</v>
      </c>
      <c r="G248" s="191" t="s">
        <v>338</v>
      </c>
      <c r="H248" s="192">
        <v>6</v>
      </c>
      <c r="I248" s="193"/>
      <c r="J248" s="194">
        <f t="shared" si="0"/>
        <v>0</v>
      </c>
      <c r="K248" s="190" t="s">
        <v>173</v>
      </c>
      <c r="L248" s="40"/>
      <c r="M248" s="195" t="s">
        <v>1</v>
      </c>
      <c r="N248" s="196" t="s">
        <v>41</v>
      </c>
      <c r="O248" s="72"/>
      <c r="P248" s="197">
        <f t="shared" si="1"/>
        <v>0</v>
      </c>
      <c r="Q248" s="197">
        <v>0.12303</v>
      </c>
      <c r="R248" s="197">
        <f t="shared" si="2"/>
        <v>0.73818000000000006</v>
      </c>
      <c r="S248" s="197">
        <v>0</v>
      </c>
      <c r="T248" s="198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9" t="s">
        <v>174</v>
      </c>
      <c r="AT248" s="199" t="s">
        <v>169</v>
      </c>
      <c r="AU248" s="199" t="s">
        <v>86</v>
      </c>
      <c r="AY248" s="18" t="s">
        <v>167</v>
      </c>
      <c r="BE248" s="200">
        <f t="shared" si="4"/>
        <v>0</v>
      </c>
      <c r="BF248" s="200">
        <f t="shared" si="5"/>
        <v>0</v>
      </c>
      <c r="BG248" s="200">
        <f t="shared" si="6"/>
        <v>0</v>
      </c>
      <c r="BH248" s="200">
        <f t="shared" si="7"/>
        <v>0</v>
      </c>
      <c r="BI248" s="200">
        <f t="shared" si="8"/>
        <v>0</v>
      </c>
      <c r="BJ248" s="18" t="s">
        <v>84</v>
      </c>
      <c r="BK248" s="200">
        <f t="shared" si="9"/>
        <v>0</v>
      </c>
      <c r="BL248" s="18" t="s">
        <v>174</v>
      </c>
      <c r="BM248" s="199" t="s">
        <v>1389</v>
      </c>
    </row>
    <row r="249" spans="1:65" s="2" customFormat="1" ht="16.5" customHeight="1">
      <c r="A249" s="35"/>
      <c r="B249" s="36"/>
      <c r="C249" s="234" t="s">
        <v>455</v>
      </c>
      <c r="D249" s="234" t="s">
        <v>278</v>
      </c>
      <c r="E249" s="235" t="s">
        <v>1390</v>
      </c>
      <c r="F249" s="236" t="s">
        <v>1391</v>
      </c>
      <c r="G249" s="237" t="s">
        <v>338</v>
      </c>
      <c r="H249" s="238">
        <v>1</v>
      </c>
      <c r="I249" s="239"/>
      <c r="J249" s="240">
        <f t="shared" si="0"/>
        <v>0</v>
      </c>
      <c r="K249" s="236" t="s">
        <v>173</v>
      </c>
      <c r="L249" s="241"/>
      <c r="M249" s="242" t="s">
        <v>1</v>
      </c>
      <c r="N249" s="243" t="s">
        <v>41</v>
      </c>
      <c r="O249" s="72"/>
      <c r="P249" s="197">
        <f t="shared" si="1"/>
        <v>0</v>
      </c>
      <c r="Q249" s="197">
        <v>3.0000000000000001E-3</v>
      </c>
      <c r="R249" s="197">
        <f t="shared" si="2"/>
        <v>3.0000000000000001E-3</v>
      </c>
      <c r="S249" s="197">
        <v>0</v>
      </c>
      <c r="T249" s="198">
        <f t="shared" si="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9" t="s">
        <v>207</v>
      </c>
      <c r="AT249" s="199" t="s">
        <v>278</v>
      </c>
      <c r="AU249" s="199" t="s">
        <v>86</v>
      </c>
      <c r="AY249" s="18" t="s">
        <v>167</v>
      </c>
      <c r="BE249" s="200">
        <f t="shared" si="4"/>
        <v>0</v>
      </c>
      <c r="BF249" s="200">
        <f t="shared" si="5"/>
        <v>0</v>
      </c>
      <c r="BG249" s="200">
        <f t="shared" si="6"/>
        <v>0</v>
      </c>
      <c r="BH249" s="200">
        <f t="shared" si="7"/>
        <v>0</v>
      </c>
      <c r="BI249" s="200">
        <f t="shared" si="8"/>
        <v>0</v>
      </c>
      <c r="BJ249" s="18" t="s">
        <v>84</v>
      </c>
      <c r="BK249" s="200">
        <f t="shared" si="9"/>
        <v>0</v>
      </c>
      <c r="BL249" s="18" t="s">
        <v>174</v>
      </c>
      <c r="BM249" s="199" t="s">
        <v>1392</v>
      </c>
    </row>
    <row r="250" spans="1:65" s="2" customFormat="1" ht="24.2" customHeight="1">
      <c r="A250" s="35"/>
      <c r="B250" s="36"/>
      <c r="C250" s="234" t="s">
        <v>459</v>
      </c>
      <c r="D250" s="234" t="s">
        <v>278</v>
      </c>
      <c r="E250" s="235" t="s">
        <v>1393</v>
      </c>
      <c r="F250" s="236" t="s">
        <v>1394</v>
      </c>
      <c r="G250" s="237" t="s">
        <v>338</v>
      </c>
      <c r="H250" s="238">
        <v>6</v>
      </c>
      <c r="I250" s="239"/>
      <c r="J250" s="240">
        <f t="shared" si="0"/>
        <v>0</v>
      </c>
      <c r="K250" s="236" t="s">
        <v>1</v>
      </c>
      <c r="L250" s="241"/>
      <c r="M250" s="242" t="s">
        <v>1</v>
      </c>
      <c r="N250" s="243" t="s">
        <v>41</v>
      </c>
      <c r="O250" s="72"/>
      <c r="P250" s="197">
        <f t="shared" si="1"/>
        <v>0</v>
      </c>
      <c r="Q250" s="197">
        <v>1.2999999999999999E-2</v>
      </c>
      <c r="R250" s="197">
        <f t="shared" si="2"/>
        <v>7.8E-2</v>
      </c>
      <c r="S250" s="197">
        <v>0</v>
      </c>
      <c r="T250" s="198">
        <f t="shared" si="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9" t="s">
        <v>207</v>
      </c>
      <c r="AT250" s="199" t="s">
        <v>278</v>
      </c>
      <c r="AU250" s="199" t="s">
        <v>86</v>
      </c>
      <c r="AY250" s="18" t="s">
        <v>167</v>
      </c>
      <c r="BE250" s="200">
        <f t="shared" si="4"/>
        <v>0</v>
      </c>
      <c r="BF250" s="200">
        <f t="shared" si="5"/>
        <v>0</v>
      </c>
      <c r="BG250" s="200">
        <f t="shared" si="6"/>
        <v>0</v>
      </c>
      <c r="BH250" s="200">
        <f t="shared" si="7"/>
        <v>0</v>
      </c>
      <c r="BI250" s="200">
        <f t="shared" si="8"/>
        <v>0</v>
      </c>
      <c r="BJ250" s="18" t="s">
        <v>84</v>
      </c>
      <c r="BK250" s="200">
        <f t="shared" si="9"/>
        <v>0</v>
      </c>
      <c r="BL250" s="18" t="s">
        <v>174</v>
      </c>
      <c r="BM250" s="199" t="s">
        <v>1395</v>
      </c>
    </row>
    <row r="251" spans="1:65" s="2" customFormat="1" ht="24.2" customHeight="1">
      <c r="A251" s="35"/>
      <c r="B251" s="36"/>
      <c r="C251" s="234" t="s">
        <v>464</v>
      </c>
      <c r="D251" s="234" t="s">
        <v>278</v>
      </c>
      <c r="E251" s="235" t="s">
        <v>1396</v>
      </c>
      <c r="F251" s="236" t="s">
        <v>1397</v>
      </c>
      <c r="G251" s="237" t="s">
        <v>338</v>
      </c>
      <c r="H251" s="238">
        <v>6</v>
      </c>
      <c r="I251" s="239"/>
      <c r="J251" s="240">
        <f t="shared" si="0"/>
        <v>0</v>
      </c>
      <c r="K251" s="236" t="s">
        <v>1</v>
      </c>
      <c r="L251" s="241"/>
      <c r="M251" s="242" t="s">
        <v>1</v>
      </c>
      <c r="N251" s="243" t="s">
        <v>41</v>
      </c>
      <c r="O251" s="72"/>
      <c r="P251" s="197">
        <f t="shared" si="1"/>
        <v>0</v>
      </c>
      <c r="Q251" s="197">
        <v>5.8E-4</v>
      </c>
      <c r="R251" s="197">
        <f t="shared" si="2"/>
        <v>3.48E-3</v>
      </c>
      <c r="S251" s="197">
        <v>0</v>
      </c>
      <c r="T251" s="198">
        <f t="shared" si="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9" t="s">
        <v>207</v>
      </c>
      <c r="AT251" s="199" t="s">
        <v>278</v>
      </c>
      <c r="AU251" s="199" t="s">
        <v>86</v>
      </c>
      <c r="AY251" s="18" t="s">
        <v>167</v>
      </c>
      <c r="BE251" s="200">
        <f t="shared" si="4"/>
        <v>0</v>
      </c>
      <c r="BF251" s="200">
        <f t="shared" si="5"/>
        <v>0</v>
      </c>
      <c r="BG251" s="200">
        <f t="shared" si="6"/>
        <v>0</v>
      </c>
      <c r="BH251" s="200">
        <f t="shared" si="7"/>
        <v>0</v>
      </c>
      <c r="BI251" s="200">
        <f t="shared" si="8"/>
        <v>0</v>
      </c>
      <c r="BJ251" s="18" t="s">
        <v>84</v>
      </c>
      <c r="BK251" s="200">
        <f t="shared" si="9"/>
        <v>0</v>
      </c>
      <c r="BL251" s="18" t="s">
        <v>174</v>
      </c>
      <c r="BM251" s="199" t="s">
        <v>1398</v>
      </c>
    </row>
    <row r="252" spans="1:65" s="2" customFormat="1" ht="16.5" customHeight="1">
      <c r="A252" s="35"/>
      <c r="B252" s="36"/>
      <c r="C252" s="188" t="s">
        <v>468</v>
      </c>
      <c r="D252" s="188" t="s">
        <v>169</v>
      </c>
      <c r="E252" s="189" t="s">
        <v>1399</v>
      </c>
      <c r="F252" s="190" t="s">
        <v>1400</v>
      </c>
      <c r="G252" s="191" t="s">
        <v>338</v>
      </c>
      <c r="H252" s="192">
        <v>3</v>
      </c>
      <c r="I252" s="193"/>
      <c r="J252" s="194">
        <f t="shared" si="0"/>
        <v>0</v>
      </c>
      <c r="K252" s="190" t="s">
        <v>173</v>
      </c>
      <c r="L252" s="40"/>
      <c r="M252" s="195" t="s">
        <v>1</v>
      </c>
      <c r="N252" s="196" t="s">
        <v>41</v>
      </c>
      <c r="O252" s="72"/>
      <c r="P252" s="197">
        <f t="shared" si="1"/>
        <v>0</v>
      </c>
      <c r="Q252" s="197">
        <v>0.32906000000000002</v>
      </c>
      <c r="R252" s="197">
        <f t="shared" si="2"/>
        <v>0.98718000000000006</v>
      </c>
      <c r="S252" s="197">
        <v>0</v>
      </c>
      <c r="T252" s="198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9" t="s">
        <v>174</v>
      </c>
      <c r="AT252" s="199" t="s">
        <v>169</v>
      </c>
      <c r="AU252" s="199" t="s">
        <v>86</v>
      </c>
      <c r="AY252" s="18" t="s">
        <v>167</v>
      </c>
      <c r="BE252" s="200">
        <f t="shared" si="4"/>
        <v>0</v>
      </c>
      <c r="BF252" s="200">
        <f t="shared" si="5"/>
        <v>0</v>
      </c>
      <c r="BG252" s="200">
        <f t="shared" si="6"/>
        <v>0</v>
      </c>
      <c r="BH252" s="200">
        <f t="shared" si="7"/>
        <v>0</v>
      </c>
      <c r="BI252" s="200">
        <f t="shared" si="8"/>
        <v>0</v>
      </c>
      <c r="BJ252" s="18" t="s">
        <v>84</v>
      </c>
      <c r="BK252" s="200">
        <f t="shared" si="9"/>
        <v>0</v>
      </c>
      <c r="BL252" s="18" t="s">
        <v>174</v>
      </c>
      <c r="BM252" s="199" t="s">
        <v>1401</v>
      </c>
    </row>
    <row r="253" spans="1:65" s="2" customFormat="1" ht="16.5" customHeight="1">
      <c r="A253" s="35"/>
      <c r="B253" s="36"/>
      <c r="C253" s="234" t="s">
        <v>473</v>
      </c>
      <c r="D253" s="234" t="s">
        <v>278</v>
      </c>
      <c r="E253" s="235" t="s">
        <v>1402</v>
      </c>
      <c r="F253" s="236" t="s">
        <v>1403</v>
      </c>
      <c r="G253" s="237" t="s">
        <v>338</v>
      </c>
      <c r="H253" s="238">
        <v>3</v>
      </c>
      <c r="I253" s="239"/>
      <c r="J253" s="240">
        <f t="shared" si="0"/>
        <v>0</v>
      </c>
      <c r="K253" s="236" t="s">
        <v>173</v>
      </c>
      <c r="L253" s="241"/>
      <c r="M253" s="242" t="s">
        <v>1</v>
      </c>
      <c r="N253" s="243" t="s">
        <v>41</v>
      </c>
      <c r="O253" s="72"/>
      <c r="P253" s="197">
        <f t="shared" si="1"/>
        <v>0</v>
      </c>
      <c r="Q253" s="197">
        <v>2.9499999999999998E-2</v>
      </c>
      <c r="R253" s="197">
        <f t="shared" si="2"/>
        <v>8.8499999999999995E-2</v>
      </c>
      <c r="S253" s="197">
        <v>0</v>
      </c>
      <c r="T253" s="198">
        <f t="shared" si="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9" t="s">
        <v>207</v>
      </c>
      <c r="AT253" s="199" t="s">
        <v>278</v>
      </c>
      <c r="AU253" s="199" t="s">
        <v>86</v>
      </c>
      <c r="AY253" s="18" t="s">
        <v>167</v>
      </c>
      <c r="BE253" s="200">
        <f t="shared" si="4"/>
        <v>0</v>
      </c>
      <c r="BF253" s="200">
        <f t="shared" si="5"/>
        <v>0</v>
      </c>
      <c r="BG253" s="200">
        <f t="shared" si="6"/>
        <v>0</v>
      </c>
      <c r="BH253" s="200">
        <f t="shared" si="7"/>
        <v>0</v>
      </c>
      <c r="BI253" s="200">
        <f t="shared" si="8"/>
        <v>0</v>
      </c>
      <c r="BJ253" s="18" t="s">
        <v>84</v>
      </c>
      <c r="BK253" s="200">
        <f t="shared" si="9"/>
        <v>0</v>
      </c>
      <c r="BL253" s="18" t="s">
        <v>174</v>
      </c>
      <c r="BM253" s="199" t="s">
        <v>1404</v>
      </c>
    </row>
    <row r="254" spans="1:65" s="2" customFormat="1" ht="24.2" customHeight="1">
      <c r="A254" s="35"/>
      <c r="B254" s="36"/>
      <c r="C254" s="234" t="s">
        <v>478</v>
      </c>
      <c r="D254" s="234" t="s">
        <v>278</v>
      </c>
      <c r="E254" s="235" t="s">
        <v>1405</v>
      </c>
      <c r="F254" s="236" t="s">
        <v>1406</v>
      </c>
      <c r="G254" s="237" t="s">
        <v>338</v>
      </c>
      <c r="H254" s="238">
        <v>3</v>
      </c>
      <c r="I254" s="239"/>
      <c r="J254" s="240">
        <f t="shared" si="0"/>
        <v>0</v>
      </c>
      <c r="K254" s="236" t="s">
        <v>1</v>
      </c>
      <c r="L254" s="241"/>
      <c r="M254" s="242" t="s">
        <v>1</v>
      </c>
      <c r="N254" s="243" t="s">
        <v>41</v>
      </c>
      <c r="O254" s="72"/>
      <c r="P254" s="197">
        <f t="shared" si="1"/>
        <v>0</v>
      </c>
      <c r="Q254" s="197">
        <v>2.7000000000000001E-3</v>
      </c>
      <c r="R254" s="197">
        <f t="shared" si="2"/>
        <v>8.0999999999999996E-3</v>
      </c>
      <c r="S254" s="197">
        <v>0</v>
      </c>
      <c r="T254" s="198">
        <f t="shared" si="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9" t="s">
        <v>207</v>
      </c>
      <c r="AT254" s="199" t="s">
        <v>278</v>
      </c>
      <c r="AU254" s="199" t="s">
        <v>86</v>
      </c>
      <c r="AY254" s="18" t="s">
        <v>167</v>
      </c>
      <c r="BE254" s="200">
        <f t="shared" si="4"/>
        <v>0</v>
      </c>
      <c r="BF254" s="200">
        <f t="shared" si="5"/>
        <v>0</v>
      </c>
      <c r="BG254" s="200">
        <f t="shared" si="6"/>
        <v>0</v>
      </c>
      <c r="BH254" s="200">
        <f t="shared" si="7"/>
        <v>0</v>
      </c>
      <c r="BI254" s="200">
        <f t="shared" si="8"/>
        <v>0</v>
      </c>
      <c r="BJ254" s="18" t="s">
        <v>84</v>
      </c>
      <c r="BK254" s="200">
        <f t="shared" si="9"/>
        <v>0</v>
      </c>
      <c r="BL254" s="18" t="s">
        <v>174</v>
      </c>
      <c r="BM254" s="199" t="s">
        <v>1407</v>
      </c>
    </row>
    <row r="255" spans="1:65" s="2" customFormat="1" ht="24.2" customHeight="1">
      <c r="A255" s="35"/>
      <c r="B255" s="36"/>
      <c r="C255" s="234" t="s">
        <v>483</v>
      </c>
      <c r="D255" s="234" t="s">
        <v>278</v>
      </c>
      <c r="E255" s="235" t="s">
        <v>1408</v>
      </c>
      <c r="F255" s="236" t="s">
        <v>1409</v>
      </c>
      <c r="G255" s="237" t="s">
        <v>338</v>
      </c>
      <c r="H255" s="238">
        <v>1</v>
      </c>
      <c r="I255" s="239"/>
      <c r="J255" s="240">
        <f t="shared" si="0"/>
        <v>0</v>
      </c>
      <c r="K255" s="236" t="s">
        <v>1</v>
      </c>
      <c r="L255" s="241"/>
      <c r="M255" s="242" t="s">
        <v>1</v>
      </c>
      <c r="N255" s="243" t="s">
        <v>41</v>
      </c>
      <c r="O255" s="72"/>
      <c r="P255" s="197">
        <f t="shared" si="1"/>
        <v>0</v>
      </c>
      <c r="Q255" s="197">
        <v>4.1000000000000003E-3</v>
      </c>
      <c r="R255" s="197">
        <f t="shared" si="2"/>
        <v>4.1000000000000003E-3</v>
      </c>
      <c r="S255" s="197">
        <v>0</v>
      </c>
      <c r="T255" s="198">
        <f t="shared" si="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9" t="s">
        <v>207</v>
      </c>
      <c r="AT255" s="199" t="s">
        <v>278</v>
      </c>
      <c r="AU255" s="199" t="s">
        <v>86</v>
      </c>
      <c r="AY255" s="18" t="s">
        <v>167</v>
      </c>
      <c r="BE255" s="200">
        <f t="shared" si="4"/>
        <v>0</v>
      </c>
      <c r="BF255" s="200">
        <f t="shared" si="5"/>
        <v>0</v>
      </c>
      <c r="BG255" s="200">
        <f t="shared" si="6"/>
        <v>0</v>
      </c>
      <c r="BH255" s="200">
        <f t="shared" si="7"/>
        <v>0</v>
      </c>
      <c r="BI255" s="200">
        <f t="shared" si="8"/>
        <v>0</v>
      </c>
      <c r="BJ255" s="18" t="s">
        <v>84</v>
      </c>
      <c r="BK255" s="200">
        <f t="shared" si="9"/>
        <v>0</v>
      </c>
      <c r="BL255" s="18" t="s">
        <v>174</v>
      </c>
      <c r="BM255" s="199" t="s">
        <v>1410</v>
      </c>
    </row>
    <row r="256" spans="1:65" s="2" customFormat="1" ht="16.5" customHeight="1">
      <c r="A256" s="35"/>
      <c r="B256" s="36"/>
      <c r="C256" s="188" t="s">
        <v>488</v>
      </c>
      <c r="D256" s="188" t="s">
        <v>169</v>
      </c>
      <c r="E256" s="189" t="s">
        <v>1411</v>
      </c>
      <c r="F256" s="190" t="s">
        <v>1412</v>
      </c>
      <c r="G256" s="191" t="s">
        <v>182</v>
      </c>
      <c r="H256" s="192">
        <v>420</v>
      </c>
      <c r="I256" s="193"/>
      <c r="J256" s="194">
        <f t="shared" si="0"/>
        <v>0</v>
      </c>
      <c r="K256" s="190" t="s">
        <v>173</v>
      </c>
      <c r="L256" s="40"/>
      <c r="M256" s="195" t="s">
        <v>1</v>
      </c>
      <c r="N256" s="196" t="s">
        <v>41</v>
      </c>
      <c r="O256" s="72"/>
      <c r="P256" s="197">
        <f t="shared" si="1"/>
        <v>0</v>
      </c>
      <c r="Q256" s="197">
        <v>1.9000000000000001E-4</v>
      </c>
      <c r="R256" s="197">
        <f t="shared" si="2"/>
        <v>7.980000000000001E-2</v>
      </c>
      <c r="S256" s="197">
        <v>0</v>
      </c>
      <c r="T256" s="198">
        <f t="shared" si="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9" t="s">
        <v>174</v>
      </c>
      <c r="AT256" s="199" t="s">
        <v>169</v>
      </c>
      <c r="AU256" s="199" t="s">
        <v>86</v>
      </c>
      <c r="AY256" s="18" t="s">
        <v>167</v>
      </c>
      <c r="BE256" s="200">
        <f t="shared" si="4"/>
        <v>0</v>
      </c>
      <c r="BF256" s="200">
        <f t="shared" si="5"/>
        <v>0</v>
      </c>
      <c r="BG256" s="200">
        <f t="shared" si="6"/>
        <v>0</v>
      </c>
      <c r="BH256" s="200">
        <f t="shared" si="7"/>
        <v>0</v>
      </c>
      <c r="BI256" s="200">
        <f t="shared" si="8"/>
        <v>0</v>
      </c>
      <c r="BJ256" s="18" t="s">
        <v>84</v>
      </c>
      <c r="BK256" s="200">
        <f t="shared" si="9"/>
        <v>0</v>
      </c>
      <c r="BL256" s="18" t="s">
        <v>174</v>
      </c>
      <c r="BM256" s="199" t="s">
        <v>1413</v>
      </c>
    </row>
    <row r="257" spans="1:65" s="2" customFormat="1" ht="21.75" customHeight="1">
      <c r="A257" s="35"/>
      <c r="B257" s="36"/>
      <c r="C257" s="188" t="s">
        <v>492</v>
      </c>
      <c r="D257" s="188" t="s">
        <v>169</v>
      </c>
      <c r="E257" s="189" t="s">
        <v>1414</v>
      </c>
      <c r="F257" s="190" t="s">
        <v>1415</v>
      </c>
      <c r="G257" s="191" t="s">
        <v>182</v>
      </c>
      <c r="H257" s="192">
        <v>412</v>
      </c>
      <c r="I257" s="193"/>
      <c r="J257" s="194">
        <f t="shared" si="0"/>
        <v>0</v>
      </c>
      <c r="K257" s="190" t="s">
        <v>173</v>
      </c>
      <c r="L257" s="40"/>
      <c r="M257" s="195" t="s">
        <v>1</v>
      </c>
      <c r="N257" s="196" t="s">
        <v>41</v>
      </c>
      <c r="O257" s="72"/>
      <c r="P257" s="197">
        <f t="shared" si="1"/>
        <v>0</v>
      </c>
      <c r="Q257" s="197">
        <v>6.9999999999999994E-5</v>
      </c>
      <c r="R257" s="197">
        <f t="shared" si="2"/>
        <v>2.8839999999999998E-2</v>
      </c>
      <c r="S257" s="197">
        <v>0</v>
      </c>
      <c r="T257" s="198">
        <f t="shared" si="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9" t="s">
        <v>174</v>
      </c>
      <c r="AT257" s="199" t="s">
        <v>169</v>
      </c>
      <c r="AU257" s="199" t="s">
        <v>86</v>
      </c>
      <c r="AY257" s="18" t="s">
        <v>167</v>
      </c>
      <c r="BE257" s="200">
        <f t="shared" si="4"/>
        <v>0</v>
      </c>
      <c r="BF257" s="200">
        <f t="shared" si="5"/>
        <v>0</v>
      </c>
      <c r="BG257" s="200">
        <f t="shared" si="6"/>
        <v>0</v>
      </c>
      <c r="BH257" s="200">
        <f t="shared" si="7"/>
        <v>0</v>
      </c>
      <c r="BI257" s="200">
        <f t="shared" si="8"/>
        <v>0</v>
      </c>
      <c r="BJ257" s="18" t="s">
        <v>84</v>
      </c>
      <c r="BK257" s="200">
        <f t="shared" si="9"/>
        <v>0</v>
      </c>
      <c r="BL257" s="18" t="s">
        <v>174</v>
      </c>
      <c r="BM257" s="199" t="s">
        <v>1416</v>
      </c>
    </row>
    <row r="258" spans="1:65" s="12" customFormat="1" ht="22.9" customHeight="1">
      <c r="B258" s="172"/>
      <c r="C258" s="173"/>
      <c r="D258" s="174" t="s">
        <v>75</v>
      </c>
      <c r="E258" s="186" t="s">
        <v>213</v>
      </c>
      <c r="F258" s="186" t="s">
        <v>425</v>
      </c>
      <c r="G258" s="173"/>
      <c r="H258" s="173"/>
      <c r="I258" s="176"/>
      <c r="J258" s="187">
        <f>BK258</f>
        <v>0</v>
      </c>
      <c r="K258" s="173"/>
      <c r="L258" s="178"/>
      <c r="M258" s="179"/>
      <c r="N258" s="180"/>
      <c r="O258" s="180"/>
      <c r="P258" s="181">
        <f>P259</f>
        <v>0</v>
      </c>
      <c r="Q258" s="180"/>
      <c r="R258" s="181">
        <f>R259</f>
        <v>0</v>
      </c>
      <c r="S258" s="180"/>
      <c r="T258" s="182">
        <f>T259</f>
        <v>0</v>
      </c>
      <c r="AR258" s="183" t="s">
        <v>84</v>
      </c>
      <c r="AT258" s="184" t="s">
        <v>75</v>
      </c>
      <c r="AU258" s="184" t="s">
        <v>84</v>
      </c>
      <c r="AY258" s="183" t="s">
        <v>167</v>
      </c>
      <c r="BK258" s="185">
        <f>BK259</f>
        <v>0</v>
      </c>
    </row>
    <row r="259" spans="1:65" s="2" customFormat="1" ht="24.2" customHeight="1">
      <c r="A259" s="35"/>
      <c r="B259" s="36"/>
      <c r="C259" s="188" t="s">
        <v>497</v>
      </c>
      <c r="D259" s="188" t="s">
        <v>169</v>
      </c>
      <c r="E259" s="189" t="s">
        <v>1417</v>
      </c>
      <c r="F259" s="190" t="s">
        <v>1418</v>
      </c>
      <c r="G259" s="191" t="s">
        <v>182</v>
      </c>
      <c r="H259" s="192">
        <v>12</v>
      </c>
      <c r="I259" s="193"/>
      <c r="J259" s="194">
        <f>ROUND(I259*H259,2)</f>
        <v>0</v>
      </c>
      <c r="K259" s="190" t="s">
        <v>173</v>
      </c>
      <c r="L259" s="40"/>
      <c r="M259" s="195" t="s">
        <v>1</v>
      </c>
      <c r="N259" s="196" t="s">
        <v>41</v>
      </c>
      <c r="O259" s="72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9" t="s">
        <v>174</v>
      </c>
      <c r="AT259" s="199" t="s">
        <v>169</v>
      </c>
      <c r="AU259" s="199" t="s">
        <v>86</v>
      </c>
      <c r="AY259" s="18" t="s">
        <v>167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8" t="s">
        <v>84</v>
      </c>
      <c r="BK259" s="200">
        <f>ROUND(I259*H259,2)</f>
        <v>0</v>
      </c>
      <c r="BL259" s="18" t="s">
        <v>174</v>
      </c>
      <c r="BM259" s="199" t="s">
        <v>1419</v>
      </c>
    </row>
    <row r="260" spans="1:65" s="12" customFormat="1" ht="22.9" customHeight="1">
      <c r="B260" s="172"/>
      <c r="C260" s="173"/>
      <c r="D260" s="174" t="s">
        <v>75</v>
      </c>
      <c r="E260" s="186" t="s">
        <v>503</v>
      </c>
      <c r="F260" s="186" t="s">
        <v>504</v>
      </c>
      <c r="G260" s="173"/>
      <c r="H260" s="173"/>
      <c r="I260" s="176"/>
      <c r="J260" s="187">
        <f>BK260</f>
        <v>0</v>
      </c>
      <c r="K260" s="173"/>
      <c r="L260" s="178"/>
      <c r="M260" s="179"/>
      <c r="N260" s="180"/>
      <c r="O260" s="180"/>
      <c r="P260" s="181">
        <f>SUM(P261:P267)</f>
        <v>0</v>
      </c>
      <c r="Q260" s="180"/>
      <c r="R260" s="181">
        <f>SUM(R261:R267)</f>
        <v>0</v>
      </c>
      <c r="S260" s="180"/>
      <c r="T260" s="182">
        <f>SUM(T261:T267)</f>
        <v>0</v>
      </c>
      <c r="AR260" s="183" t="s">
        <v>84</v>
      </c>
      <c r="AT260" s="184" t="s">
        <v>75</v>
      </c>
      <c r="AU260" s="184" t="s">
        <v>84</v>
      </c>
      <c r="AY260" s="183" t="s">
        <v>167</v>
      </c>
      <c r="BK260" s="185">
        <f>SUM(BK261:BK267)</f>
        <v>0</v>
      </c>
    </row>
    <row r="261" spans="1:65" s="2" customFormat="1" ht="21.75" customHeight="1">
      <c r="A261" s="35"/>
      <c r="B261" s="36"/>
      <c r="C261" s="188" t="s">
        <v>505</v>
      </c>
      <c r="D261" s="188" t="s">
        <v>169</v>
      </c>
      <c r="E261" s="189" t="s">
        <v>506</v>
      </c>
      <c r="F261" s="190" t="s">
        <v>507</v>
      </c>
      <c r="G261" s="191" t="s">
        <v>262</v>
      </c>
      <c r="H261" s="192">
        <v>2.6640000000000001</v>
      </c>
      <c r="I261" s="193"/>
      <c r="J261" s="194">
        <f>ROUND(I261*H261,2)</f>
        <v>0</v>
      </c>
      <c r="K261" s="190" t="s">
        <v>173</v>
      </c>
      <c r="L261" s="40"/>
      <c r="M261" s="195" t="s">
        <v>1</v>
      </c>
      <c r="N261" s="196" t="s">
        <v>41</v>
      </c>
      <c r="O261" s="72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9" t="s">
        <v>174</v>
      </c>
      <c r="AT261" s="199" t="s">
        <v>169</v>
      </c>
      <c r="AU261" s="199" t="s">
        <v>86</v>
      </c>
      <c r="AY261" s="18" t="s">
        <v>167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8" t="s">
        <v>84</v>
      </c>
      <c r="BK261" s="200">
        <f>ROUND(I261*H261,2)</f>
        <v>0</v>
      </c>
      <c r="BL261" s="18" t="s">
        <v>174</v>
      </c>
      <c r="BM261" s="199" t="s">
        <v>1420</v>
      </c>
    </row>
    <row r="262" spans="1:65" s="2" customFormat="1" ht="24.2" customHeight="1">
      <c r="A262" s="35"/>
      <c r="B262" s="36"/>
      <c r="C262" s="188" t="s">
        <v>510</v>
      </c>
      <c r="D262" s="188" t="s">
        <v>169</v>
      </c>
      <c r="E262" s="189" t="s">
        <v>511</v>
      </c>
      <c r="F262" s="190" t="s">
        <v>512</v>
      </c>
      <c r="G262" s="191" t="s">
        <v>262</v>
      </c>
      <c r="H262" s="192">
        <v>50.616</v>
      </c>
      <c r="I262" s="193"/>
      <c r="J262" s="194">
        <f>ROUND(I262*H262,2)</f>
        <v>0</v>
      </c>
      <c r="K262" s="190" t="s">
        <v>173</v>
      </c>
      <c r="L262" s="40"/>
      <c r="M262" s="195" t="s">
        <v>1</v>
      </c>
      <c r="N262" s="196" t="s">
        <v>41</v>
      </c>
      <c r="O262" s="72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9" t="s">
        <v>174</v>
      </c>
      <c r="AT262" s="199" t="s">
        <v>169</v>
      </c>
      <c r="AU262" s="199" t="s">
        <v>86</v>
      </c>
      <c r="AY262" s="18" t="s">
        <v>167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8" t="s">
        <v>84</v>
      </c>
      <c r="BK262" s="200">
        <f>ROUND(I262*H262,2)</f>
        <v>0</v>
      </c>
      <c r="BL262" s="18" t="s">
        <v>174</v>
      </c>
      <c r="BM262" s="199" t="s">
        <v>1421</v>
      </c>
    </row>
    <row r="263" spans="1:65" s="13" customFormat="1" ht="11.25">
      <c r="B263" s="201"/>
      <c r="C263" s="202"/>
      <c r="D263" s="203" t="s">
        <v>187</v>
      </c>
      <c r="E263" s="202"/>
      <c r="F263" s="205" t="s">
        <v>1422</v>
      </c>
      <c r="G263" s="202"/>
      <c r="H263" s="206">
        <v>50.616</v>
      </c>
      <c r="I263" s="207"/>
      <c r="J263" s="202"/>
      <c r="K263" s="202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187</v>
      </c>
      <c r="AU263" s="212" t="s">
        <v>86</v>
      </c>
      <c r="AV263" s="13" t="s">
        <v>86</v>
      </c>
      <c r="AW263" s="13" t="s">
        <v>4</v>
      </c>
      <c r="AX263" s="13" t="s">
        <v>84</v>
      </c>
      <c r="AY263" s="212" t="s">
        <v>167</v>
      </c>
    </row>
    <row r="264" spans="1:65" s="2" customFormat="1" ht="24.2" customHeight="1">
      <c r="A264" s="35"/>
      <c r="B264" s="36"/>
      <c r="C264" s="188" t="s">
        <v>515</v>
      </c>
      <c r="D264" s="188" t="s">
        <v>169</v>
      </c>
      <c r="E264" s="189" t="s">
        <v>525</v>
      </c>
      <c r="F264" s="190" t="s">
        <v>526</v>
      </c>
      <c r="G264" s="191" t="s">
        <v>262</v>
      </c>
      <c r="H264" s="192">
        <v>2.6640000000000001</v>
      </c>
      <c r="I264" s="193"/>
      <c r="J264" s="194">
        <f>ROUND(I264*H264,2)</f>
        <v>0</v>
      </c>
      <c r="K264" s="190" t="s">
        <v>173</v>
      </c>
      <c r="L264" s="40"/>
      <c r="M264" s="195" t="s">
        <v>1</v>
      </c>
      <c r="N264" s="196" t="s">
        <v>41</v>
      </c>
      <c r="O264" s="72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174</v>
      </c>
      <c r="AT264" s="199" t="s">
        <v>169</v>
      </c>
      <c r="AU264" s="199" t="s">
        <v>86</v>
      </c>
      <c r="AY264" s="18" t="s">
        <v>167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8" t="s">
        <v>84</v>
      </c>
      <c r="BK264" s="200">
        <f>ROUND(I264*H264,2)</f>
        <v>0</v>
      </c>
      <c r="BL264" s="18" t="s">
        <v>174</v>
      </c>
      <c r="BM264" s="199" t="s">
        <v>1423</v>
      </c>
    </row>
    <row r="265" spans="1:65" s="2" customFormat="1" ht="33" customHeight="1">
      <c r="A265" s="35"/>
      <c r="B265" s="36"/>
      <c r="C265" s="188" t="s">
        <v>519</v>
      </c>
      <c r="D265" s="188" t="s">
        <v>169</v>
      </c>
      <c r="E265" s="189" t="s">
        <v>533</v>
      </c>
      <c r="F265" s="190" t="s">
        <v>534</v>
      </c>
      <c r="G265" s="191" t="s">
        <v>262</v>
      </c>
      <c r="H265" s="192">
        <v>1.62</v>
      </c>
      <c r="I265" s="193"/>
      <c r="J265" s="194">
        <f>ROUND(I265*H265,2)</f>
        <v>0</v>
      </c>
      <c r="K265" s="190" t="s">
        <v>173</v>
      </c>
      <c r="L265" s="40"/>
      <c r="M265" s="195" t="s">
        <v>1</v>
      </c>
      <c r="N265" s="196" t="s">
        <v>41</v>
      </c>
      <c r="O265" s="72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9" t="s">
        <v>174</v>
      </c>
      <c r="AT265" s="199" t="s">
        <v>169</v>
      </c>
      <c r="AU265" s="199" t="s">
        <v>86</v>
      </c>
      <c r="AY265" s="18" t="s">
        <v>167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8" t="s">
        <v>84</v>
      </c>
      <c r="BK265" s="200">
        <f>ROUND(I265*H265,2)</f>
        <v>0</v>
      </c>
      <c r="BL265" s="18" t="s">
        <v>174</v>
      </c>
      <c r="BM265" s="199" t="s">
        <v>1424</v>
      </c>
    </row>
    <row r="266" spans="1:65" s="2" customFormat="1" ht="44.25" customHeight="1">
      <c r="A266" s="35"/>
      <c r="B266" s="36"/>
      <c r="C266" s="188" t="s">
        <v>524</v>
      </c>
      <c r="D266" s="188" t="s">
        <v>169</v>
      </c>
      <c r="E266" s="189" t="s">
        <v>537</v>
      </c>
      <c r="F266" s="190" t="s">
        <v>538</v>
      </c>
      <c r="G266" s="191" t="s">
        <v>262</v>
      </c>
      <c r="H266" s="192">
        <v>1.044</v>
      </c>
      <c r="I266" s="193"/>
      <c r="J266" s="194">
        <f>ROUND(I266*H266,2)</f>
        <v>0</v>
      </c>
      <c r="K266" s="190" t="s">
        <v>173</v>
      </c>
      <c r="L266" s="40"/>
      <c r="M266" s="195" t="s">
        <v>1</v>
      </c>
      <c r="N266" s="196" t="s">
        <v>41</v>
      </c>
      <c r="O266" s="72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9" t="s">
        <v>174</v>
      </c>
      <c r="AT266" s="199" t="s">
        <v>169</v>
      </c>
      <c r="AU266" s="199" t="s">
        <v>86</v>
      </c>
      <c r="AY266" s="18" t="s">
        <v>167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8" t="s">
        <v>84</v>
      </c>
      <c r="BK266" s="200">
        <f>ROUND(I266*H266,2)</f>
        <v>0</v>
      </c>
      <c r="BL266" s="18" t="s">
        <v>174</v>
      </c>
      <c r="BM266" s="199" t="s">
        <v>1425</v>
      </c>
    </row>
    <row r="267" spans="1:65" s="13" customFormat="1" ht="11.25">
      <c r="B267" s="201"/>
      <c r="C267" s="202"/>
      <c r="D267" s="203" t="s">
        <v>187</v>
      </c>
      <c r="E267" s="204" t="s">
        <v>1</v>
      </c>
      <c r="F267" s="205" t="s">
        <v>1426</v>
      </c>
      <c r="G267" s="202"/>
      <c r="H267" s="206">
        <v>1.044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187</v>
      </c>
      <c r="AU267" s="212" t="s">
        <v>86</v>
      </c>
      <c r="AV267" s="13" t="s">
        <v>86</v>
      </c>
      <c r="AW267" s="13" t="s">
        <v>32</v>
      </c>
      <c r="AX267" s="13" t="s">
        <v>84</v>
      </c>
      <c r="AY267" s="212" t="s">
        <v>167</v>
      </c>
    </row>
    <row r="268" spans="1:65" s="12" customFormat="1" ht="22.9" customHeight="1">
      <c r="B268" s="172"/>
      <c r="C268" s="173"/>
      <c r="D268" s="174" t="s">
        <v>75</v>
      </c>
      <c r="E268" s="186" t="s">
        <v>541</v>
      </c>
      <c r="F268" s="186" t="s">
        <v>542</v>
      </c>
      <c r="G268" s="173"/>
      <c r="H268" s="173"/>
      <c r="I268" s="176"/>
      <c r="J268" s="187">
        <f>BK268</f>
        <v>0</v>
      </c>
      <c r="K268" s="173"/>
      <c r="L268" s="178"/>
      <c r="M268" s="179"/>
      <c r="N268" s="180"/>
      <c r="O268" s="180"/>
      <c r="P268" s="181">
        <f>P269</f>
        <v>0</v>
      </c>
      <c r="Q268" s="180"/>
      <c r="R268" s="181">
        <f>R269</f>
        <v>0</v>
      </c>
      <c r="S268" s="180"/>
      <c r="T268" s="182">
        <f>T269</f>
        <v>0</v>
      </c>
      <c r="AR268" s="183" t="s">
        <v>84</v>
      </c>
      <c r="AT268" s="184" t="s">
        <v>75</v>
      </c>
      <c r="AU268" s="184" t="s">
        <v>84</v>
      </c>
      <c r="AY268" s="183" t="s">
        <v>167</v>
      </c>
      <c r="BK268" s="185">
        <f>BK269</f>
        <v>0</v>
      </c>
    </row>
    <row r="269" spans="1:65" s="2" customFormat="1" ht="24.2" customHeight="1">
      <c r="A269" s="35"/>
      <c r="B269" s="36"/>
      <c r="C269" s="188" t="s">
        <v>528</v>
      </c>
      <c r="D269" s="188" t="s">
        <v>169</v>
      </c>
      <c r="E269" s="189" t="s">
        <v>1427</v>
      </c>
      <c r="F269" s="190" t="s">
        <v>1428</v>
      </c>
      <c r="G269" s="191" t="s">
        <v>262</v>
      </c>
      <c r="H269" s="192">
        <v>289.47199999999998</v>
      </c>
      <c r="I269" s="193"/>
      <c r="J269" s="194">
        <f>ROUND(I269*H269,2)</f>
        <v>0</v>
      </c>
      <c r="K269" s="190" t="s">
        <v>173</v>
      </c>
      <c r="L269" s="40"/>
      <c r="M269" s="195" t="s">
        <v>1</v>
      </c>
      <c r="N269" s="196" t="s">
        <v>41</v>
      </c>
      <c r="O269" s="72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9" t="s">
        <v>174</v>
      </c>
      <c r="AT269" s="199" t="s">
        <v>169</v>
      </c>
      <c r="AU269" s="199" t="s">
        <v>86</v>
      </c>
      <c r="AY269" s="18" t="s">
        <v>167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8" t="s">
        <v>84</v>
      </c>
      <c r="BK269" s="200">
        <f>ROUND(I269*H269,2)</f>
        <v>0</v>
      </c>
      <c r="BL269" s="18" t="s">
        <v>174</v>
      </c>
      <c r="BM269" s="199" t="s">
        <v>1429</v>
      </c>
    </row>
    <row r="270" spans="1:65" s="12" customFormat="1" ht="25.9" customHeight="1">
      <c r="B270" s="172"/>
      <c r="C270" s="173"/>
      <c r="D270" s="174" t="s">
        <v>75</v>
      </c>
      <c r="E270" s="175" t="s">
        <v>547</v>
      </c>
      <c r="F270" s="175" t="s">
        <v>548</v>
      </c>
      <c r="G270" s="173"/>
      <c r="H270" s="173"/>
      <c r="I270" s="176"/>
      <c r="J270" s="177">
        <f>BK270</f>
        <v>0</v>
      </c>
      <c r="K270" s="173"/>
      <c r="L270" s="178"/>
      <c r="M270" s="179"/>
      <c r="N270" s="180"/>
      <c r="O270" s="180"/>
      <c r="P270" s="181">
        <f>P271+P275+P277+P279</f>
        <v>0</v>
      </c>
      <c r="Q270" s="180"/>
      <c r="R270" s="181">
        <f>R271+R275+R277+R279</f>
        <v>0</v>
      </c>
      <c r="S270" s="180"/>
      <c r="T270" s="182">
        <f>T271+T275+T277+T279</f>
        <v>0</v>
      </c>
      <c r="AR270" s="183" t="s">
        <v>189</v>
      </c>
      <c r="AT270" s="184" t="s">
        <v>75</v>
      </c>
      <c r="AU270" s="184" t="s">
        <v>76</v>
      </c>
      <c r="AY270" s="183" t="s">
        <v>167</v>
      </c>
      <c r="BK270" s="185">
        <f>BK271+BK275+BK277+BK279</f>
        <v>0</v>
      </c>
    </row>
    <row r="271" spans="1:65" s="12" customFormat="1" ht="22.9" customHeight="1">
      <c r="B271" s="172"/>
      <c r="C271" s="173"/>
      <c r="D271" s="174" t="s">
        <v>75</v>
      </c>
      <c r="E271" s="186" t="s">
        <v>549</v>
      </c>
      <c r="F271" s="186" t="s">
        <v>550</v>
      </c>
      <c r="G271" s="173"/>
      <c r="H271" s="173"/>
      <c r="I271" s="176"/>
      <c r="J271" s="187">
        <f>BK271</f>
        <v>0</v>
      </c>
      <c r="K271" s="173"/>
      <c r="L271" s="178"/>
      <c r="M271" s="179"/>
      <c r="N271" s="180"/>
      <c r="O271" s="180"/>
      <c r="P271" s="181">
        <f>SUM(P272:P274)</f>
        <v>0</v>
      </c>
      <c r="Q271" s="180"/>
      <c r="R271" s="181">
        <f>SUM(R272:R274)</f>
        <v>0</v>
      </c>
      <c r="S271" s="180"/>
      <c r="T271" s="182">
        <f>SUM(T272:T274)</f>
        <v>0</v>
      </c>
      <c r="AR271" s="183" t="s">
        <v>189</v>
      </c>
      <c r="AT271" s="184" t="s">
        <v>75</v>
      </c>
      <c r="AU271" s="184" t="s">
        <v>84</v>
      </c>
      <c r="AY271" s="183" t="s">
        <v>167</v>
      </c>
      <c r="BK271" s="185">
        <f>SUM(BK272:BK274)</f>
        <v>0</v>
      </c>
    </row>
    <row r="272" spans="1:65" s="2" customFormat="1" ht="16.5" customHeight="1">
      <c r="A272" s="35"/>
      <c r="B272" s="36"/>
      <c r="C272" s="188" t="s">
        <v>532</v>
      </c>
      <c r="D272" s="188" t="s">
        <v>169</v>
      </c>
      <c r="E272" s="189" t="s">
        <v>552</v>
      </c>
      <c r="F272" s="190" t="s">
        <v>553</v>
      </c>
      <c r="G272" s="191" t="s">
        <v>554</v>
      </c>
      <c r="H272" s="192">
        <v>1</v>
      </c>
      <c r="I272" s="193"/>
      <c r="J272" s="194">
        <f>ROUND(I272*H272,2)</f>
        <v>0</v>
      </c>
      <c r="K272" s="190" t="s">
        <v>173</v>
      </c>
      <c r="L272" s="40"/>
      <c r="M272" s="195" t="s">
        <v>1</v>
      </c>
      <c r="N272" s="196" t="s">
        <v>41</v>
      </c>
      <c r="O272" s="72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9" t="s">
        <v>555</v>
      </c>
      <c r="AT272" s="199" t="s">
        <v>169</v>
      </c>
      <c r="AU272" s="199" t="s">
        <v>86</v>
      </c>
      <c r="AY272" s="18" t="s">
        <v>167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8" t="s">
        <v>84</v>
      </c>
      <c r="BK272" s="200">
        <f>ROUND(I272*H272,2)</f>
        <v>0</v>
      </c>
      <c r="BL272" s="18" t="s">
        <v>555</v>
      </c>
      <c r="BM272" s="199" t="s">
        <v>1430</v>
      </c>
    </row>
    <row r="273" spans="1:65" s="2" customFormat="1" ht="16.5" customHeight="1">
      <c r="A273" s="35"/>
      <c r="B273" s="36"/>
      <c r="C273" s="188" t="s">
        <v>536</v>
      </c>
      <c r="D273" s="188" t="s">
        <v>169</v>
      </c>
      <c r="E273" s="189" t="s">
        <v>558</v>
      </c>
      <c r="F273" s="190" t="s">
        <v>559</v>
      </c>
      <c r="G273" s="191" t="s">
        <v>554</v>
      </c>
      <c r="H273" s="192">
        <v>1</v>
      </c>
      <c r="I273" s="193"/>
      <c r="J273" s="194">
        <f>ROUND(I273*H273,2)</f>
        <v>0</v>
      </c>
      <c r="K273" s="190" t="s">
        <v>173</v>
      </c>
      <c r="L273" s="40"/>
      <c r="M273" s="195" t="s">
        <v>1</v>
      </c>
      <c r="N273" s="196" t="s">
        <v>41</v>
      </c>
      <c r="O273" s="72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9" t="s">
        <v>555</v>
      </c>
      <c r="AT273" s="199" t="s">
        <v>169</v>
      </c>
      <c r="AU273" s="199" t="s">
        <v>86</v>
      </c>
      <c r="AY273" s="18" t="s">
        <v>167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8" t="s">
        <v>84</v>
      </c>
      <c r="BK273" s="200">
        <f>ROUND(I273*H273,2)</f>
        <v>0</v>
      </c>
      <c r="BL273" s="18" t="s">
        <v>555</v>
      </c>
      <c r="BM273" s="199" t="s">
        <v>1431</v>
      </c>
    </row>
    <row r="274" spans="1:65" s="2" customFormat="1" ht="16.5" customHeight="1">
      <c r="A274" s="35"/>
      <c r="B274" s="36"/>
      <c r="C274" s="188" t="s">
        <v>543</v>
      </c>
      <c r="D274" s="188" t="s">
        <v>169</v>
      </c>
      <c r="E274" s="189" t="s">
        <v>562</v>
      </c>
      <c r="F274" s="190" t="s">
        <v>563</v>
      </c>
      <c r="G274" s="191" t="s">
        <v>554</v>
      </c>
      <c r="H274" s="192">
        <v>1</v>
      </c>
      <c r="I274" s="193"/>
      <c r="J274" s="194">
        <f>ROUND(I274*H274,2)</f>
        <v>0</v>
      </c>
      <c r="K274" s="190" t="s">
        <v>173</v>
      </c>
      <c r="L274" s="40"/>
      <c r="M274" s="195" t="s">
        <v>1</v>
      </c>
      <c r="N274" s="196" t="s">
        <v>41</v>
      </c>
      <c r="O274" s="72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9" t="s">
        <v>555</v>
      </c>
      <c r="AT274" s="199" t="s">
        <v>169</v>
      </c>
      <c r="AU274" s="199" t="s">
        <v>86</v>
      </c>
      <c r="AY274" s="18" t="s">
        <v>167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8" t="s">
        <v>84</v>
      </c>
      <c r="BK274" s="200">
        <f>ROUND(I274*H274,2)</f>
        <v>0</v>
      </c>
      <c r="BL274" s="18" t="s">
        <v>555</v>
      </c>
      <c r="BM274" s="199" t="s">
        <v>1432</v>
      </c>
    </row>
    <row r="275" spans="1:65" s="12" customFormat="1" ht="22.9" customHeight="1">
      <c r="B275" s="172"/>
      <c r="C275" s="173"/>
      <c r="D275" s="174" t="s">
        <v>75</v>
      </c>
      <c r="E275" s="186" t="s">
        <v>565</v>
      </c>
      <c r="F275" s="186" t="s">
        <v>566</v>
      </c>
      <c r="G275" s="173"/>
      <c r="H275" s="173"/>
      <c r="I275" s="176"/>
      <c r="J275" s="187">
        <f>BK275</f>
        <v>0</v>
      </c>
      <c r="K275" s="173"/>
      <c r="L275" s="178"/>
      <c r="M275" s="179"/>
      <c r="N275" s="180"/>
      <c r="O275" s="180"/>
      <c r="P275" s="181">
        <f>P276</f>
        <v>0</v>
      </c>
      <c r="Q275" s="180"/>
      <c r="R275" s="181">
        <f>R276</f>
        <v>0</v>
      </c>
      <c r="S275" s="180"/>
      <c r="T275" s="182">
        <f>T276</f>
        <v>0</v>
      </c>
      <c r="AR275" s="183" t="s">
        <v>189</v>
      </c>
      <c r="AT275" s="184" t="s">
        <v>75</v>
      </c>
      <c r="AU275" s="184" t="s">
        <v>84</v>
      </c>
      <c r="AY275" s="183" t="s">
        <v>167</v>
      </c>
      <c r="BK275" s="185">
        <f>BK276</f>
        <v>0</v>
      </c>
    </row>
    <row r="276" spans="1:65" s="2" customFormat="1" ht="16.5" customHeight="1">
      <c r="A276" s="35"/>
      <c r="B276" s="36"/>
      <c r="C276" s="188" t="s">
        <v>385</v>
      </c>
      <c r="D276" s="188" t="s">
        <v>169</v>
      </c>
      <c r="E276" s="189" t="s">
        <v>568</v>
      </c>
      <c r="F276" s="190" t="s">
        <v>566</v>
      </c>
      <c r="G276" s="191" t="s">
        <v>554</v>
      </c>
      <c r="H276" s="192">
        <v>1</v>
      </c>
      <c r="I276" s="193"/>
      <c r="J276" s="194">
        <f>ROUND(I276*H276,2)</f>
        <v>0</v>
      </c>
      <c r="K276" s="190" t="s">
        <v>173</v>
      </c>
      <c r="L276" s="40"/>
      <c r="M276" s="195" t="s">
        <v>1</v>
      </c>
      <c r="N276" s="196" t="s">
        <v>41</v>
      </c>
      <c r="O276" s="72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9" t="s">
        <v>555</v>
      </c>
      <c r="AT276" s="199" t="s">
        <v>169</v>
      </c>
      <c r="AU276" s="199" t="s">
        <v>86</v>
      </c>
      <c r="AY276" s="18" t="s">
        <v>167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8" t="s">
        <v>84</v>
      </c>
      <c r="BK276" s="200">
        <f>ROUND(I276*H276,2)</f>
        <v>0</v>
      </c>
      <c r="BL276" s="18" t="s">
        <v>555</v>
      </c>
      <c r="BM276" s="199" t="s">
        <v>1433</v>
      </c>
    </row>
    <row r="277" spans="1:65" s="12" customFormat="1" ht="22.9" customHeight="1">
      <c r="B277" s="172"/>
      <c r="C277" s="173"/>
      <c r="D277" s="174" t="s">
        <v>75</v>
      </c>
      <c r="E277" s="186" t="s">
        <v>570</v>
      </c>
      <c r="F277" s="186" t="s">
        <v>571</v>
      </c>
      <c r="G277" s="173"/>
      <c r="H277" s="173"/>
      <c r="I277" s="176"/>
      <c r="J277" s="187">
        <f>BK277</f>
        <v>0</v>
      </c>
      <c r="K277" s="173"/>
      <c r="L277" s="178"/>
      <c r="M277" s="179"/>
      <c r="N277" s="180"/>
      <c r="O277" s="180"/>
      <c r="P277" s="181">
        <f>P278</f>
        <v>0</v>
      </c>
      <c r="Q277" s="180"/>
      <c r="R277" s="181">
        <f>R278</f>
        <v>0</v>
      </c>
      <c r="S277" s="180"/>
      <c r="T277" s="182">
        <f>T278</f>
        <v>0</v>
      </c>
      <c r="AR277" s="183" t="s">
        <v>189</v>
      </c>
      <c r="AT277" s="184" t="s">
        <v>75</v>
      </c>
      <c r="AU277" s="184" t="s">
        <v>84</v>
      </c>
      <c r="AY277" s="183" t="s">
        <v>167</v>
      </c>
      <c r="BK277" s="185">
        <f>BK278</f>
        <v>0</v>
      </c>
    </row>
    <row r="278" spans="1:65" s="2" customFormat="1" ht="16.5" customHeight="1">
      <c r="A278" s="35"/>
      <c r="B278" s="36"/>
      <c r="C278" s="188" t="s">
        <v>551</v>
      </c>
      <c r="D278" s="188" t="s">
        <v>169</v>
      </c>
      <c r="E278" s="189" t="s">
        <v>573</v>
      </c>
      <c r="F278" s="190" t="s">
        <v>574</v>
      </c>
      <c r="G278" s="191" t="s">
        <v>554</v>
      </c>
      <c r="H278" s="192">
        <v>1</v>
      </c>
      <c r="I278" s="193"/>
      <c r="J278" s="194">
        <f>ROUND(I278*H278,2)</f>
        <v>0</v>
      </c>
      <c r="K278" s="190" t="s">
        <v>173</v>
      </c>
      <c r="L278" s="40"/>
      <c r="M278" s="195" t="s">
        <v>1</v>
      </c>
      <c r="N278" s="196" t="s">
        <v>41</v>
      </c>
      <c r="O278" s="72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9" t="s">
        <v>555</v>
      </c>
      <c r="AT278" s="199" t="s">
        <v>169</v>
      </c>
      <c r="AU278" s="199" t="s">
        <v>86</v>
      </c>
      <c r="AY278" s="18" t="s">
        <v>167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8" t="s">
        <v>84</v>
      </c>
      <c r="BK278" s="200">
        <f>ROUND(I278*H278,2)</f>
        <v>0</v>
      </c>
      <c r="BL278" s="18" t="s">
        <v>555</v>
      </c>
      <c r="BM278" s="199" t="s">
        <v>1434</v>
      </c>
    </row>
    <row r="279" spans="1:65" s="12" customFormat="1" ht="22.9" customHeight="1">
      <c r="B279" s="172"/>
      <c r="C279" s="173"/>
      <c r="D279" s="174" t="s">
        <v>75</v>
      </c>
      <c r="E279" s="186" t="s">
        <v>1435</v>
      </c>
      <c r="F279" s="186" t="s">
        <v>1436</v>
      </c>
      <c r="G279" s="173"/>
      <c r="H279" s="173"/>
      <c r="I279" s="176"/>
      <c r="J279" s="187">
        <f>BK279</f>
        <v>0</v>
      </c>
      <c r="K279" s="173"/>
      <c r="L279" s="178"/>
      <c r="M279" s="179"/>
      <c r="N279" s="180"/>
      <c r="O279" s="180"/>
      <c r="P279" s="181">
        <f>P280</f>
        <v>0</v>
      </c>
      <c r="Q279" s="180"/>
      <c r="R279" s="181">
        <f>R280</f>
        <v>0</v>
      </c>
      <c r="S279" s="180"/>
      <c r="T279" s="182">
        <f>T280</f>
        <v>0</v>
      </c>
      <c r="AR279" s="183" t="s">
        <v>189</v>
      </c>
      <c r="AT279" s="184" t="s">
        <v>75</v>
      </c>
      <c r="AU279" s="184" t="s">
        <v>84</v>
      </c>
      <c r="AY279" s="183" t="s">
        <v>167</v>
      </c>
      <c r="BK279" s="185">
        <f>BK280</f>
        <v>0</v>
      </c>
    </row>
    <row r="280" spans="1:65" s="2" customFormat="1" ht="24.2" customHeight="1">
      <c r="A280" s="35"/>
      <c r="B280" s="36"/>
      <c r="C280" s="188" t="s">
        <v>557</v>
      </c>
      <c r="D280" s="188" t="s">
        <v>169</v>
      </c>
      <c r="E280" s="189" t="s">
        <v>1437</v>
      </c>
      <c r="F280" s="190" t="s">
        <v>1438</v>
      </c>
      <c r="G280" s="191" t="s">
        <v>554</v>
      </c>
      <c r="H280" s="192">
        <v>1</v>
      </c>
      <c r="I280" s="193"/>
      <c r="J280" s="194">
        <f>ROUND(I280*H280,2)</f>
        <v>0</v>
      </c>
      <c r="K280" s="190" t="s">
        <v>173</v>
      </c>
      <c r="L280" s="40"/>
      <c r="M280" s="244" t="s">
        <v>1</v>
      </c>
      <c r="N280" s="245" t="s">
        <v>41</v>
      </c>
      <c r="O280" s="246"/>
      <c r="P280" s="247">
        <f>O280*H280</f>
        <v>0</v>
      </c>
      <c r="Q280" s="247">
        <v>0</v>
      </c>
      <c r="R280" s="247">
        <f>Q280*H280</f>
        <v>0</v>
      </c>
      <c r="S280" s="247">
        <v>0</v>
      </c>
      <c r="T280" s="248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9" t="s">
        <v>555</v>
      </c>
      <c r="AT280" s="199" t="s">
        <v>169</v>
      </c>
      <c r="AU280" s="199" t="s">
        <v>86</v>
      </c>
      <c r="AY280" s="18" t="s">
        <v>167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8" t="s">
        <v>84</v>
      </c>
      <c r="BK280" s="200">
        <f>ROUND(I280*H280,2)</f>
        <v>0</v>
      </c>
      <c r="BL280" s="18" t="s">
        <v>555</v>
      </c>
      <c r="BM280" s="199" t="s">
        <v>1439</v>
      </c>
    </row>
    <row r="281" spans="1:65" s="2" customFormat="1" ht="6.95" customHeight="1">
      <c r="A281" s="35"/>
      <c r="B281" s="55"/>
      <c r="C281" s="56"/>
      <c r="D281" s="56"/>
      <c r="E281" s="56"/>
      <c r="F281" s="56"/>
      <c r="G281" s="56"/>
      <c r="H281" s="56"/>
      <c r="I281" s="56"/>
      <c r="J281" s="56"/>
      <c r="K281" s="56"/>
      <c r="L281" s="40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algorithmName="SHA-512" hashValue="EeO+Jl+hBN2nRiwOoJp7XlTV96yhBqSw8CR3oa+2ENMpg/hvK6dcZUIHwogy4GSZNo3NTuJUmZQvPYDqhCXoUw==" saltValue="yPid6Lb7yjCdLRPBvA8fxvZUVQztQbT+PNH8DkiK4rQS06QzDwFUZ6ul23CIARRKujucW+sZP1AVkMYdvnNnaQ==" spinCount="100000" sheet="1" objects="1" scenarios="1" formatColumns="0" formatRows="0" autoFilter="0"/>
  <autoFilter ref="C128:K280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104</v>
      </c>
      <c r="AZ2" s="109" t="s">
        <v>744</v>
      </c>
      <c r="BA2" s="109" t="s">
        <v>1</v>
      </c>
      <c r="BB2" s="109" t="s">
        <v>1</v>
      </c>
      <c r="BC2" s="109" t="s">
        <v>1440</v>
      </c>
      <c r="BD2" s="109" t="s">
        <v>86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  <c r="AZ3" s="109" t="s">
        <v>126</v>
      </c>
      <c r="BA3" s="109" t="s">
        <v>1</v>
      </c>
      <c r="BB3" s="109" t="s">
        <v>1</v>
      </c>
      <c r="BC3" s="109" t="s">
        <v>1441</v>
      </c>
      <c r="BD3" s="109" t="s">
        <v>86</v>
      </c>
    </row>
    <row r="4" spans="1:56" s="1" customFormat="1" ht="24.95" customHeight="1">
      <c r="B4" s="21"/>
      <c r="D4" s="112" t="s">
        <v>113</v>
      </c>
      <c r="L4" s="21"/>
      <c r="M4" s="113" t="s">
        <v>10</v>
      </c>
      <c r="AT4" s="18" t="s">
        <v>4</v>
      </c>
      <c r="AZ4" s="109" t="s">
        <v>752</v>
      </c>
      <c r="BA4" s="109" t="s">
        <v>1</v>
      </c>
      <c r="BB4" s="109" t="s">
        <v>1</v>
      </c>
      <c r="BC4" s="109" t="s">
        <v>1442</v>
      </c>
      <c r="BD4" s="109" t="s">
        <v>86</v>
      </c>
    </row>
    <row r="5" spans="1:56" s="1" customFormat="1" ht="6.95" customHeight="1">
      <c r="B5" s="21"/>
      <c r="L5" s="21"/>
      <c r="AZ5" s="109" t="s">
        <v>132</v>
      </c>
      <c r="BA5" s="109" t="s">
        <v>1</v>
      </c>
      <c r="BB5" s="109" t="s">
        <v>1</v>
      </c>
      <c r="BC5" s="109" t="s">
        <v>1443</v>
      </c>
      <c r="BD5" s="109" t="s">
        <v>86</v>
      </c>
    </row>
    <row r="6" spans="1:56" s="1" customFormat="1" ht="12" customHeight="1">
      <c r="B6" s="21"/>
      <c r="D6" s="114" t="s">
        <v>16</v>
      </c>
      <c r="L6" s="21"/>
      <c r="AZ6" s="109" t="s">
        <v>128</v>
      </c>
      <c r="BA6" s="109" t="s">
        <v>1</v>
      </c>
      <c r="BB6" s="109" t="s">
        <v>1</v>
      </c>
      <c r="BC6" s="109" t="s">
        <v>1444</v>
      </c>
      <c r="BD6" s="109" t="s">
        <v>86</v>
      </c>
    </row>
    <row r="7" spans="1:56" s="1" customFormat="1" ht="26.25" customHeight="1">
      <c r="B7" s="21"/>
      <c r="E7" s="316" t="str">
        <f>'Rekapitulace stavby'!K6</f>
        <v>Lokalita pro výstavbu rodinných domů BI 304,k.ú. Kelč - Staré Město</v>
      </c>
      <c r="F7" s="317"/>
      <c r="G7" s="317"/>
      <c r="H7" s="317"/>
      <c r="L7" s="21"/>
      <c r="AZ7" s="109" t="s">
        <v>130</v>
      </c>
      <c r="BA7" s="109" t="s">
        <v>1</v>
      </c>
      <c r="BB7" s="109" t="s">
        <v>1</v>
      </c>
      <c r="BC7" s="109" t="s">
        <v>1445</v>
      </c>
      <c r="BD7" s="109" t="s">
        <v>86</v>
      </c>
    </row>
    <row r="8" spans="1:56" s="2" customFormat="1" ht="12" customHeight="1">
      <c r="A8" s="35"/>
      <c r="B8" s="40"/>
      <c r="C8" s="35"/>
      <c r="D8" s="114" t="s">
        <v>122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18" t="s">
        <v>1446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7. 2. 2023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2" t="s">
        <v>1</v>
      </c>
      <c r="F27" s="322"/>
      <c r="G27" s="322"/>
      <c r="H27" s="32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ROUND((SUM(BE128:BE239)),  2)</f>
        <v>0</v>
      </c>
      <c r="G33" s="35"/>
      <c r="H33" s="35"/>
      <c r="I33" s="126">
        <v>0.21</v>
      </c>
      <c r="J33" s="125">
        <f>ROUND(((SUM(BE128:BE239))*I33),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ROUND((SUM(BF128:BF239)),  2)</f>
        <v>0</v>
      </c>
      <c r="G34" s="35"/>
      <c r="H34" s="35"/>
      <c r="I34" s="126">
        <v>0.15</v>
      </c>
      <c r="J34" s="125">
        <f>ROUND(((SUM(BF128:BF239))*I34),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ROUND((SUM(BG128:BG239)),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ROUND((SUM(BH128:BH239)),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ROUND((SUM(BI128:BI239)),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3" t="str">
        <f>E7</f>
        <v>Lokalita pro výstavbu rodinných domů BI 304,k.ú. Kelč - Staré Město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304 - SO 303.1 Vodovodní přípojky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Kelč-Staré Město</v>
      </c>
      <c r="G89" s="37"/>
      <c r="H89" s="37"/>
      <c r="I89" s="30" t="s">
        <v>22</v>
      </c>
      <c r="J89" s="67" t="str">
        <f>IF(J12="","",J12)</f>
        <v>7. 2. 2023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Město Kelč</v>
      </c>
      <c r="G91" s="37"/>
      <c r="H91" s="37"/>
      <c r="I91" s="30" t="s">
        <v>30</v>
      </c>
      <c r="J91" s="33" t="str">
        <f>E21</f>
        <v xml:space="preserve">LZ-PROJEKT plus s.r.o.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135</v>
      </c>
      <c r="D94" s="146"/>
      <c r="E94" s="146"/>
      <c r="F94" s="146"/>
      <c r="G94" s="146"/>
      <c r="H94" s="146"/>
      <c r="I94" s="146"/>
      <c r="J94" s="147" t="s">
        <v>136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137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138</v>
      </c>
    </row>
    <row r="97" spans="1:31" s="9" customFormat="1" ht="24.95" customHeight="1">
      <c r="B97" s="149"/>
      <c r="C97" s="150"/>
      <c r="D97" s="151" t="s">
        <v>139</v>
      </c>
      <c r="E97" s="152"/>
      <c r="F97" s="152"/>
      <c r="G97" s="152"/>
      <c r="H97" s="152"/>
      <c r="I97" s="152"/>
      <c r="J97" s="153">
        <f>J129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140</v>
      </c>
      <c r="E98" s="158"/>
      <c r="F98" s="158"/>
      <c r="G98" s="158"/>
      <c r="H98" s="158"/>
      <c r="I98" s="158"/>
      <c r="J98" s="159">
        <f>J130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142</v>
      </c>
      <c r="E99" s="158"/>
      <c r="F99" s="158"/>
      <c r="G99" s="158"/>
      <c r="H99" s="158"/>
      <c r="I99" s="158"/>
      <c r="J99" s="159">
        <f>J188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143</v>
      </c>
      <c r="E100" s="158"/>
      <c r="F100" s="158"/>
      <c r="G100" s="158"/>
      <c r="H100" s="158"/>
      <c r="I100" s="158"/>
      <c r="J100" s="159">
        <f>J191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144</v>
      </c>
      <c r="E101" s="158"/>
      <c r="F101" s="158"/>
      <c r="G101" s="158"/>
      <c r="H101" s="158"/>
      <c r="I101" s="158"/>
      <c r="J101" s="159">
        <f>J200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146</v>
      </c>
      <c r="E102" s="158"/>
      <c r="F102" s="158"/>
      <c r="G102" s="158"/>
      <c r="H102" s="158"/>
      <c r="I102" s="158"/>
      <c r="J102" s="159">
        <f>J219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147</v>
      </c>
      <c r="E103" s="158"/>
      <c r="F103" s="158"/>
      <c r="G103" s="158"/>
      <c r="H103" s="158"/>
      <c r="I103" s="158"/>
      <c r="J103" s="159">
        <f>J227</f>
        <v>0</v>
      </c>
      <c r="K103" s="156"/>
      <c r="L103" s="160"/>
    </row>
    <row r="104" spans="1:31" s="9" customFormat="1" ht="24.95" customHeight="1">
      <c r="B104" s="149"/>
      <c r="C104" s="150"/>
      <c r="D104" s="151" t="s">
        <v>1447</v>
      </c>
      <c r="E104" s="152"/>
      <c r="F104" s="152"/>
      <c r="G104" s="152"/>
      <c r="H104" s="152"/>
      <c r="I104" s="152"/>
      <c r="J104" s="153">
        <f>J229</f>
        <v>0</v>
      </c>
      <c r="K104" s="150"/>
      <c r="L104" s="154"/>
    </row>
    <row r="105" spans="1:31" s="10" customFormat="1" ht="19.899999999999999" customHeight="1">
      <c r="B105" s="155"/>
      <c r="C105" s="156"/>
      <c r="D105" s="157" t="s">
        <v>1448</v>
      </c>
      <c r="E105" s="158"/>
      <c r="F105" s="158"/>
      <c r="G105" s="158"/>
      <c r="H105" s="158"/>
      <c r="I105" s="158"/>
      <c r="J105" s="159">
        <f>J230</f>
        <v>0</v>
      </c>
      <c r="K105" s="156"/>
      <c r="L105" s="160"/>
    </row>
    <row r="106" spans="1:31" s="9" customFormat="1" ht="24.95" customHeight="1">
      <c r="B106" s="149"/>
      <c r="C106" s="150"/>
      <c r="D106" s="151" t="s">
        <v>148</v>
      </c>
      <c r="E106" s="152"/>
      <c r="F106" s="152"/>
      <c r="G106" s="152"/>
      <c r="H106" s="152"/>
      <c r="I106" s="152"/>
      <c r="J106" s="153">
        <f>J233</f>
        <v>0</v>
      </c>
      <c r="K106" s="150"/>
      <c r="L106" s="154"/>
    </row>
    <row r="107" spans="1:31" s="10" customFormat="1" ht="19.899999999999999" customHeight="1">
      <c r="B107" s="155"/>
      <c r="C107" s="156"/>
      <c r="D107" s="157" t="s">
        <v>149</v>
      </c>
      <c r="E107" s="158"/>
      <c r="F107" s="158"/>
      <c r="G107" s="158"/>
      <c r="H107" s="158"/>
      <c r="I107" s="158"/>
      <c r="J107" s="159">
        <f>J234</f>
        <v>0</v>
      </c>
      <c r="K107" s="156"/>
      <c r="L107" s="160"/>
    </row>
    <row r="108" spans="1:31" s="10" customFormat="1" ht="19.899999999999999" customHeight="1">
      <c r="B108" s="155"/>
      <c r="C108" s="156"/>
      <c r="D108" s="157" t="s">
        <v>150</v>
      </c>
      <c r="E108" s="158"/>
      <c r="F108" s="158"/>
      <c r="G108" s="158"/>
      <c r="H108" s="158"/>
      <c r="I108" s="158"/>
      <c r="J108" s="159">
        <f>J238</f>
        <v>0</v>
      </c>
      <c r="K108" s="156"/>
      <c r="L108" s="160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152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26.25" customHeight="1">
      <c r="A118" s="35"/>
      <c r="B118" s="36"/>
      <c r="C118" s="37"/>
      <c r="D118" s="37"/>
      <c r="E118" s="323" t="str">
        <f>E7</f>
        <v>Lokalita pro výstavbu rodinných domů BI 304,k.ú. Kelč - Staré Město</v>
      </c>
      <c r="F118" s="324"/>
      <c r="G118" s="324"/>
      <c r="H118" s="324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122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5" t="str">
        <f>E9</f>
        <v>304 - SO 303.1 Vodovodní přípojky</v>
      </c>
      <c r="F120" s="325"/>
      <c r="G120" s="325"/>
      <c r="H120" s="325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>Kelč-Staré Město</v>
      </c>
      <c r="G122" s="37"/>
      <c r="H122" s="37"/>
      <c r="I122" s="30" t="s">
        <v>22</v>
      </c>
      <c r="J122" s="67" t="str">
        <f>IF(J12="","",J12)</f>
        <v>7. 2. 2023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E15</f>
        <v>Město Kelč</v>
      </c>
      <c r="G124" s="37"/>
      <c r="H124" s="37"/>
      <c r="I124" s="30" t="s">
        <v>30</v>
      </c>
      <c r="J124" s="33" t="str">
        <f>E21</f>
        <v xml:space="preserve">LZ-PROJEKT plus s.r.o.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IF(E18="","",E18)</f>
        <v>Vyplň údaj</v>
      </c>
      <c r="G125" s="37"/>
      <c r="H125" s="37"/>
      <c r="I125" s="30" t="s">
        <v>33</v>
      </c>
      <c r="J125" s="33" t="str">
        <f>E24</f>
        <v>Fajfrová Irena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1"/>
      <c r="B127" s="162"/>
      <c r="C127" s="163" t="s">
        <v>153</v>
      </c>
      <c r="D127" s="164" t="s">
        <v>61</v>
      </c>
      <c r="E127" s="164" t="s">
        <v>57</v>
      </c>
      <c r="F127" s="164" t="s">
        <v>58</v>
      </c>
      <c r="G127" s="164" t="s">
        <v>154</v>
      </c>
      <c r="H127" s="164" t="s">
        <v>155</v>
      </c>
      <c r="I127" s="164" t="s">
        <v>156</v>
      </c>
      <c r="J127" s="164" t="s">
        <v>136</v>
      </c>
      <c r="K127" s="165" t="s">
        <v>157</v>
      </c>
      <c r="L127" s="166"/>
      <c r="M127" s="76" t="s">
        <v>1</v>
      </c>
      <c r="N127" s="77" t="s">
        <v>40</v>
      </c>
      <c r="O127" s="77" t="s">
        <v>158</v>
      </c>
      <c r="P127" s="77" t="s">
        <v>159</v>
      </c>
      <c r="Q127" s="77" t="s">
        <v>160</v>
      </c>
      <c r="R127" s="77" t="s">
        <v>161</v>
      </c>
      <c r="S127" s="77" t="s">
        <v>162</v>
      </c>
      <c r="T127" s="78" t="s">
        <v>163</v>
      </c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pans="1:63" s="2" customFormat="1" ht="22.9" customHeight="1">
      <c r="A128" s="35"/>
      <c r="B128" s="36"/>
      <c r="C128" s="83" t="s">
        <v>164</v>
      </c>
      <c r="D128" s="37"/>
      <c r="E128" s="37"/>
      <c r="F128" s="37"/>
      <c r="G128" s="37"/>
      <c r="H128" s="37"/>
      <c r="I128" s="37"/>
      <c r="J128" s="167">
        <f>BK128</f>
        <v>0</v>
      </c>
      <c r="K128" s="37"/>
      <c r="L128" s="40"/>
      <c r="M128" s="79"/>
      <c r="N128" s="168"/>
      <c r="O128" s="80"/>
      <c r="P128" s="169">
        <f>P129+P229+P233</f>
        <v>0</v>
      </c>
      <c r="Q128" s="80"/>
      <c r="R128" s="169">
        <f>R129+R229+R233</f>
        <v>96.553903880000021</v>
      </c>
      <c r="S128" s="80"/>
      <c r="T128" s="170">
        <f>T129+T229+T233</f>
        <v>3.552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138</v>
      </c>
      <c r="BK128" s="171">
        <f>BK129+BK229+BK233</f>
        <v>0</v>
      </c>
    </row>
    <row r="129" spans="1:65" s="12" customFormat="1" ht="25.9" customHeight="1">
      <c r="B129" s="172"/>
      <c r="C129" s="173"/>
      <c r="D129" s="174" t="s">
        <v>75</v>
      </c>
      <c r="E129" s="175" t="s">
        <v>165</v>
      </c>
      <c r="F129" s="175" t="s">
        <v>166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P130+P188+P191+P200+P219+P227</f>
        <v>0</v>
      </c>
      <c r="Q129" s="180"/>
      <c r="R129" s="181">
        <f>R130+R188+R191+R200+R219+R227</f>
        <v>96.543903880000016</v>
      </c>
      <c r="S129" s="180"/>
      <c r="T129" s="182">
        <f>T130+T188+T191+T200+T219+T227</f>
        <v>3.552</v>
      </c>
      <c r="AR129" s="183" t="s">
        <v>84</v>
      </c>
      <c r="AT129" s="184" t="s">
        <v>75</v>
      </c>
      <c r="AU129" s="184" t="s">
        <v>76</v>
      </c>
      <c r="AY129" s="183" t="s">
        <v>167</v>
      </c>
      <c r="BK129" s="185">
        <f>BK130+BK188+BK191+BK200+BK219+BK227</f>
        <v>0</v>
      </c>
    </row>
    <row r="130" spans="1:65" s="12" customFormat="1" ht="22.9" customHeight="1">
      <c r="B130" s="172"/>
      <c r="C130" s="173"/>
      <c r="D130" s="174" t="s">
        <v>75</v>
      </c>
      <c r="E130" s="186" t="s">
        <v>84</v>
      </c>
      <c r="F130" s="186" t="s">
        <v>168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SUM(P131:P187)</f>
        <v>0</v>
      </c>
      <c r="Q130" s="180"/>
      <c r="R130" s="181">
        <f>SUM(R131:R187)</f>
        <v>44.207171080000002</v>
      </c>
      <c r="S130" s="180"/>
      <c r="T130" s="182">
        <f>SUM(T131:T187)</f>
        <v>3.552</v>
      </c>
      <c r="AR130" s="183" t="s">
        <v>84</v>
      </c>
      <c r="AT130" s="184" t="s">
        <v>75</v>
      </c>
      <c r="AU130" s="184" t="s">
        <v>84</v>
      </c>
      <c r="AY130" s="183" t="s">
        <v>167</v>
      </c>
      <c r="BK130" s="185">
        <f>SUM(BK131:BK187)</f>
        <v>0</v>
      </c>
    </row>
    <row r="131" spans="1:65" s="2" customFormat="1" ht="24.2" customHeight="1">
      <c r="A131" s="35"/>
      <c r="B131" s="36"/>
      <c r="C131" s="188" t="s">
        <v>84</v>
      </c>
      <c r="D131" s="188" t="s">
        <v>169</v>
      </c>
      <c r="E131" s="189" t="s">
        <v>170</v>
      </c>
      <c r="F131" s="190" t="s">
        <v>171</v>
      </c>
      <c r="G131" s="191" t="s">
        <v>172</v>
      </c>
      <c r="H131" s="192">
        <v>4.8</v>
      </c>
      <c r="I131" s="193"/>
      <c r="J131" s="194">
        <f>ROUND(I131*H131,2)</f>
        <v>0</v>
      </c>
      <c r="K131" s="190" t="s">
        <v>173</v>
      </c>
      <c r="L131" s="40"/>
      <c r="M131" s="195" t="s">
        <v>1</v>
      </c>
      <c r="N131" s="196" t="s">
        <v>41</v>
      </c>
      <c r="O131" s="72"/>
      <c r="P131" s="197">
        <f>O131*H131</f>
        <v>0</v>
      </c>
      <c r="Q131" s="197">
        <v>0</v>
      </c>
      <c r="R131" s="197">
        <f>Q131*H131</f>
        <v>0</v>
      </c>
      <c r="S131" s="197">
        <v>0.28999999999999998</v>
      </c>
      <c r="T131" s="198">
        <f>S131*H131</f>
        <v>1.3919999999999999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174</v>
      </c>
      <c r="AT131" s="199" t="s">
        <v>169</v>
      </c>
      <c r="AU131" s="199" t="s">
        <v>86</v>
      </c>
      <c r="AY131" s="18" t="s">
        <v>167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84</v>
      </c>
      <c r="BK131" s="200">
        <f>ROUND(I131*H131,2)</f>
        <v>0</v>
      </c>
      <c r="BL131" s="18" t="s">
        <v>174</v>
      </c>
      <c r="BM131" s="199" t="s">
        <v>1449</v>
      </c>
    </row>
    <row r="132" spans="1:65" s="2" customFormat="1" ht="24.2" customHeight="1">
      <c r="A132" s="35"/>
      <c r="B132" s="36"/>
      <c r="C132" s="188" t="s">
        <v>86</v>
      </c>
      <c r="D132" s="188" t="s">
        <v>169</v>
      </c>
      <c r="E132" s="189" t="s">
        <v>1240</v>
      </c>
      <c r="F132" s="190" t="s">
        <v>1241</v>
      </c>
      <c r="G132" s="191" t="s">
        <v>172</v>
      </c>
      <c r="H132" s="192">
        <v>4.8</v>
      </c>
      <c r="I132" s="193"/>
      <c r="J132" s="194">
        <f>ROUND(I132*H132,2)</f>
        <v>0</v>
      </c>
      <c r="K132" s="190" t="s">
        <v>173</v>
      </c>
      <c r="L132" s="40"/>
      <c r="M132" s="195" t="s">
        <v>1</v>
      </c>
      <c r="N132" s="196" t="s">
        <v>41</v>
      </c>
      <c r="O132" s="72"/>
      <c r="P132" s="197">
        <f>O132*H132</f>
        <v>0</v>
      </c>
      <c r="Q132" s="197">
        <v>0</v>
      </c>
      <c r="R132" s="197">
        <f>Q132*H132</f>
        <v>0</v>
      </c>
      <c r="S132" s="197">
        <v>0.45</v>
      </c>
      <c r="T132" s="198">
        <f>S132*H132</f>
        <v>2.16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174</v>
      </c>
      <c r="AT132" s="199" t="s">
        <v>169</v>
      </c>
      <c r="AU132" s="199" t="s">
        <v>86</v>
      </c>
      <c r="AY132" s="18" t="s">
        <v>167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84</v>
      </c>
      <c r="BK132" s="200">
        <f>ROUND(I132*H132,2)</f>
        <v>0</v>
      </c>
      <c r="BL132" s="18" t="s">
        <v>174</v>
      </c>
      <c r="BM132" s="199" t="s">
        <v>1450</v>
      </c>
    </row>
    <row r="133" spans="1:65" s="13" customFormat="1" ht="11.25">
      <c r="B133" s="201"/>
      <c r="C133" s="202"/>
      <c r="D133" s="203" t="s">
        <v>187</v>
      </c>
      <c r="E133" s="204" t="s">
        <v>1</v>
      </c>
      <c r="F133" s="205" t="s">
        <v>1451</v>
      </c>
      <c r="G133" s="202"/>
      <c r="H133" s="206">
        <v>4.8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187</v>
      </c>
      <c r="AU133" s="212" t="s">
        <v>86</v>
      </c>
      <c r="AV133" s="13" t="s">
        <v>86</v>
      </c>
      <c r="AW133" s="13" t="s">
        <v>32</v>
      </c>
      <c r="AX133" s="13" t="s">
        <v>84</v>
      </c>
      <c r="AY133" s="212" t="s">
        <v>167</v>
      </c>
    </row>
    <row r="134" spans="1:65" s="2" customFormat="1" ht="33" customHeight="1">
      <c r="A134" s="35"/>
      <c r="B134" s="36"/>
      <c r="C134" s="188" t="s">
        <v>179</v>
      </c>
      <c r="D134" s="188" t="s">
        <v>169</v>
      </c>
      <c r="E134" s="189" t="s">
        <v>769</v>
      </c>
      <c r="F134" s="190" t="s">
        <v>770</v>
      </c>
      <c r="G134" s="191" t="s">
        <v>192</v>
      </c>
      <c r="H134" s="192">
        <v>300.73</v>
      </c>
      <c r="I134" s="193"/>
      <c r="J134" s="194">
        <f>ROUND(I134*H134,2)</f>
        <v>0</v>
      </c>
      <c r="K134" s="190" t="s">
        <v>173</v>
      </c>
      <c r="L134" s="40"/>
      <c r="M134" s="195" t="s">
        <v>1</v>
      </c>
      <c r="N134" s="196" t="s">
        <v>41</v>
      </c>
      <c r="O134" s="72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174</v>
      </c>
      <c r="AT134" s="199" t="s">
        <v>169</v>
      </c>
      <c r="AU134" s="199" t="s">
        <v>86</v>
      </c>
      <c r="AY134" s="18" t="s">
        <v>167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84</v>
      </c>
      <c r="BK134" s="200">
        <f>ROUND(I134*H134,2)</f>
        <v>0</v>
      </c>
      <c r="BL134" s="18" t="s">
        <v>174</v>
      </c>
      <c r="BM134" s="199" t="s">
        <v>1452</v>
      </c>
    </row>
    <row r="135" spans="1:65" s="14" customFormat="1" ht="11.25">
      <c r="B135" s="213"/>
      <c r="C135" s="214"/>
      <c r="D135" s="203" t="s">
        <v>187</v>
      </c>
      <c r="E135" s="215" t="s">
        <v>1</v>
      </c>
      <c r="F135" s="216" t="s">
        <v>1453</v>
      </c>
      <c r="G135" s="214"/>
      <c r="H135" s="215" t="s">
        <v>1</v>
      </c>
      <c r="I135" s="217"/>
      <c r="J135" s="214"/>
      <c r="K135" s="214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187</v>
      </c>
      <c r="AU135" s="222" t="s">
        <v>86</v>
      </c>
      <c r="AV135" s="14" t="s">
        <v>84</v>
      </c>
      <c r="AW135" s="14" t="s">
        <v>32</v>
      </c>
      <c r="AX135" s="14" t="s">
        <v>76</v>
      </c>
      <c r="AY135" s="222" t="s">
        <v>167</v>
      </c>
    </row>
    <row r="136" spans="1:65" s="13" customFormat="1" ht="11.25">
      <c r="B136" s="201"/>
      <c r="C136" s="202"/>
      <c r="D136" s="203" t="s">
        <v>187</v>
      </c>
      <c r="E136" s="204" t="s">
        <v>126</v>
      </c>
      <c r="F136" s="205" t="s">
        <v>1454</v>
      </c>
      <c r="G136" s="202"/>
      <c r="H136" s="206">
        <v>300.73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187</v>
      </c>
      <c r="AU136" s="212" t="s">
        <v>86</v>
      </c>
      <c r="AV136" s="13" t="s">
        <v>86</v>
      </c>
      <c r="AW136" s="13" t="s">
        <v>32</v>
      </c>
      <c r="AX136" s="13" t="s">
        <v>84</v>
      </c>
      <c r="AY136" s="212" t="s">
        <v>167</v>
      </c>
    </row>
    <row r="137" spans="1:65" s="2" customFormat="1" ht="33" customHeight="1">
      <c r="A137" s="35"/>
      <c r="B137" s="36"/>
      <c r="C137" s="188" t="s">
        <v>174</v>
      </c>
      <c r="D137" s="188" t="s">
        <v>169</v>
      </c>
      <c r="E137" s="189" t="s">
        <v>1455</v>
      </c>
      <c r="F137" s="190" t="s">
        <v>1456</v>
      </c>
      <c r="G137" s="191" t="s">
        <v>192</v>
      </c>
      <c r="H137" s="192">
        <v>92.561000000000007</v>
      </c>
      <c r="I137" s="193"/>
      <c r="J137" s="194">
        <f>ROUND(I137*H137,2)</f>
        <v>0</v>
      </c>
      <c r="K137" s="190" t="s">
        <v>173</v>
      </c>
      <c r="L137" s="40"/>
      <c r="M137" s="195" t="s">
        <v>1</v>
      </c>
      <c r="N137" s="196" t="s">
        <v>41</v>
      </c>
      <c r="O137" s="72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174</v>
      </c>
      <c r="AT137" s="199" t="s">
        <v>169</v>
      </c>
      <c r="AU137" s="199" t="s">
        <v>86</v>
      </c>
      <c r="AY137" s="18" t="s">
        <v>167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84</v>
      </c>
      <c r="BK137" s="200">
        <f>ROUND(I137*H137,2)</f>
        <v>0</v>
      </c>
      <c r="BL137" s="18" t="s">
        <v>174</v>
      </c>
      <c r="BM137" s="199" t="s">
        <v>1457</v>
      </c>
    </row>
    <row r="138" spans="1:65" s="14" customFormat="1" ht="11.25">
      <c r="B138" s="213"/>
      <c r="C138" s="214"/>
      <c r="D138" s="203" t="s">
        <v>187</v>
      </c>
      <c r="E138" s="215" t="s">
        <v>1</v>
      </c>
      <c r="F138" s="216" t="s">
        <v>1458</v>
      </c>
      <c r="G138" s="214"/>
      <c r="H138" s="215" t="s">
        <v>1</v>
      </c>
      <c r="I138" s="217"/>
      <c r="J138" s="214"/>
      <c r="K138" s="214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187</v>
      </c>
      <c r="AU138" s="222" t="s">
        <v>86</v>
      </c>
      <c r="AV138" s="14" t="s">
        <v>84</v>
      </c>
      <c r="AW138" s="14" t="s">
        <v>32</v>
      </c>
      <c r="AX138" s="14" t="s">
        <v>76</v>
      </c>
      <c r="AY138" s="222" t="s">
        <v>167</v>
      </c>
    </row>
    <row r="139" spans="1:65" s="13" customFormat="1" ht="11.25">
      <c r="B139" s="201"/>
      <c r="C139" s="202"/>
      <c r="D139" s="203" t="s">
        <v>187</v>
      </c>
      <c r="E139" s="204" t="s">
        <v>1</v>
      </c>
      <c r="F139" s="205" t="s">
        <v>1459</v>
      </c>
      <c r="G139" s="202"/>
      <c r="H139" s="206">
        <v>5.508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187</v>
      </c>
      <c r="AU139" s="212" t="s">
        <v>86</v>
      </c>
      <c r="AV139" s="13" t="s">
        <v>86</v>
      </c>
      <c r="AW139" s="13" t="s">
        <v>32</v>
      </c>
      <c r="AX139" s="13" t="s">
        <v>76</v>
      </c>
      <c r="AY139" s="212" t="s">
        <v>167</v>
      </c>
    </row>
    <row r="140" spans="1:65" s="13" customFormat="1" ht="11.25">
      <c r="B140" s="201"/>
      <c r="C140" s="202"/>
      <c r="D140" s="203" t="s">
        <v>187</v>
      </c>
      <c r="E140" s="204" t="s">
        <v>1</v>
      </c>
      <c r="F140" s="205" t="s">
        <v>1460</v>
      </c>
      <c r="G140" s="202"/>
      <c r="H140" s="206">
        <v>5.5890000000000004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187</v>
      </c>
      <c r="AU140" s="212" t="s">
        <v>86</v>
      </c>
      <c r="AV140" s="13" t="s">
        <v>86</v>
      </c>
      <c r="AW140" s="13" t="s">
        <v>32</v>
      </c>
      <c r="AX140" s="13" t="s">
        <v>76</v>
      </c>
      <c r="AY140" s="212" t="s">
        <v>167</v>
      </c>
    </row>
    <row r="141" spans="1:65" s="13" customFormat="1" ht="11.25">
      <c r="B141" s="201"/>
      <c r="C141" s="202"/>
      <c r="D141" s="203" t="s">
        <v>187</v>
      </c>
      <c r="E141" s="204" t="s">
        <v>1</v>
      </c>
      <c r="F141" s="205" t="s">
        <v>1461</v>
      </c>
      <c r="G141" s="202"/>
      <c r="H141" s="206">
        <v>3.149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187</v>
      </c>
      <c r="AU141" s="212" t="s">
        <v>86</v>
      </c>
      <c r="AV141" s="13" t="s">
        <v>86</v>
      </c>
      <c r="AW141" s="13" t="s">
        <v>32</v>
      </c>
      <c r="AX141" s="13" t="s">
        <v>76</v>
      </c>
      <c r="AY141" s="212" t="s">
        <v>167</v>
      </c>
    </row>
    <row r="142" spans="1:65" s="13" customFormat="1" ht="11.25">
      <c r="B142" s="201"/>
      <c r="C142" s="202"/>
      <c r="D142" s="203" t="s">
        <v>187</v>
      </c>
      <c r="E142" s="204" t="s">
        <v>1</v>
      </c>
      <c r="F142" s="205" t="s">
        <v>1462</v>
      </c>
      <c r="G142" s="202"/>
      <c r="H142" s="206">
        <v>3.173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187</v>
      </c>
      <c r="AU142" s="212" t="s">
        <v>86</v>
      </c>
      <c r="AV142" s="13" t="s">
        <v>86</v>
      </c>
      <c r="AW142" s="13" t="s">
        <v>32</v>
      </c>
      <c r="AX142" s="13" t="s">
        <v>76</v>
      </c>
      <c r="AY142" s="212" t="s">
        <v>167</v>
      </c>
    </row>
    <row r="143" spans="1:65" s="13" customFormat="1" ht="11.25">
      <c r="B143" s="201"/>
      <c r="C143" s="202"/>
      <c r="D143" s="203" t="s">
        <v>187</v>
      </c>
      <c r="E143" s="204" t="s">
        <v>1</v>
      </c>
      <c r="F143" s="205" t="s">
        <v>1463</v>
      </c>
      <c r="G143" s="202"/>
      <c r="H143" s="206">
        <v>3.3580000000000001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187</v>
      </c>
      <c r="AU143" s="212" t="s">
        <v>86</v>
      </c>
      <c r="AV143" s="13" t="s">
        <v>86</v>
      </c>
      <c r="AW143" s="13" t="s">
        <v>32</v>
      </c>
      <c r="AX143" s="13" t="s">
        <v>76</v>
      </c>
      <c r="AY143" s="212" t="s">
        <v>167</v>
      </c>
    </row>
    <row r="144" spans="1:65" s="13" customFormat="1" ht="11.25">
      <c r="B144" s="201"/>
      <c r="C144" s="202"/>
      <c r="D144" s="203" t="s">
        <v>187</v>
      </c>
      <c r="E144" s="204" t="s">
        <v>1</v>
      </c>
      <c r="F144" s="205" t="s">
        <v>1463</v>
      </c>
      <c r="G144" s="202"/>
      <c r="H144" s="206">
        <v>3.3580000000000001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187</v>
      </c>
      <c r="AU144" s="212" t="s">
        <v>86</v>
      </c>
      <c r="AV144" s="13" t="s">
        <v>86</v>
      </c>
      <c r="AW144" s="13" t="s">
        <v>32</v>
      </c>
      <c r="AX144" s="13" t="s">
        <v>76</v>
      </c>
      <c r="AY144" s="212" t="s">
        <v>167</v>
      </c>
    </row>
    <row r="145" spans="1:65" s="13" customFormat="1" ht="11.25">
      <c r="B145" s="201"/>
      <c r="C145" s="202"/>
      <c r="D145" s="203" t="s">
        <v>187</v>
      </c>
      <c r="E145" s="204" t="s">
        <v>1</v>
      </c>
      <c r="F145" s="205" t="s">
        <v>1464</v>
      </c>
      <c r="G145" s="202"/>
      <c r="H145" s="206">
        <v>7.0309999999999997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187</v>
      </c>
      <c r="AU145" s="212" t="s">
        <v>86</v>
      </c>
      <c r="AV145" s="13" t="s">
        <v>86</v>
      </c>
      <c r="AW145" s="13" t="s">
        <v>32</v>
      </c>
      <c r="AX145" s="13" t="s">
        <v>76</v>
      </c>
      <c r="AY145" s="212" t="s">
        <v>167</v>
      </c>
    </row>
    <row r="146" spans="1:65" s="13" customFormat="1" ht="11.25">
      <c r="B146" s="201"/>
      <c r="C146" s="202"/>
      <c r="D146" s="203" t="s">
        <v>187</v>
      </c>
      <c r="E146" s="204" t="s">
        <v>1</v>
      </c>
      <c r="F146" s="205" t="s">
        <v>1465</v>
      </c>
      <c r="G146" s="202"/>
      <c r="H146" s="206">
        <v>9.1229999999999993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187</v>
      </c>
      <c r="AU146" s="212" t="s">
        <v>86</v>
      </c>
      <c r="AV146" s="13" t="s">
        <v>86</v>
      </c>
      <c r="AW146" s="13" t="s">
        <v>32</v>
      </c>
      <c r="AX146" s="13" t="s">
        <v>76</v>
      </c>
      <c r="AY146" s="212" t="s">
        <v>167</v>
      </c>
    </row>
    <row r="147" spans="1:65" s="13" customFormat="1" ht="11.25">
      <c r="B147" s="201"/>
      <c r="C147" s="202"/>
      <c r="D147" s="203" t="s">
        <v>187</v>
      </c>
      <c r="E147" s="204" t="s">
        <v>1</v>
      </c>
      <c r="F147" s="205" t="s">
        <v>1466</v>
      </c>
      <c r="G147" s="202"/>
      <c r="H147" s="206">
        <v>9.4359999999999999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187</v>
      </c>
      <c r="AU147" s="212" t="s">
        <v>86</v>
      </c>
      <c r="AV147" s="13" t="s">
        <v>86</v>
      </c>
      <c r="AW147" s="13" t="s">
        <v>32</v>
      </c>
      <c r="AX147" s="13" t="s">
        <v>76</v>
      </c>
      <c r="AY147" s="212" t="s">
        <v>167</v>
      </c>
    </row>
    <row r="148" spans="1:65" s="13" customFormat="1" ht="11.25">
      <c r="B148" s="201"/>
      <c r="C148" s="202"/>
      <c r="D148" s="203" t="s">
        <v>187</v>
      </c>
      <c r="E148" s="204" t="s">
        <v>1</v>
      </c>
      <c r="F148" s="205" t="s">
        <v>1467</v>
      </c>
      <c r="G148" s="202"/>
      <c r="H148" s="206">
        <v>8.8089999999999993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187</v>
      </c>
      <c r="AU148" s="212" t="s">
        <v>86</v>
      </c>
      <c r="AV148" s="13" t="s">
        <v>86</v>
      </c>
      <c r="AW148" s="13" t="s">
        <v>32</v>
      </c>
      <c r="AX148" s="13" t="s">
        <v>76</v>
      </c>
      <c r="AY148" s="212" t="s">
        <v>167</v>
      </c>
    </row>
    <row r="149" spans="1:65" s="13" customFormat="1" ht="11.25">
      <c r="B149" s="201"/>
      <c r="C149" s="202"/>
      <c r="D149" s="203" t="s">
        <v>187</v>
      </c>
      <c r="E149" s="204" t="s">
        <v>1</v>
      </c>
      <c r="F149" s="205" t="s">
        <v>1468</v>
      </c>
      <c r="G149" s="202"/>
      <c r="H149" s="206">
        <v>8.6839999999999993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187</v>
      </c>
      <c r="AU149" s="212" t="s">
        <v>86</v>
      </c>
      <c r="AV149" s="13" t="s">
        <v>86</v>
      </c>
      <c r="AW149" s="13" t="s">
        <v>32</v>
      </c>
      <c r="AX149" s="13" t="s">
        <v>76</v>
      </c>
      <c r="AY149" s="212" t="s">
        <v>167</v>
      </c>
    </row>
    <row r="150" spans="1:65" s="13" customFormat="1" ht="11.25">
      <c r="B150" s="201"/>
      <c r="C150" s="202"/>
      <c r="D150" s="203" t="s">
        <v>187</v>
      </c>
      <c r="E150" s="204" t="s">
        <v>1</v>
      </c>
      <c r="F150" s="205" t="s">
        <v>1469</v>
      </c>
      <c r="G150" s="202"/>
      <c r="H150" s="206">
        <v>2.794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187</v>
      </c>
      <c r="AU150" s="212" t="s">
        <v>86</v>
      </c>
      <c r="AV150" s="13" t="s">
        <v>86</v>
      </c>
      <c r="AW150" s="13" t="s">
        <v>32</v>
      </c>
      <c r="AX150" s="13" t="s">
        <v>76</v>
      </c>
      <c r="AY150" s="212" t="s">
        <v>167</v>
      </c>
    </row>
    <row r="151" spans="1:65" s="13" customFormat="1" ht="11.25">
      <c r="B151" s="201"/>
      <c r="C151" s="202"/>
      <c r="D151" s="203" t="s">
        <v>187</v>
      </c>
      <c r="E151" s="204" t="s">
        <v>1</v>
      </c>
      <c r="F151" s="205" t="s">
        <v>1470</v>
      </c>
      <c r="G151" s="202"/>
      <c r="H151" s="206">
        <v>2.8439999999999999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187</v>
      </c>
      <c r="AU151" s="212" t="s">
        <v>86</v>
      </c>
      <c r="AV151" s="13" t="s">
        <v>86</v>
      </c>
      <c r="AW151" s="13" t="s">
        <v>32</v>
      </c>
      <c r="AX151" s="13" t="s">
        <v>76</v>
      </c>
      <c r="AY151" s="212" t="s">
        <v>167</v>
      </c>
    </row>
    <row r="152" spans="1:65" s="13" customFormat="1" ht="11.25">
      <c r="B152" s="201"/>
      <c r="C152" s="202"/>
      <c r="D152" s="203" t="s">
        <v>187</v>
      </c>
      <c r="E152" s="204" t="s">
        <v>1</v>
      </c>
      <c r="F152" s="205" t="s">
        <v>1471</v>
      </c>
      <c r="G152" s="202"/>
      <c r="H152" s="206">
        <v>2.9350000000000001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187</v>
      </c>
      <c r="AU152" s="212" t="s">
        <v>86</v>
      </c>
      <c r="AV152" s="13" t="s">
        <v>86</v>
      </c>
      <c r="AW152" s="13" t="s">
        <v>32</v>
      </c>
      <c r="AX152" s="13" t="s">
        <v>76</v>
      </c>
      <c r="AY152" s="212" t="s">
        <v>167</v>
      </c>
    </row>
    <row r="153" spans="1:65" s="13" customFormat="1" ht="11.25">
      <c r="B153" s="201"/>
      <c r="C153" s="202"/>
      <c r="D153" s="203" t="s">
        <v>187</v>
      </c>
      <c r="E153" s="204" t="s">
        <v>1</v>
      </c>
      <c r="F153" s="205" t="s">
        <v>1472</v>
      </c>
      <c r="G153" s="202"/>
      <c r="H153" s="206">
        <v>2.7240000000000002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187</v>
      </c>
      <c r="AU153" s="212" t="s">
        <v>86</v>
      </c>
      <c r="AV153" s="13" t="s">
        <v>86</v>
      </c>
      <c r="AW153" s="13" t="s">
        <v>32</v>
      </c>
      <c r="AX153" s="13" t="s">
        <v>76</v>
      </c>
      <c r="AY153" s="212" t="s">
        <v>167</v>
      </c>
    </row>
    <row r="154" spans="1:65" s="13" customFormat="1" ht="11.25">
      <c r="B154" s="201"/>
      <c r="C154" s="202"/>
      <c r="D154" s="203" t="s">
        <v>187</v>
      </c>
      <c r="E154" s="204" t="s">
        <v>1</v>
      </c>
      <c r="F154" s="205" t="s">
        <v>1473</v>
      </c>
      <c r="G154" s="202"/>
      <c r="H154" s="206">
        <v>2.8140000000000001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187</v>
      </c>
      <c r="AU154" s="212" t="s">
        <v>86</v>
      </c>
      <c r="AV154" s="13" t="s">
        <v>86</v>
      </c>
      <c r="AW154" s="13" t="s">
        <v>32</v>
      </c>
      <c r="AX154" s="13" t="s">
        <v>76</v>
      </c>
      <c r="AY154" s="212" t="s">
        <v>167</v>
      </c>
    </row>
    <row r="155" spans="1:65" s="13" customFormat="1" ht="11.25">
      <c r="B155" s="201"/>
      <c r="C155" s="202"/>
      <c r="D155" s="203" t="s">
        <v>187</v>
      </c>
      <c r="E155" s="204" t="s">
        <v>1</v>
      </c>
      <c r="F155" s="205" t="s">
        <v>1469</v>
      </c>
      <c r="G155" s="202"/>
      <c r="H155" s="206">
        <v>2.794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187</v>
      </c>
      <c r="AU155" s="212" t="s">
        <v>86</v>
      </c>
      <c r="AV155" s="13" t="s">
        <v>86</v>
      </c>
      <c r="AW155" s="13" t="s">
        <v>32</v>
      </c>
      <c r="AX155" s="13" t="s">
        <v>76</v>
      </c>
      <c r="AY155" s="212" t="s">
        <v>167</v>
      </c>
    </row>
    <row r="156" spans="1:65" s="13" customFormat="1" ht="11.25">
      <c r="B156" s="201"/>
      <c r="C156" s="202"/>
      <c r="D156" s="203" t="s">
        <v>187</v>
      </c>
      <c r="E156" s="204" t="s">
        <v>1</v>
      </c>
      <c r="F156" s="205" t="s">
        <v>1474</v>
      </c>
      <c r="G156" s="202"/>
      <c r="H156" s="206">
        <v>3.0150000000000001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187</v>
      </c>
      <c r="AU156" s="212" t="s">
        <v>86</v>
      </c>
      <c r="AV156" s="13" t="s">
        <v>86</v>
      </c>
      <c r="AW156" s="13" t="s">
        <v>32</v>
      </c>
      <c r="AX156" s="13" t="s">
        <v>76</v>
      </c>
      <c r="AY156" s="212" t="s">
        <v>167</v>
      </c>
    </row>
    <row r="157" spans="1:65" s="13" customFormat="1" ht="11.25">
      <c r="B157" s="201"/>
      <c r="C157" s="202"/>
      <c r="D157" s="203" t="s">
        <v>187</v>
      </c>
      <c r="E157" s="204" t="s">
        <v>1</v>
      </c>
      <c r="F157" s="205" t="s">
        <v>1475</v>
      </c>
      <c r="G157" s="202"/>
      <c r="H157" s="206">
        <v>2.7450000000000001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187</v>
      </c>
      <c r="AU157" s="212" t="s">
        <v>86</v>
      </c>
      <c r="AV157" s="13" t="s">
        <v>86</v>
      </c>
      <c r="AW157" s="13" t="s">
        <v>32</v>
      </c>
      <c r="AX157" s="13" t="s">
        <v>76</v>
      </c>
      <c r="AY157" s="212" t="s">
        <v>167</v>
      </c>
    </row>
    <row r="158" spans="1:65" s="13" customFormat="1" ht="11.25">
      <c r="B158" s="201"/>
      <c r="C158" s="202"/>
      <c r="D158" s="203" t="s">
        <v>187</v>
      </c>
      <c r="E158" s="204" t="s">
        <v>1</v>
      </c>
      <c r="F158" s="205" t="s">
        <v>1476</v>
      </c>
      <c r="G158" s="202"/>
      <c r="H158" s="206">
        <v>2.6779999999999999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187</v>
      </c>
      <c r="AU158" s="212" t="s">
        <v>86</v>
      </c>
      <c r="AV158" s="13" t="s">
        <v>86</v>
      </c>
      <c r="AW158" s="13" t="s">
        <v>32</v>
      </c>
      <c r="AX158" s="13" t="s">
        <v>76</v>
      </c>
      <c r="AY158" s="212" t="s">
        <v>167</v>
      </c>
    </row>
    <row r="159" spans="1:65" s="16" customFormat="1" ht="11.25">
      <c r="B159" s="249"/>
      <c r="C159" s="250"/>
      <c r="D159" s="203" t="s">
        <v>187</v>
      </c>
      <c r="E159" s="251" t="s">
        <v>744</v>
      </c>
      <c r="F159" s="252" t="s">
        <v>774</v>
      </c>
      <c r="G159" s="250"/>
      <c r="H159" s="253">
        <v>92.561000000000007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187</v>
      </c>
      <c r="AU159" s="259" t="s">
        <v>86</v>
      </c>
      <c r="AV159" s="16" t="s">
        <v>179</v>
      </c>
      <c r="AW159" s="16" t="s">
        <v>32</v>
      </c>
      <c r="AX159" s="16" t="s">
        <v>84</v>
      </c>
      <c r="AY159" s="259" t="s">
        <v>167</v>
      </c>
    </row>
    <row r="160" spans="1:65" s="2" customFormat="1" ht="21.75" customHeight="1">
      <c r="A160" s="35"/>
      <c r="B160" s="36"/>
      <c r="C160" s="188" t="s">
        <v>189</v>
      </c>
      <c r="D160" s="188" t="s">
        <v>169</v>
      </c>
      <c r="E160" s="189" t="s">
        <v>214</v>
      </c>
      <c r="F160" s="190" t="s">
        <v>215</v>
      </c>
      <c r="G160" s="191" t="s">
        <v>172</v>
      </c>
      <c r="H160" s="192">
        <v>308.53699999999998</v>
      </c>
      <c r="I160" s="193"/>
      <c r="J160" s="194">
        <f>ROUND(I160*H160,2)</f>
        <v>0</v>
      </c>
      <c r="K160" s="190" t="s">
        <v>173</v>
      </c>
      <c r="L160" s="40"/>
      <c r="M160" s="195" t="s">
        <v>1</v>
      </c>
      <c r="N160" s="196" t="s">
        <v>41</v>
      </c>
      <c r="O160" s="72"/>
      <c r="P160" s="197">
        <f>O160*H160</f>
        <v>0</v>
      </c>
      <c r="Q160" s="197">
        <v>8.4000000000000003E-4</v>
      </c>
      <c r="R160" s="197">
        <f>Q160*H160</f>
        <v>0.25917108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174</v>
      </c>
      <c r="AT160" s="199" t="s">
        <v>169</v>
      </c>
      <c r="AU160" s="199" t="s">
        <v>86</v>
      </c>
      <c r="AY160" s="18" t="s">
        <v>167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8" t="s">
        <v>84</v>
      </c>
      <c r="BK160" s="200">
        <f>ROUND(I160*H160,2)</f>
        <v>0</v>
      </c>
      <c r="BL160" s="18" t="s">
        <v>174</v>
      </c>
      <c r="BM160" s="199" t="s">
        <v>1477</v>
      </c>
    </row>
    <row r="161" spans="1:65" s="13" customFormat="1" ht="11.25">
      <c r="B161" s="201"/>
      <c r="C161" s="202"/>
      <c r="D161" s="203" t="s">
        <v>187</v>
      </c>
      <c r="E161" s="204" t="s">
        <v>1</v>
      </c>
      <c r="F161" s="205" t="s">
        <v>1478</v>
      </c>
      <c r="G161" s="202"/>
      <c r="H161" s="206">
        <v>308.53699999999998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187</v>
      </c>
      <c r="AU161" s="212" t="s">
        <v>86</v>
      </c>
      <c r="AV161" s="13" t="s">
        <v>86</v>
      </c>
      <c r="AW161" s="13" t="s">
        <v>32</v>
      </c>
      <c r="AX161" s="13" t="s">
        <v>84</v>
      </c>
      <c r="AY161" s="212" t="s">
        <v>167</v>
      </c>
    </row>
    <row r="162" spans="1:65" s="2" customFormat="1" ht="24.2" customHeight="1">
      <c r="A162" s="35"/>
      <c r="B162" s="36"/>
      <c r="C162" s="188" t="s">
        <v>195</v>
      </c>
      <c r="D162" s="188" t="s">
        <v>169</v>
      </c>
      <c r="E162" s="189" t="s">
        <v>219</v>
      </c>
      <c r="F162" s="190" t="s">
        <v>220</v>
      </c>
      <c r="G162" s="191" t="s">
        <v>172</v>
      </c>
      <c r="H162" s="192">
        <v>308.53699999999998</v>
      </c>
      <c r="I162" s="193"/>
      <c r="J162" s="194">
        <f>ROUND(I162*H162,2)</f>
        <v>0</v>
      </c>
      <c r="K162" s="190" t="s">
        <v>173</v>
      </c>
      <c r="L162" s="40"/>
      <c r="M162" s="195" t="s">
        <v>1</v>
      </c>
      <c r="N162" s="196" t="s">
        <v>41</v>
      </c>
      <c r="O162" s="72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174</v>
      </c>
      <c r="AT162" s="199" t="s">
        <v>169</v>
      </c>
      <c r="AU162" s="199" t="s">
        <v>86</v>
      </c>
      <c r="AY162" s="18" t="s">
        <v>167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84</v>
      </c>
      <c r="BK162" s="200">
        <f>ROUND(I162*H162,2)</f>
        <v>0</v>
      </c>
      <c r="BL162" s="18" t="s">
        <v>174</v>
      </c>
      <c r="BM162" s="199" t="s">
        <v>1479</v>
      </c>
    </row>
    <row r="163" spans="1:65" s="2" customFormat="1" ht="37.9" customHeight="1">
      <c r="A163" s="35"/>
      <c r="B163" s="36"/>
      <c r="C163" s="188" t="s">
        <v>201</v>
      </c>
      <c r="D163" s="188" t="s">
        <v>169</v>
      </c>
      <c r="E163" s="189" t="s">
        <v>1480</v>
      </c>
      <c r="F163" s="190" t="s">
        <v>1481</v>
      </c>
      <c r="G163" s="191" t="s">
        <v>192</v>
      </c>
      <c r="H163" s="192">
        <v>646.30399999999997</v>
      </c>
      <c r="I163" s="193"/>
      <c r="J163" s="194">
        <f>ROUND(I163*H163,2)</f>
        <v>0</v>
      </c>
      <c r="K163" s="190" t="s">
        <v>173</v>
      </c>
      <c r="L163" s="40"/>
      <c r="M163" s="195" t="s">
        <v>1</v>
      </c>
      <c r="N163" s="196" t="s">
        <v>41</v>
      </c>
      <c r="O163" s="72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174</v>
      </c>
      <c r="AT163" s="199" t="s">
        <v>169</v>
      </c>
      <c r="AU163" s="199" t="s">
        <v>86</v>
      </c>
      <c r="AY163" s="18" t="s">
        <v>167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84</v>
      </c>
      <c r="BK163" s="200">
        <f>ROUND(I163*H163,2)</f>
        <v>0</v>
      </c>
      <c r="BL163" s="18" t="s">
        <v>174</v>
      </c>
      <c r="BM163" s="199" t="s">
        <v>1482</v>
      </c>
    </row>
    <row r="164" spans="1:65" s="14" customFormat="1" ht="11.25">
      <c r="B164" s="213"/>
      <c r="C164" s="214"/>
      <c r="D164" s="203" t="s">
        <v>187</v>
      </c>
      <c r="E164" s="215" t="s">
        <v>1</v>
      </c>
      <c r="F164" s="216" t="s">
        <v>1483</v>
      </c>
      <c r="G164" s="214"/>
      <c r="H164" s="215" t="s">
        <v>1</v>
      </c>
      <c r="I164" s="217"/>
      <c r="J164" s="214"/>
      <c r="K164" s="214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187</v>
      </c>
      <c r="AU164" s="222" t="s">
        <v>86</v>
      </c>
      <c r="AV164" s="14" t="s">
        <v>84</v>
      </c>
      <c r="AW164" s="14" t="s">
        <v>32</v>
      </c>
      <c r="AX164" s="14" t="s">
        <v>76</v>
      </c>
      <c r="AY164" s="222" t="s">
        <v>167</v>
      </c>
    </row>
    <row r="165" spans="1:65" s="13" customFormat="1" ht="11.25">
      <c r="B165" s="201"/>
      <c r="C165" s="202"/>
      <c r="D165" s="203" t="s">
        <v>187</v>
      </c>
      <c r="E165" s="204" t="s">
        <v>1</v>
      </c>
      <c r="F165" s="205" t="s">
        <v>1484</v>
      </c>
      <c r="G165" s="202"/>
      <c r="H165" s="206">
        <v>646.30399999999997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187</v>
      </c>
      <c r="AU165" s="212" t="s">
        <v>86</v>
      </c>
      <c r="AV165" s="13" t="s">
        <v>86</v>
      </c>
      <c r="AW165" s="13" t="s">
        <v>32</v>
      </c>
      <c r="AX165" s="13" t="s">
        <v>84</v>
      </c>
      <c r="AY165" s="212" t="s">
        <v>167</v>
      </c>
    </row>
    <row r="166" spans="1:65" s="2" customFormat="1" ht="37.9" customHeight="1">
      <c r="A166" s="35"/>
      <c r="B166" s="36"/>
      <c r="C166" s="188" t="s">
        <v>207</v>
      </c>
      <c r="D166" s="188" t="s">
        <v>169</v>
      </c>
      <c r="E166" s="189" t="s">
        <v>238</v>
      </c>
      <c r="F166" s="190" t="s">
        <v>239</v>
      </c>
      <c r="G166" s="191" t="s">
        <v>192</v>
      </c>
      <c r="H166" s="192">
        <v>70.138999999999996</v>
      </c>
      <c r="I166" s="193"/>
      <c r="J166" s="194">
        <f>ROUND(I166*H166,2)</f>
        <v>0</v>
      </c>
      <c r="K166" s="190" t="s">
        <v>173</v>
      </c>
      <c r="L166" s="40"/>
      <c r="M166" s="195" t="s">
        <v>1</v>
      </c>
      <c r="N166" s="196" t="s">
        <v>41</v>
      </c>
      <c r="O166" s="72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174</v>
      </c>
      <c r="AT166" s="199" t="s">
        <v>169</v>
      </c>
      <c r="AU166" s="199" t="s">
        <v>86</v>
      </c>
      <c r="AY166" s="18" t="s">
        <v>167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8" t="s">
        <v>84</v>
      </c>
      <c r="BK166" s="200">
        <f>ROUND(I166*H166,2)</f>
        <v>0</v>
      </c>
      <c r="BL166" s="18" t="s">
        <v>174</v>
      </c>
      <c r="BM166" s="199" t="s">
        <v>1485</v>
      </c>
    </row>
    <row r="167" spans="1:65" s="14" customFormat="1" ht="11.25">
      <c r="B167" s="213"/>
      <c r="C167" s="214"/>
      <c r="D167" s="203" t="s">
        <v>187</v>
      </c>
      <c r="E167" s="215" t="s">
        <v>1</v>
      </c>
      <c r="F167" s="216" t="s">
        <v>246</v>
      </c>
      <c r="G167" s="214"/>
      <c r="H167" s="215" t="s">
        <v>1</v>
      </c>
      <c r="I167" s="217"/>
      <c r="J167" s="214"/>
      <c r="K167" s="214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187</v>
      </c>
      <c r="AU167" s="222" t="s">
        <v>86</v>
      </c>
      <c r="AV167" s="14" t="s">
        <v>84</v>
      </c>
      <c r="AW167" s="14" t="s">
        <v>32</v>
      </c>
      <c r="AX167" s="14" t="s">
        <v>76</v>
      </c>
      <c r="AY167" s="222" t="s">
        <v>167</v>
      </c>
    </row>
    <row r="168" spans="1:65" s="13" customFormat="1" ht="11.25">
      <c r="B168" s="201"/>
      <c r="C168" s="202"/>
      <c r="D168" s="203" t="s">
        <v>187</v>
      </c>
      <c r="E168" s="204" t="s">
        <v>1</v>
      </c>
      <c r="F168" s="205" t="s">
        <v>869</v>
      </c>
      <c r="G168" s="202"/>
      <c r="H168" s="206">
        <v>393.291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187</v>
      </c>
      <c r="AU168" s="212" t="s">
        <v>86</v>
      </c>
      <c r="AV168" s="13" t="s">
        <v>86</v>
      </c>
      <c r="AW168" s="13" t="s">
        <v>32</v>
      </c>
      <c r="AX168" s="13" t="s">
        <v>76</v>
      </c>
      <c r="AY168" s="212" t="s">
        <v>167</v>
      </c>
    </row>
    <row r="169" spans="1:65" s="13" customFormat="1" ht="11.25">
      <c r="B169" s="201"/>
      <c r="C169" s="202"/>
      <c r="D169" s="203" t="s">
        <v>187</v>
      </c>
      <c r="E169" s="204" t="s">
        <v>1</v>
      </c>
      <c r="F169" s="205" t="s">
        <v>853</v>
      </c>
      <c r="G169" s="202"/>
      <c r="H169" s="206">
        <v>-323.15199999999999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187</v>
      </c>
      <c r="AU169" s="212" t="s">
        <v>86</v>
      </c>
      <c r="AV169" s="13" t="s">
        <v>86</v>
      </c>
      <c r="AW169" s="13" t="s">
        <v>32</v>
      </c>
      <c r="AX169" s="13" t="s">
        <v>76</v>
      </c>
      <c r="AY169" s="212" t="s">
        <v>167</v>
      </c>
    </row>
    <row r="170" spans="1:65" s="15" customFormat="1" ht="11.25">
      <c r="B170" s="223"/>
      <c r="C170" s="224"/>
      <c r="D170" s="203" t="s">
        <v>187</v>
      </c>
      <c r="E170" s="225" t="s">
        <v>132</v>
      </c>
      <c r="F170" s="226" t="s">
        <v>244</v>
      </c>
      <c r="G170" s="224"/>
      <c r="H170" s="227">
        <v>70.138999999999996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187</v>
      </c>
      <c r="AU170" s="233" t="s">
        <v>86</v>
      </c>
      <c r="AV170" s="15" t="s">
        <v>174</v>
      </c>
      <c r="AW170" s="15" t="s">
        <v>32</v>
      </c>
      <c r="AX170" s="15" t="s">
        <v>84</v>
      </c>
      <c r="AY170" s="233" t="s">
        <v>167</v>
      </c>
    </row>
    <row r="171" spans="1:65" s="2" customFormat="1" ht="37.9" customHeight="1">
      <c r="A171" s="35"/>
      <c r="B171" s="36"/>
      <c r="C171" s="188" t="s">
        <v>213</v>
      </c>
      <c r="D171" s="188" t="s">
        <v>169</v>
      </c>
      <c r="E171" s="189" t="s">
        <v>249</v>
      </c>
      <c r="F171" s="190" t="s">
        <v>250</v>
      </c>
      <c r="G171" s="191" t="s">
        <v>192</v>
      </c>
      <c r="H171" s="192">
        <v>701.39</v>
      </c>
      <c r="I171" s="193"/>
      <c r="J171" s="194">
        <f>ROUND(I171*H171,2)</f>
        <v>0</v>
      </c>
      <c r="K171" s="190" t="s">
        <v>173</v>
      </c>
      <c r="L171" s="40"/>
      <c r="M171" s="195" t="s">
        <v>1</v>
      </c>
      <c r="N171" s="196" t="s">
        <v>41</v>
      </c>
      <c r="O171" s="72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174</v>
      </c>
      <c r="AT171" s="199" t="s">
        <v>169</v>
      </c>
      <c r="AU171" s="199" t="s">
        <v>86</v>
      </c>
      <c r="AY171" s="18" t="s">
        <v>167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84</v>
      </c>
      <c r="BK171" s="200">
        <f>ROUND(I171*H171,2)</f>
        <v>0</v>
      </c>
      <c r="BL171" s="18" t="s">
        <v>174</v>
      </c>
      <c r="BM171" s="199" t="s">
        <v>1486</v>
      </c>
    </row>
    <row r="172" spans="1:65" s="13" customFormat="1" ht="11.25">
      <c r="B172" s="201"/>
      <c r="C172" s="202"/>
      <c r="D172" s="203" t="s">
        <v>187</v>
      </c>
      <c r="E172" s="204" t="s">
        <v>1</v>
      </c>
      <c r="F172" s="205" t="s">
        <v>252</v>
      </c>
      <c r="G172" s="202"/>
      <c r="H172" s="206">
        <v>701.39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187</v>
      </c>
      <c r="AU172" s="212" t="s">
        <v>86</v>
      </c>
      <c r="AV172" s="13" t="s">
        <v>86</v>
      </c>
      <c r="AW172" s="13" t="s">
        <v>32</v>
      </c>
      <c r="AX172" s="13" t="s">
        <v>84</v>
      </c>
      <c r="AY172" s="212" t="s">
        <v>167</v>
      </c>
    </row>
    <row r="173" spans="1:65" s="2" customFormat="1" ht="24.2" customHeight="1">
      <c r="A173" s="35"/>
      <c r="B173" s="36"/>
      <c r="C173" s="188" t="s">
        <v>218</v>
      </c>
      <c r="D173" s="188" t="s">
        <v>169</v>
      </c>
      <c r="E173" s="189" t="s">
        <v>1487</v>
      </c>
      <c r="F173" s="190" t="s">
        <v>1488</v>
      </c>
      <c r="G173" s="191" t="s">
        <v>192</v>
      </c>
      <c r="H173" s="192">
        <v>323.15199999999999</v>
      </c>
      <c r="I173" s="193"/>
      <c r="J173" s="194">
        <f>ROUND(I173*H173,2)</f>
        <v>0</v>
      </c>
      <c r="K173" s="190" t="s">
        <v>173</v>
      </c>
      <c r="L173" s="40"/>
      <c r="M173" s="195" t="s">
        <v>1</v>
      </c>
      <c r="N173" s="196" t="s">
        <v>41</v>
      </c>
      <c r="O173" s="72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174</v>
      </c>
      <c r="AT173" s="199" t="s">
        <v>169</v>
      </c>
      <c r="AU173" s="199" t="s">
        <v>86</v>
      </c>
      <c r="AY173" s="18" t="s">
        <v>167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84</v>
      </c>
      <c r="BK173" s="200">
        <f>ROUND(I173*H173,2)</f>
        <v>0</v>
      </c>
      <c r="BL173" s="18" t="s">
        <v>174</v>
      </c>
      <c r="BM173" s="199" t="s">
        <v>1489</v>
      </c>
    </row>
    <row r="174" spans="1:65" s="13" customFormat="1" ht="11.25">
      <c r="B174" s="201"/>
      <c r="C174" s="202"/>
      <c r="D174" s="203" t="s">
        <v>187</v>
      </c>
      <c r="E174" s="204" t="s">
        <v>1</v>
      </c>
      <c r="F174" s="205" t="s">
        <v>752</v>
      </c>
      <c r="G174" s="202"/>
      <c r="H174" s="206">
        <v>323.15199999999999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187</v>
      </c>
      <c r="AU174" s="212" t="s">
        <v>86</v>
      </c>
      <c r="AV174" s="13" t="s">
        <v>86</v>
      </c>
      <c r="AW174" s="13" t="s">
        <v>32</v>
      </c>
      <c r="AX174" s="13" t="s">
        <v>84</v>
      </c>
      <c r="AY174" s="212" t="s">
        <v>167</v>
      </c>
    </row>
    <row r="175" spans="1:65" s="2" customFormat="1" ht="33" customHeight="1">
      <c r="A175" s="35"/>
      <c r="B175" s="36"/>
      <c r="C175" s="188" t="s">
        <v>222</v>
      </c>
      <c r="D175" s="188" t="s">
        <v>169</v>
      </c>
      <c r="E175" s="189" t="s">
        <v>260</v>
      </c>
      <c r="F175" s="190" t="s">
        <v>261</v>
      </c>
      <c r="G175" s="191" t="s">
        <v>262</v>
      </c>
      <c r="H175" s="192">
        <v>140.27799999999999</v>
      </c>
      <c r="I175" s="193"/>
      <c r="J175" s="194">
        <f>ROUND(I175*H175,2)</f>
        <v>0</v>
      </c>
      <c r="K175" s="190" t="s">
        <v>173</v>
      </c>
      <c r="L175" s="40"/>
      <c r="M175" s="195" t="s">
        <v>1</v>
      </c>
      <c r="N175" s="196" t="s">
        <v>41</v>
      </c>
      <c r="O175" s="72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174</v>
      </c>
      <c r="AT175" s="199" t="s">
        <v>169</v>
      </c>
      <c r="AU175" s="199" t="s">
        <v>86</v>
      </c>
      <c r="AY175" s="18" t="s">
        <v>167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84</v>
      </c>
      <c r="BK175" s="200">
        <f>ROUND(I175*H175,2)</f>
        <v>0</v>
      </c>
      <c r="BL175" s="18" t="s">
        <v>174</v>
      </c>
      <c r="BM175" s="199" t="s">
        <v>1490</v>
      </c>
    </row>
    <row r="176" spans="1:65" s="13" customFormat="1" ht="11.25">
      <c r="B176" s="201"/>
      <c r="C176" s="202"/>
      <c r="D176" s="203" t="s">
        <v>187</v>
      </c>
      <c r="E176" s="204" t="s">
        <v>1</v>
      </c>
      <c r="F176" s="205" t="s">
        <v>264</v>
      </c>
      <c r="G176" s="202"/>
      <c r="H176" s="206">
        <v>140.27799999999999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187</v>
      </c>
      <c r="AU176" s="212" t="s">
        <v>86</v>
      </c>
      <c r="AV176" s="13" t="s">
        <v>86</v>
      </c>
      <c r="AW176" s="13" t="s">
        <v>32</v>
      </c>
      <c r="AX176" s="13" t="s">
        <v>84</v>
      </c>
      <c r="AY176" s="212" t="s">
        <v>167</v>
      </c>
    </row>
    <row r="177" spans="1:65" s="2" customFormat="1" ht="16.5" customHeight="1">
      <c r="A177" s="35"/>
      <c r="B177" s="36"/>
      <c r="C177" s="188" t="s">
        <v>227</v>
      </c>
      <c r="D177" s="188" t="s">
        <v>169</v>
      </c>
      <c r="E177" s="189" t="s">
        <v>266</v>
      </c>
      <c r="F177" s="190" t="s">
        <v>267</v>
      </c>
      <c r="G177" s="191" t="s">
        <v>192</v>
      </c>
      <c r="H177" s="192">
        <v>70.138999999999996</v>
      </c>
      <c r="I177" s="193"/>
      <c r="J177" s="194">
        <f>ROUND(I177*H177,2)</f>
        <v>0</v>
      </c>
      <c r="K177" s="190" t="s">
        <v>173</v>
      </c>
      <c r="L177" s="40"/>
      <c r="M177" s="195" t="s">
        <v>1</v>
      </c>
      <c r="N177" s="196" t="s">
        <v>41</v>
      </c>
      <c r="O177" s="72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174</v>
      </c>
      <c r="AT177" s="199" t="s">
        <v>169</v>
      </c>
      <c r="AU177" s="199" t="s">
        <v>86</v>
      </c>
      <c r="AY177" s="18" t="s">
        <v>167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84</v>
      </c>
      <c r="BK177" s="200">
        <f>ROUND(I177*H177,2)</f>
        <v>0</v>
      </c>
      <c r="BL177" s="18" t="s">
        <v>174</v>
      </c>
      <c r="BM177" s="199" t="s">
        <v>1491</v>
      </c>
    </row>
    <row r="178" spans="1:65" s="13" customFormat="1" ht="11.25">
      <c r="B178" s="201"/>
      <c r="C178" s="202"/>
      <c r="D178" s="203" t="s">
        <v>187</v>
      </c>
      <c r="E178" s="204" t="s">
        <v>1</v>
      </c>
      <c r="F178" s="205" t="s">
        <v>132</v>
      </c>
      <c r="G178" s="202"/>
      <c r="H178" s="206">
        <v>70.138999999999996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187</v>
      </c>
      <c r="AU178" s="212" t="s">
        <v>86</v>
      </c>
      <c r="AV178" s="13" t="s">
        <v>86</v>
      </c>
      <c r="AW178" s="13" t="s">
        <v>32</v>
      </c>
      <c r="AX178" s="13" t="s">
        <v>84</v>
      </c>
      <c r="AY178" s="212" t="s">
        <v>167</v>
      </c>
    </row>
    <row r="179" spans="1:65" s="2" customFormat="1" ht="24.2" customHeight="1">
      <c r="A179" s="35"/>
      <c r="B179" s="36"/>
      <c r="C179" s="188" t="s">
        <v>231</v>
      </c>
      <c r="D179" s="188" t="s">
        <v>169</v>
      </c>
      <c r="E179" s="189" t="s">
        <v>271</v>
      </c>
      <c r="F179" s="190" t="s">
        <v>272</v>
      </c>
      <c r="G179" s="191" t="s">
        <v>192</v>
      </c>
      <c r="H179" s="192">
        <v>323.15199999999999</v>
      </c>
      <c r="I179" s="193"/>
      <c r="J179" s="194">
        <f>ROUND(I179*H179,2)</f>
        <v>0</v>
      </c>
      <c r="K179" s="190" t="s">
        <v>173</v>
      </c>
      <c r="L179" s="40"/>
      <c r="M179" s="195" t="s">
        <v>1</v>
      </c>
      <c r="N179" s="196" t="s">
        <v>41</v>
      </c>
      <c r="O179" s="72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174</v>
      </c>
      <c r="AT179" s="199" t="s">
        <v>169</v>
      </c>
      <c r="AU179" s="199" t="s">
        <v>86</v>
      </c>
      <c r="AY179" s="18" t="s">
        <v>167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8" t="s">
        <v>84</v>
      </c>
      <c r="BK179" s="200">
        <f>ROUND(I179*H179,2)</f>
        <v>0</v>
      </c>
      <c r="BL179" s="18" t="s">
        <v>174</v>
      </c>
      <c r="BM179" s="199" t="s">
        <v>1492</v>
      </c>
    </row>
    <row r="180" spans="1:65" s="13" customFormat="1" ht="11.25">
      <c r="B180" s="201"/>
      <c r="C180" s="202"/>
      <c r="D180" s="203" t="s">
        <v>187</v>
      </c>
      <c r="E180" s="204" t="s">
        <v>1</v>
      </c>
      <c r="F180" s="205" t="s">
        <v>869</v>
      </c>
      <c r="G180" s="202"/>
      <c r="H180" s="206">
        <v>393.291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187</v>
      </c>
      <c r="AU180" s="212" t="s">
        <v>86</v>
      </c>
      <c r="AV180" s="13" t="s">
        <v>86</v>
      </c>
      <c r="AW180" s="13" t="s">
        <v>32</v>
      </c>
      <c r="AX180" s="13" t="s">
        <v>76</v>
      </c>
      <c r="AY180" s="212" t="s">
        <v>167</v>
      </c>
    </row>
    <row r="181" spans="1:65" s="13" customFormat="1" ht="11.25">
      <c r="B181" s="201"/>
      <c r="C181" s="202"/>
      <c r="D181" s="203" t="s">
        <v>187</v>
      </c>
      <c r="E181" s="204" t="s">
        <v>1</v>
      </c>
      <c r="F181" s="205" t="s">
        <v>275</v>
      </c>
      <c r="G181" s="202"/>
      <c r="H181" s="206">
        <v>-40.694000000000003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187</v>
      </c>
      <c r="AU181" s="212" t="s">
        <v>86</v>
      </c>
      <c r="AV181" s="13" t="s">
        <v>86</v>
      </c>
      <c r="AW181" s="13" t="s">
        <v>32</v>
      </c>
      <c r="AX181" s="13" t="s">
        <v>76</v>
      </c>
      <c r="AY181" s="212" t="s">
        <v>167</v>
      </c>
    </row>
    <row r="182" spans="1:65" s="13" customFormat="1" ht="11.25">
      <c r="B182" s="201"/>
      <c r="C182" s="202"/>
      <c r="D182" s="203" t="s">
        <v>187</v>
      </c>
      <c r="E182" s="204" t="s">
        <v>1</v>
      </c>
      <c r="F182" s="205" t="s">
        <v>1493</v>
      </c>
      <c r="G182" s="202"/>
      <c r="H182" s="206">
        <v>-29.445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187</v>
      </c>
      <c r="AU182" s="212" t="s">
        <v>86</v>
      </c>
      <c r="AV182" s="13" t="s">
        <v>86</v>
      </c>
      <c r="AW182" s="13" t="s">
        <v>32</v>
      </c>
      <c r="AX182" s="13" t="s">
        <v>76</v>
      </c>
      <c r="AY182" s="212" t="s">
        <v>167</v>
      </c>
    </row>
    <row r="183" spans="1:65" s="15" customFormat="1" ht="11.25">
      <c r="B183" s="223"/>
      <c r="C183" s="224"/>
      <c r="D183" s="203" t="s">
        <v>187</v>
      </c>
      <c r="E183" s="225" t="s">
        <v>752</v>
      </c>
      <c r="F183" s="226" t="s">
        <v>244</v>
      </c>
      <c r="G183" s="224"/>
      <c r="H183" s="227">
        <v>323.15199999999999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187</v>
      </c>
      <c r="AU183" s="233" t="s">
        <v>86</v>
      </c>
      <c r="AV183" s="15" t="s">
        <v>174</v>
      </c>
      <c r="AW183" s="15" t="s">
        <v>32</v>
      </c>
      <c r="AX183" s="15" t="s">
        <v>84</v>
      </c>
      <c r="AY183" s="233" t="s">
        <v>167</v>
      </c>
    </row>
    <row r="184" spans="1:65" s="2" customFormat="1" ht="24.2" customHeight="1">
      <c r="A184" s="35"/>
      <c r="B184" s="36"/>
      <c r="C184" s="188" t="s">
        <v>237</v>
      </c>
      <c r="D184" s="188" t="s">
        <v>169</v>
      </c>
      <c r="E184" s="189" t="s">
        <v>284</v>
      </c>
      <c r="F184" s="190" t="s">
        <v>285</v>
      </c>
      <c r="G184" s="191" t="s">
        <v>192</v>
      </c>
      <c r="H184" s="192">
        <v>21.974</v>
      </c>
      <c r="I184" s="193"/>
      <c r="J184" s="194">
        <f>ROUND(I184*H184,2)</f>
        <v>0</v>
      </c>
      <c r="K184" s="190" t="s">
        <v>173</v>
      </c>
      <c r="L184" s="40"/>
      <c r="M184" s="195" t="s">
        <v>1</v>
      </c>
      <c r="N184" s="196" t="s">
        <v>41</v>
      </c>
      <c r="O184" s="72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174</v>
      </c>
      <c r="AT184" s="199" t="s">
        <v>169</v>
      </c>
      <c r="AU184" s="199" t="s">
        <v>86</v>
      </c>
      <c r="AY184" s="18" t="s">
        <v>167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8" t="s">
        <v>84</v>
      </c>
      <c r="BK184" s="200">
        <f>ROUND(I184*H184,2)</f>
        <v>0</v>
      </c>
      <c r="BL184" s="18" t="s">
        <v>174</v>
      </c>
      <c r="BM184" s="199" t="s">
        <v>1494</v>
      </c>
    </row>
    <row r="185" spans="1:65" s="13" customFormat="1" ht="11.25">
      <c r="B185" s="201"/>
      <c r="C185" s="202"/>
      <c r="D185" s="203" t="s">
        <v>187</v>
      </c>
      <c r="E185" s="204" t="s">
        <v>128</v>
      </c>
      <c r="F185" s="205" t="s">
        <v>1495</v>
      </c>
      <c r="G185" s="202"/>
      <c r="H185" s="206">
        <v>21.974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187</v>
      </c>
      <c r="AU185" s="212" t="s">
        <v>86</v>
      </c>
      <c r="AV185" s="13" t="s">
        <v>86</v>
      </c>
      <c r="AW185" s="13" t="s">
        <v>32</v>
      </c>
      <c r="AX185" s="13" t="s">
        <v>84</v>
      </c>
      <c r="AY185" s="212" t="s">
        <v>167</v>
      </c>
    </row>
    <row r="186" spans="1:65" s="2" customFormat="1" ht="16.5" customHeight="1">
      <c r="A186" s="35"/>
      <c r="B186" s="36"/>
      <c r="C186" s="234" t="s">
        <v>8</v>
      </c>
      <c r="D186" s="234" t="s">
        <v>278</v>
      </c>
      <c r="E186" s="235" t="s">
        <v>1496</v>
      </c>
      <c r="F186" s="236" t="s">
        <v>1497</v>
      </c>
      <c r="G186" s="237" t="s">
        <v>262</v>
      </c>
      <c r="H186" s="238">
        <v>43.948</v>
      </c>
      <c r="I186" s="239"/>
      <c r="J186" s="240">
        <f>ROUND(I186*H186,2)</f>
        <v>0</v>
      </c>
      <c r="K186" s="236" t="s">
        <v>173</v>
      </c>
      <c r="L186" s="241"/>
      <c r="M186" s="242" t="s">
        <v>1</v>
      </c>
      <c r="N186" s="243" t="s">
        <v>41</v>
      </c>
      <c r="O186" s="72"/>
      <c r="P186" s="197">
        <f>O186*H186</f>
        <v>0</v>
      </c>
      <c r="Q186" s="197">
        <v>1</v>
      </c>
      <c r="R186" s="197">
        <f>Q186*H186</f>
        <v>43.948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207</v>
      </c>
      <c r="AT186" s="199" t="s">
        <v>278</v>
      </c>
      <c r="AU186" s="199" t="s">
        <v>86</v>
      </c>
      <c r="AY186" s="18" t="s">
        <v>167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8" t="s">
        <v>84</v>
      </c>
      <c r="BK186" s="200">
        <f>ROUND(I186*H186,2)</f>
        <v>0</v>
      </c>
      <c r="BL186" s="18" t="s">
        <v>174</v>
      </c>
      <c r="BM186" s="199" t="s">
        <v>1498</v>
      </c>
    </row>
    <row r="187" spans="1:65" s="13" customFormat="1" ht="11.25">
      <c r="B187" s="201"/>
      <c r="C187" s="202"/>
      <c r="D187" s="203" t="s">
        <v>187</v>
      </c>
      <c r="E187" s="202"/>
      <c r="F187" s="205" t="s">
        <v>1499</v>
      </c>
      <c r="G187" s="202"/>
      <c r="H187" s="206">
        <v>43.948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187</v>
      </c>
      <c r="AU187" s="212" t="s">
        <v>86</v>
      </c>
      <c r="AV187" s="13" t="s">
        <v>86</v>
      </c>
      <c r="AW187" s="13" t="s">
        <v>4</v>
      </c>
      <c r="AX187" s="13" t="s">
        <v>84</v>
      </c>
      <c r="AY187" s="212" t="s">
        <v>167</v>
      </c>
    </row>
    <row r="188" spans="1:65" s="12" customFormat="1" ht="22.9" customHeight="1">
      <c r="B188" s="172"/>
      <c r="C188" s="173"/>
      <c r="D188" s="174" t="s">
        <v>75</v>
      </c>
      <c r="E188" s="186" t="s">
        <v>174</v>
      </c>
      <c r="F188" s="186" t="s">
        <v>329</v>
      </c>
      <c r="G188" s="173"/>
      <c r="H188" s="173"/>
      <c r="I188" s="176"/>
      <c r="J188" s="187">
        <f>BK188</f>
        <v>0</v>
      </c>
      <c r="K188" s="173"/>
      <c r="L188" s="178"/>
      <c r="M188" s="179"/>
      <c r="N188" s="180"/>
      <c r="O188" s="180"/>
      <c r="P188" s="181">
        <f>SUM(P189:P190)</f>
        <v>0</v>
      </c>
      <c r="Q188" s="180"/>
      <c r="R188" s="181">
        <f>SUM(R189:R190)</f>
        <v>35.3952144</v>
      </c>
      <c r="S188" s="180"/>
      <c r="T188" s="182">
        <f>SUM(T189:T190)</f>
        <v>0</v>
      </c>
      <c r="AR188" s="183" t="s">
        <v>84</v>
      </c>
      <c r="AT188" s="184" t="s">
        <v>75</v>
      </c>
      <c r="AU188" s="184" t="s">
        <v>84</v>
      </c>
      <c r="AY188" s="183" t="s">
        <v>167</v>
      </c>
      <c r="BK188" s="185">
        <f>SUM(BK189:BK190)</f>
        <v>0</v>
      </c>
    </row>
    <row r="189" spans="1:65" s="2" customFormat="1" ht="24.2" customHeight="1">
      <c r="A189" s="35"/>
      <c r="B189" s="36"/>
      <c r="C189" s="188" t="s">
        <v>248</v>
      </c>
      <c r="D189" s="188" t="s">
        <v>169</v>
      </c>
      <c r="E189" s="189" t="s">
        <v>331</v>
      </c>
      <c r="F189" s="190" t="s">
        <v>332</v>
      </c>
      <c r="G189" s="191" t="s">
        <v>192</v>
      </c>
      <c r="H189" s="192">
        <v>18.72</v>
      </c>
      <c r="I189" s="193"/>
      <c r="J189" s="194">
        <f>ROUND(I189*H189,2)</f>
        <v>0</v>
      </c>
      <c r="K189" s="190" t="s">
        <v>173</v>
      </c>
      <c r="L189" s="40"/>
      <c r="M189" s="195" t="s">
        <v>1</v>
      </c>
      <c r="N189" s="196" t="s">
        <v>41</v>
      </c>
      <c r="O189" s="72"/>
      <c r="P189" s="197">
        <f>O189*H189</f>
        <v>0</v>
      </c>
      <c r="Q189" s="197">
        <v>1.8907700000000001</v>
      </c>
      <c r="R189" s="197">
        <f>Q189*H189</f>
        <v>35.3952144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174</v>
      </c>
      <c r="AT189" s="199" t="s">
        <v>169</v>
      </c>
      <c r="AU189" s="199" t="s">
        <v>86</v>
      </c>
      <c r="AY189" s="18" t="s">
        <v>167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84</v>
      </c>
      <c r="BK189" s="200">
        <f>ROUND(I189*H189,2)</f>
        <v>0</v>
      </c>
      <c r="BL189" s="18" t="s">
        <v>174</v>
      </c>
      <c r="BM189" s="199" t="s">
        <v>1500</v>
      </c>
    </row>
    <row r="190" spans="1:65" s="13" customFormat="1" ht="11.25">
      <c r="B190" s="201"/>
      <c r="C190" s="202"/>
      <c r="D190" s="203" t="s">
        <v>187</v>
      </c>
      <c r="E190" s="204" t="s">
        <v>130</v>
      </c>
      <c r="F190" s="205" t="s">
        <v>1501</v>
      </c>
      <c r="G190" s="202"/>
      <c r="H190" s="206">
        <v>18.72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187</v>
      </c>
      <c r="AU190" s="212" t="s">
        <v>86</v>
      </c>
      <c r="AV190" s="13" t="s">
        <v>86</v>
      </c>
      <c r="AW190" s="13" t="s">
        <v>32</v>
      </c>
      <c r="AX190" s="13" t="s">
        <v>84</v>
      </c>
      <c r="AY190" s="212" t="s">
        <v>167</v>
      </c>
    </row>
    <row r="191" spans="1:65" s="12" customFormat="1" ht="22.9" customHeight="1">
      <c r="B191" s="172"/>
      <c r="C191" s="173"/>
      <c r="D191" s="174" t="s">
        <v>75</v>
      </c>
      <c r="E191" s="186" t="s">
        <v>189</v>
      </c>
      <c r="F191" s="186" t="s">
        <v>344</v>
      </c>
      <c r="G191" s="173"/>
      <c r="H191" s="173"/>
      <c r="I191" s="176"/>
      <c r="J191" s="187">
        <f>BK191</f>
        <v>0</v>
      </c>
      <c r="K191" s="173"/>
      <c r="L191" s="178"/>
      <c r="M191" s="179"/>
      <c r="N191" s="180"/>
      <c r="O191" s="180"/>
      <c r="P191" s="181">
        <f>SUM(P192:P199)</f>
        <v>0</v>
      </c>
      <c r="Q191" s="180"/>
      <c r="R191" s="181">
        <f>SUM(R192:R199)</f>
        <v>5.2279679999999997</v>
      </c>
      <c r="S191" s="180"/>
      <c r="T191" s="182">
        <f>SUM(T192:T199)</f>
        <v>0</v>
      </c>
      <c r="AR191" s="183" t="s">
        <v>84</v>
      </c>
      <c r="AT191" s="184" t="s">
        <v>75</v>
      </c>
      <c r="AU191" s="184" t="s">
        <v>84</v>
      </c>
      <c r="AY191" s="183" t="s">
        <v>167</v>
      </c>
      <c r="BK191" s="185">
        <f>SUM(BK192:BK199)</f>
        <v>0</v>
      </c>
    </row>
    <row r="192" spans="1:65" s="2" customFormat="1" ht="24.2" customHeight="1">
      <c r="A192" s="35"/>
      <c r="B192" s="36"/>
      <c r="C192" s="188" t="s">
        <v>253</v>
      </c>
      <c r="D192" s="188" t="s">
        <v>169</v>
      </c>
      <c r="E192" s="189" t="s">
        <v>346</v>
      </c>
      <c r="F192" s="190" t="s">
        <v>347</v>
      </c>
      <c r="G192" s="191" t="s">
        <v>172</v>
      </c>
      <c r="H192" s="192">
        <v>4.8</v>
      </c>
      <c r="I192" s="193"/>
      <c r="J192" s="194">
        <f>ROUND(I192*H192,2)</f>
        <v>0</v>
      </c>
      <c r="K192" s="190" t="s">
        <v>173</v>
      </c>
      <c r="L192" s="40"/>
      <c r="M192" s="195" t="s">
        <v>1</v>
      </c>
      <c r="N192" s="196" t="s">
        <v>41</v>
      </c>
      <c r="O192" s="72"/>
      <c r="P192" s="197">
        <f>O192*H192</f>
        <v>0</v>
      </c>
      <c r="Q192" s="197">
        <v>0.38700000000000001</v>
      </c>
      <c r="R192" s="197">
        <f>Q192*H192</f>
        <v>1.8575999999999999</v>
      </c>
      <c r="S192" s="197">
        <v>0</v>
      </c>
      <c r="T192" s="19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174</v>
      </c>
      <c r="AT192" s="199" t="s">
        <v>169</v>
      </c>
      <c r="AU192" s="199" t="s">
        <v>86</v>
      </c>
      <c r="AY192" s="18" t="s">
        <v>167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8" t="s">
        <v>84</v>
      </c>
      <c r="BK192" s="200">
        <f>ROUND(I192*H192,2)</f>
        <v>0</v>
      </c>
      <c r="BL192" s="18" t="s">
        <v>174</v>
      </c>
      <c r="BM192" s="199" t="s">
        <v>1502</v>
      </c>
    </row>
    <row r="193" spans="1:65" s="2" customFormat="1" ht="33" customHeight="1">
      <c r="A193" s="35"/>
      <c r="B193" s="36"/>
      <c r="C193" s="188" t="s">
        <v>259</v>
      </c>
      <c r="D193" s="188" t="s">
        <v>169</v>
      </c>
      <c r="E193" s="189" t="s">
        <v>357</v>
      </c>
      <c r="F193" s="190" t="s">
        <v>358</v>
      </c>
      <c r="G193" s="191" t="s">
        <v>172</v>
      </c>
      <c r="H193" s="192">
        <v>4.8</v>
      </c>
      <c r="I193" s="193"/>
      <c r="J193" s="194">
        <f>ROUND(I193*H193,2)</f>
        <v>0</v>
      </c>
      <c r="K193" s="190" t="s">
        <v>173</v>
      </c>
      <c r="L193" s="40"/>
      <c r="M193" s="195" t="s">
        <v>1</v>
      </c>
      <c r="N193" s="196" t="s">
        <v>41</v>
      </c>
      <c r="O193" s="72"/>
      <c r="P193" s="197">
        <f>O193*H193</f>
        <v>0</v>
      </c>
      <c r="Q193" s="197">
        <v>0.10548</v>
      </c>
      <c r="R193" s="197">
        <f>Q193*H193</f>
        <v>0.50630399999999998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174</v>
      </c>
      <c r="AT193" s="199" t="s">
        <v>169</v>
      </c>
      <c r="AU193" s="199" t="s">
        <v>86</v>
      </c>
      <c r="AY193" s="18" t="s">
        <v>167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8" t="s">
        <v>84</v>
      </c>
      <c r="BK193" s="200">
        <f>ROUND(I193*H193,2)</f>
        <v>0</v>
      </c>
      <c r="BL193" s="18" t="s">
        <v>174</v>
      </c>
      <c r="BM193" s="199" t="s">
        <v>1503</v>
      </c>
    </row>
    <row r="194" spans="1:65" s="2" customFormat="1" ht="24.2" customHeight="1">
      <c r="A194" s="35"/>
      <c r="B194" s="36"/>
      <c r="C194" s="188" t="s">
        <v>265</v>
      </c>
      <c r="D194" s="188" t="s">
        <v>169</v>
      </c>
      <c r="E194" s="189" t="s">
        <v>361</v>
      </c>
      <c r="F194" s="190" t="s">
        <v>362</v>
      </c>
      <c r="G194" s="191" t="s">
        <v>172</v>
      </c>
      <c r="H194" s="192">
        <v>9.6</v>
      </c>
      <c r="I194" s="193"/>
      <c r="J194" s="194">
        <f>ROUND(I194*H194,2)</f>
        <v>0</v>
      </c>
      <c r="K194" s="190" t="s">
        <v>173</v>
      </c>
      <c r="L194" s="40"/>
      <c r="M194" s="195" t="s">
        <v>1</v>
      </c>
      <c r="N194" s="196" t="s">
        <v>41</v>
      </c>
      <c r="O194" s="72"/>
      <c r="P194" s="197">
        <f>O194*H194</f>
        <v>0</v>
      </c>
      <c r="Q194" s="197">
        <v>7.1000000000000002E-4</v>
      </c>
      <c r="R194" s="197">
        <f>Q194*H194</f>
        <v>6.816E-3</v>
      </c>
      <c r="S194" s="197">
        <v>0</v>
      </c>
      <c r="T194" s="19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174</v>
      </c>
      <c r="AT194" s="199" t="s">
        <v>169</v>
      </c>
      <c r="AU194" s="199" t="s">
        <v>86</v>
      </c>
      <c r="AY194" s="18" t="s">
        <v>167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8" t="s">
        <v>84</v>
      </c>
      <c r="BK194" s="200">
        <f>ROUND(I194*H194,2)</f>
        <v>0</v>
      </c>
      <c r="BL194" s="18" t="s">
        <v>174</v>
      </c>
      <c r="BM194" s="199" t="s">
        <v>1504</v>
      </c>
    </row>
    <row r="195" spans="1:65" s="2" customFormat="1" ht="16.5" customHeight="1">
      <c r="A195" s="35"/>
      <c r="B195" s="36"/>
      <c r="C195" s="188" t="s">
        <v>269</v>
      </c>
      <c r="D195" s="188" t="s">
        <v>169</v>
      </c>
      <c r="E195" s="189" t="s">
        <v>366</v>
      </c>
      <c r="F195" s="190" t="s">
        <v>367</v>
      </c>
      <c r="G195" s="191" t="s">
        <v>172</v>
      </c>
      <c r="H195" s="192">
        <v>9.6</v>
      </c>
      <c r="I195" s="193"/>
      <c r="J195" s="194">
        <f>ROUND(I195*H195,2)</f>
        <v>0</v>
      </c>
      <c r="K195" s="190" t="s">
        <v>173</v>
      </c>
      <c r="L195" s="40"/>
      <c r="M195" s="195" t="s">
        <v>1</v>
      </c>
      <c r="N195" s="196" t="s">
        <v>41</v>
      </c>
      <c r="O195" s="72"/>
      <c r="P195" s="197">
        <f>O195*H195</f>
        <v>0</v>
      </c>
      <c r="Q195" s="197">
        <v>0.2268</v>
      </c>
      <c r="R195" s="197">
        <f>Q195*H195</f>
        <v>2.1772800000000001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174</v>
      </c>
      <c r="AT195" s="199" t="s">
        <v>169</v>
      </c>
      <c r="AU195" s="199" t="s">
        <v>86</v>
      </c>
      <c r="AY195" s="18" t="s">
        <v>167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8" t="s">
        <v>84</v>
      </c>
      <c r="BK195" s="200">
        <f>ROUND(I195*H195,2)</f>
        <v>0</v>
      </c>
      <c r="BL195" s="18" t="s">
        <v>174</v>
      </c>
      <c r="BM195" s="199" t="s">
        <v>1505</v>
      </c>
    </row>
    <row r="196" spans="1:65" s="14" customFormat="1" ht="11.25">
      <c r="B196" s="213"/>
      <c r="C196" s="214"/>
      <c r="D196" s="203" t="s">
        <v>187</v>
      </c>
      <c r="E196" s="215" t="s">
        <v>1</v>
      </c>
      <c r="F196" s="216" t="s">
        <v>369</v>
      </c>
      <c r="G196" s="214"/>
      <c r="H196" s="215" t="s">
        <v>1</v>
      </c>
      <c r="I196" s="217"/>
      <c r="J196" s="214"/>
      <c r="K196" s="214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187</v>
      </c>
      <c r="AU196" s="222" t="s">
        <v>86</v>
      </c>
      <c r="AV196" s="14" t="s">
        <v>84</v>
      </c>
      <c r="AW196" s="14" t="s">
        <v>32</v>
      </c>
      <c r="AX196" s="14" t="s">
        <v>76</v>
      </c>
      <c r="AY196" s="222" t="s">
        <v>167</v>
      </c>
    </row>
    <row r="197" spans="1:65" s="13" customFormat="1" ht="11.25">
      <c r="B197" s="201"/>
      <c r="C197" s="202"/>
      <c r="D197" s="203" t="s">
        <v>187</v>
      </c>
      <c r="E197" s="204" t="s">
        <v>1</v>
      </c>
      <c r="F197" s="205" t="s">
        <v>1506</v>
      </c>
      <c r="G197" s="202"/>
      <c r="H197" s="206">
        <v>9.6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187</v>
      </c>
      <c r="AU197" s="212" t="s">
        <v>86</v>
      </c>
      <c r="AV197" s="13" t="s">
        <v>86</v>
      </c>
      <c r="AW197" s="13" t="s">
        <v>32</v>
      </c>
      <c r="AX197" s="13" t="s">
        <v>84</v>
      </c>
      <c r="AY197" s="212" t="s">
        <v>167</v>
      </c>
    </row>
    <row r="198" spans="1:65" s="2" customFormat="1" ht="33" customHeight="1">
      <c r="A198" s="35"/>
      <c r="B198" s="36"/>
      <c r="C198" s="188" t="s">
        <v>7</v>
      </c>
      <c r="D198" s="188" t="s">
        <v>169</v>
      </c>
      <c r="E198" s="189" t="s">
        <v>372</v>
      </c>
      <c r="F198" s="190" t="s">
        <v>373</v>
      </c>
      <c r="G198" s="191" t="s">
        <v>172</v>
      </c>
      <c r="H198" s="192">
        <v>4.8</v>
      </c>
      <c r="I198" s="193"/>
      <c r="J198" s="194">
        <f>ROUND(I198*H198,2)</f>
        <v>0</v>
      </c>
      <c r="K198" s="190" t="s">
        <v>173</v>
      </c>
      <c r="L198" s="40"/>
      <c r="M198" s="195" t="s">
        <v>1</v>
      </c>
      <c r="N198" s="196" t="s">
        <v>41</v>
      </c>
      <c r="O198" s="72"/>
      <c r="P198" s="197">
        <f>O198*H198</f>
        <v>0</v>
      </c>
      <c r="Q198" s="197">
        <v>0.12966</v>
      </c>
      <c r="R198" s="197">
        <f>Q198*H198</f>
        <v>0.62236799999999992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174</v>
      </c>
      <c r="AT198" s="199" t="s">
        <v>169</v>
      </c>
      <c r="AU198" s="199" t="s">
        <v>86</v>
      </c>
      <c r="AY198" s="18" t="s">
        <v>167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8" t="s">
        <v>84</v>
      </c>
      <c r="BK198" s="200">
        <f>ROUND(I198*H198,2)</f>
        <v>0</v>
      </c>
      <c r="BL198" s="18" t="s">
        <v>174</v>
      </c>
      <c r="BM198" s="199" t="s">
        <v>1507</v>
      </c>
    </row>
    <row r="199" spans="1:65" s="2" customFormat="1" ht="21.75" customHeight="1">
      <c r="A199" s="35"/>
      <c r="B199" s="36"/>
      <c r="C199" s="188" t="s">
        <v>277</v>
      </c>
      <c r="D199" s="188" t="s">
        <v>169</v>
      </c>
      <c r="E199" s="189" t="s">
        <v>376</v>
      </c>
      <c r="F199" s="190" t="s">
        <v>377</v>
      </c>
      <c r="G199" s="191" t="s">
        <v>182</v>
      </c>
      <c r="H199" s="192">
        <v>16</v>
      </c>
      <c r="I199" s="193"/>
      <c r="J199" s="194">
        <f>ROUND(I199*H199,2)</f>
        <v>0</v>
      </c>
      <c r="K199" s="190" t="s">
        <v>173</v>
      </c>
      <c r="L199" s="40"/>
      <c r="M199" s="195" t="s">
        <v>1</v>
      </c>
      <c r="N199" s="196" t="s">
        <v>41</v>
      </c>
      <c r="O199" s="72"/>
      <c r="P199" s="197">
        <f>O199*H199</f>
        <v>0</v>
      </c>
      <c r="Q199" s="197">
        <v>3.5999999999999999E-3</v>
      </c>
      <c r="R199" s="197">
        <f>Q199*H199</f>
        <v>5.7599999999999998E-2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174</v>
      </c>
      <c r="AT199" s="199" t="s">
        <v>169</v>
      </c>
      <c r="AU199" s="199" t="s">
        <v>86</v>
      </c>
      <c r="AY199" s="18" t="s">
        <v>167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8" t="s">
        <v>84</v>
      </c>
      <c r="BK199" s="200">
        <f>ROUND(I199*H199,2)</f>
        <v>0</v>
      </c>
      <c r="BL199" s="18" t="s">
        <v>174</v>
      </c>
      <c r="BM199" s="199" t="s">
        <v>1508</v>
      </c>
    </row>
    <row r="200" spans="1:65" s="12" customFormat="1" ht="22.9" customHeight="1">
      <c r="B200" s="172"/>
      <c r="C200" s="173"/>
      <c r="D200" s="174" t="s">
        <v>75</v>
      </c>
      <c r="E200" s="186" t="s">
        <v>207</v>
      </c>
      <c r="F200" s="186" t="s">
        <v>379</v>
      </c>
      <c r="G200" s="173"/>
      <c r="H200" s="173"/>
      <c r="I200" s="176"/>
      <c r="J200" s="187">
        <f>BK200</f>
        <v>0</v>
      </c>
      <c r="K200" s="173"/>
      <c r="L200" s="178"/>
      <c r="M200" s="179"/>
      <c r="N200" s="180"/>
      <c r="O200" s="180"/>
      <c r="P200" s="181">
        <f>SUM(P201:P218)</f>
        <v>0</v>
      </c>
      <c r="Q200" s="180"/>
      <c r="R200" s="181">
        <f>SUM(R201:R218)</f>
        <v>11.713550399999997</v>
      </c>
      <c r="S200" s="180"/>
      <c r="T200" s="182">
        <f>SUM(T201:T218)</f>
        <v>0</v>
      </c>
      <c r="AR200" s="183" t="s">
        <v>84</v>
      </c>
      <c r="AT200" s="184" t="s">
        <v>75</v>
      </c>
      <c r="AU200" s="184" t="s">
        <v>84</v>
      </c>
      <c r="AY200" s="183" t="s">
        <v>167</v>
      </c>
      <c r="BK200" s="185">
        <f>SUM(BK201:BK218)</f>
        <v>0</v>
      </c>
    </row>
    <row r="201" spans="1:65" s="2" customFormat="1" ht="24.2" customHeight="1">
      <c r="A201" s="35"/>
      <c r="B201" s="36"/>
      <c r="C201" s="188" t="s">
        <v>283</v>
      </c>
      <c r="D201" s="188" t="s">
        <v>169</v>
      </c>
      <c r="E201" s="189" t="s">
        <v>1509</v>
      </c>
      <c r="F201" s="190" t="s">
        <v>1510</v>
      </c>
      <c r="G201" s="191" t="s">
        <v>182</v>
      </c>
      <c r="H201" s="192">
        <v>112</v>
      </c>
      <c r="I201" s="193"/>
      <c r="J201" s="194">
        <f>ROUND(I201*H201,2)</f>
        <v>0</v>
      </c>
      <c r="K201" s="190" t="s">
        <v>173</v>
      </c>
      <c r="L201" s="40"/>
      <c r="M201" s="195" t="s">
        <v>1</v>
      </c>
      <c r="N201" s="196" t="s">
        <v>41</v>
      </c>
      <c r="O201" s="72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174</v>
      </c>
      <c r="AT201" s="199" t="s">
        <v>169</v>
      </c>
      <c r="AU201" s="199" t="s">
        <v>86</v>
      </c>
      <c r="AY201" s="18" t="s">
        <v>167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8" t="s">
        <v>84</v>
      </c>
      <c r="BK201" s="200">
        <f>ROUND(I201*H201,2)</f>
        <v>0</v>
      </c>
      <c r="BL201" s="18" t="s">
        <v>174</v>
      </c>
      <c r="BM201" s="199" t="s">
        <v>1511</v>
      </c>
    </row>
    <row r="202" spans="1:65" s="2" customFormat="1" ht="24.2" customHeight="1">
      <c r="A202" s="35"/>
      <c r="B202" s="36"/>
      <c r="C202" s="234" t="s">
        <v>288</v>
      </c>
      <c r="D202" s="234" t="s">
        <v>278</v>
      </c>
      <c r="E202" s="235" t="s">
        <v>1512</v>
      </c>
      <c r="F202" s="236" t="s">
        <v>1513</v>
      </c>
      <c r="G202" s="237" t="s">
        <v>182</v>
      </c>
      <c r="H202" s="238">
        <v>113.68</v>
      </c>
      <c r="I202" s="239"/>
      <c r="J202" s="240">
        <f>ROUND(I202*H202,2)</f>
        <v>0</v>
      </c>
      <c r="K202" s="236" t="s">
        <v>173</v>
      </c>
      <c r="L202" s="241"/>
      <c r="M202" s="242" t="s">
        <v>1</v>
      </c>
      <c r="N202" s="243" t="s">
        <v>41</v>
      </c>
      <c r="O202" s="72"/>
      <c r="P202" s="197">
        <f>O202*H202</f>
        <v>0</v>
      </c>
      <c r="Q202" s="197">
        <v>2.7999999999999998E-4</v>
      </c>
      <c r="R202" s="197">
        <f>Q202*H202</f>
        <v>3.1830400000000002E-2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207</v>
      </c>
      <c r="AT202" s="199" t="s">
        <v>278</v>
      </c>
      <c r="AU202" s="199" t="s">
        <v>86</v>
      </c>
      <c r="AY202" s="18" t="s">
        <v>167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8" t="s">
        <v>84</v>
      </c>
      <c r="BK202" s="200">
        <f>ROUND(I202*H202,2)</f>
        <v>0</v>
      </c>
      <c r="BL202" s="18" t="s">
        <v>174</v>
      </c>
      <c r="BM202" s="199" t="s">
        <v>1514</v>
      </c>
    </row>
    <row r="203" spans="1:65" s="13" customFormat="1" ht="11.25">
      <c r="B203" s="201"/>
      <c r="C203" s="202"/>
      <c r="D203" s="203" t="s">
        <v>187</v>
      </c>
      <c r="E203" s="202"/>
      <c r="F203" s="205" t="s">
        <v>1515</v>
      </c>
      <c r="G203" s="202"/>
      <c r="H203" s="206">
        <v>113.68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187</v>
      </c>
      <c r="AU203" s="212" t="s">
        <v>86</v>
      </c>
      <c r="AV203" s="13" t="s">
        <v>86</v>
      </c>
      <c r="AW203" s="13" t="s">
        <v>4</v>
      </c>
      <c r="AX203" s="13" t="s">
        <v>84</v>
      </c>
      <c r="AY203" s="212" t="s">
        <v>167</v>
      </c>
    </row>
    <row r="204" spans="1:65" s="2" customFormat="1" ht="16.5" customHeight="1">
      <c r="A204" s="35"/>
      <c r="B204" s="36"/>
      <c r="C204" s="188" t="s">
        <v>293</v>
      </c>
      <c r="D204" s="188" t="s">
        <v>169</v>
      </c>
      <c r="E204" s="189" t="s">
        <v>1516</v>
      </c>
      <c r="F204" s="190" t="s">
        <v>1517</v>
      </c>
      <c r="G204" s="191" t="s">
        <v>338</v>
      </c>
      <c r="H204" s="192">
        <v>20</v>
      </c>
      <c r="I204" s="193"/>
      <c r="J204" s="194">
        <f t="shared" ref="J204:J218" si="0">ROUND(I204*H204,2)</f>
        <v>0</v>
      </c>
      <c r="K204" s="190" t="s">
        <v>173</v>
      </c>
      <c r="L204" s="40"/>
      <c r="M204" s="195" t="s">
        <v>1</v>
      </c>
      <c r="N204" s="196" t="s">
        <v>41</v>
      </c>
      <c r="O204" s="72"/>
      <c r="P204" s="197">
        <f t="shared" ref="P204:P218" si="1">O204*H204</f>
        <v>0</v>
      </c>
      <c r="Q204" s="197">
        <v>3.8000000000000002E-4</v>
      </c>
      <c r="R204" s="197">
        <f t="shared" ref="R204:R218" si="2">Q204*H204</f>
        <v>7.6000000000000009E-3</v>
      </c>
      <c r="S204" s="197">
        <v>0</v>
      </c>
      <c r="T204" s="198">
        <f t="shared" ref="T204:T218" si="3"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174</v>
      </c>
      <c r="AT204" s="199" t="s">
        <v>169</v>
      </c>
      <c r="AU204" s="199" t="s">
        <v>86</v>
      </c>
      <c r="AY204" s="18" t="s">
        <v>167</v>
      </c>
      <c r="BE204" s="200">
        <f t="shared" ref="BE204:BE218" si="4">IF(N204="základní",J204,0)</f>
        <v>0</v>
      </c>
      <c r="BF204" s="200">
        <f t="shared" ref="BF204:BF218" si="5">IF(N204="snížená",J204,0)</f>
        <v>0</v>
      </c>
      <c r="BG204" s="200">
        <f t="shared" ref="BG204:BG218" si="6">IF(N204="zákl. přenesená",J204,0)</f>
        <v>0</v>
      </c>
      <c r="BH204" s="200">
        <f t="shared" ref="BH204:BH218" si="7">IF(N204="sníž. přenesená",J204,0)</f>
        <v>0</v>
      </c>
      <c r="BI204" s="200">
        <f t="shared" ref="BI204:BI218" si="8">IF(N204="nulová",J204,0)</f>
        <v>0</v>
      </c>
      <c r="BJ204" s="18" t="s">
        <v>84</v>
      </c>
      <c r="BK204" s="200">
        <f t="shared" ref="BK204:BK218" si="9">ROUND(I204*H204,2)</f>
        <v>0</v>
      </c>
      <c r="BL204" s="18" t="s">
        <v>174</v>
      </c>
      <c r="BM204" s="199" t="s">
        <v>1518</v>
      </c>
    </row>
    <row r="205" spans="1:65" s="2" customFormat="1" ht="16.5" customHeight="1">
      <c r="A205" s="35"/>
      <c r="B205" s="36"/>
      <c r="C205" s="234" t="s">
        <v>297</v>
      </c>
      <c r="D205" s="234" t="s">
        <v>278</v>
      </c>
      <c r="E205" s="235" t="s">
        <v>1519</v>
      </c>
      <c r="F205" s="236" t="s">
        <v>1520</v>
      </c>
      <c r="G205" s="237" t="s">
        <v>338</v>
      </c>
      <c r="H205" s="238">
        <v>20</v>
      </c>
      <c r="I205" s="239"/>
      <c r="J205" s="240">
        <f t="shared" si="0"/>
        <v>0</v>
      </c>
      <c r="K205" s="236" t="s">
        <v>1</v>
      </c>
      <c r="L205" s="241"/>
      <c r="M205" s="242" t="s">
        <v>1</v>
      </c>
      <c r="N205" s="243" t="s">
        <v>41</v>
      </c>
      <c r="O205" s="72"/>
      <c r="P205" s="197">
        <f t="shared" si="1"/>
        <v>0</v>
      </c>
      <c r="Q205" s="197">
        <v>2.7999999999999998E-4</v>
      </c>
      <c r="R205" s="197">
        <f t="shared" si="2"/>
        <v>5.5999999999999991E-3</v>
      </c>
      <c r="S205" s="197">
        <v>0</v>
      </c>
      <c r="T205" s="198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207</v>
      </c>
      <c r="AT205" s="199" t="s">
        <v>278</v>
      </c>
      <c r="AU205" s="199" t="s">
        <v>86</v>
      </c>
      <c r="AY205" s="18" t="s">
        <v>167</v>
      </c>
      <c r="BE205" s="200">
        <f t="shared" si="4"/>
        <v>0</v>
      </c>
      <c r="BF205" s="200">
        <f t="shared" si="5"/>
        <v>0</v>
      </c>
      <c r="BG205" s="200">
        <f t="shared" si="6"/>
        <v>0</v>
      </c>
      <c r="BH205" s="200">
        <f t="shared" si="7"/>
        <v>0</v>
      </c>
      <c r="BI205" s="200">
        <f t="shared" si="8"/>
        <v>0</v>
      </c>
      <c r="BJ205" s="18" t="s">
        <v>84</v>
      </c>
      <c r="BK205" s="200">
        <f t="shared" si="9"/>
        <v>0</v>
      </c>
      <c r="BL205" s="18" t="s">
        <v>174</v>
      </c>
      <c r="BM205" s="199" t="s">
        <v>1521</v>
      </c>
    </row>
    <row r="206" spans="1:65" s="2" customFormat="1" ht="24.2" customHeight="1">
      <c r="A206" s="35"/>
      <c r="B206" s="36"/>
      <c r="C206" s="188" t="s">
        <v>302</v>
      </c>
      <c r="D206" s="188" t="s">
        <v>169</v>
      </c>
      <c r="E206" s="189" t="s">
        <v>1522</v>
      </c>
      <c r="F206" s="190" t="s">
        <v>1523</v>
      </c>
      <c r="G206" s="191" t="s">
        <v>338</v>
      </c>
      <c r="H206" s="192">
        <v>18</v>
      </c>
      <c r="I206" s="193"/>
      <c r="J206" s="194">
        <f t="shared" si="0"/>
        <v>0</v>
      </c>
      <c r="K206" s="190" t="s">
        <v>173</v>
      </c>
      <c r="L206" s="40"/>
      <c r="M206" s="195" t="s">
        <v>1</v>
      </c>
      <c r="N206" s="196" t="s">
        <v>41</v>
      </c>
      <c r="O206" s="72"/>
      <c r="P206" s="197">
        <f t="shared" si="1"/>
        <v>0</v>
      </c>
      <c r="Q206" s="197">
        <v>0</v>
      </c>
      <c r="R206" s="197">
        <f t="shared" si="2"/>
        <v>0</v>
      </c>
      <c r="S206" s="197">
        <v>0</v>
      </c>
      <c r="T206" s="198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174</v>
      </c>
      <c r="AT206" s="199" t="s">
        <v>169</v>
      </c>
      <c r="AU206" s="199" t="s">
        <v>86</v>
      </c>
      <c r="AY206" s="18" t="s">
        <v>167</v>
      </c>
      <c r="BE206" s="200">
        <f t="shared" si="4"/>
        <v>0</v>
      </c>
      <c r="BF206" s="200">
        <f t="shared" si="5"/>
        <v>0</v>
      </c>
      <c r="BG206" s="200">
        <f t="shared" si="6"/>
        <v>0</v>
      </c>
      <c r="BH206" s="200">
        <f t="shared" si="7"/>
        <v>0</v>
      </c>
      <c r="BI206" s="200">
        <f t="shared" si="8"/>
        <v>0</v>
      </c>
      <c r="BJ206" s="18" t="s">
        <v>84</v>
      </c>
      <c r="BK206" s="200">
        <f t="shared" si="9"/>
        <v>0</v>
      </c>
      <c r="BL206" s="18" t="s">
        <v>174</v>
      </c>
      <c r="BM206" s="199" t="s">
        <v>1524</v>
      </c>
    </row>
    <row r="207" spans="1:65" s="2" customFormat="1" ht="37.9" customHeight="1">
      <c r="A207" s="35"/>
      <c r="B207" s="36"/>
      <c r="C207" s="234" t="s">
        <v>306</v>
      </c>
      <c r="D207" s="234" t="s">
        <v>278</v>
      </c>
      <c r="E207" s="235" t="s">
        <v>1525</v>
      </c>
      <c r="F207" s="236" t="s">
        <v>1526</v>
      </c>
      <c r="G207" s="237" t="s">
        <v>338</v>
      </c>
      <c r="H207" s="238">
        <v>18</v>
      </c>
      <c r="I207" s="239"/>
      <c r="J207" s="240">
        <f t="shared" si="0"/>
        <v>0</v>
      </c>
      <c r="K207" s="236" t="s">
        <v>1</v>
      </c>
      <c r="L207" s="241"/>
      <c r="M207" s="242" t="s">
        <v>1</v>
      </c>
      <c r="N207" s="243" t="s">
        <v>41</v>
      </c>
      <c r="O207" s="72"/>
      <c r="P207" s="197">
        <f t="shared" si="1"/>
        <v>0</v>
      </c>
      <c r="Q207" s="197">
        <v>2.5999999999999999E-3</v>
      </c>
      <c r="R207" s="197">
        <f t="shared" si="2"/>
        <v>4.6799999999999994E-2</v>
      </c>
      <c r="S207" s="197">
        <v>0</v>
      </c>
      <c r="T207" s="198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207</v>
      </c>
      <c r="AT207" s="199" t="s">
        <v>278</v>
      </c>
      <c r="AU207" s="199" t="s">
        <v>86</v>
      </c>
      <c r="AY207" s="18" t="s">
        <v>167</v>
      </c>
      <c r="BE207" s="200">
        <f t="shared" si="4"/>
        <v>0</v>
      </c>
      <c r="BF207" s="200">
        <f t="shared" si="5"/>
        <v>0</v>
      </c>
      <c r="BG207" s="200">
        <f t="shared" si="6"/>
        <v>0</v>
      </c>
      <c r="BH207" s="200">
        <f t="shared" si="7"/>
        <v>0</v>
      </c>
      <c r="BI207" s="200">
        <f t="shared" si="8"/>
        <v>0</v>
      </c>
      <c r="BJ207" s="18" t="s">
        <v>84</v>
      </c>
      <c r="BK207" s="200">
        <f t="shared" si="9"/>
        <v>0</v>
      </c>
      <c r="BL207" s="18" t="s">
        <v>174</v>
      </c>
      <c r="BM207" s="199" t="s">
        <v>1527</v>
      </c>
    </row>
    <row r="208" spans="1:65" s="2" customFormat="1" ht="24.2" customHeight="1">
      <c r="A208" s="35"/>
      <c r="B208" s="36"/>
      <c r="C208" s="234" t="s">
        <v>312</v>
      </c>
      <c r="D208" s="234" t="s">
        <v>278</v>
      </c>
      <c r="E208" s="235" t="s">
        <v>1528</v>
      </c>
      <c r="F208" s="236" t="s">
        <v>1529</v>
      </c>
      <c r="G208" s="237" t="s">
        <v>338</v>
      </c>
      <c r="H208" s="238">
        <v>20</v>
      </c>
      <c r="I208" s="239"/>
      <c r="J208" s="240">
        <f t="shared" si="0"/>
        <v>0</v>
      </c>
      <c r="K208" s="236" t="s">
        <v>1</v>
      </c>
      <c r="L208" s="241"/>
      <c r="M208" s="242" t="s">
        <v>1</v>
      </c>
      <c r="N208" s="243" t="s">
        <v>41</v>
      </c>
      <c r="O208" s="72"/>
      <c r="P208" s="197">
        <f t="shared" si="1"/>
        <v>0</v>
      </c>
      <c r="Q208" s="197">
        <v>3.3899999999999998E-3</v>
      </c>
      <c r="R208" s="197">
        <f t="shared" si="2"/>
        <v>6.7799999999999999E-2</v>
      </c>
      <c r="S208" s="197">
        <v>0</v>
      </c>
      <c r="T208" s="198">
        <f t="shared" si="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207</v>
      </c>
      <c r="AT208" s="199" t="s">
        <v>278</v>
      </c>
      <c r="AU208" s="199" t="s">
        <v>86</v>
      </c>
      <c r="AY208" s="18" t="s">
        <v>167</v>
      </c>
      <c r="BE208" s="200">
        <f t="shared" si="4"/>
        <v>0</v>
      </c>
      <c r="BF208" s="200">
        <f t="shared" si="5"/>
        <v>0</v>
      </c>
      <c r="BG208" s="200">
        <f t="shared" si="6"/>
        <v>0</v>
      </c>
      <c r="BH208" s="200">
        <f t="shared" si="7"/>
        <v>0</v>
      </c>
      <c r="BI208" s="200">
        <f t="shared" si="8"/>
        <v>0</v>
      </c>
      <c r="BJ208" s="18" t="s">
        <v>84</v>
      </c>
      <c r="BK208" s="200">
        <f t="shared" si="9"/>
        <v>0</v>
      </c>
      <c r="BL208" s="18" t="s">
        <v>174</v>
      </c>
      <c r="BM208" s="199" t="s">
        <v>1530</v>
      </c>
    </row>
    <row r="209" spans="1:65" s="2" customFormat="1" ht="24.2" customHeight="1">
      <c r="A209" s="35"/>
      <c r="B209" s="36"/>
      <c r="C209" s="188" t="s">
        <v>316</v>
      </c>
      <c r="D209" s="188" t="s">
        <v>169</v>
      </c>
      <c r="E209" s="189" t="s">
        <v>1531</v>
      </c>
      <c r="F209" s="190" t="s">
        <v>1532</v>
      </c>
      <c r="G209" s="191" t="s">
        <v>338</v>
      </c>
      <c r="H209" s="192">
        <v>2</v>
      </c>
      <c r="I209" s="193"/>
      <c r="J209" s="194">
        <f t="shared" si="0"/>
        <v>0</v>
      </c>
      <c r="K209" s="190" t="s">
        <v>173</v>
      </c>
      <c r="L209" s="40"/>
      <c r="M209" s="195" t="s">
        <v>1</v>
      </c>
      <c r="N209" s="196" t="s">
        <v>41</v>
      </c>
      <c r="O209" s="72"/>
      <c r="P209" s="197">
        <f t="shared" si="1"/>
        <v>0</v>
      </c>
      <c r="Q209" s="197">
        <v>0</v>
      </c>
      <c r="R209" s="197">
        <f t="shared" si="2"/>
        <v>0</v>
      </c>
      <c r="S209" s="197">
        <v>0</v>
      </c>
      <c r="T209" s="198">
        <f t="shared" si="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174</v>
      </c>
      <c r="AT209" s="199" t="s">
        <v>169</v>
      </c>
      <c r="AU209" s="199" t="s">
        <v>86</v>
      </c>
      <c r="AY209" s="18" t="s">
        <v>167</v>
      </c>
      <c r="BE209" s="200">
        <f t="shared" si="4"/>
        <v>0</v>
      </c>
      <c r="BF209" s="200">
        <f t="shared" si="5"/>
        <v>0</v>
      </c>
      <c r="BG209" s="200">
        <f t="shared" si="6"/>
        <v>0</v>
      </c>
      <c r="BH209" s="200">
        <f t="shared" si="7"/>
        <v>0</v>
      </c>
      <c r="BI209" s="200">
        <f t="shared" si="8"/>
        <v>0</v>
      </c>
      <c r="BJ209" s="18" t="s">
        <v>84</v>
      </c>
      <c r="BK209" s="200">
        <f t="shared" si="9"/>
        <v>0</v>
      </c>
      <c r="BL209" s="18" t="s">
        <v>174</v>
      </c>
      <c r="BM209" s="199" t="s">
        <v>1533</v>
      </c>
    </row>
    <row r="210" spans="1:65" s="2" customFormat="1" ht="37.9" customHeight="1">
      <c r="A210" s="35"/>
      <c r="B210" s="36"/>
      <c r="C210" s="234" t="s">
        <v>320</v>
      </c>
      <c r="D210" s="234" t="s">
        <v>278</v>
      </c>
      <c r="E210" s="235" t="s">
        <v>910</v>
      </c>
      <c r="F210" s="236" t="s">
        <v>1534</v>
      </c>
      <c r="G210" s="237" t="s">
        <v>338</v>
      </c>
      <c r="H210" s="238">
        <v>2</v>
      </c>
      <c r="I210" s="239"/>
      <c r="J210" s="240">
        <f t="shared" si="0"/>
        <v>0</v>
      </c>
      <c r="K210" s="236" t="s">
        <v>1</v>
      </c>
      <c r="L210" s="241"/>
      <c r="M210" s="242" t="s">
        <v>1</v>
      </c>
      <c r="N210" s="243" t="s">
        <v>41</v>
      </c>
      <c r="O210" s="72"/>
      <c r="P210" s="197">
        <f t="shared" si="1"/>
        <v>0</v>
      </c>
      <c r="Q210" s="197">
        <v>0</v>
      </c>
      <c r="R210" s="197">
        <f t="shared" si="2"/>
        <v>0</v>
      </c>
      <c r="S210" s="197">
        <v>0</v>
      </c>
      <c r="T210" s="198">
        <f t="shared" si="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207</v>
      </c>
      <c r="AT210" s="199" t="s">
        <v>278</v>
      </c>
      <c r="AU210" s="199" t="s">
        <v>86</v>
      </c>
      <c r="AY210" s="18" t="s">
        <v>167</v>
      </c>
      <c r="BE210" s="200">
        <f t="shared" si="4"/>
        <v>0</v>
      </c>
      <c r="BF210" s="200">
        <f t="shared" si="5"/>
        <v>0</v>
      </c>
      <c r="BG210" s="200">
        <f t="shared" si="6"/>
        <v>0</v>
      </c>
      <c r="BH210" s="200">
        <f t="shared" si="7"/>
        <v>0</v>
      </c>
      <c r="BI210" s="200">
        <f t="shared" si="8"/>
        <v>0</v>
      </c>
      <c r="BJ210" s="18" t="s">
        <v>84</v>
      </c>
      <c r="BK210" s="200">
        <f t="shared" si="9"/>
        <v>0</v>
      </c>
      <c r="BL210" s="18" t="s">
        <v>174</v>
      </c>
      <c r="BM210" s="199" t="s">
        <v>1535</v>
      </c>
    </row>
    <row r="211" spans="1:65" s="2" customFormat="1" ht="24.2" customHeight="1">
      <c r="A211" s="35"/>
      <c r="B211" s="36"/>
      <c r="C211" s="188" t="s">
        <v>325</v>
      </c>
      <c r="D211" s="188" t="s">
        <v>169</v>
      </c>
      <c r="E211" s="189" t="s">
        <v>1536</v>
      </c>
      <c r="F211" s="190" t="s">
        <v>1537</v>
      </c>
      <c r="G211" s="191" t="s">
        <v>182</v>
      </c>
      <c r="H211" s="192">
        <v>112</v>
      </c>
      <c r="I211" s="193"/>
      <c r="J211" s="194">
        <f t="shared" si="0"/>
        <v>0</v>
      </c>
      <c r="K211" s="190" t="s">
        <v>173</v>
      </c>
      <c r="L211" s="40"/>
      <c r="M211" s="195" t="s">
        <v>1</v>
      </c>
      <c r="N211" s="196" t="s">
        <v>41</v>
      </c>
      <c r="O211" s="72"/>
      <c r="P211" s="197">
        <f t="shared" si="1"/>
        <v>0</v>
      </c>
      <c r="Q211" s="197">
        <v>0</v>
      </c>
      <c r="R211" s="197">
        <f t="shared" si="2"/>
        <v>0</v>
      </c>
      <c r="S211" s="197">
        <v>0</v>
      </c>
      <c r="T211" s="198">
        <f t="shared" si="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174</v>
      </c>
      <c r="AT211" s="199" t="s">
        <v>169</v>
      </c>
      <c r="AU211" s="199" t="s">
        <v>86</v>
      </c>
      <c r="AY211" s="18" t="s">
        <v>167</v>
      </c>
      <c r="BE211" s="200">
        <f t="shared" si="4"/>
        <v>0</v>
      </c>
      <c r="BF211" s="200">
        <f t="shared" si="5"/>
        <v>0</v>
      </c>
      <c r="BG211" s="200">
        <f t="shared" si="6"/>
        <v>0</v>
      </c>
      <c r="BH211" s="200">
        <f t="shared" si="7"/>
        <v>0</v>
      </c>
      <c r="BI211" s="200">
        <f t="shared" si="8"/>
        <v>0</v>
      </c>
      <c r="BJ211" s="18" t="s">
        <v>84</v>
      </c>
      <c r="BK211" s="200">
        <f t="shared" si="9"/>
        <v>0</v>
      </c>
      <c r="BL211" s="18" t="s">
        <v>174</v>
      </c>
      <c r="BM211" s="199" t="s">
        <v>1538</v>
      </c>
    </row>
    <row r="212" spans="1:65" s="2" customFormat="1" ht="16.5" customHeight="1">
      <c r="A212" s="35"/>
      <c r="B212" s="36"/>
      <c r="C212" s="188" t="s">
        <v>330</v>
      </c>
      <c r="D212" s="188" t="s">
        <v>169</v>
      </c>
      <c r="E212" s="189" t="s">
        <v>1378</v>
      </c>
      <c r="F212" s="190" t="s">
        <v>1379</v>
      </c>
      <c r="G212" s="191" t="s">
        <v>182</v>
      </c>
      <c r="H212" s="192">
        <v>112</v>
      </c>
      <c r="I212" s="193"/>
      <c r="J212" s="194">
        <f t="shared" si="0"/>
        <v>0</v>
      </c>
      <c r="K212" s="190" t="s">
        <v>173</v>
      </c>
      <c r="L212" s="40"/>
      <c r="M212" s="195" t="s">
        <v>1</v>
      </c>
      <c r="N212" s="196" t="s">
        <v>41</v>
      </c>
      <c r="O212" s="72"/>
      <c r="P212" s="197">
        <f t="shared" si="1"/>
        <v>0</v>
      </c>
      <c r="Q212" s="197">
        <v>0</v>
      </c>
      <c r="R212" s="197">
        <f t="shared" si="2"/>
        <v>0</v>
      </c>
      <c r="S212" s="197">
        <v>0</v>
      </c>
      <c r="T212" s="198">
        <f t="shared" si="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174</v>
      </c>
      <c r="AT212" s="199" t="s">
        <v>169</v>
      </c>
      <c r="AU212" s="199" t="s">
        <v>86</v>
      </c>
      <c r="AY212" s="18" t="s">
        <v>167</v>
      </c>
      <c r="BE212" s="200">
        <f t="shared" si="4"/>
        <v>0</v>
      </c>
      <c r="BF212" s="200">
        <f t="shared" si="5"/>
        <v>0</v>
      </c>
      <c r="BG212" s="200">
        <f t="shared" si="6"/>
        <v>0</v>
      </c>
      <c r="BH212" s="200">
        <f t="shared" si="7"/>
        <v>0</v>
      </c>
      <c r="BI212" s="200">
        <f t="shared" si="8"/>
        <v>0</v>
      </c>
      <c r="BJ212" s="18" t="s">
        <v>84</v>
      </c>
      <c r="BK212" s="200">
        <f t="shared" si="9"/>
        <v>0</v>
      </c>
      <c r="BL212" s="18" t="s">
        <v>174</v>
      </c>
      <c r="BM212" s="199" t="s">
        <v>1539</v>
      </c>
    </row>
    <row r="213" spans="1:65" s="2" customFormat="1" ht="24.2" customHeight="1">
      <c r="A213" s="35"/>
      <c r="B213" s="36"/>
      <c r="C213" s="188" t="s">
        <v>335</v>
      </c>
      <c r="D213" s="188" t="s">
        <v>169</v>
      </c>
      <c r="E213" s="189" t="s">
        <v>1540</v>
      </c>
      <c r="F213" s="190" t="s">
        <v>1541</v>
      </c>
      <c r="G213" s="191" t="s">
        <v>338</v>
      </c>
      <c r="H213" s="192">
        <v>20</v>
      </c>
      <c r="I213" s="193"/>
      <c r="J213" s="194">
        <f t="shared" si="0"/>
        <v>0</v>
      </c>
      <c r="K213" s="190" t="s">
        <v>1</v>
      </c>
      <c r="L213" s="40"/>
      <c r="M213" s="195" t="s">
        <v>1</v>
      </c>
      <c r="N213" s="196" t="s">
        <v>41</v>
      </c>
      <c r="O213" s="72"/>
      <c r="P213" s="197">
        <f t="shared" si="1"/>
        <v>0</v>
      </c>
      <c r="Q213" s="197">
        <v>0.43786000000000003</v>
      </c>
      <c r="R213" s="197">
        <f t="shared" si="2"/>
        <v>8.757200000000001</v>
      </c>
      <c r="S213" s="197">
        <v>0</v>
      </c>
      <c r="T213" s="198">
        <f t="shared" si="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174</v>
      </c>
      <c r="AT213" s="199" t="s">
        <v>169</v>
      </c>
      <c r="AU213" s="199" t="s">
        <v>86</v>
      </c>
      <c r="AY213" s="18" t="s">
        <v>167</v>
      </c>
      <c r="BE213" s="200">
        <f t="shared" si="4"/>
        <v>0</v>
      </c>
      <c r="BF213" s="200">
        <f t="shared" si="5"/>
        <v>0</v>
      </c>
      <c r="BG213" s="200">
        <f t="shared" si="6"/>
        <v>0</v>
      </c>
      <c r="BH213" s="200">
        <f t="shared" si="7"/>
        <v>0</v>
      </c>
      <c r="BI213" s="200">
        <f t="shared" si="8"/>
        <v>0</v>
      </c>
      <c r="BJ213" s="18" t="s">
        <v>84</v>
      </c>
      <c r="BK213" s="200">
        <f t="shared" si="9"/>
        <v>0</v>
      </c>
      <c r="BL213" s="18" t="s">
        <v>174</v>
      </c>
      <c r="BM213" s="199" t="s">
        <v>1542</v>
      </c>
    </row>
    <row r="214" spans="1:65" s="2" customFormat="1" ht="24.2" customHeight="1">
      <c r="A214" s="35"/>
      <c r="B214" s="36"/>
      <c r="C214" s="188" t="s">
        <v>340</v>
      </c>
      <c r="D214" s="188" t="s">
        <v>169</v>
      </c>
      <c r="E214" s="189" t="s">
        <v>1543</v>
      </c>
      <c r="F214" s="190" t="s">
        <v>1544</v>
      </c>
      <c r="G214" s="191" t="s">
        <v>338</v>
      </c>
      <c r="H214" s="192">
        <v>20</v>
      </c>
      <c r="I214" s="193"/>
      <c r="J214" s="194">
        <f t="shared" si="0"/>
        <v>0</v>
      </c>
      <c r="K214" s="190" t="s">
        <v>1</v>
      </c>
      <c r="L214" s="40"/>
      <c r="M214" s="195" t="s">
        <v>1</v>
      </c>
      <c r="N214" s="196" t="s">
        <v>41</v>
      </c>
      <c r="O214" s="72"/>
      <c r="P214" s="197">
        <f t="shared" si="1"/>
        <v>0</v>
      </c>
      <c r="Q214" s="197">
        <v>6.0000000000000001E-3</v>
      </c>
      <c r="R214" s="197">
        <f t="shared" si="2"/>
        <v>0.12</v>
      </c>
      <c r="S214" s="197">
        <v>0</v>
      </c>
      <c r="T214" s="198">
        <f t="shared" si="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174</v>
      </c>
      <c r="AT214" s="199" t="s">
        <v>169</v>
      </c>
      <c r="AU214" s="199" t="s">
        <v>86</v>
      </c>
      <c r="AY214" s="18" t="s">
        <v>167</v>
      </c>
      <c r="BE214" s="200">
        <f t="shared" si="4"/>
        <v>0</v>
      </c>
      <c r="BF214" s="200">
        <f t="shared" si="5"/>
        <v>0</v>
      </c>
      <c r="BG214" s="200">
        <f t="shared" si="6"/>
        <v>0</v>
      </c>
      <c r="BH214" s="200">
        <f t="shared" si="7"/>
        <v>0</v>
      </c>
      <c r="BI214" s="200">
        <f t="shared" si="8"/>
        <v>0</v>
      </c>
      <c r="BJ214" s="18" t="s">
        <v>84</v>
      </c>
      <c r="BK214" s="200">
        <f t="shared" si="9"/>
        <v>0</v>
      </c>
      <c r="BL214" s="18" t="s">
        <v>174</v>
      </c>
      <c r="BM214" s="199" t="s">
        <v>1545</v>
      </c>
    </row>
    <row r="215" spans="1:65" s="2" customFormat="1" ht="16.5" customHeight="1">
      <c r="A215" s="35"/>
      <c r="B215" s="36"/>
      <c r="C215" s="188" t="s">
        <v>345</v>
      </c>
      <c r="D215" s="188" t="s">
        <v>169</v>
      </c>
      <c r="E215" s="189" t="s">
        <v>1387</v>
      </c>
      <c r="F215" s="190" t="s">
        <v>1388</v>
      </c>
      <c r="G215" s="191" t="s">
        <v>338</v>
      </c>
      <c r="H215" s="192">
        <v>20</v>
      </c>
      <c r="I215" s="193"/>
      <c r="J215" s="194">
        <f t="shared" si="0"/>
        <v>0</v>
      </c>
      <c r="K215" s="190" t="s">
        <v>173</v>
      </c>
      <c r="L215" s="40"/>
      <c r="M215" s="195" t="s">
        <v>1</v>
      </c>
      <c r="N215" s="196" t="s">
        <v>41</v>
      </c>
      <c r="O215" s="72"/>
      <c r="P215" s="197">
        <f t="shared" si="1"/>
        <v>0</v>
      </c>
      <c r="Q215" s="197">
        <v>0.12303</v>
      </c>
      <c r="R215" s="197">
        <f t="shared" si="2"/>
        <v>2.4605999999999999</v>
      </c>
      <c r="S215" s="197">
        <v>0</v>
      </c>
      <c r="T215" s="198">
        <f t="shared" si="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174</v>
      </c>
      <c r="AT215" s="199" t="s">
        <v>169</v>
      </c>
      <c r="AU215" s="199" t="s">
        <v>86</v>
      </c>
      <c r="AY215" s="18" t="s">
        <v>167</v>
      </c>
      <c r="BE215" s="200">
        <f t="shared" si="4"/>
        <v>0</v>
      </c>
      <c r="BF215" s="200">
        <f t="shared" si="5"/>
        <v>0</v>
      </c>
      <c r="BG215" s="200">
        <f t="shared" si="6"/>
        <v>0</v>
      </c>
      <c r="BH215" s="200">
        <f t="shared" si="7"/>
        <v>0</v>
      </c>
      <c r="BI215" s="200">
        <f t="shared" si="8"/>
        <v>0</v>
      </c>
      <c r="BJ215" s="18" t="s">
        <v>84</v>
      </c>
      <c r="BK215" s="200">
        <f t="shared" si="9"/>
        <v>0</v>
      </c>
      <c r="BL215" s="18" t="s">
        <v>174</v>
      </c>
      <c r="BM215" s="199" t="s">
        <v>1546</v>
      </c>
    </row>
    <row r="216" spans="1:65" s="2" customFormat="1" ht="24.2" customHeight="1">
      <c r="A216" s="35"/>
      <c r="B216" s="36"/>
      <c r="C216" s="234" t="s">
        <v>349</v>
      </c>
      <c r="D216" s="234" t="s">
        <v>278</v>
      </c>
      <c r="E216" s="235" t="s">
        <v>1547</v>
      </c>
      <c r="F216" s="236" t="s">
        <v>1548</v>
      </c>
      <c r="G216" s="237" t="s">
        <v>338</v>
      </c>
      <c r="H216" s="238">
        <v>20</v>
      </c>
      <c r="I216" s="239"/>
      <c r="J216" s="240">
        <f t="shared" si="0"/>
        <v>0</v>
      </c>
      <c r="K216" s="236" t="s">
        <v>1</v>
      </c>
      <c r="L216" s="241"/>
      <c r="M216" s="242" t="s">
        <v>1</v>
      </c>
      <c r="N216" s="243" t="s">
        <v>41</v>
      </c>
      <c r="O216" s="72"/>
      <c r="P216" s="197">
        <f t="shared" si="1"/>
        <v>0</v>
      </c>
      <c r="Q216" s="197">
        <v>8.9700000000000005E-3</v>
      </c>
      <c r="R216" s="197">
        <f t="shared" si="2"/>
        <v>0.1794</v>
      </c>
      <c r="S216" s="197">
        <v>0</v>
      </c>
      <c r="T216" s="198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207</v>
      </c>
      <c r="AT216" s="199" t="s">
        <v>278</v>
      </c>
      <c r="AU216" s="199" t="s">
        <v>86</v>
      </c>
      <c r="AY216" s="18" t="s">
        <v>167</v>
      </c>
      <c r="BE216" s="200">
        <f t="shared" si="4"/>
        <v>0</v>
      </c>
      <c r="BF216" s="200">
        <f t="shared" si="5"/>
        <v>0</v>
      </c>
      <c r="BG216" s="200">
        <f t="shared" si="6"/>
        <v>0</v>
      </c>
      <c r="BH216" s="200">
        <f t="shared" si="7"/>
        <v>0</v>
      </c>
      <c r="BI216" s="200">
        <f t="shared" si="8"/>
        <v>0</v>
      </c>
      <c r="BJ216" s="18" t="s">
        <v>84</v>
      </c>
      <c r="BK216" s="200">
        <f t="shared" si="9"/>
        <v>0</v>
      </c>
      <c r="BL216" s="18" t="s">
        <v>174</v>
      </c>
      <c r="BM216" s="199" t="s">
        <v>1549</v>
      </c>
    </row>
    <row r="217" spans="1:65" s="2" customFormat="1" ht="16.5" customHeight="1">
      <c r="A217" s="35"/>
      <c r="B217" s="36"/>
      <c r="C217" s="188" t="s">
        <v>356</v>
      </c>
      <c r="D217" s="188" t="s">
        <v>169</v>
      </c>
      <c r="E217" s="189" t="s">
        <v>1411</v>
      </c>
      <c r="F217" s="190" t="s">
        <v>1412</v>
      </c>
      <c r="G217" s="191" t="s">
        <v>182</v>
      </c>
      <c r="H217" s="192">
        <v>152</v>
      </c>
      <c r="I217" s="193"/>
      <c r="J217" s="194">
        <f t="shared" si="0"/>
        <v>0</v>
      </c>
      <c r="K217" s="190" t="s">
        <v>173</v>
      </c>
      <c r="L217" s="40"/>
      <c r="M217" s="195" t="s">
        <v>1</v>
      </c>
      <c r="N217" s="196" t="s">
        <v>41</v>
      </c>
      <c r="O217" s="72"/>
      <c r="P217" s="197">
        <f t="shared" si="1"/>
        <v>0</v>
      </c>
      <c r="Q217" s="197">
        <v>1.9000000000000001E-4</v>
      </c>
      <c r="R217" s="197">
        <f t="shared" si="2"/>
        <v>2.8880000000000003E-2</v>
      </c>
      <c r="S217" s="197">
        <v>0</v>
      </c>
      <c r="T217" s="198">
        <f t="shared" si="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174</v>
      </c>
      <c r="AT217" s="199" t="s">
        <v>169</v>
      </c>
      <c r="AU217" s="199" t="s">
        <v>86</v>
      </c>
      <c r="AY217" s="18" t="s">
        <v>167</v>
      </c>
      <c r="BE217" s="200">
        <f t="shared" si="4"/>
        <v>0</v>
      </c>
      <c r="BF217" s="200">
        <f t="shared" si="5"/>
        <v>0</v>
      </c>
      <c r="BG217" s="200">
        <f t="shared" si="6"/>
        <v>0</v>
      </c>
      <c r="BH217" s="200">
        <f t="shared" si="7"/>
        <v>0</v>
      </c>
      <c r="BI217" s="200">
        <f t="shared" si="8"/>
        <v>0</v>
      </c>
      <c r="BJ217" s="18" t="s">
        <v>84</v>
      </c>
      <c r="BK217" s="200">
        <f t="shared" si="9"/>
        <v>0</v>
      </c>
      <c r="BL217" s="18" t="s">
        <v>174</v>
      </c>
      <c r="BM217" s="199" t="s">
        <v>1550</v>
      </c>
    </row>
    <row r="218" spans="1:65" s="2" customFormat="1" ht="21.75" customHeight="1">
      <c r="A218" s="35"/>
      <c r="B218" s="36"/>
      <c r="C218" s="188" t="s">
        <v>360</v>
      </c>
      <c r="D218" s="188" t="s">
        <v>169</v>
      </c>
      <c r="E218" s="189" t="s">
        <v>1414</v>
      </c>
      <c r="F218" s="190" t="s">
        <v>1415</v>
      </c>
      <c r="G218" s="191" t="s">
        <v>182</v>
      </c>
      <c r="H218" s="192">
        <v>112</v>
      </c>
      <c r="I218" s="193"/>
      <c r="J218" s="194">
        <f t="shared" si="0"/>
        <v>0</v>
      </c>
      <c r="K218" s="190" t="s">
        <v>173</v>
      </c>
      <c r="L218" s="40"/>
      <c r="M218" s="195" t="s">
        <v>1</v>
      </c>
      <c r="N218" s="196" t="s">
        <v>41</v>
      </c>
      <c r="O218" s="72"/>
      <c r="P218" s="197">
        <f t="shared" si="1"/>
        <v>0</v>
      </c>
      <c r="Q218" s="197">
        <v>6.9999999999999994E-5</v>
      </c>
      <c r="R218" s="197">
        <f t="shared" si="2"/>
        <v>7.8399999999999997E-3</v>
      </c>
      <c r="S218" s="197">
        <v>0</v>
      </c>
      <c r="T218" s="198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174</v>
      </c>
      <c r="AT218" s="199" t="s">
        <v>169</v>
      </c>
      <c r="AU218" s="199" t="s">
        <v>86</v>
      </c>
      <c r="AY218" s="18" t="s">
        <v>167</v>
      </c>
      <c r="BE218" s="200">
        <f t="shared" si="4"/>
        <v>0</v>
      </c>
      <c r="BF218" s="200">
        <f t="shared" si="5"/>
        <v>0</v>
      </c>
      <c r="BG218" s="200">
        <f t="shared" si="6"/>
        <v>0</v>
      </c>
      <c r="BH218" s="200">
        <f t="shared" si="7"/>
        <v>0</v>
      </c>
      <c r="BI218" s="200">
        <f t="shared" si="8"/>
        <v>0</v>
      </c>
      <c r="BJ218" s="18" t="s">
        <v>84</v>
      </c>
      <c r="BK218" s="200">
        <f t="shared" si="9"/>
        <v>0</v>
      </c>
      <c r="BL218" s="18" t="s">
        <v>174</v>
      </c>
      <c r="BM218" s="199" t="s">
        <v>1551</v>
      </c>
    </row>
    <row r="219" spans="1:65" s="12" customFormat="1" ht="22.9" customHeight="1">
      <c r="B219" s="172"/>
      <c r="C219" s="173"/>
      <c r="D219" s="174" t="s">
        <v>75</v>
      </c>
      <c r="E219" s="186" t="s">
        <v>503</v>
      </c>
      <c r="F219" s="186" t="s">
        <v>504</v>
      </c>
      <c r="G219" s="173"/>
      <c r="H219" s="173"/>
      <c r="I219" s="176"/>
      <c r="J219" s="187">
        <f>BK219</f>
        <v>0</v>
      </c>
      <c r="K219" s="173"/>
      <c r="L219" s="178"/>
      <c r="M219" s="179"/>
      <c r="N219" s="180"/>
      <c r="O219" s="180"/>
      <c r="P219" s="181">
        <f>SUM(P220:P226)</f>
        <v>0</v>
      </c>
      <c r="Q219" s="180"/>
      <c r="R219" s="181">
        <f>SUM(R220:R226)</f>
        <v>0</v>
      </c>
      <c r="S219" s="180"/>
      <c r="T219" s="182">
        <f>SUM(T220:T226)</f>
        <v>0</v>
      </c>
      <c r="AR219" s="183" t="s">
        <v>84</v>
      </c>
      <c r="AT219" s="184" t="s">
        <v>75</v>
      </c>
      <c r="AU219" s="184" t="s">
        <v>84</v>
      </c>
      <c r="AY219" s="183" t="s">
        <v>167</v>
      </c>
      <c r="BK219" s="185">
        <f>SUM(BK220:BK226)</f>
        <v>0</v>
      </c>
    </row>
    <row r="220" spans="1:65" s="2" customFormat="1" ht="21.75" customHeight="1">
      <c r="A220" s="35"/>
      <c r="B220" s="36"/>
      <c r="C220" s="188" t="s">
        <v>365</v>
      </c>
      <c r="D220" s="188" t="s">
        <v>169</v>
      </c>
      <c r="E220" s="189" t="s">
        <v>506</v>
      </c>
      <c r="F220" s="190" t="s">
        <v>507</v>
      </c>
      <c r="G220" s="191" t="s">
        <v>262</v>
      </c>
      <c r="H220" s="192">
        <v>3.552</v>
      </c>
      <c r="I220" s="193"/>
      <c r="J220" s="194">
        <f>ROUND(I220*H220,2)</f>
        <v>0</v>
      </c>
      <c r="K220" s="190" t="s">
        <v>173</v>
      </c>
      <c r="L220" s="40"/>
      <c r="M220" s="195" t="s">
        <v>1</v>
      </c>
      <c r="N220" s="196" t="s">
        <v>41</v>
      </c>
      <c r="O220" s="72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174</v>
      </c>
      <c r="AT220" s="199" t="s">
        <v>169</v>
      </c>
      <c r="AU220" s="199" t="s">
        <v>86</v>
      </c>
      <c r="AY220" s="18" t="s">
        <v>167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8" t="s">
        <v>84</v>
      </c>
      <c r="BK220" s="200">
        <f>ROUND(I220*H220,2)</f>
        <v>0</v>
      </c>
      <c r="BL220" s="18" t="s">
        <v>174</v>
      </c>
      <c r="BM220" s="199" t="s">
        <v>1552</v>
      </c>
    </row>
    <row r="221" spans="1:65" s="2" customFormat="1" ht="24.2" customHeight="1">
      <c r="A221" s="35"/>
      <c r="B221" s="36"/>
      <c r="C221" s="188" t="s">
        <v>371</v>
      </c>
      <c r="D221" s="188" t="s">
        <v>169</v>
      </c>
      <c r="E221" s="189" t="s">
        <v>511</v>
      </c>
      <c r="F221" s="190" t="s">
        <v>512</v>
      </c>
      <c r="G221" s="191" t="s">
        <v>262</v>
      </c>
      <c r="H221" s="192">
        <v>67.488</v>
      </c>
      <c r="I221" s="193"/>
      <c r="J221" s="194">
        <f>ROUND(I221*H221,2)</f>
        <v>0</v>
      </c>
      <c r="K221" s="190" t="s">
        <v>173</v>
      </c>
      <c r="L221" s="40"/>
      <c r="M221" s="195" t="s">
        <v>1</v>
      </c>
      <c r="N221" s="196" t="s">
        <v>41</v>
      </c>
      <c r="O221" s="72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174</v>
      </c>
      <c r="AT221" s="199" t="s">
        <v>169</v>
      </c>
      <c r="AU221" s="199" t="s">
        <v>86</v>
      </c>
      <c r="AY221" s="18" t="s">
        <v>167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8" t="s">
        <v>84</v>
      </c>
      <c r="BK221" s="200">
        <f>ROUND(I221*H221,2)</f>
        <v>0</v>
      </c>
      <c r="BL221" s="18" t="s">
        <v>174</v>
      </c>
      <c r="BM221" s="199" t="s">
        <v>1553</v>
      </c>
    </row>
    <row r="222" spans="1:65" s="13" customFormat="1" ht="11.25">
      <c r="B222" s="201"/>
      <c r="C222" s="202"/>
      <c r="D222" s="203" t="s">
        <v>187</v>
      </c>
      <c r="E222" s="202"/>
      <c r="F222" s="205" t="s">
        <v>1554</v>
      </c>
      <c r="G222" s="202"/>
      <c r="H222" s="206">
        <v>67.488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187</v>
      </c>
      <c r="AU222" s="212" t="s">
        <v>86</v>
      </c>
      <c r="AV222" s="13" t="s">
        <v>86</v>
      </c>
      <c r="AW222" s="13" t="s">
        <v>4</v>
      </c>
      <c r="AX222" s="13" t="s">
        <v>84</v>
      </c>
      <c r="AY222" s="212" t="s">
        <v>167</v>
      </c>
    </row>
    <row r="223" spans="1:65" s="2" customFormat="1" ht="24.2" customHeight="1">
      <c r="A223" s="35"/>
      <c r="B223" s="36"/>
      <c r="C223" s="188" t="s">
        <v>375</v>
      </c>
      <c r="D223" s="188" t="s">
        <v>169</v>
      </c>
      <c r="E223" s="189" t="s">
        <v>525</v>
      </c>
      <c r="F223" s="190" t="s">
        <v>526</v>
      </c>
      <c r="G223" s="191" t="s">
        <v>262</v>
      </c>
      <c r="H223" s="192">
        <v>3.552</v>
      </c>
      <c r="I223" s="193"/>
      <c r="J223" s="194">
        <f>ROUND(I223*H223,2)</f>
        <v>0</v>
      </c>
      <c r="K223" s="190" t="s">
        <v>173</v>
      </c>
      <c r="L223" s="40"/>
      <c r="M223" s="195" t="s">
        <v>1</v>
      </c>
      <c r="N223" s="196" t="s">
        <v>41</v>
      </c>
      <c r="O223" s="72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174</v>
      </c>
      <c r="AT223" s="199" t="s">
        <v>169</v>
      </c>
      <c r="AU223" s="199" t="s">
        <v>86</v>
      </c>
      <c r="AY223" s="18" t="s">
        <v>167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8" t="s">
        <v>84</v>
      </c>
      <c r="BK223" s="200">
        <f>ROUND(I223*H223,2)</f>
        <v>0</v>
      </c>
      <c r="BL223" s="18" t="s">
        <v>174</v>
      </c>
      <c r="BM223" s="199" t="s">
        <v>1555</v>
      </c>
    </row>
    <row r="224" spans="1:65" s="2" customFormat="1" ht="33" customHeight="1">
      <c r="A224" s="35"/>
      <c r="B224" s="36"/>
      <c r="C224" s="188" t="s">
        <v>124</v>
      </c>
      <c r="D224" s="188" t="s">
        <v>169</v>
      </c>
      <c r="E224" s="189" t="s">
        <v>533</v>
      </c>
      <c r="F224" s="190" t="s">
        <v>534</v>
      </c>
      <c r="G224" s="191" t="s">
        <v>262</v>
      </c>
      <c r="H224" s="192">
        <v>2.16</v>
      </c>
      <c r="I224" s="193"/>
      <c r="J224" s="194">
        <f>ROUND(I224*H224,2)</f>
        <v>0</v>
      </c>
      <c r="K224" s="190" t="s">
        <v>173</v>
      </c>
      <c r="L224" s="40"/>
      <c r="M224" s="195" t="s">
        <v>1</v>
      </c>
      <c r="N224" s="196" t="s">
        <v>41</v>
      </c>
      <c r="O224" s="72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174</v>
      </c>
      <c r="AT224" s="199" t="s">
        <v>169</v>
      </c>
      <c r="AU224" s="199" t="s">
        <v>86</v>
      </c>
      <c r="AY224" s="18" t="s">
        <v>167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8" t="s">
        <v>84</v>
      </c>
      <c r="BK224" s="200">
        <f>ROUND(I224*H224,2)</f>
        <v>0</v>
      </c>
      <c r="BL224" s="18" t="s">
        <v>174</v>
      </c>
      <c r="BM224" s="199" t="s">
        <v>1556</v>
      </c>
    </row>
    <row r="225" spans="1:65" s="2" customFormat="1" ht="44.25" customHeight="1">
      <c r="A225" s="35"/>
      <c r="B225" s="36"/>
      <c r="C225" s="188" t="s">
        <v>389</v>
      </c>
      <c r="D225" s="188" t="s">
        <v>169</v>
      </c>
      <c r="E225" s="189" t="s">
        <v>537</v>
      </c>
      <c r="F225" s="190" t="s">
        <v>538</v>
      </c>
      <c r="G225" s="191" t="s">
        <v>262</v>
      </c>
      <c r="H225" s="192">
        <v>1.3919999999999999</v>
      </c>
      <c r="I225" s="193"/>
      <c r="J225" s="194">
        <f>ROUND(I225*H225,2)</f>
        <v>0</v>
      </c>
      <c r="K225" s="190" t="s">
        <v>173</v>
      </c>
      <c r="L225" s="40"/>
      <c r="M225" s="195" t="s">
        <v>1</v>
      </c>
      <c r="N225" s="196" t="s">
        <v>41</v>
      </c>
      <c r="O225" s="72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174</v>
      </c>
      <c r="AT225" s="199" t="s">
        <v>169</v>
      </c>
      <c r="AU225" s="199" t="s">
        <v>86</v>
      </c>
      <c r="AY225" s="18" t="s">
        <v>167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8" t="s">
        <v>84</v>
      </c>
      <c r="BK225" s="200">
        <f>ROUND(I225*H225,2)</f>
        <v>0</v>
      </c>
      <c r="BL225" s="18" t="s">
        <v>174</v>
      </c>
      <c r="BM225" s="199" t="s">
        <v>1557</v>
      </c>
    </row>
    <row r="226" spans="1:65" s="13" customFormat="1" ht="11.25">
      <c r="B226" s="201"/>
      <c r="C226" s="202"/>
      <c r="D226" s="203" t="s">
        <v>187</v>
      </c>
      <c r="E226" s="204" t="s">
        <v>1</v>
      </c>
      <c r="F226" s="205" t="s">
        <v>1558</v>
      </c>
      <c r="G226" s="202"/>
      <c r="H226" s="206">
        <v>1.3919999999999999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187</v>
      </c>
      <c r="AU226" s="212" t="s">
        <v>86</v>
      </c>
      <c r="AV226" s="13" t="s">
        <v>86</v>
      </c>
      <c r="AW226" s="13" t="s">
        <v>32</v>
      </c>
      <c r="AX226" s="13" t="s">
        <v>84</v>
      </c>
      <c r="AY226" s="212" t="s">
        <v>167</v>
      </c>
    </row>
    <row r="227" spans="1:65" s="12" customFormat="1" ht="22.9" customHeight="1">
      <c r="B227" s="172"/>
      <c r="C227" s="173"/>
      <c r="D227" s="174" t="s">
        <v>75</v>
      </c>
      <c r="E227" s="186" t="s">
        <v>541</v>
      </c>
      <c r="F227" s="186" t="s">
        <v>542</v>
      </c>
      <c r="G227" s="173"/>
      <c r="H227" s="173"/>
      <c r="I227" s="176"/>
      <c r="J227" s="187">
        <f>BK227</f>
        <v>0</v>
      </c>
      <c r="K227" s="173"/>
      <c r="L227" s="178"/>
      <c r="M227" s="179"/>
      <c r="N227" s="180"/>
      <c r="O227" s="180"/>
      <c r="P227" s="181">
        <f>P228</f>
        <v>0</v>
      </c>
      <c r="Q227" s="180"/>
      <c r="R227" s="181">
        <f>R228</f>
        <v>0</v>
      </c>
      <c r="S227" s="180"/>
      <c r="T227" s="182">
        <f>T228</f>
        <v>0</v>
      </c>
      <c r="AR227" s="183" t="s">
        <v>84</v>
      </c>
      <c r="AT227" s="184" t="s">
        <v>75</v>
      </c>
      <c r="AU227" s="184" t="s">
        <v>84</v>
      </c>
      <c r="AY227" s="183" t="s">
        <v>167</v>
      </c>
      <c r="BK227" s="185">
        <f>BK228</f>
        <v>0</v>
      </c>
    </row>
    <row r="228" spans="1:65" s="2" customFormat="1" ht="24.2" customHeight="1">
      <c r="A228" s="35"/>
      <c r="B228" s="36"/>
      <c r="C228" s="188" t="s">
        <v>393</v>
      </c>
      <c r="D228" s="188" t="s">
        <v>169</v>
      </c>
      <c r="E228" s="189" t="s">
        <v>1061</v>
      </c>
      <c r="F228" s="190" t="s">
        <v>1062</v>
      </c>
      <c r="G228" s="191" t="s">
        <v>262</v>
      </c>
      <c r="H228" s="192">
        <v>96.543999999999997</v>
      </c>
      <c r="I228" s="193"/>
      <c r="J228" s="194">
        <f>ROUND(I228*H228,2)</f>
        <v>0</v>
      </c>
      <c r="K228" s="190" t="s">
        <v>173</v>
      </c>
      <c r="L228" s="40"/>
      <c r="M228" s="195" t="s">
        <v>1</v>
      </c>
      <c r="N228" s="196" t="s">
        <v>41</v>
      </c>
      <c r="O228" s="72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174</v>
      </c>
      <c r="AT228" s="199" t="s">
        <v>169</v>
      </c>
      <c r="AU228" s="199" t="s">
        <v>86</v>
      </c>
      <c r="AY228" s="18" t="s">
        <v>167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8" t="s">
        <v>84</v>
      </c>
      <c r="BK228" s="200">
        <f>ROUND(I228*H228,2)</f>
        <v>0</v>
      </c>
      <c r="BL228" s="18" t="s">
        <v>174</v>
      </c>
      <c r="BM228" s="199" t="s">
        <v>1559</v>
      </c>
    </row>
    <row r="229" spans="1:65" s="12" customFormat="1" ht="25.9" customHeight="1">
      <c r="B229" s="172"/>
      <c r="C229" s="173"/>
      <c r="D229" s="174" t="s">
        <v>75</v>
      </c>
      <c r="E229" s="175" t="s">
        <v>1560</v>
      </c>
      <c r="F229" s="175" t="s">
        <v>1561</v>
      </c>
      <c r="G229" s="173"/>
      <c r="H229" s="173"/>
      <c r="I229" s="176"/>
      <c r="J229" s="177">
        <f>BK229</f>
        <v>0</v>
      </c>
      <c r="K229" s="173"/>
      <c r="L229" s="178"/>
      <c r="M229" s="179"/>
      <c r="N229" s="180"/>
      <c r="O229" s="180"/>
      <c r="P229" s="181">
        <f>P230</f>
        <v>0</v>
      </c>
      <c r="Q229" s="180"/>
      <c r="R229" s="181">
        <f>R230</f>
        <v>0.01</v>
      </c>
      <c r="S229" s="180"/>
      <c r="T229" s="182">
        <f>T230</f>
        <v>0</v>
      </c>
      <c r="AR229" s="183" t="s">
        <v>86</v>
      </c>
      <c r="AT229" s="184" t="s">
        <v>75</v>
      </c>
      <c r="AU229" s="184" t="s">
        <v>76</v>
      </c>
      <c r="AY229" s="183" t="s">
        <v>167</v>
      </c>
      <c r="BK229" s="185">
        <f>BK230</f>
        <v>0</v>
      </c>
    </row>
    <row r="230" spans="1:65" s="12" customFormat="1" ht="22.9" customHeight="1">
      <c r="B230" s="172"/>
      <c r="C230" s="173"/>
      <c r="D230" s="174" t="s">
        <v>75</v>
      </c>
      <c r="E230" s="186" t="s">
        <v>1562</v>
      </c>
      <c r="F230" s="186" t="s">
        <v>1563</v>
      </c>
      <c r="G230" s="173"/>
      <c r="H230" s="173"/>
      <c r="I230" s="176"/>
      <c r="J230" s="187">
        <f>BK230</f>
        <v>0</v>
      </c>
      <c r="K230" s="173"/>
      <c r="L230" s="178"/>
      <c r="M230" s="179"/>
      <c r="N230" s="180"/>
      <c r="O230" s="180"/>
      <c r="P230" s="181">
        <f>SUM(P231:P232)</f>
        <v>0</v>
      </c>
      <c r="Q230" s="180"/>
      <c r="R230" s="181">
        <f>SUM(R231:R232)</f>
        <v>0.01</v>
      </c>
      <c r="S230" s="180"/>
      <c r="T230" s="182">
        <f>SUM(T231:T232)</f>
        <v>0</v>
      </c>
      <c r="AR230" s="183" t="s">
        <v>86</v>
      </c>
      <c r="AT230" s="184" t="s">
        <v>75</v>
      </c>
      <c r="AU230" s="184" t="s">
        <v>84</v>
      </c>
      <c r="AY230" s="183" t="s">
        <v>167</v>
      </c>
      <c r="BK230" s="185">
        <f>SUM(BK231:BK232)</f>
        <v>0</v>
      </c>
    </row>
    <row r="231" spans="1:65" s="2" customFormat="1" ht="16.5" customHeight="1">
      <c r="A231" s="35"/>
      <c r="B231" s="36"/>
      <c r="C231" s="188" t="s">
        <v>397</v>
      </c>
      <c r="D231" s="188" t="s">
        <v>169</v>
      </c>
      <c r="E231" s="189" t="s">
        <v>1564</v>
      </c>
      <c r="F231" s="190" t="s">
        <v>1565</v>
      </c>
      <c r="G231" s="191" t="s">
        <v>338</v>
      </c>
      <c r="H231" s="192">
        <v>20</v>
      </c>
      <c r="I231" s="193"/>
      <c r="J231" s="194">
        <f>ROUND(I231*H231,2)</f>
        <v>0</v>
      </c>
      <c r="K231" s="190" t="s">
        <v>1</v>
      </c>
      <c r="L231" s="40"/>
      <c r="M231" s="195" t="s">
        <v>1</v>
      </c>
      <c r="N231" s="196" t="s">
        <v>41</v>
      </c>
      <c r="O231" s="72"/>
      <c r="P231" s="197">
        <f>O231*H231</f>
        <v>0</v>
      </c>
      <c r="Q231" s="197">
        <v>5.0000000000000001E-4</v>
      </c>
      <c r="R231" s="197">
        <f>Q231*H231</f>
        <v>0.01</v>
      </c>
      <c r="S231" s="197">
        <v>0</v>
      </c>
      <c r="T231" s="19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248</v>
      </c>
      <c r="AT231" s="199" t="s">
        <v>169</v>
      </c>
      <c r="AU231" s="199" t="s">
        <v>86</v>
      </c>
      <c r="AY231" s="18" t="s">
        <v>167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8" t="s">
        <v>84</v>
      </c>
      <c r="BK231" s="200">
        <f>ROUND(I231*H231,2)</f>
        <v>0</v>
      </c>
      <c r="BL231" s="18" t="s">
        <v>248</v>
      </c>
      <c r="BM231" s="199" t="s">
        <v>1566</v>
      </c>
    </row>
    <row r="232" spans="1:65" s="2" customFormat="1" ht="24.2" customHeight="1">
      <c r="A232" s="35"/>
      <c r="B232" s="36"/>
      <c r="C232" s="188" t="s">
        <v>401</v>
      </c>
      <c r="D232" s="188" t="s">
        <v>169</v>
      </c>
      <c r="E232" s="189" t="s">
        <v>1567</v>
      </c>
      <c r="F232" s="190" t="s">
        <v>1568</v>
      </c>
      <c r="G232" s="191" t="s">
        <v>1569</v>
      </c>
      <c r="H232" s="260"/>
      <c r="I232" s="193"/>
      <c r="J232" s="194">
        <f>ROUND(I232*H232,2)</f>
        <v>0</v>
      </c>
      <c r="K232" s="190" t="s">
        <v>173</v>
      </c>
      <c r="L232" s="40"/>
      <c r="M232" s="195" t="s">
        <v>1</v>
      </c>
      <c r="N232" s="196" t="s">
        <v>41</v>
      </c>
      <c r="O232" s="72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248</v>
      </c>
      <c r="AT232" s="199" t="s">
        <v>169</v>
      </c>
      <c r="AU232" s="199" t="s">
        <v>86</v>
      </c>
      <c r="AY232" s="18" t="s">
        <v>167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8" t="s">
        <v>84</v>
      </c>
      <c r="BK232" s="200">
        <f>ROUND(I232*H232,2)</f>
        <v>0</v>
      </c>
      <c r="BL232" s="18" t="s">
        <v>248</v>
      </c>
      <c r="BM232" s="199" t="s">
        <v>1570</v>
      </c>
    </row>
    <row r="233" spans="1:65" s="12" customFormat="1" ht="25.9" customHeight="1">
      <c r="B233" s="172"/>
      <c r="C233" s="173"/>
      <c r="D233" s="174" t="s">
        <v>75</v>
      </c>
      <c r="E233" s="175" t="s">
        <v>547</v>
      </c>
      <c r="F233" s="175" t="s">
        <v>548</v>
      </c>
      <c r="G233" s="173"/>
      <c r="H233" s="173"/>
      <c r="I233" s="176"/>
      <c r="J233" s="177">
        <f>BK233</f>
        <v>0</v>
      </c>
      <c r="K233" s="173"/>
      <c r="L233" s="178"/>
      <c r="M233" s="179"/>
      <c r="N233" s="180"/>
      <c r="O233" s="180"/>
      <c r="P233" s="181">
        <f>P234+P238</f>
        <v>0</v>
      </c>
      <c r="Q233" s="180"/>
      <c r="R233" s="181">
        <f>R234+R238</f>
        <v>0</v>
      </c>
      <c r="S233" s="180"/>
      <c r="T233" s="182">
        <f>T234+T238</f>
        <v>0</v>
      </c>
      <c r="AR233" s="183" t="s">
        <v>189</v>
      </c>
      <c r="AT233" s="184" t="s">
        <v>75</v>
      </c>
      <c r="AU233" s="184" t="s">
        <v>76</v>
      </c>
      <c r="AY233" s="183" t="s">
        <v>167</v>
      </c>
      <c r="BK233" s="185">
        <f>BK234+BK238</f>
        <v>0</v>
      </c>
    </row>
    <row r="234" spans="1:65" s="12" customFormat="1" ht="22.9" customHeight="1">
      <c r="B234" s="172"/>
      <c r="C234" s="173"/>
      <c r="D234" s="174" t="s">
        <v>75</v>
      </c>
      <c r="E234" s="186" t="s">
        <v>549</v>
      </c>
      <c r="F234" s="186" t="s">
        <v>550</v>
      </c>
      <c r="G234" s="173"/>
      <c r="H234" s="173"/>
      <c r="I234" s="176"/>
      <c r="J234" s="187">
        <f>BK234</f>
        <v>0</v>
      </c>
      <c r="K234" s="173"/>
      <c r="L234" s="178"/>
      <c r="M234" s="179"/>
      <c r="N234" s="180"/>
      <c r="O234" s="180"/>
      <c r="P234" s="181">
        <f>SUM(P235:P237)</f>
        <v>0</v>
      </c>
      <c r="Q234" s="180"/>
      <c r="R234" s="181">
        <f>SUM(R235:R237)</f>
        <v>0</v>
      </c>
      <c r="S234" s="180"/>
      <c r="T234" s="182">
        <f>SUM(T235:T237)</f>
        <v>0</v>
      </c>
      <c r="AR234" s="183" t="s">
        <v>189</v>
      </c>
      <c r="AT234" s="184" t="s">
        <v>75</v>
      </c>
      <c r="AU234" s="184" t="s">
        <v>84</v>
      </c>
      <c r="AY234" s="183" t="s">
        <v>167</v>
      </c>
      <c r="BK234" s="185">
        <f>SUM(BK235:BK237)</f>
        <v>0</v>
      </c>
    </row>
    <row r="235" spans="1:65" s="2" customFormat="1" ht="16.5" customHeight="1">
      <c r="A235" s="35"/>
      <c r="B235" s="36"/>
      <c r="C235" s="188" t="s">
        <v>405</v>
      </c>
      <c r="D235" s="188" t="s">
        <v>169</v>
      </c>
      <c r="E235" s="189" t="s">
        <v>552</v>
      </c>
      <c r="F235" s="190" t="s">
        <v>553</v>
      </c>
      <c r="G235" s="191" t="s">
        <v>554</v>
      </c>
      <c r="H235" s="192">
        <v>1</v>
      </c>
      <c r="I235" s="193"/>
      <c r="J235" s="194">
        <f>ROUND(I235*H235,2)</f>
        <v>0</v>
      </c>
      <c r="K235" s="190" t="s">
        <v>173</v>
      </c>
      <c r="L235" s="40"/>
      <c r="M235" s="195" t="s">
        <v>1</v>
      </c>
      <c r="N235" s="196" t="s">
        <v>41</v>
      </c>
      <c r="O235" s="72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555</v>
      </c>
      <c r="AT235" s="199" t="s">
        <v>169</v>
      </c>
      <c r="AU235" s="199" t="s">
        <v>86</v>
      </c>
      <c r="AY235" s="18" t="s">
        <v>167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8" t="s">
        <v>84</v>
      </c>
      <c r="BK235" s="200">
        <f>ROUND(I235*H235,2)</f>
        <v>0</v>
      </c>
      <c r="BL235" s="18" t="s">
        <v>555</v>
      </c>
      <c r="BM235" s="199" t="s">
        <v>1571</v>
      </c>
    </row>
    <row r="236" spans="1:65" s="2" customFormat="1" ht="16.5" customHeight="1">
      <c r="A236" s="35"/>
      <c r="B236" s="36"/>
      <c r="C236" s="188" t="s">
        <v>409</v>
      </c>
      <c r="D236" s="188" t="s">
        <v>169</v>
      </c>
      <c r="E236" s="189" t="s">
        <v>558</v>
      </c>
      <c r="F236" s="190" t="s">
        <v>559</v>
      </c>
      <c r="G236" s="191" t="s">
        <v>554</v>
      </c>
      <c r="H236" s="192">
        <v>1</v>
      </c>
      <c r="I236" s="193"/>
      <c r="J236" s="194">
        <f>ROUND(I236*H236,2)</f>
        <v>0</v>
      </c>
      <c r="K236" s="190" t="s">
        <v>173</v>
      </c>
      <c r="L236" s="40"/>
      <c r="M236" s="195" t="s">
        <v>1</v>
      </c>
      <c r="N236" s="196" t="s">
        <v>41</v>
      </c>
      <c r="O236" s="72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9" t="s">
        <v>555</v>
      </c>
      <c r="AT236" s="199" t="s">
        <v>169</v>
      </c>
      <c r="AU236" s="199" t="s">
        <v>86</v>
      </c>
      <c r="AY236" s="18" t="s">
        <v>167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8" t="s">
        <v>84</v>
      </c>
      <c r="BK236" s="200">
        <f>ROUND(I236*H236,2)</f>
        <v>0</v>
      </c>
      <c r="BL236" s="18" t="s">
        <v>555</v>
      </c>
      <c r="BM236" s="199" t="s">
        <v>1572</v>
      </c>
    </row>
    <row r="237" spans="1:65" s="2" customFormat="1" ht="16.5" customHeight="1">
      <c r="A237" s="35"/>
      <c r="B237" s="36"/>
      <c r="C237" s="188" t="s">
        <v>413</v>
      </c>
      <c r="D237" s="188" t="s">
        <v>169</v>
      </c>
      <c r="E237" s="189" t="s">
        <v>562</v>
      </c>
      <c r="F237" s="190" t="s">
        <v>563</v>
      </c>
      <c r="G237" s="191" t="s">
        <v>554</v>
      </c>
      <c r="H237" s="192">
        <v>1</v>
      </c>
      <c r="I237" s="193"/>
      <c r="J237" s="194">
        <f>ROUND(I237*H237,2)</f>
        <v>0</v>
      </c>
      <c r="K237" s="190" t="s">
        <v>173</v>
      </c>
      <c r="L237" s="40"/>
      <c r="M237" s="195" t="s">
        <v>1</v>
      </c>
      <c r="N237" s="196" t="s">
        <v>41</v>
      </c>
      <c r="O237" s="72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9" t="s">
        <v>555</v>
      </c>
      <c r="AT237" s="199" t="s">
        <v>169</v>
      </c>
      <c r="AU237" s="199" t="s">
        <v>86</v>
      </c>
      <c r="AY237" s="18" t="s">
        <v>167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8" t="s">
        <v>84</v>
      </c>
      <c r="BK237" s="200">
        <f>ROUND(I237*H237,2)</f>
        <v>0</v>
      </c>
      <c r="BL237" s="18" t="s">
        <v>555</v>
      </c>
      <c r="BM237" s="199" t="s">
        <v>1573</v>
      </c>
    </row>
    <row r="238" spans="1:65" s="12" customFormat="1" ht="22.9" customHeight="1">
      <c r="B238" s="172"/>
      <c r="C238" s="173"/>
      <c r="D238" s="174" t="s">
        <v>75</v>
      </c>
      <c r="E238" s="186" t="s">
        <v>565</v>
      </c>
      <c r="F238" s="186" t="s">
        <v>566</v>
      </c>
      <c r="G238" s="173"/>
      <c r="H238" s="173"/>
      <c r="I238" s="176"/>
      <c r="J238" s="187">
        <f>BK238</f>
        <v>0</v>
      </c>
      <c r="K238" s="173"/>
      <c r="L238" s="178"/>
      <c r="M238" s="179"/>
      <c r="N238" s="180"/>
      <c r="O238" s="180"/>
      <c r="P238" s="181">
        <f>P239</f>
        <v>0</v>
      </c>
      <c r="Q238" s="180"/>
      <c r="R238" s="181">
        <f>R239</f>
        <v>0</v>
      </c>
      <c r="S238" s="180"/>
      <c r="T238" s="182">
        <f>T239</f>
        <v>0</v>
      </c>
      <c r="AR238" s="183" t="s">
        <v>189</v>
      </c>
      <c r="AT238" s="184" t="s">
        <v>75</v>
      </c>
      <c r="AU238" s="184" t="s">
        <v>84</v>
      </c>
      <c r="AY238" s="183" t="s">
        <v>167</v>
      </c>
      <c r="BK238" s="185">
        <f>BK239</f>
        <v>0</v>
      </c>
    </row>
    <row r="239" spans="1:65" s="2" customFormat="1" ht="16.5" customHeight="1">
      <c r="A239" s="35"/>
      <c r="B239" s="36"/>
      <c r="C239" s="188" t="s">
        <v>417</v>
      </c>
      <c r="D239" s="188" t="s">
        <v>169</v>
      </c>
      <c r="E239" s="189" t="s">
        <v>568</v>
      </c>
      <c r="F239" s="190" t="s">
        <v>566</v>
      </c>
      <c r="G239" s="191" t="s">
        <v>554</v>
      </c>
      <c r="H239" s="192">
        <v>1</v>
      </c>
      <c r="I239" s="193"/>
      <c r="J239" s="194">
        <f>ROUND(I239*H239,2)</f>
        <v>0</v>
      </c>
      <c r="K239" s="190" t="s">
        <v>173</v>
      </c>
      <c r="L239" s="40"/>
      <c r="M239" s="244" t="s">
        <v>1</v>
      </c>
      <c r="N239" s="245" t="s">
        <v>41</v>
      </c>
      <c r="O239" s="246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9" t="s">
        <v>555</v>
      </c>
      <c r="AT239" s="199" t="s">
        <v>169</v>
      </c>
      <c r="AU239" s="199" t="s">
        <v>86</v>
      </c>
      <c r="AY239" s="18" t="s">
        <v>167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8" t="s">
        <v>84</v>
      </c>
      <c r="BK239" s="200">
        <f>ROUND(I239*H239,2)</f>
        <v>0</v>
      </c>
      <c r="BL239" s="18" t="s">
        <v>555</v>
      </c>
      <c r="BM239" s="199" t="s">
        <v>1574</v>
      </c>
    </row>
    <row r="240" spans="1:65" s="2" customFormat="1" ht="6.95" customHeight="1">
      <c r="A240" s="35"/>
      <c r="B240" s="55"/>
      <c r="C240" s="56"/>
      <c r="D240" s="56"/>
      <c r="E240" s="56"/>
      <c r="F240" s="56"/>
      <c r="G240" s="56"/>
      <c r="H240" s="56"/>
      <c r="I240" s="56"/>
      <c r="J240" s="56"/>
      <c r="K240" s="56"/>
      <c r="L240" s="40"/>
      <c r="M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</row>
  </sheetData>
  <sheetProtection algorithmName="SHA-512" hashValue="gsxetyrn1T2pr4CRHki6px++FdDwpx7gNTmg451sZQ9WdJ5YsvoTJc0RysySTlnCarvTVlDDIoxet3RzCX0hVQ==" saltValue="nXXFUVG24D3znBIEgvt0ERJ9BqvCJqOxvsuLbKigE1xukYtdPNIfM0eF8EDi9Kav9KS4COgKRdtMxwm0qV1eew==" spinCount="100000" sheet="1" objects="1" scenarios="1" formatColumns="0" formatRows="0" autoFilter="0"/>
  <autoFilter ref="C127:K239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107</v>
      </c>
      <c r="AZ2" s="109" t="s">
        <v>132</v>
      </c>
      <c r="BA2" s="109" t="s">
        <v>1</v>
      </c>
      <c r="BB2" s="109" t="s">
        <v>1</v>
      </c>
      <c r="BC2" s="109" t="s">
        <v>1575</v>
      </c>
      <c r="BD2" s="109" t="s">
        <v>86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  <c r="AZ3" s="109" t="s">
        <v>47</v>
      </c>
      <c r="BA3" s="109" t="s">
        <v>1</v>
      </c>
      <c r="BB3" s="109" t="s">
        <v>1</v>
      </c>
      <c r="BC3" s="109" t="s">
        <v>1576</v>
      </c>
      <c r="BD3" s="109" t="s">
        <v>86</v>
      </c>
    </row>
    <row r="4" spans="1:56" s="1" customFormat="1" ht="24.95" customHeight="1">
      <c r="B4" s="21"/>
      <c r="D4" s="112" t="s">
        <v>113</v>
      </c>
      <c r="L4" s="21"/>
      <c r="M4" s="113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4" t="s">
        <v>16</v>
      </c>
      <c r="L6" s="21"/>
    </row>
    <row r="7" spans="1:56" s="1" customFormat="1" ht="26.25" customHeight="1">
      <c r="B7" s="21"/>
      <c r="E7" s="316" t="str">
        <f>'Rekapitulace stavby'!K6</f>
        <v>Lokalita pro výstavbu rodinných domů BI 304,k.ú. Kelč - Staré Město</v>
      </c>
      <c r="F7" s="317"/>
      <c r="G7" s="317"/>
      <c r="H7" s="317"/>
      <c r="L7" s="21"/>
    </row>
    <row r="8" spans="1:56" s="2" customFormat="1" ht="12" customHeight="1">
      <c r="A8" s="35"/>
      <c r="B8" s="40"/>
      <c r="C8" s="35"/>
      <c r="D8" s="114" t="s">
        <v>122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18" t="s">
        <v>1577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7. 2. 2023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2" t="s">
        <v>1</v>
      </c>
      <c r="F27" s="322"/>
      <c r="G27" s="322"/>
      <c r="H27" s="32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ROUND(J132,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ROUND((SUM(BE132:BE218)),  2)</f>
        <v>0</v>
      </c>
      <c r="G33" s="35"/>
      <c r="H33" s="35"/>
      <c r="I33" s="126">
        <v>0.21</v>
      </c>
      <c r="J33" s="125">
        <f>ROUND(((SUM(BE132:BE218))*I33),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ROUND((SUM(BF132:BF218)),  2)</f>
        <v>0</v>
      </c>
      <c r="G34" s="35"/>
      <c r="H34" s="35"/>
      <c r="I34" s="126">
        <v>0.15</v>
      </c>
      <c r="J34" s="125">
        <f>ROUND(((SUM(BF132:BF218))*I34),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ROUND((SUM(BG132:BG218)),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ROUND((SUM(BH132:BH218)),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ROUND((SUM(BI132:BI218)),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3" t="str">
        <f>E7</f>
        <v>Lokalita pro výstavbu rodinných domů BI 304,k.ú. Kelč - Staré Město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402 - SO 402 Veřejné osvětlení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Kelč-Staré Město</v>
      </c>
      <c r="G89" s="37"/>
      <c r="H89" s="37"/>
      <c r="I89" s="30" t="s">
        <v>22</v>
      </c>
      <c r="J89" s="67" t="str">
        <f>IF(J12="","",J12)</f>
        <v>7. 2. 2023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Město Kelč</v>
      </c>
      <c r="G91" s="37"/>
      <c r="H91" s="37"/>
      <c r="I91" s="30" t="s">
        <v>30</v>
      </c>
      <c r="J91" s="33" t="str">
        <f>E21</f>
        <v xml:space="preserve">LZ-PROJEKT plus s.r.o.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135</v>
      </c>
      <c r="D94" s="146"/>
      <c r="E94" s="146"/>
      <c r="F94" s="146"/>
      <c r="G94" s="146"/>
      <c r="H94" s="146"/>
      <c r="I94" s="146"/>
      <c r="J94" s="147" t="s">
        <v>136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137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138</v>
      </c>
    </row>
    <row r="97" spans="2:12" s="9" customFormat="1" ht="24.95" customHeight="1">
      <c r="B97" s="149"/>
      <c r="C97" s="150"/>
      <c r="D97" s="151" t="s">
        <v>139</v>
      </c>
      <c r="E97" s="152"/>
      <c r="F97" s="152"/>
      <c r="G97" s="152"/>
      <c r="H97" s="152"/>
      <c r="I97" s="152"/>
      <c r="J97" s="153">
        <f>J133</f>
        <v>0</v>
      </c>
      <c r="K97" s="150"/>
      <c r="L97" s="154"/>
    </row>
    <row r="98" spans="2:12" s="10" customFormat="1" ht="19.899999999999999" customHeight="1">
      <c r="B98" s="155"/>
      <c r="C98" s="156"/>
      <c r="D98" s="157" t="s">
        <v>140</v>
      </c>
      <c r="E98" s="158"/>
      <c r="F98" s="158"/>
      <c r="G98" s="158"/>
      <c r="H98" s="158"/>
      <c r="I98" s="158"/>
      <c r="J98" s="159">
        <f>J134</f>
        <v>0</v>
      </c>
      <c r="K98" s="156"/>
      <c r="L98" s="160"/>
    </row>
    <row r="99" spans="2:12" s="10" customFormat="1" ht="19.899999999999999" customHeight="1">
      <c r="B99" s="155"/>
      <c r="C99" s="156"/>
      <c r="D99" s="157" t="s">
        <v>144</v>
      </c>
      <c r="E99" s="158"/>
      <c r="F99" s="158"/>
      <c r="G99" s="158"/>
      <c r="H99" s="158"/>
      <c r="I99" s="158"/>
      <c r="J99" s="159">
        <f>J141</f>
        <v>0</v>
      </c>
      <c r="K99" s="156"/>
      <c r="L99" s="160"/>
    </row>
    <row r="100" spans="2:12" s="10" customFormat="1" ht="19.899999999999999" customHeight="1">
      <c r="B100" s="155"/>
      <c r="C100" s="156"/>
      <c r="D100" s="157" t="s">
        <v>146</v>
      </c>
      <c r="E100" s="158"/>
      <c r="F100" s="158"/>
      <c r="G100" s="158"/>
      <c r="H100" s="158"/>
      <c r="I100" s="158"/>
      <c r="J100" s="159">
        <f>J143</f>
        <v>0</v>
      </c>
      <c r="K100" s="156"/>
      <c r="L100" s="160"/>
    </row>
    <row r="101" spans="2:12" s="9" customFormat="1" ht="24.95" customHeight="1">
      <c r="B101" s="149"/>
      <c r="C101" s="150"/>
      <c r="D101" s="151" t="s">
        <v>1447</v>
      </c>
      <c r="E101" s="152"/>
      <c r="F101" s="152"/>
      <c r="G101" s="152"/>
      <c r="H101" s="152"/>
      <c r="I101" s="152"/>
      <c r="J101" s="153">
        <f>J152</f>
        <v>0</v>
      </c>
      <c r="K101" s="150"/>
      <c r="L101" s="154"/>
    </row>
    <row r="102" spans="2:12" s="10" customFormat="1" ht="19.899999999999999" customHeight="1">
      <c r="B102" s="155"/>
      <c r="C102" s="156"/>
      <c r="D102" s="157" t="s">
        <v>1578</v>
      </c>
      <c r="E102" s="158"/>
      <c r="F102" s="158"/>
      <c r="G102" s="158"/>
      <c r="H102" s="158"/>
      <c r="I102" s="158"/>
      <c r="J102" s="159">
        <f>J153</f>
        <v>0</v>
      </c>
      <c r="K102" s="156"/>
      <c r="L102" s="160"/>
    </row>
    <row r="103" spans="2:12" s="10" customFormat="1" ht="19.899999999999999" customHeight="1">
      <c r="B103" s="155"/>
      <c r="C103" s="156"/>
      <c r="D103" s="157" t="s">
        <v>1579</v>
      </c>
      <c r="E103" s="158"/>
      <c r="F103" s="158"/>
      <c r="G103" s="158"/>
      <c r="H103" s="158"/>
      <c r="I103" s="158"/>
      <c r="J103" s="159">
        <f>J155</f>
        <v>0</v>
      </c>
      <c r="K103" s="156"/>
      <c r="L103" s="160"/>
    </row>
    <row r="104" spans="2:12" s="10" customFormat="1" ht="19.899999999999999" customHeight="1">
      <c r="B104" s="155"/>
      <c r="C104" s="156"/>
      <c r="D104" s="157" t="s">
        <v>1580</v>
      </c>
      <c r="E104" s="158"/>
      <c r="F104" s="158"/>
      <c r="G104" s="158"/>
      <c r="H104" s="158"/>
      <c r="I104" s="158"/>
      <c r="J104" s="159">
        <f>J158</f>
        <v>0</v>
      </c>
      <c r="K104" s="156"/>
      <c r="L104" s="160"/>
    </row>
    <row r="105" spans="2:12" s="10" customFormat="1" ht="19.899999999999999" customHeight="1">
      <c r="B105" s="155"/>
      <c r="C105" s="156"/>
      <c r="D105" s="157" t="s">
        <v>1581</v>
      </c>
      <c r="E105" s="158"/>
      <c r="F105" s="158"/>
      <c r="G105" s="158"/>
      <c r="H105" s="158"/>
      <c r="I105" s="158"/>
      <c r="J105" s="159">
        <f>J160</f>
        <v>0</v>
      </c>
      <c r="K105" s="156"/>
      <c r="L105" s="160"/>
    </row>
    <row r="106" spans="2:12" s="10" customFormat="1" ht="19.899999999999999" customHeight="1">
      <c r="B106" s="155"/>
      <c r="C106" s="156"/>
      <c r="D106" s="157" t="s">
        <v>1582</v>
      </c>
      <c r="E106" s="158"/>
      <c r="F106" s="158"/>
      <c r="G106" s="158"/>
      <c r="H106" s="158"/>
      <c r="I106" s="158"/>
      <c r="J106" s="159">
        <f>J162</f>
        <v>0</v>
      </c>
      <c r="K106" s="156"/>
      <c r="L106" s="160"/>
    </row>
    <row r="107" spans="2:12" s="9" customFormat="1" ht="24.95" customHeight="1">
      <c r="B107" s="149"/>
      <c r="C107" s="150"/>
      <c r="D107" s="151" t="s">
        <v>1583</v>
      </c>
      <c r="E107" s="152"/>
      <c r="F107" s="152"/>
      <c r="G107" s="152"/>
      <c r="H107" s="152"/>
      <c r="I107" s="152"/>
      <c r="J107" s="153">
        <f>J165</f>
        <v>0</v>
      </c>
      <c r="K107" s="150"/>
      <c r="L107" s="154"/>
    </row>
    <row r="108" spans="2:12" s="10" customFormat="1" ht="19.899999999999999" customHeight="1">
      <c r="B108" s="155"/>
      <c r="C108" s="156"/>
      <c r="D108" s="157" t="s">
        <v>1584</v>
      </c>
      <c r="E108" s="158"/>
      <c r="F108" s="158"/>
      <c r="G108" s="158"/>
      <c r="H108" s="158"/>
      <c r="I108" s="158"/>
      <c r="J108" s="159">
        <f>J166</f>
        <v>0</v>
      </c>
      <c r="K108" s="156"/>
      <c r="L108" s="160"/>
    </row>
    <row r="109" spans="2:12" s="9" customFormat="1" ht="24.95" customHeight="1">
      <c r="B109" s="149"/>
      <c r="C109" s="150"/>
      <c r="D109" s="151" t="s">
        <v>148</v>
      </c>
      <c r="E109" s="152"/>
      <c r="F109" s="152"/>
      <c r="G109" s="152"/>
      <c r="H109" s="152"/>
      <c r="I109" s="152"/>
      <c r="J109" s="153">
        <f>J210</f>
        <v>0</v>
      </c>
      <c r="K109" s="150"/>
      <c r="L109" s="154"/>
    </row>
    <row r="110" spans="2:12" s="10" customFormat="1" ht="19.899999999999999" customHeight="1">
      <c r="B110" s="155"/>
      <c r="C110" s="156"/>
      <c r="D110" s="157" t="s">
        <v>149</v>
      </c>
      <c r="E110" s="158"/>
      <c r="F110" s="158"/>
      <c r="G110" s="158"/>
      <c r="H110" s="158"/>
      <c r="I110" s="158"/>
      <c r="J110" s="159">
        <f>J211</f>
        <v>0</v>
      </c>
      <c r="K110" s="156"/>
      <c r="L110" s="160"/>
    </row>
    <row r="111" spans="2:12" s="10" customFormat="1" ht="19.899999999999999" customHeight="1">
      <c r="B111" s="155"/>
      <c r="C111" s="156"/>
      <c r="D111" s="157" t="s">
        <v>150</v>
      </c>
      <c r="E111" s="158"/>
      <c r="F111" s="158"/>
      <c r="G111" s="158"/>
      <c r="H111" s="158"/>
      <c r="I111" s="158"/>
      <c r="J111" s="159">
        <f>J215</f>
        <v>0</v>
      </c>
      <c r="K111" s="156"/>
      <c r="L111" s="160"/>
    </row>
    <row r="112" spans="2:12" s="10" customFormat="1" ht="19.899999999999999" customHeight="1">
      <c r="B112" s="155"/>
      <c r="C112" s="156"/>
      <c r="D112" s="157" t="s">
        <v>151</v>
      </c>
      <c r="E112" s="158"/>
      <c r="F112" s="158"/>
      <c r="G112" s="158"/>
      <c r="H112" s="158"/>
      <c r="I112" s="158"/>
      <c r="J112" s="159">
        <f>J217</f>
        <v>0</v>
      </c>
      <c r="K112" s="156"/>
      <c r="L112" s="160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152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6.25" customHeight="1">
      <c r="A122" s="35"/>
      <c r="B122" s="36"/>
      <c r="C122" s="37"/>
      <c r="D122" s="37"/>
      <c r="E122" s="323" t="str">
        <f>E7</f>
        <v>Lokalita pro výstavbu rodinných domů BI 304,k.ú. Kelč - Staré Město</v>
      </c>
      <c r="F122" s="324"/>
      <c r="G122" s="324"/>
      <c r="H122" s="324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122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5" t="str">
        <f>E9</f>
        <v>402 - SO 402 Veřejné osvětlení</v>
      </c>
      <c r="F124" s="325"/>
      <c r="G124" s="325"/>
      <c r="H124" s="325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>Kelč-Staré Město</v>
      </c>
      <c r="G126" s="37"/>
      <c r="H126" s="37"/>
      <c r="I126" s="30" t="s">
        <v>22</v>
      </c>
      <c r="J126" s="67" t="str">
        <f>IF(J12="","",J12)</f>
        <v>7. 2. 2023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E15</f>
        <v>Město Kelč</v>
      </c>
      <c r="G128" s="37"/>
      <c r="H128" s="37"/>
      <c r="I128" s="30" t="s">
        <v>30</v>
      </c>
      <c r="J128" s="33" t="str">
        <f>E21</f>
        <v xml:space="preserve">LZ-PROJEKT plus s.r.o.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IF(E18="","",E18)</f>
        <v>Vyplň údaj</v>
      </c>
      <c r="G129" s="37"/>
      <c r="H129" s="37"/>
      <c r="I129" s="30" t="s">
        <v>33</v>
      </c>
      <c r="J129" s="33" t="str">
        <f>E24</f>
        <v>Fajfrová Irena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1"/>
      <c r="B131" s="162"/>
      <c r="C131" s="163" t="s">
        <v>153</v>
      </c>
      <c r="D131" s="164" t="s">
        <v>61</v>
      </c>
      <c r="E131" s="164" t="s">
        <v>57</v>
      </c>
      <c r="F131" s="164" t="s">
        <v>58</v>
      </c>
      <c r="G131" s="164" t="s">
        <v>154</v>
      </c>
      <c r="H131" s="164" t="s">
        <v>155</v>
      </c>
      <c r="I131" s="164" t="s">
        <v>156</v>
      </c>
      <c r="J131" s="164" t="s">
        <v>136</v>
      </c>
      <c r="K131" s="165" t="s">
        <v>157</v>
      </c>
      <c r="L131" s="166"/>
      <c r="M131" s="76" t="s">
        <v>1</v>
      </c>
      <c r="N131" s="77" t="s">
        <v>40</v>
      </c>
      <c r="O131" s="77" t="s">
        <v>158</v>
      </c>
      <c r="P131" s="77" t="s">
        <v>159</v>
      </c>
      <c r="Q131" s="77" t="s">
        <v>160</v>
      </c>
      <c r="R131" s="77" t="s">
        <v>161</v>
      </c>
      <c r="S131" s="77" t="s">
        <v>162</v>
      </c>
      <c r="T131" s="78" t="s">
        <v>163</v>
      </c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1:65" s="2" customFormat="1" ht="22.9" customHeight="1">
      <c r="A132" s="35"/>
      <c r="B132" s="36"/>
      <c r="C132" s="83" t="s">
        <v>164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P133+P152+P165+P210</f>
        <v>0</v>
      </c>
      <c r="Q132" s="80"/>
      <c r="R132" s="169">
        <f>R133+R152+R165+R210</f>
        <v>57.689025280000017</v>
      </c>
      <c r="S132" s="80"/>
      <c r="T132" s="170">
        <f>T133+T152+T165+T210</f>
        <v>4.4000000000000004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138</v>
      </c>
      <c r="BK132" s="171">
        <f>BK133+BK152+BK165+BK210</f>
        <v>0</v>
      </c>
    </row>
    <row r="133" spans="1:65" s="12" customFormat="1" ht="25.9" customHeight="1">
      <c r="B133" s="172"/>
      <c r="C133" s="173"/>
      <c r="D133" s="174" t="s">
        <v>75</v>
      </c>
      <c r="E133" s="175" t="s">
        <v>165</v>
      </c>
      <c r="F133" s="175" t="s">
        <v>166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P134+P141+P143</f>
        <v>0</v>
      </c>
      <c r="Q133" s="180"/>
      <c r="R133" s="181">
        <f>R134+R141+R143</f>
        <v>6.4000000000000001E-2</v>
      </c>
      <c r="S133" s="180"/>
      <c r="T133" s="182">
        <f>T134+T141+T143</f>
        <v>4.4000000000000004</v>
      </c>
      <c r="AR133" s="183" t="s">
        <v>84</v>
      </c>
      <c r="AT133" s="184" t="s">
        <v>75</v>
      </c>
      <c r="AU133" s="184" t="s">
        <v>76</v>
      </c>
      <c r="AY133" s="183" t="s">
        <v>167</v>
      </c>
      <c r="BK133" s="185">
        <f>BK134+BK141+BK143</f>
        <v>0</v>
      </c>
    </row>
    <row r="134" spans="1:65" s="12" customFormat="1" ht="22.9" customHeight="1">
      <c r="B134" s="172"/>
      <c r="C134" s="173"/>
      <c r="D134" s="174" t="s">
        <v>75</v>
      </c>
      <c r="E134" s="186" t="s">
        <v>84</v>
      </c>
      <c r="F134" s="186" t="s">
        <v>168</v>
      </c>
      <c r="G134" s="173"/>
      <c r="H134" s="173"/>
      <c r="I134" s="176"/>
      <c r="J134" s="187">
        <f>BK134</f>
        <v>0</v>
      </c>
      <c r="K134" s="173"/>
      <c r="L134" s="178"/>
      <c r="M134" s="179"/>
      <c r="N134" s="180"/>
      <c r="O134" s="180"/>
      <c r="P134" s="181">
        <f>SUM(P135:P140)</f>
        <v>0</v>
      </c>
      <c r="Q134" s="180"/>
      <c r="R134" s="181">
        <f>SUM(R135:R140)</f>
        <v>6.9999999999999993E-3</v>
      </c>
      <c r="S134" s="180"/>
      <c r="T134" s="182">
        <f>SUM(T135:T140)</f>
        <v>4.4000000000000004</v>
      </c>
      <c r="AR134" s="183" t="s">
        <v>84</v>
      </c>
      <c r="AT134" s="184" t="s">
        <v>75</v>
      </c>
      <c r="AU134" s="184" t="s">
        <v>84</v>
      </c>
      <c r="AY134" s="183" t="s">
        <v>167</v>
      </c>
      <c r="BK134" s="185">
        <f>SUM(BK135:BK140)</f>
        <v>0</v>
      </c>
    </row>
    <row r="135" spans="1:65" s="2" customFormat="1" ht="24.2" customHeight="1">
      <c r="A135" s="35"/>
      <c r="B135" s="36"/>
      <c r="C135" s="188" t="s">
        <v>84</v>
      </c>
      <c r="D135" s="188" t="s">
        <v>169</v>
      </c>
      <c r="E135" s="189" t="s">
        <v>1585</v>
      </c>
      <c r="F135" s="190" t="s">
        <v>1586</v>
      </c>
      <c r="G135" s="191" t="s">
        <v>172</v>
      </c>
      <c r="H135" s="192">
        <v>8</v>
      </c>
      <c r="I135" s="193"/>
      <c r="J135" s="194">
        <f>ROUND(I135*H135,2)</f>
        <v>0</v>
      </c>
      <c r="K135" s="190" t="s">
        <v>173</v>
      </c>
      <c r="L135" s="40"/>
      <c r="M135" s="195" t="s">
        <v>1</v>
      </c>
      <c r="N135" s="196" t="s">
        <v>41</v>
      </c>
      <c r="O135" s="72"/>
      <c r="P135" s="197">
        <f>O135*H135</f>
        <v>0</v>
      </c>
      <c r="Q135" s="197">
        <v>0</v>
      </c>
      <c r="R135" s="197">
        <f>Q135*H135</f>
        <v>0</v>
      </c>
      <c r="S135" s="197">
        <v>0.26</v>
      </c>
      <c r="T135" s="198">
        <f>S135*H135</f>
        <v>2.08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174</v>
      </c>
      <c r="AT135" s="199" t="s">
        <v>169</v>
      </c>
      <c r="AU135" s="199" t="s">
        <v>86</v>
      </c>
      <c r="AY135" s="18" t="s">
        <v>167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84</v>
      </c>
      <c r="BK135" s="200">
        <f>ROUND(I135*H135,2)</f>
        <v>0</v>
      </c>
      <c r="BL135" s="18" t="s">
        <v>174</v>
      </c>
      <c r="BM135" s="199" t="s">
        <v>1587</v>
      </c>
    </row>
    <row r="136" spans="1:65" s="14" customFormat="1" ht="11.25">
      <c r="B136" s="213"/>
      <c r="C136" s="214"/>
      <c r="D136" s="203" t="s">
        <v>187</v>
      </c>
      <c r="E136" s="215" t="s">
        <v>1</v>
      </c>
      <c r="F136" s="216" t="s">
        <v>1588</v>
      </c>
      <c r="G136" s="214"/>
      <c r="H136" s="215" t="s">
        <v>1</v>
      </c>
      <c r="I136" s="217"/>
      <c r="J136" s="214"/>
      <c r="K136" s="214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187</v>
      </c>
      <c r="AU136" s="222" t="s">
        <v>86</v>
      </c>
      <c r="AV136" s="14" t="s">
        <v>84</v>
      </c>
      <c r="AW136" s="14" t="s">
        <v>32</v>
      </c>
      <c r="AX136" s="14" t="s">
        <v>76</v>
      </c>
      <c r="AY136" s="222" t="s">
        <v>167</v>
      </c>
    </row>
    <row r="137" spans="1:65" s="13" customFormat="1" ht="11.25">
      <c r="B137" s="201"/>
      <c r="C137" s="202"/>
      <c r="D137" s="203" t="s">
        <v>187</v>
      </c>
      <c r="E137" s="204" t="s">
        <v>1</v>
      </c>
      <c r="F137" s="205" t="s">
        <v>1589</v>
      </c>
      <c r="G137" s="202"/>
      <c r="H137" s="206">
        <v>8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187</v>
      </c>
      <c r="AU137" s="212" t="s">
        <v>86</v>
      </c>
      <c r="AV137" s="13" t="s">
        <v>86</v>
      </c>
      <c r="AW137" s="13" t="s">
        <v>32</v>
      </c>
      <c r="AX137" s="13" t="s">
        <v>84</v>
      </c>
      <c r="AY137" s="212" t="s">
        <v>167</v>
      </c>
    </row>
    <row r="138" spans="1:65" s="2" customFormat="1" ht="24.2" customHeight="1">
      <c r="A138" s="35"/>
      <c r="B138" s="36"/>
      <c r="C138" s="188" t="s">
        <v>86</v>
      </c>
      <c r="D138" s="188" t="s">
        <v>169</v>
      </c>
      <c r="E138" s="189" t="s">
        <v>1590</v>
      </c>
      <c r="F138" s="190" t="s">
        <v>1591</v>
      </c>
      <c r="G138" s="191" t="s">
        <v>172</v>
      </c>
      <c r="H138" s="192">
        <v>8</v>
      </c>
      <c r="I138" s="193"/>
      <c r="J138" s="194">
        <f>ROUND(I138*H138,2)</f>
        <v>0</v>
      </c>
      <c r="K138" s="190" t="s">
        <v>173</v>
      </c>
      <c r="L138" s="40"/>
      <c r="M138" s="195" t="s">
        <v>1</v>
      </c>
      <c r="N138" s="196" t="s">
        <v>41</v>
      </c>
      <c r="O138" s="72"/>
      <c r="P138" s="197">
        <f>O138*H138</f>
        <v>0</v>
      </c>
      <c r="Q138" s="197">
        <v>0</v>
      </c>
      <c r="R138" s="197">
        <f>Q138*H138</f>
        <v>0</v>
      </c>
      <c r="S138" s="197">
        <v>0.28999999999999998</v>
      </c>
      <c r="T138" s="198">
        <f>S138*H138</f>
        <v>2.3199999999999998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174</v>
      </c>
      <c r="AT138" s="199" t="s">
        <v>169</v>
      </c>
      <c r="AU138" s="199" t="s">
        <v>86</v>
      </c>
      <c r="AY138" s="18" t="s">
        <v>167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8" t="s">
        <v>84</v>
      </c>
      <c r="BK138" s="200">
        <f>ROUND(I138*H138,2)</f>
        <v>0</v>
      </c>
      <c r="BL138" s="18" t="s">
        <v>174</v>
      </c>
      <c r="BM138" s="199" t="s">
        <v>1592</v>
      </c>
    </row>
    <row r="139" spans="1:65" s="2" customFormat="1" ht="24.2" customHeight="1">
      <c r="A139" s="35"/>
      <c r="B139" s="36"/>
      <c r="C139" s="188" t="s">
        <v>179</v>
      </c>
      <c r="D139" s="188" t="s">
        <v>169</v>
      </c>
      <c r="E139" s="189" t="s">
        <v>1593</v>
      </c>
      <c r="F139" s="190" t="s">
        <v>1594</v>
      </c>
      <c r="G139" s="191" t="s">
        <v>182</v>
      </c>
      <c r="H139" s="192">
        <v>50</v>
      </c>
      <c r="I139" s="193"/>
      <c r="J139" s="194">
        <f>ROUND(I139*H139,2)</f>
        <v>0</v>
      </c>
      <c r="K139" s="190" t="s">
        <v>173</v>
      </c>
      <c r="L139" s="40"/>
      <c r="M139" s="195" t="s">
        <v>1</v>
      </c>
      <c r="N139" s="196" t="s">
        <v>41</v>
      </c>
      <c r="O139" s="72"/>
      <c r="P139" s="197">
        <f>O139*H139</f>
        <v>0</v>
      </c>
      <c r="Q139" s="197">
        <v>1.3999999999999999E-4</v>
      </c>
      <c r="R139" s="197">
        <f>Q139*H139</f>
        <v>6.9999999999999993E-3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174</v>
      </c>
      <c r="AT139" s="199" t="s">
        <v>169</v>
      </c>
      <c r="AU139" s="199" t="s">
        <v>86</v>
      </c>
      <c r="AY139" s="18" t="s">
        <v>167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84</v>
      </c>
      <c r="BK139" s="200">
        <f>ROUND(I139*H139,2)</f>
        <v>0</v>
      </c>
      <c r="BL139" s="18" t="s">
        <v>174</v>
      </c>
      <c r="BM139" s="199" t="s">
        <v>1595</v>
      </c>
    </row>
    <row r="140" spans="1:65" s="2" customFormat="1" ht="24.2" customHeight="1">
      <c r="A140" s="35"/>
      <c r="B140" s="36"/>
      <c r="C140" s="188" t="s">
        <v>174</v>
      </c>
      <c r="D140" s="188" t="s">
        <v>169</v>
      </c>
      <c r="E140" s="189" t="s">
        <v>1596</v>
      </c>
      <c r="F140" s="190" t="s">
        <v>1597</v>
      </c>
      <c r="G140" s="191" t="s">
        <v>182</v>
      </c>
      <c r="H140" s="192">
        <v>50</v>
      </c>
      <c r="I140" s="193"/>
      <c r="J140" s="194">
        <f>ROUND(I140*H140,2)</f>
        <v>0</v>
      </c>
      <c r="K140" s="190" t="s">
        <v>173</v>
      </c>
      <c r="L140" s="40"/>
      <c r="M140" s="195" t="s">
        <v>1</v>
      </c>
      <c r="N140" s="196" t="s">
        <v>41</v>
      </c>
      <c r="O140" s="72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174</v>
      </c>
      <c r="AT140" s="199" t="s">
        <v>169</v>
      </c>
      <c r="AU140" s="199" t="s">
        <v>86</v>
      </c>
      <c r="AY140" s="18" t="s">
        <v>167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84</v>
      </c>
      <c r="BK140" s="200">
        <f>ROUND(I140*H140,2)</f>
        <v>0</v>
      </c>
      <c r="BL140" s="18" t="s">
        <v>174</v>
      </c>
      <c r="BM140" s="199" t="s">
        <v>1598</v>
      </c>
    </row>
    <row r="141" spans="1:65" s="12" customFormat="1" ht="22.9" customHeight="1">
      <c r="B141" s="172"/>
      <c r="C141" s="173"/>
      <c r="D141" s="174" t="s">
        <v>75</v>
      </c>
      <c r="E141" s="186" t="s">
        <v>207</v>
      </c>
      <c r="F141" s="186" t="s">
        <v>379</v>
      </c>
      <c r="G141" s="173"/>
      <c r="H141" s="173"/>
      <c r="I141" s="176"/>
      <c r="J141" s="187">
        <f>BK141</f>
        <v>0</v>
      </c>
      <c r="K141" s="173"/>
      <c r="L141" s="178"/>
      <c r="M141" s="179"/>
      <c r="N141" s="180"/>
      <c r="O141" s="180"/>
      <c r="P141" s="181">
        <f>P142</f>
        <v>0</v>
      </c>
      <c r="Q141" s="180"/>
      <c r="R141" s="181">
        <f>R142</f>
        <v>5.7000000000000002E-2</v>
      </c>
      <c r="S141" s="180"/>
      <c r="T141" s="182">
        <f>T142</f>
        <v>0</v>
      </c>
      <c r="AR141" s="183" t="s">
        <v>84</v>
      </c>
      <c r="AT141" s="184" t="s">
        <v>75</v>
      </c>
      <c r="AU141" s="184" t="s">
        <v>84</v>
      </c>
      <c r="AY141" s="183" t="s">
        <v>167</v>
      </c>
      <c r="BK141" s="185">
        <f>BK142</f>
        <v>0</v>
      </c>
    </row>
    <row r="142" spans="1:65" s="2" customFormat="1" ht="16.5" customHeight="1">
      <c r="A142" s="35"/>
      <c r="B142" s="36"/>
      <c r="C142" s="188" t="s">
        <v>189</v>
      </c>
      <c r="D142" s="188" t="s">
        <v>169</v>
      </c>
      <c r="E142" s="189" t="s">
        <v>1411</v>
      </c>
      <c r="F142" s="190" t="s">
        <v>1599</v>
      </c>
      <c r="G142" s="191" t="s">
        <v>182</v>
      </c>
      <c r="H142" s="192">
        <v>300</v>
      </c>
      <c r="I142" s="193"/>
      <c r="J142" s="194">
        <f>ROUND(I142*H142,2)</f>
        <v>0</v>
      </c>
      <c r="K142" s="190" t="s">
        <v>173</v>
      </c>
      <c r="L142" s="40"/>
      <c r="M142" s="195" t="s">
        <v>1</v>
      </c>
      <c r="N142" s="196" t="s">
        <v>41</v>
      </c>
      <c r="O142" s="72"/>
      <c r="P142" s="197">
        <f>O142*H142</f>
        <v>0</v>
      </c>
      <c r="Q142" s="197">
        <v>1.9000000000000001E-4</v>
      </c>
      <c r="R142" s="197">
        <f>Q142*H142</f>
        <v>5.7000000000000002E-2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174</v>
      </c>
      <c r="AT142" s="199" t="s">
        <v>169</v>
      </c>
      <c r="AU142" s="199" t="s">
        <v>86</v>
      </c>
      <c r="AY142" s="18" t="s">
        <v>167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84</v>
      </c>
      <c r="BK142" s="200">
        <f>ROUND(I142*H142,2)</f>
        <v>0</v>
      </c>
      <c r="BL142" s="18" t="s">
        <v>174</v>
      </c>
      <c r="BM142" s="199" t="s">
        <v>1600</v>
      </c>
    </row>
    <row r="143" spans="1:65" s="12" customFormat="1" ht="22.9" customHeight="1">
      <c r="B143" s="172"/>
      <c r="C143" s="173"/>
      <c r="D143" s="174" t="s">
        <v>75</v>
      </c>
      <c r="E143" s="186" t="s">
        <v>503</v>
      </c>
      <c r="F143" s="186" t="s">
        <v>504</v>
      </c>
      <c r="G143" s="173"/>
      <c r="H143" s="173"/>
      <c r="I143" s="176"/>
      <c r="J143" s="187">
        <f>BK143</f>
        <v>0</v>
      </c>
      <c r="K143" s="173"/>
      <c r="L143" s="178"/>
      <c r="M143" s="179"/>
      <c r="N143" s="180"/>
      <c r="O143" s="180"/>
      <c r="P143" s="181">
        <f>SUM(P144:P151)</f>
        <v>0</v>
      </c>
      <c r="Q143" s="180"/>
      <c r="R143" s="181">
        <f>SUM(R144:R151)</f>
        <v>0</v>
      </c>
      <c r="S143" s="180"/>
      <c r="T143" s="182">
        <f>SUM(T144:T151)</f>
        <v>0</v>
      </c>
      <c r="AR143" s="183" t="s">
        <v>84</v>
      </c>
      <c r="AT143" s="184" t="s">
        <v>75</v>
      </c>
      <c r="AU143" s="184" t="s">
        <v>84</v>
      </c>
      <c r="AY143" s="183" t="s">
        <v>167</v>
      </c>
      <c r="BK143" s="185">
        <f>SUM(BK144:BK151)</f>
        <v>0</v>
      </c>
    </row>
    <row r="144" spans="1:65" s="2" customFormat="1" ht="24.2" customHeight="1">
      <c r="A144" s="35"/>
      <c r="B144" s="36"/>
      <c r="C144" s="188" t="s">
        <v>195</v>
      </c>
      <c r="D144" s="188" t="s">
        <v>169</v>
      </c>
      <c r="E144" s="189" t="s">
        <v>1601</v>
      </c>
      <c r="F144" s="190" t="s">
        <v>1602</v>
      </c>
      <c r="G144" s="191" t="s">
        <v>262</v>
      </c>
      <c r="H144" s="192">
        <v>4.16</v>
      </c>
      <c r="I144" s="193"/>
      <c r="J144" s="194">
        <f>ROUND(I144*H144,2)</f>
        <v>0</v>
      </c>
      <c r="K144" s="190" t="s">
        <v>173</v>
      </c>
      <c r="L144" s="40"/>
      <c r="M144" s="195" t="s">
        <v>1</v>
      </c>
      <c r="N144" s="196" t="s">
        <v>41</v>
      </c>
      <c r="O144" s="72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174</v>
      </c>
      <c r="AT144" s="199" t="s">
        <v>169</v>
      </c>
      <c r="AU144" s="199" t="s">
        <v>86</v>
      </c>
      <c r="AY144" s="18" t="s">
        <v>167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84</v>
      </c>
      <c r="BK144" s="200">
        <f>ROUND(I144*H144,2)</f>
        <v>0</v>
      </c>
      <c r="BL144" s="18" t="s">
        <v>174</v>
      </c>
      <c r="BM144" s="199" t="s">
        <v>1603</v>
      </c>
    </row>
    <row r="145" spans="1:65" s="14" customFormat="1" ht="11.25">
      <c r="B145" s="213"/>
      <c r="C145" s="214"/>
      <c r="D145" s="203" t="s">
        <v>187</v>
      </c>
      <c r="E145" s="215" t="s">
        <v>1</v>
      </c>
      <c r="F145" s="216" t="s">
        <v>1604</v>
      </c>
      <c r="G145" s="214"/>
      <c r="H145" s="215" t="s">
        <v>1</v>
      </c>
      <c r="I145" s="217"/>
      <c r="J145" s="214"/>
      <c r="K145" s="214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187</v>
      </c>
      <c r="AU145" s="222" t="s">
        <v>86</v>
      </c>
      <c r="AV145" s="14" t="s">
        <v>84</v>
      </c>
      <c r="AW145" s="14" t="s">
        <v>32</v>
      </c>
      <c r="AX145" s="14" t="s">
        <v>76</v>
      </c>
      <c r="AY145" s="222" t="s">
        <v>167</v>
      </c>
    </row>
    <row r="146" spans="1:65" s="13" customFormat="1" ht="11.25">
      <c r="B146" s="201"/>
      <c r="C146" s="202"/>
      <c r="D146" s="203" t="s">
        <v>187</v>
      </c>
      <c r="E146" s="204" t="s">
        <v>1</v>
      </c>
      <c r="F146" s="205" t="s">
        <v>1605</v>
      </c>
      <c r="G146" s="202"/>
      <c r="H146" s="206">
        <v>4.16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187</v>
      </c>
      <c r="AU146" s="212" t="s">
        <v>86</v>
      </c>
      <c r="AV146" s="13" t="s">
        <v>86</v>
      </c>
      <c r="AW146" s="13" t="s">
        <v>32</v>
      </c>
      <c r="AX146" s="13" t="s">
        <v>84</v>
      </c>
      <c r="AY146" s="212" t="s">
        <v>167</v>
      </c>
    </row>
    <row r="147" spans="1:65" s="2" customFormat="1" ht="21.75" customHeight="1">
      <c r="A147" s="35"/>
      <c r="B147" s="36"/>
      <c r="C147" s="188" t="s">
        <v>201</v>
      </c>
      <c r="D147" s="188" t="s">
        <v>169</v>
      </c>
      <c r="E147" s="189" t="s">
        <v>506</v>
      </c>
      <c r="F147" s="190" t="s">
        <v>507</v>
      </c>
      <c r="G147" s="191" t="s">
        <v>262</v>
      </c>
      <c r="H147" s="192">
        <v>2.3199999999999998</v>
      </c>
      <c r="I147" s="193"/>
      <c r="J147" s="194">
        <f>ROUND(I147*H147,2)</f>
        <v>0</v>
      </c>
      <c r="K147" s="190" t="s">
        <v>173</v>
      </c>
      <c r="L147" s="40"/>
      <c r="M147" s="195" t="s">
        <v>1</v>
      </c>
      <c r="N147" s="196" t="s">
        <v>41</v>
      </c>
      <c r="O147" s="72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174</v>
      </c>
      <c r="AT147" s="199" t="s">
        <v>169</v>
      </c>
      <c r="AU147" s="199" t="s">
        <v>86</v>
      </c>
      <c r="AY147" s="18" t="s">
        <v>167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84</v>
      </c>
      <c r="BK147" s="200">
        <f>ROUND(I147*H147,2)</f>
        <v>0</v>
      </c>
      <c r="BL147" s="18" t="s">
        <v>174</v>
      </c>
      <c r="BM147" s="199" t="s">
        <v>1606</v>
      </c>
    </row>
    <row r="148" spans="1:65" s="2" customFormat="1" ht="24.2" customHeight="1">
      <c r="A148" s="35"/>
      <c r="B148" s="36"/>
      <c r="C148" s="188" t="s">
        <v>207</v>
      </c>
      <c r="D148" s="188" t="s">
        <v>169</v>
      </c>
      <c r="E148" s="189" t="s">
        <v>511</v>
      </c>
      <c r="F148" s="190" t="s">
        <v>512</v>
      </c>
      <c r="G148" s="191" t="s">
        <v>262</v>
      </c>
      <c r="H148" s="192">
        <v>44.08</v>
      </c>
      <c r="I148" s="193"/>
      <c r="J148" s="194">
        <f>ROUND(I148*H148,2)</f>
        <v>0</v>
      </c>
      <c r="K148" s="190" t="s">
        <v>173</v>
      </c>
      <c r="L148" s="40"/>
      <c r="M148" s="195" t="s">
        <v>1</v>
      </c>
      <c r="N148" s="196" t="s">
        <v>41</v>
      </c>
      <c r="O148" s="72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174</v>
      </c>
      <c r="AT148" s="199" t="s">
        <v>169</v>
      </c>
      <c r="AU148" s="199" t="s">
        <v>86</v>
      </c>
      <c r="AY148" s="18" t="s">
        <v>167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84</v>
      </c>
      <c r="BK148" s="200">
        <f>ROUND(I148*H148,2)</f>
        <v>0</v>
      </c>
      <c r="BL148" s="18" t="s">
        <v>174</v>
      </c>
      <c r="BM148" s="199" t="s">
        <v>1607</v>
      </c>
    </row>
    <row r="149" spans="1:65" s="13" customFormat="1" ht="11.25">
      <c r="B149" s="201"/>
      <c r="C149" s="202"/>
      <c r="D149" s="203" t="s">
        <v>187</v>
      </c>
      <c r="E149" s="204" t="s">
        <v>1</v>
      </c>
      <c r="F149" s="205" t="s">
        <v>1608</v>
      </c>
      <c r="G149" s="202"/>
      <c r="H149" s="206">
        <v>44.08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187</v>
      </c>
      <c r="AU149" s="212" t="s">
        <v>86</v>
      </c>
      <c r="AV149" s="13" t="s">
        <v>86</v>
      </c>
      <c r="AW149" s="13" t="s">
        <v>32</v>
      </c>
      <c r="AX149" s="13" t="s">
        <v>84</v>
      </c>
      <c r="AY149" s="212" t="s">
        <v>167</v>
      </c>
    </row>
    <row r="150" spans="1:65" s="2" customFormat="1" ht="24.2" customHeight="1">
      <c r="A150" s="35"/>
      <c r="B150" s="36"/>
      <c r="C150" s="188" t="s">
        <v>213</v>
      </c>
      <c r="D150" s="188" t="s">
        <v>169</v>
      </c>
      <c r="E150" s="189" t="s">
        <v>525</v>
      </c>
      <c r="F150" s="190" t="s">
        <v>526</v>
      </c>
      <c r="G150" s="191" t="s">
        <v>262</v>
      </c>
      <c r="H150" s="192">
        <v>2.3199999999999998</v>
      </c>
      <c r="I150" s="193"/>
      <c r="J150" s="194">
        <f>ROUND(I150*H150,2)</f>
        <v>0</v>
      </c>
      <c r="K150" s="190" t="s">
        <v>173</v>
      </c>
      <c r="L150" s="40"/>
      <c r="M150" s="195" t="s">
        <v>1</v>
      </c>
      <c r="N150" s="196" t="s">
        <v>41</v>
      </c>
      <c r="O150" s="72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174</v>
      </c>
      <c r="AT150" s="199" t="s">
        <v>169</v>
      </c>
      <c r="AU150" s="199" t="s">
        <v>86</v>
      </c>
      <c r="AY150" s="18" t="s">
        <v>167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84</v>
      </c>
      <c r="BK150" s="200">
        <f>ROUND(I150*H150,2)</f>
        <v>0</v>
      </c>
      <c r="BL150" s="18" t="s">
        <v>174</v>
      </c>
      <c r="BM150" s="199" t="s">
        <v>1609</v>
      </c>
    </row>
    <row r="151" spans="1:65" s="2" customFormat="1" ht="44.25" customHeight="1">
      <c r="A151" s="35"/>
      <c r="B151" s="36"/>
      <c r="C151" s="188" t="s">
        <v>218</v>
      </c>
      <c r="D151" s="188" t="s">
        <v>169</v>
      </c>
      <c r="E151" s="189" t="s">
        <v>537</v>
      </c>
      <c r="F151" s="190" t="s">
        <v>538</v>
      </c>
      <c r="G151" s="191" t="s">
        <v>262</v>
      </c>
      <c r="H151" s="192">
        <v>2.3199999999999998</v>
      </c>
      <c r="I151" s="193"/>
      <c r="J151" s="194">
        <f>ROUND(I151*H151,2)</f>
        <v>0</v>
      </c>
      <c r="K151" s="190" t="s">
        <v>173</v>
      </c>
      <c r="L151" s="40"/>
      <c r="M151" s="195" t="s">
        <v>1</v>
      </c>
      <c r="N151" s="196" t="s">
        <v>41</v>
      </c>
      <c r="O151" s="72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174</v>
      </c>
      <c r="AT151" s="199" t="s">
        <v>169</v>
      </c>
      <c r="AU151" s="199" t="s">
        <v>86</v>
      </c>
      <c r="AY151" s="18" t="s">
        <v>167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84</v>
      </c>
      <c r="BK151" s="200">
        <f>ROUND(I151*H151,2)</f>
        <v>0</v>
      </c>
      <c r="BL151" s="18" t="s">
        <v>174</v>
      </c>
      <c r="BM151" s="199" t="s">
        <v>1610</v>
      </c>
    </row>
    <row r="152" spans="1:65" s="12" customFormat="1" ht="25.9" customHeight="1">
      <c r="B152" s="172"/>
      <c r="C152" s="173"/>
      <c r="D152" s="174" t="s">
        <v>75</v>
      </c>
      <c r="E152" s="175" t="s">
        <v>1560</v>
      </c>
      <c r="F152" s="175" t="s">
        <v>1561</v>
      </c>
      <c r="G152" s="173"/>
      <c r="H152" s="173"/>
      <c r="I152" s="176"/>
      <c r="J152" s="177">
        <f>BK152</f>
        <v>0</v>
      </c>
      <c r="K152" s="173"/>
      <c r="L152" s="178"/>
      <c r="M152" s="179"/>
      <c r="N152" s="180"/>
      <c r="O152" s="180"/>
      <c r="P152" s="181">
        <f>P153+P155+P158+P160+P162</f>
        <v>0</v>
      </c>
      <c r="Q152" s="180"/>
      <c r="R152" s="181">
        <f>R153+R155+R158+R160+R162</f>
        <v>0.12350000000000001</v>
      </c>
      <c r="S152" s="180"/>
      <c r="T152" s="182">
        <f>T153+T155+T158+T160+T162</f>
        <v>0</v>
      </c>
      <c r="AR152" s="183" t="s">
        <v>86</v>
      </c>
      <c r="AT152" s="184" t="s">
        <v>75</v>
      </c>
      <c r="AU152" s="184" t="s">
        <v>76</v>
      </c>
      <c r="AY152" s="183" t="s">
        <v>167</v>
      </c>
      <c r="BK152" s="185">
        <f>BK153+BK155+BK158+BK160+BK162</f>
        <v>0</v>
      </c>
    </row>
    <row r="153" spans="1:65" s="12" customFormat="1" ht="22.9" customHeight="1">
      <c r="B153" s="172"/>
      <c r="C153" s="173"/>
      <c r="D153" s="174" t="s">
        <v>75</v>
      </c>
      <c r="E153" s="186" t="s">
        <v>1611</v>
      </c>
      <c r="F153" s="186" t="s">
        <v>1612</v>
      </c>
      <c r="G153" s="173"/>
      <c r="H153" s="173"/>
      <c r="I153" s="176"/>
      <c r="J153" s="187">
        <f>BK153</f>
        <v>0</v>
      </c>
      <c r="K153" s="173"/>
      <c r="L153" s="178"/>
      <c r="M153" s="179"/>
      <c r="N153" s="180"/>
      <c r="O153" s="180"/>
      <c r="P153" s="181">
        <f>P154</f>
        <v>0</v>
      </c>
      <c r="Q153" s="180"/>
      <c r="R153" s="181">
        <f>R154</f>
        <v>0</v>
      </c>
      <c r="S153" s="180"/>
      <c r="T153" s="182">
        <f>T154</f>
        <v>0</v>
      </c>
      <c r="AR153" s="183" t="s">
        <v>86</v>
      </c>
      <c r="AT153" s="184" t="s">
        <v>75</v>
      </c>
      <c r="AU153" s="184" t="s">
        <v>84</v>
      </c>
      <c r="AY153" s="183" t="s">
        <v>167</v>
      </c>
      <c r="BK153" s="185">
        <f>BK154</f>
        <v>0</v>
      </c>
    </row>
    <row r="154" spans="1:65" s="2" customFormat="1" ht="24.2" customHeight="1">
      <c r="A154" s="35"/>
      <c r="B154" s="36"/>
      <c r="C154" s="188" t="s">
        <v>222</v>
      </c>
      <c r="D154" s="188" t="s">
        <v>169</v>
      </c>
      <c r="E154" s="189" t="s">
        <v>1613</v>
      </c>
      <c r="F154" s="190" t="s">
        <v>1614</v>
      </c>
      <c r="G154" s="191" t="s">
        <v>338</v>
      </c>
      <c r="H154" s="192">
        <v>1</v>
      </c>
      <c r="I154" s="193"/>
      <c r="J154" s="194">
        <f>ROUND(I154*H154,2)</f>
        <v>0</v>
      </c>
      <c r="K154" s="190" t="s">
        <v>173</v>
      </c>
      <c r="L154" s="40"/>
      <c r="M154" s="195" t="s">
        <v>1</v>
      </c>
      <c r="N154" s="196" t="s">
        <v>41</v>
      </c>
      <c r="O154" s="72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248</v>
      </c>
      <c r="AT154" s="199" t="s">
        <v>169</v>
      </c>
      <c r="AU154" s="199" t="s">
        <v>86</v>
      </c>
      <c r="AY154" s="18" t="s">
        <v>167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84</v>
      </c>
      <c r="BK154" s="200">
        <f>ROUND(I154*H154,2)</f>
        <v>0</v>
      </c>
      <c r="BL154" s="18" t="s">
        <v>248</v>
      </c>
      <c r="BM154" s="199" t="s">
        <v>1615</v>
      </c>
    </row>
    <row r="155" spans="1:65" s="12" customFormat="1" ht="22.9" customHeight="1">
      <c r="B155" s="172"/>
      <c r="C155" s="173"/>
      <c r="D155" s="174" t="s">
        <v>75</v>
      </c>
      <c r="E155" s="186" t="s">
        <v>1616</v>
      </c>
      <c r="F155" s="186" t="s">
        <v>1617</v>
      </c>
      <c r="G155" s="173"/>
      <c r="H155" s="173"/>
      <c r="I155" s="176"/>
      <c r="J155" s="187">
        <f>BK155</f>
        <v>0</v>
      </c>
      <c r="K155" s="173"/>
      <c r="L155" s="178"/>
      <c r="M155" s="179"/>
      <c r="N155" s="180"/>
      <c r="O155" s="180"/>
      <c r="P155" s="181">
        <f>SUM(P156:P157)</f>
        <v>0</v>
      </c>
      <c r="Q155" s="180"/>
      <c r="R155" s="181">
        <f>SUM(R156:R157)</f>
        <v>0.12350000000000001</v>
      </c>
      <c r="S155" s="180"/>
      <c r="T155" s="182">
        <f>SUM(T156:T157)</f>
        <v>0</v>
      </c>
      <c r="AR155" s="183" t="s">
        <v>86</v>
      </c>
      <c r="AT155" s="184" t="s">
        <v>75</v>
      </c>
      <c r="AU155" s="184" t="s">
        <v>84</v>
      </c>
      <c r="AY155" s="183" t="s">
        <v>167</v>
      </c>
      <c r="BK155" s="185">
        <f>SUM(BK156:BK157)</f>
        <v>0</v>
      </c>
    </row>
    <row r="156" spans="1:65" s="2" customFormat="1" ht="16.5" customHeight="1">
      <c r="A156" s="35"/>
      <c r="B156" s="36"/>
      <c r="C156" s="188" t="s">
        <v>227</v>
      </c>
      <c r="D156" s="188" t="s">
        <v>169</v>
      </c>
      <c r="E156" s="189" t="s">
        <v>1618</v>
      </c>
      <c r="F156" s="190" t="s">
        <v>1619</v>
      </c>
      <c r="G156" s="191" t="s">
        <v>182</v>
      </c>
      <c r="H156" s="192">
        <v>325</v>
      </c>
      <c r="I156" s="193"/>
      <c r="J156" s="194">
        <f>ROUND(I156*H156,2)</f>
        <v>0</v>
      </c>
      <c r="K156" s="190" t="s">
        <v>173</v>
      </c>
      <c r="L156" s="40"/>
      <c r="M156" s="195" t="s">
        <v>1</v>
      </c>
      <c r="N156" s="196" t="s">
        <v>41</v>
      </c>
      <c r="O156" s="72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248</v>
      </c>
      <c r="AT156" s="199" t="s">
        <v>169</v>
      </c>
      <c r="AU156" s="199" t="s">
        <v>86</v>
      </c>
      <c r="AY156" s="18" t="s">
        <v>167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84</v>
      </c>
      <c r="BK156" s="200">
        <f>ROUND(I156*H156,2)</f>
        <v>0</v>
      </c>
      <c r="BL156" s="18" t="s">
        <v>248</v>
      </c>
      <c r="BM156" s="199" t="s">
        <v>1620</v>
      </c>
    </row>
    <row r="157" spans="1:65" s="2" customFormat="1" ht="24.2" customHeight="1">
      <c r="A157" s="35"/>
      <c r="B157" s="36"/>
      <c r="C157" s="234" t="s">
        <v>231</v>
      </c>
      <c r="D157" s="234" t="s">
        <v>278</v>
      </c>
      <c r="E157" s="235" t="s">
        <v>1621</v>
      </c>
      <c r="F157" s="236" t="s">
        <v>1622</v>
      </c>
      <c r="G157" s="237" t="s">
        <v>182</v>
      </c>
      <c r="H157" s="238">
        <v>325</v>
      </c>
      <c r="I157" s="239"/>
      <c r="J157" s="240">
        <f>ROUND(I157*H157,2)</f>
        <v>0</v>
      </c>
      <c r="K157" s="236" t="s">
        <v>173</v>
      </c>
      <c r="L157" s="241"/>
      <c r="M157" s="242" t="s">
        <v>1</v>
      </c>
      <c r="N157" s="243" t="s">
        <v>41</v>
      </c>
      <c r="O157" s="72"/>
      <c r="P157" s="197">
        <f>O157*H157</f>
        <v>0</v>
      </c>
      <c r="Q157" s="197">
        <v>3.8000000000000002E-4</v>
      </c>
      <c r="R157" s="197">
        <f>Q157*H157</f>
        <v>0.12350000000000001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1623</v>
      </c>
      <c r="AT157" s="199" t="s">
        <v>278</v>
      </c>
      <c r="AU157" s="199" t="s">
        <v>86</v>
      </c>
      <c r="AY157" s="18" t="s">
        <v>167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84</v>
      </c>
      <c r="BK157" s="200">
        <f>ROUND(I157*H157,2)</f>
        <v>0</v>
      </c>
      <c r="BL157" s="18" t="s">
        <v>1623</v>
      </c>
      <c r="BM157" s="199" t="s">
        <v>1624</v>
      </c>
    </row>
    <row r="158" spans="1:65" s="12" customFormat="1" ht="22.9" customHeight="1">
      <c r="B158" s="172"/>
      <c r="C158" s="173"/>
      <c r="D158" s="174" t="s">
        <v>75</v>
      </c>
      <c r="E158" s="186" t="s">
        <v>1625</v>
      </c>
      <c r="F158" s="186" t="s">
        <v>1626</v>
      </c>
      <c r="G158" s="173"/>
      <c r="H158" s="173"/>
      <c r="I158" s="176"/>
      <c r="J158" s="187">
        <f>BK158</f>
        <v>0</v>
      </c>
      <c r="K158" s="173"/>
      <c r="L158" s="178"/>
      <c r="M158" s="179"/>
      <c r="N158" s="180"/>
      <c r="O158" s="180"/>
      <c r="P158" s="181">
        <f>P159</f>
        <v>0</v>
      </c>
      <c r="Q158" s="180"/>
      <c r="R158" s="181">
        <f>R159</f>
        <v>0</v>
      </c>
      <c r="S158" s="180"/>
      <c r="T158" s="182">
        <f>T159</f>
        <v>0</v>
      </c>
      <c r="AR158" s="183" t="s">
        <v>86</v>
      </c>
      <c r="AT158" s="184" t="s">
        <v>75</v>
      </c>
      <c r="AU158" s="184" t="s">
        <v>84</v>
      </c>
      <c r="AY158" s="183" t="s">
        <v>167</v>
      </c>
      <c r="BK158" s="185">
        <f>BK159</f>
        <v>0</v>
      </c>
    </row>
    <row r="159" spans="1:65" s="2" customFormat="1" ht="24.2" customHeight="1">
      <c r="A159" s="35"/>
      <c r="B159" s="36"/>
      <c r="C159" s="188" t="s">
        <v>237</v>
      </c>
      <c r="D159" s="188" t="s">
        <v>169</v>
      </c>
      <c r="E159" s="189" t="s">
        <v>1627</v>
      </c>
      <c r="F159" s="190" t="s">
        <v>1628</v>
      </c>
      <c r="G159" s="191" t="s">
        <v>182</v>
      </c>
      <c r="H159" s="192">
        <v>325</v>
      </c>
      <c r="I159" s="193"/>
      <c r="J159" s="194">
        <f>ROUND(I159*H159,2)</f>
        <v>0</v>
      </c>
      <c r="K159" s="190" t="s">
        <v>173</v>
      </c>
      <c r="L159" s="40"/>
      <c r="M159" s="195" t="s">
        <v>1</v>
      </c>
      <c r="N159" s="196" t="s">
        <v>41</v>
      </c>
      <c r="O159" s="72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248</v>
      </c>
      <c r="AT159" s="199" t="s">
        <v>169</v>
      </c>
      <c r="AU159" s="199" t="s">
        <v>86</v>
      </c>
      <c r="AY159" s="18" t="s">
        <v>167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84</v>
      </c>
      <c r="BK159" s="200">
        <f>ROUND(I159*H159,2)</f>
        <v>0</v>
      </c>
      <c r="BL159" s="18" t="s">
        <v>248</v>
      </c>
      <c r="BM159" s="199" t="s">
        <v>1629</v>
      </c>
    </row>
    <row r="160" spans="1:65" s="12" customFormat="1" ht="22.9" customHeight="1">
      <c r="B160" s="172"/>
      <c r="C160" s="173"/>
      <c r="D160" s="174" t="s">
        <v>75</v>
      </c>
      <c r="E160" s="186" t="s">
        <v>1630</v>
      </c>
      <c r="F160" s="186" t="s">
        <v>1631</v>
      </c>
      <c r="G160" s="173"/>
      <c r="H160" s="173"/>
      <c r="I160" s="176"/>
      <c r="J160" s="187">
        <f>BK160</f>
        <v>0</v>
      </c>
      <c r="K160" s="173"/>
      <c r="L160" s="178"/>
      <c r="M160" s="179"/>
      <c r="N160" s="180"/>
      <c r="O160" s="180"/>
      <c r="P160" s="181">
        <f>P161</f>
        <v>0</v>
      </c>
      <c r="Q160" s="180"/>
      <c r="R160" s="181">
        <f>R161</f>
        <v>0</v>
      </c>
      <c r="S160" s="180"/>
      <c r="T160" s="182">
        <f>T161</f>
        <v>0</v>
      </c>
      <c r="AR160" s="183" t="s">
        <v>86</v>
      </c>
      <c r="AT160" s="184" t="s">
        <v>75</v>
      </c>
      <c r="AU160" s="184" t="s">
        <v>84</v>
      </c>
      <c r="AY160" s="183" t="s">
        <v>167</v>
      </c>
      <c r="BK160" s="185">
        <f>BK161</f>
        <v>0</v>
      </c>
    </row>
    <row r="161" spans="1:65" s="2" customFormat="1" ht="16.5" customHeight="1">
      <c r="A161" s="35"/>
      <c r="B161" s="36"/>
      <c r="C161" s="188" t="s">
        <v>8</v>
      </c>
      <c r="D161" s="188" t="s">
        <v>169</v>
      </c>
      <c r="E161" s="189" t="s">
        <v>1632</v>
      </c>
      <c r="F161" s="190" t="s">
        <v>1633</v>
      </c>
      <c r="G161" s="191" t="s">
        <v>338</v>
      </c>
      <c r="H161" s="192">
        <v>1</v>
      </c>
      <c r="I161" s="193"/>
      <c r="J161" s="194">
        <f>ROUND(I161*H161,2)</f>
        <v>0</v>
      </c>
      <c r="K161" s="190" t="s">
        <v>1</v>
      </c>
      <c r="L161" s="40"/>
      <c r="M161" s="195" t="s">
        <v>1</v>
      </c>
      <c r="N161" s="196" t="s">
        <v>41</v>
      </c>
      <c r="O161" s="72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248</v>
      </c>
      <c r="AT161" s="199" t="s">
        <v>169</v>
      </c>
      <c r="AU161" s="199" t="s">
        <v>86</v>
      </c>
      <c r="AY161" s="18" t="s">
        <v>167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84</v>
      </c>
      <c r="BK161" s="200">
        <f>ROUND(I161*H161,2)</f>
        <v>0</v>
      </c>
      <c r="BL161" s="18" t="s">
        <v>248</v>
      </c>
      <c r="BM161" s="199" t="s">
        <v>1634</v>
      </c>
    </row>
    <row r="162" spans="1:65" s="12" customFormat="1" ht="22.9" customHeight="1">
      <c r="B162" s="172"/>
      <c r="C162" s="173"/>
      <c r="D162" s="174" t="s">
        <v>75</v>
      </c>
      <c r="E162" s="186" t="s">
        <v>1635</v>
      </c>
      <c r="F162" s="186" t="s">
        <v>1636</v>
      </c>
      <c r="G162" s="173"/>
      <c r="H162" s="173"/>
      <c r="I162" s="176"/>
      <c r="J162" s="187">
        <f>BK162</f>
        <v>0</v>
      </c>
      <c r="K162" s="173"/>
      <c r="L162" s="178"/>
      <c r="M162" s="179"/>
      <c r="N162" s="180"/>
      <c r="O162" s="180"/>
      <c r="P162" s="181">
        <f>SUM(P163:P164)</f>
        <v>0</v>
      </c>
      <c r="Q162" s="180"/>
      <c r="R162" s="181">
        <f>SUM(R163:R164)</f>
        <v>0</v>
      </c>
      <c r="S162" s="180"/>
      <c r="T162" s="182">
        <f>SUM(T163:T164)</f>
        <v>0</v>
      </c>
      <c r="AR162" s="183" t="s">
        <v>86</v>
      </c>
      <c r="AT162" s="184" t="s">
        <v>75</v>
      </c>
      <c r="AU162" s="184" t="s">
        <v>84</v>
      </c>
      <c r="AY162" s="183" t="s">
        <v>167</v>
      </c>
      <c r="BK162" s="185">
        <f>SUM(BK163:BK164)</f>
        <v>0</v>
      </c>
    </row>
    <row r="163" spans="1:65" s="2" customFormat="1" ht="21.75" customHeight="1">
      <c r="A163" s="35"/>
      <c r="B163" s="36"/>
      <c r="C163" s="188" t="s">
        <v>248</v>
      </c>
      <c r="D163" s="188" t="s">
        <v>169</v>
      </c>
      <c r="E163" s="189" t="s">
        <v>1637</v>
      </c>
      <c r="F163" s="190" t="s">
        <v>1638</v>
      </c>
      <c r="G163" s="191" t="s">
        <v>338</v>
      </c>
      <c r="H163" s="192">
        <v>12</v>
      </c>
      <c r="I163" s="193"/>
      <c r="J163" s="194">
        <f>ROUND(I163*H163,2)</f>
        <v>0</v>
      </c>
      <c r="K163" s="190" t="s">
        <v>1</v>
      </c>
      <c r="L163" s="40"/>
      <c r="M163" s="195" t="s">
        <v>1</v>
      </c>
      <c r="N163" s="196" t="s">
        <v>41</v>
      </c>
      <c r="O163" s="72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248</v>
      </c>
      <c r="AT163" s="199" t="s">
        <v>169</v>
      </c>
      <c r="AU163" s="199" t="s">
        <v>86</v>
      </c>
      <c r="AY163" s="18" t="s">
        <v>167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84</v>
      </c>
      <c r="BK163" s="200">
        <f>ROUND(I163*H163,2)</f>
        <v>0</v>
      </c>
      <c r="BL163" s="18" t="s">
        <v>248</v>
      </c>
      <c r="BM163" s="199" t="s">
        <v>1639</v>
      </c>
    </row>
    <row r="164" spans="1:65" s="2" customFormat="1" ht="24.2" customHeight="1">
      <c r="A164" s="35"/>
      <c r="B164" s="36"/>
      <c r="C164" s="188" t="s">
        <v>253</v>
      </c>
      <c r="D164" s="188" t="s">
        <v>169</v>
      </c>
      <c r="E164" s="189" t="s">
        <v>1640</v>
      </c>
      <c r="F164" s="190" t="s">
        <v>1641</v>
      </c>
      <c r="G164" s="191" t="s">
        <v>338</v>
      </c>
      <c r="H164" s="192">
        <v>12</v>
      </c>
      <c r="I164" s="193"/>
      <c r="J164" s="194">
        <f>ROUND(I164*H164,2)</f>
        <v>0</v>
      </c>
      <c r="K164" s="190" t="s">
        <v>1</v>
      </c>
      <c r="L164" s="40"/>
      <c r="M164" s="195" t="s">
        <v>1</v>
      </c>
      <c r="N164" s="196" t="s">
        <v>41</v>
      </c>
      <c r="O164" s="72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248</v>
      </c>
      <c r="AT164" s="199" t="s">
        <v>169</v>
      </c>
      <c r="AU164" s="199" t="s">
        <v>86</v>
      </c>
      <c r="AY164" s="18" t="s">
        <v>167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8" t="s">
        <v>84</v>
      </c>
      <c r="BK164" s="200">
        <f>ROUND(I164*H164,2)</f>
        <v>0</v>
      </c>
      <c r="BL164" s="18" t="s">
        <v>248</v>
      </c>
      <c r="BM164" s="199" t="s">
        <v>1642</v>
      </c>
    </row>
    <row r="165" spans="1:65" s="12" customFormat="1" ht="25.9" customHeight="1">
      <c r="B165" s="172"/>
      <c r="C165" s="173"/>
      <c r="D165" s="174" t="s">
        <v>75</v>
      </c>
      <c r="E165" s="175" t="s">
        <v>278</v>
      </c>
      <c r="F165" s="175" t="s">
        <v>1643</v>
      </c>
      <c r="G165" s="173"/>
      <c r="H165" s="173"/>
      <c r="I165" s="176"/>
      <c r="J165" s="177">
        <f>BK165</f>
        <v>0</v>
      </c>
      <c r="K165" s="173"/>
      <c r="L165" s="178"/>
      <c r="M165" s="179"/>
      <c r="N165" s="180"/>
      <c r="O165" s="180"/>
      <c r="P165" s="181">
        <f>P166</f>
        <v>0</v>
      </c>
      <c r="Q165" s="180"/>
      <c r="R165" s="181">
        <f>R166</f>
        <v>57.501525280000017</v>
      </c>
      <c r="S165" s="180"/>
      <c r="T165" s="182">
        <f>T166</f>
        <v>0</v>
      </c>
      <c r="AR165" s="183" t="s">
        <v>179</v>
      </c>
      <c r="AT165" s="184" t="s">
        <v>75</v>
      </c>
      <c r="AU165" s="184" t="s">
        <v>76</v>
      </c>
      <c r="AY165" s="183" t="s">
        <v>167</v>
      </c>
      <c r="BK165" s="185">
        <f>BK166</f>
        <v>0</v>
      </c>
    </row>
    <row r="166" spans="1:65" s="12" customFormat="1" ht="22.9" customHeight="1">
      <c r="B166" s="172"/>
      <c r="C166" s="173"/>
      <c r="D166" s="174" t="s">
        <v>75</v>
      </c>
      <c r="E166" s="186" t="s">
        <v>1644</v>
      </c>
      <c r="F166" s="186" t="s">
        <v>1645</v>
      </c>
      <c r="G166" s="173"/>
      <c r="H166" s="173"/>
      <c r="I166" s="176"/>
      <c r="J166" s="187">
        <f>BK166</f>
        <v>0</v>
      </c>
      <c r="K166" s="173"/>
      <c r="L166" s="178"/>
      <c r="M166" s="179"/>
      <c r="N166" s="180"/>
      <c r="O166" s="180"/>
      <c r="P166" s="181">
        <f>SUM(P167:P209)</f>
        <v>0</v>
      </c>
      <c r="Q166" s="180"/>
      <c r="R166" s="181">
        <f>SUM(R167:R209)</f>
        <v>57.501525280000017</v>
      </c>
      <c r="S166" s="180"/>
      <c r="T166" s="182">
        <f>SUM(T167:T209)</f>
        <v>0</v>
      </c>
      <c r="AR166" s="183" t="s">
        <v>179</v>
      </c>
      <c r="AT166" s="184" t="s">
        <v>75</v>
      </c>
      <c r="AU166" s="184" t="s">
        <v>84</v>
      </c>
      <c r="AY166" s="183" t="s">
        <v>167</v>
      </c>
      <c r="BK166" s="185">
        <f>SUM(BK167:BK209)</f>
        <v>0</v>
      </c>
    </row>
    <row r="167" spans="1:65" s="2" customFormat="1" ht="24.2" customHeight="1">
      <c r="A167" s="35"/>
      <c r="B167" s="36"/>
      <c r="C167" s="188" t="s">
        <v>259</v>
      </c>
      <c r="D167" s="188" t="s">
        <v>169</v>
      </c>
      <c r="E167" s="189" t="s">
        <v>1646</v>
      </c>
      <c r="F167" s="190" t="s">
        <v>1647</v>
      </c>
      <c r="G167" s="191" t="s">
        <v>192</v>
      </c>
      <c r="H167" s="192">
        <v>16.164000000000001</v>
      </c>
      <c r="I167" s="193"/>
      <c r="J167" s="194">
        <f>ROUND(I167*H167,2)</f>
        <v>0</v>
      </c>
      <c r="K167" s="190" t="s">
        <v>173</v>
      </c>
      <c r="L167" s="40"/>
      <c r="M167" s="195" t="s">
        <v>1</v>
      </c>
      <c r="N167" s="196" t="s">
        <v>41</v>
      </c>
      <c r="O167" s="72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473</v>
      </c>
      <c r="AT167" s="199" t="s">
        <v>169</v>
      </c>
      <c r="AU167" s="199" t="s">
        <v>86</v>
      </c>
      <c r="AY167" s="18" t="s">
        <v>167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84</v>
      </c>
      <c r="BK167" s="200">
        <f>ROUND(I167*H167,2)</f>
        <v>0</v>
      </c>
      <c r="BL167" s="18" t="s">
        <v>473</v>
      </c>
      <c r="BM167" s="199" t="s">
        <v>1648</v>
      </c>
    </row>
    <row r="168" spans="1:65" s="14" customFormat="1" ht="11.25">
      <c r="B168" s="213"/>
      <c r="C168" s="214"/>
      <c r="D168" s="203" t="s">
        <v>187</v>
      </c>
      <c r="E168" s="215" t="s">
        <v>1</v>
      </c>
      <c r="F168" s="216" t="s">
        <v>1649</v>
      </c>
      <c r="G168" s="214"/>
      <c r="H168" s="215" t="s">
        <v>1</v>
      </c>
      <c r="I168" s="217"/>
      <c r="J168" s="214"/>
      <c r="K168" s="214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187</v>
      </c>
      <c r="AU168" s="222" t="s">
        <v>86</v>
      </c>
      <c r="AV168" s="14" t="s">
        <v>84</v>
      </c>
      <c r="AW168" s="14" t="s">
        <v>32</v>
      </c>
      <c r="AX168" s="14" t="s">
        <v>76</v>
      </c>
      <c r="AY168" s="222" t="s">
        <v>167</v>
      </c>
    </row>
    <row r="169" spans="1:65" s="13" customFormat="1" ht="11.25">
      <c r="B169" s="201"/>
      <c r="C169" s="202"/>
      <c r="D169" s="203" t="s">
        <v>187</v>
      </c>
      <c r="E169" s="204" t="s">
        <v>1</v>
      </c>
      <c r="F169" s="205" t="s">
        <v>1650</v>
      </c>
      <c r="G169" s="202"/>
      <c r="H169" s="206">
        <v>3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187</v>
      </c>
      <c r="AU169" s="212" t="s">
        <v>86</v>
      </c>
      <c r="AV169" s="13" t="s">
        <v>86</v>
      </c>
      <c r="AW169" s="13" t="s">
        <v>32</v>
      </c>
      <c r="AX169" s="13" t="s">
        <v>76</v>
      </c>
      <c r="AY169" s="212" t="s">
        <v>167</v>
      </c>
    </row>
    <row r="170" spans="1:65" s="14" customFormat="1" ht="11.25">
      <c r="B170" s="213"/>
      <c r="C170" s="214"/>
      <c r="D170" s="203" t="s">
        <v>187</v>
      </c>
      <c r="E170" s="215" t="s">
        <v>1</v>
      </c>
      <c r="F170" s="216" t="s">
        <v>1651</v>
      </c>
      <c r="G170" s="214"/>
      <c r="H170" s="215" t="s">
        <v>1</v>
      </c>
      <c r="I170" s="217"/>
      <c r="J170" s="214"/>
      <c r="K170" s="214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187</v>
      </c>
      <c r="AU170" s="222" t="s">
        <v>86</v>
      </c>
      <c r="AV170" s="14" t="s">
        <v>84</v>
      </c>
      <c r="AW170" s="14" t="s">
        <v>32</v>
      </c>
      <c r="AX170" s="14" t="s">
        <v>76</v>
      </c>
      <c r="AY170" s="222" t="s">
        <v>167</v>
      </c>
    </row>
    <row r="171" spans="1:65" s="13" customFormat="1" ht="11.25">
      <c r="B171" s="201"/>
      <c r="C171" s="202"/>
      <c r="D171" s="203" t="s">
        <v>187</v>
      </c>
      <c r="E171" s="204" t="s">
        <v>1</v>
      </c>
      <c r="F171" s="205" t="s">
        <v>1652</v>
      </c>
      <c r="G171" s="202"/>
      <c r="H171" s="206">
        <v>1.5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187</v>
      </c>
      <c r="AU171" s="212" t="s">
        <v>86</v>
      </c>
      <c r="AV171" s="13" t="s">
        <v>86</v>
      </c>
      <c r="AW171" s="13" t="s">
        <v>32</v>
      </c>
      <c r="AX171" s="13" t="s">
        <v>76</v>
      </c>
      <c r="AY171" s="212" t="s">
        <v>167</v>
      </c>
    </row>
    <row r="172" spans="1:65" s="14" customFormat="1" ht="11.25">
      <c r="B172" s="213"/>
      <c r="C172" s="214"/>
      <c r="D172" s="203" t="s">
        <v>187</v>
      </c>
      <c r="E172" s="215" t="s">
        <v>1</v>
      </c>
      <c r="F172" s="216" t="s">
        <v>1653</v>
      </c>
      <c r="G172" s="214"/>
      <c r="H172" s="215" t="s">
        <v>1</v>
      </c>
      <c r="I172" s="217"/>
      <c r="J172" s="214"/>
      <c r="K172" s="214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187</v>
      </c>
      <c r="AU172" s="222" t="s">
        <v>86</v>
      </c>
      <c r="AV172" s="14" t="s">
        <v>84</v>
      </c>
      <c r="AW172" s="14" t="s">
        <v>32</v>
      </c>
      <c r="AX172" s="14" t="s">
        <v>76</v>
      </c>
      <c r="AY172" s="222" t="s">
        <v>167</v>
      </c>
    </row>
    <row r="173" spans="1:65" s="13" customFormat="1" ht="11.25">
      <c r="B173" s="201"/>
      <c r="C173" s="202"/>
      <c r="D173" s="203" t="s">
        <v>187</v>
      </c>
      <c r="E173" s="204" t="s">
        <v>1</v>
      </c>
      <c r="F173" s="205" t="s">
        <v>1654</v>
      </c>
      <c r="G173" s="202"/>
      <c r="H173" s="206">
        <v>11.664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187</v>
      </c>
      <c r="AU173" s="212" t="s">
        <v>86</v>
      </c>
      <c r="AV173" s="13" t="s">
        <v>86</v>
      </c>
      <c r="AW173" s="13" t="s">
        <v>32</v>
      </c>
      <c r="AX173" s="13" t="s">
        <v>76</v>
      </c>
      <c r="AY173" s="212" t="s">
        <v>167</v>
      </c>
    </row>
    <row r="174" spans="1:65" s="16" customFormat="1" ht="11.25">
      <c r="B174" s="249"/>
      <c r="C174" s="250"/>
      <c r="D174" s="203" t="s">
        <v>187</v>
      </c>
      <c r="E174" s="251" t="s">
        <v>47</v>
      </c>
      <c r="F174" s="252" t="s">
        <v>774</v>
      </c>
      <c r="G174" s="250"/>
      <c r="H174" s="253">
        <v>16.164000000000001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187</v>
      </c>
      <c r="AU174" s="259" t="s">
        <v>86</v>
      </c>
      <c r="AV174" s="16" t="s">
        <v>179</v>
      </c>
      <c r="AW174" s="16" t="s">
        <v>32</v>
      </c>
      <c r="AX174" s="16" t="s">
        <v>84</v>
      </c>
      <c r="AY174" s="259" t="s">
        <v>167</v>
      </c>
    </row>
    <row r="175" spans="1:65" s="2" customFormat="1" ht="24.2" customHeight="1">
      <c r="A175" s="35"/>
      <c r="B175" s="36"/>
      <c r="C175" s="188" t="s">
        <v>265</v>
      </c>
      <c r="D175" s="188" t="s">
        <v>169</v>
      </c>
      <c r="E175" s="189" t="s">
        <v>1655</v>
      </c>
      <c r="F175" s="190" t="s">
        <v>1656</v>
      </c>
      <c r="G175" s="191" t="s">
        <v>182</v>
      </c>
      <c r="H175" s="192">
        <v>287</v>
      </c>
      <c r="I175" s="193"/>
      <c r="J175" s="194">
        <f>ROUND(I175*H175,2)</f>
        <v>0</v>
      </c>
      <c r="K175" s="190" t="s">
        <v>173</v>
      </c>
      <c r="L175" s="40"/>
      <c r="M175" s="195" t="s">
        <v>1</v>
      </c>
      <c r="N175" s="196" t="s">
        <v>41</v>
      </c>
      <c r="O175" s="72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473</v>
      </c>
      <c r="AT175" s="199" t="s">
        <v>169</v>
      </c>
      <c r="AU175" s="199" t="s">
        <v>86</v>
      </c>
      <c r="AY175" s="18" t="s">
        <v>167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84</v>
      </c>
      <c r="BK175" s="200">
        <f>ROUND(I175*H175,2)</f>
        <v>0</v>
      </c>
      <c r="BL175" s="18" t="s">
        <v>473</v>
      </c>
      <c r="BM175" s="199" t="s">
        <v>1657</v>
      </c>
    </row>
    <row r="176" spans="1:65" s="2" customFormat="1" ht="24.2" customHeight="1">
      <c r="A176" s="35"/>
      <c r="B176" s="36"/>
      <c r="C176" s="188" t="s">
        <v>269</v>
      </c>
      <c r="D176" s="188" t="s">
        <v>169</v>
      </c>
      <c r="E176" s="189" t="s">
        <v>1658</v>
      </c>
      <c r="F176" s="190" t="s">
        <v>1659</v>
      </c>
      <c r="G176" s="191" t="s">
        <v>262</v>
      </c>
      <c r="H176" s="192">
        <v>50.548000000000002</v>
      </c>
      <c r="I176" s="193"/>
      <c r="J176" s="194">
        <f>ROUND(I176*H176,2)</f>
        <v>0</v>
      </c>
      <c r="K176" s="190" t="s">
        <v>173</v>
      </c>
      <c r="L176" s="40"/>
      <c r="M176" s="195" t="s">
        <v>1</v>
      </c>
      <c r="N176" s="196" t="s">
        <v>41</v>
      </c>
      <c r="O176" s="72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473</v>
      </c>
      <c r="AT176" s="199" t="s">
        <v>169</v>
      </c>
      <c r="AU176" s="199" t="s">
        <v>86</v>
      </c>
      <c r="AY176" s="18" t="s">
        <v>167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8" t="s">
        <v>84</v>
      </c>
      <c r="BK176" s="200">
        <f>ROUND(I176*H176,2)</f>
        <v>0</v>
      </c>
      <c r="BL176" s="18" t="s">
        <v>473</v>
      </c>
      <c r="BM176" s="199" t="s">
        <v>1660</v>
      </c>
    </row>
    <row r="177" spans="1:65" s="13" customFormat="1" ht="11.25">
      <c r="B177" s="201"/>
      <c r="C177" s="202"/>
      <c r="D177" s="203" t="s">
        <v>187</v>
      </c>
      <c r="E177" s="204" t="s">
        <v>1</v>
      </c>
      <c r="F177" s="205" t="s">
        <v>1661</v>
      </c>
      <c r="G177" s="202"/>
      <c r="H177" s="206">
        <v>50.548000000000002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187</v>
      </c>
      <c r="AU177" s="212" t="s">
        <v>86</v>
      </c>
      <c r="AV177" s="13" t="s">
        <v>86</v>
      </c>
      <c r="AW177" s="13" t="s">
        <v>32</v>
      </c>
      <c r="AX177" s="13" t="s">
        <v>84</v>
      </c>
      <c r="AY177" s="212" t="s">
        <v>167</v>
      </c>
    </row>
    <row r="178" spans="1:65" s="2" customFormat="1" ht="24.2" customHeight="1">
      <c r="A178" s="35"/>
      <c r="B178" s="36"/>
      <c r="C178" s="188" t="s">
        <v>7</v>
      </c>
      <c r="D178" s="188" t="s">
        <v>169</v>
      </c>
      <c r="E178" s="189" t="s">
        <v>1662</v>
      </c>
      <c r="F178" s="190" t="s">
        <v>1663</v>
      </c>
      <c r="G178" s="191" t="s">
        <v>192</v>
      </c>
      <c r="H178" s="192">
        <v>10.98</v>
      </c>
      <c r="I178" s="193"/>
      <c r="J178" s="194">
        <f>ROUND(I178*H178,2)</f>
        <v>0</v>
      </c>
      <c r="K178" s="190" t="s">
        <v>173</v>
      </c>
      <c r="L178" s="40"/>
      <c r="M178" s="195" t="s">
        <v>1</v>
      </c>
      <c r="N178" s="196" t="s">
        <v>41</v>
      </c>
      <c r="O178" s="72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473</v>
      </c>
      <c r="AT178" s="199" t="s">
        <v>169</v>
      </c>
      <c r="AU178" s="199" t="s">
        <v>86</v>
      </c>
      <c r="AY178" s="18" t="s">
        <v>167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8" t="s">
        <v>84</v>
      </c>
      <c r="BK178" s="200">
        <f>ROUND(I178*H178,2)</f>
        <v>0</v>
      </c>
      <c r="BL178" s="18" t="s">
        <v>473</v>
      </c>
      <c r="BM178" s="199" t="s">
        <v>1664</v>
      </c>
    </row>
    <row r="179" spans="1:65" s="13" customFormat="1" ht="11.25">
      <c r="B179" s="201"/>
      <c r="C179" s="202"/>
      <c r="D179" s="203" t="s">
        <v>187</v>
      </c>
      <c r="E179" s="204" t="s">
        <v>1</v>
      </c>
      <c r="F179" s="205" t="s">
        <v>47</v>
      </c>
      <c r="G179" s="202"/>
      <c r="H179" s="206">
        <v>16.164000000000001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187</v>
      </c>
      <c r="AU179" s="212" t="s">
        <v>86</v>
      </c>
      <c r="AV179" s="13" t="s">
        <v>86</v>
      </c>
      <c r="AW179" s="13" t="s">
        <v>32</v>
      </c>
      <c r="AX179" s="13" t="s">
        <v>76</v>
      </c>
      <c r="AY179" s="212" t="s">
        <v>167</v>
      </c>
    </row>
    <row r="180" spans="1:65" s="13" customFormat="1" ht="11.25">
      <c r="B180" s="201"/>
      <c r="C180" s="202"/>
      <c r="D180" s="203" t="s">
        <v>187</v>
      </c>
      <c r="E180" s="204" t="s">
        <v>1</v>
      </c>
      <c r="F180" s="205" t="s">
        <v>1665</v>
      </c>
      <c r="G180" s="202"/>
      <c r="H180" s="206">
        <v>-5.1840000000000002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187</v>
      </c>
      <c r="AU180" s="212" t="s">
        <v>86</v>
      </c>
      <c r="AV180" s="13" t="s">
        <v>86</v>
      </c>
      <c r="AW180" s="13" t="s">
        <v>32</v>
      </c>
      <c r="AX180" s="13" t="s">
        <v>76</v>
      </c>
      <c r="AY180" s="212" t="s">
        <v>167</v>
      </c>
    </row>
    <row r="181" spans="1:65" s="15" customFormat="1" ht="11.25">
      <c r="B181" s="223"/>
      <c r="C181" s="224"/>
      <c r="D181" s="203" t="s">
        <v>187</v>
      </c>
      <c r="E181" s="225" t="s">
        <v>752</v>
      </c>
      <c r="F181" s="226" t="s">
        <v>244</v>
      </c>
      <c r="G181" s="224"/>
      <c r="H181" s="227">
        <v>10.98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187</v>
      </c>
      <c r="AU181" s="233" t="s">
        <v>86</v>
      </c>
      <c r="AV181" s="15" t="s">
        <v>174</v>
      </c>
      <c r="AW181" s="15" t="s">
        <v>32</v>
      </c>
      <c r="AX181" s="15" t="s">
        <v>84</v>
      </c>
      <c r="AY181" s="233" t="s">
        <v>167</v>
      </c>
    </row>
    <row r="182" spans="1:65" s="2" customFormat="1" ht="37.9" customHeight="1">
      <c r="A182" s="35"/>
      <c r="B182" s="36"/>
      <c r="C182" s="188" t="s">
        <v>277</v>
      </c>
      <c r="D182" s="188" t="s">
        <v>169</v>
      </c>
      <c r="E182" s="189" t="s">
        <v>1666</v>
      </c>
      <c r="F182" s="190" t="s">
        <v>1667</v>
      </c>
      <c r="G182" s="191" t="s">
        <v>182</v>
      </c>
      <c r="H182" s="192">
        <v>8</v>
      </c>
      <c r="I182" s="193"/>
      <c r="J182" s="194">
        <f>ROUND(I182*H182,2)</f>
        <v>0</v>
      </c>
      <c r="K182" s="190" t="s">
        <v>173</v>
      </c>
      <c r="L182" s="40"/>
      <c r="M182" s="195" t="s">
        <v>1</v>
      </c>
      <c r="N182" s="196" t="s">
        <v>41</v>
      </c>
      <c r="O182" s="72"/>
      <c r="P182" s="197">
        <f>O182*H182</f>
        <v>0</v>
      </c>
      <c r="Q182" s="197">
        <v>3.0000000000000001E-5</v>
      </c>
      <c r="R182" s="197">
        <f>Q182*H182</f>
        <v>2.4000000000000001E-4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473</v>
      </c>
      <c r="AT182" s="199" t="s">
        <v>169</v>
      </c>
      <c r="AU182" s="199" t="s">
        <v>86</v>
      </c>
      <c r="AY182" s="18" t="s">
        <v>167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8" t="s">
        <v>84</v>
      </c>
      <c r="BK182" s="200">
        <f>ROUND(I182*H182,2)</f>
        <v>0</v>
      </c>
      <c r="BL182" s="18" t="s">
        <v>473</v>
      </c>
      <c r="BM182" s="199" t="s">
        <v>1668</v>
      </c>
    </row>
    <row r="183" spans="1:65" s="2" customFormat="1" ht="24.2" customHeight="1">
      <c r="A183" s="35"/>
      <c r="B183" s="36"/>
      <c r="C183" s="234" t="s">
        <v>283</v>
      </c>
      <c r="D183" s="234" t="s">
        <v>278</v>
      </c>
      <c r="E183" s="235" t="s">
        <v>1669</v>
      </c>
      <c r="F183" s="236" t="s">
        <v>1670</v>
      </c>
      <c r="G183" s="237" t="s">
        <v>182</v>
      </c>
      <c r="H183" s="238">
        <v>8.24</v>
      </c>
      <c r="I183" s="239"/>
      <c r="J183" s="240">
        <f>ROUND(I183*H183,2)</f>
        <v>0</v>
      </c>
      <c r="K183" s="236" t="s">
        <v>173</v>
      </c>
      <c r="L183" s="241"/>
      <c r="M183" s="242" t="s">
        <v>1</v>
      </c>
      <c r="N183" s="243" t="s">
        <v>41</v>
      </c>
      <c r="O183" s="72"/>
      <c r="P183" s="197">
        <f>O183*H183</f>
        <v>0</v>
      </c>
      <c r="Q183" s="197">
        <v>1.234E-2</v>
      </c>
      <c r="R183" s="197">
        <f>Q183*H183</f>
        <v>0.10168160000000001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1623</v>
      </c>
      <c r="AT183" s="199" t="s">
        <v>278</v>
      </c>
      <c r="AU183" s="199" t="s">
        <v>86</v>
      </c>
      <c r="AY183" s="18" t="s">
        <v>167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8" t="s">
        <v>84</v>
      </c>
      <c r="BK183" s="200">
        <f>ROUND(I183*H183,2)</f>
        <v>0</v>
      </c>
      <c r="BL183" s="18" t="s">
        <v>1623</v>
      </c>
      <c r="BM183" s="199" t="s">
        <v>1671</v>
      </c>
    </row>
    <row r="184" spans="1:65" s="13" customFormat="1" ht="11.25">
      <c r="B184" s="201"/>
      <c r="C184" s="202"/>
      <c r="D184" s="203" t="s">
        <v>187</v>
      </c>
      <c r="E184" s="202"/>
      <c r="F184" s="205" t="s">
        <v>1672</v>
      </c>
      <c r="G184" s="202"/>
      <c r="H184" s="206">
        <v>8.24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187</v>
      </c>
      <c r="AU184" s="212" t="s">
        <v>86</v>
      </c>
      <c r="AV184" s="13" t="s">
        <v>86</v>
      </c>
      <c r="AW184" s="13" t="s">
        <v>4</v>
      </c>
      <c r="AX184" s="13" t="s">
        <v>84</v>
      </c>
      <c r="AY184" s="212" t="s">
        <v>167</v>
      </c>
    </row>
    <row r="185" spans="1:65" s="2" customFormat="1" ht="24.2" customHeight="1">
      <c r="A185" s="35"/>
      <c r="B185" s="36"/>
      <c r="C185" s="188" t="s">
        <v>288</v>
      </c>
      <c r="D185" s="188" t="s">
        <v>169</v>
      </c>
      <c r="E185" s="189" t="s">
        <v>1673</v>
      </c>
      <c r="F185" s="190" t="s">
        <v>1674</v>
      </c>
      <c r="G185" s="191" t="s">
        <v>182</v>
      </c>
      <c r="H185" s="192">
        <v>287</v>
      </c>
      <c r="I185" s="193"/>
      <c r="J185" s="194">
        <f>ROUND(I185*H185,2)</f>
        <v>0</v>
      </c>
      <c r="K185" s="190" t="s">
        <v>173</v>
      </c>
      <c r="L185" s="40"/>
      <c r="M185" s="195" t="s">
        <v>1</v>
      </c>
      <c r="N185" s="196" t="s">
        <v>41</v>
      </c>
      <c r="O185" s="72"/>
      <c r="P185" s="197">
        <f>O185*H185</f>
        <v>0</v>
      </c>
      <c r="Q185" s="197">
        <v>0.14000000000000001</v>
      </c>
      <c r="R185" s="197">
        <f>Q185*H185</f>
        <v>40.180000000000007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473</v>
      </c>
      <c r="AT185" s="199" t="s">
        <v>169</v>
      </c>
      <c r="AU185" s="199" t="s">
        <v>86</v>
      </c>
      <c r="AY185" s="18" t="s">
        <v>167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84</v>
      </c>
      <c r="BK185" s="200">
        <f>ROUND(I185*H185,2)</f>
        <v>0</v>
      </c>
      <c r="BL185" s="18" t="s">
        <v>473</v>
      </c>
      <c r="BM185" s="199" t="s">
        <v>1675</v>
      </c>
    </row>
    <row r="186" spans="1:65" s="2" customFormat="1" ht="16.5" customHeight="1">
      <c r="A186" s="35"/>
      <c r="B186" s="36"/>
      <c r="C186" s="188" t="s">
        <v>293</v>
      </c>
      <c r="D186" s="188" t="s">
        <v>169</v>
      </c>
      <c r="E186" s="189" t="s">
        <v>1676</v>
      </c>
      <c r="F186" s="190" t="s">
        <v>1677</v>
      </c>
      <c r="G186" s="191" t="s">
        <v>182</v>
      </c>
      <c r="H186" s="192">
        <v>287</v>
      </c>
      <c r="I186" s="193"/>
      <c r="J186" s="194">
        <f>ROUND(I186*H186,2)</f>
        <v>0</v>
      </c>
      <c r="K186" s="190" t="s">
        <v>173</v>
      </c>
      <c r="L186" s="40"/>
      <c r="M186" s="195" t="s">
        <v>1</v>
      </c>
      <c r="N186" s="196" t="s">
        <v>41</v>
      </c>
      <c r="O186" s="72"/>
      <c r="P186" s="197">
        <f>O186*H186</f>
        <v>0</v>
      </c>
      <c r="Q186" s="197">
        <v>6.9999999999999994E-5</v>
      </c>
      <c r="R186" s="197">
        <f>Q186*H186</f>
        <v>2.0089999999999997E-2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473</v>
      </c>
      <c r="AT186" s="199" t="s">
        <v>169</v>
      </c>
      <c r="AU186" s="199" t="s">
        <v>86</v>
      </c>
      <c r="AY186" s="18" t="s">
        <v>167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8" t="s">
        <v>84</v>
      </c>
      <c r="BK186" s="200">
        <f>ROUND(I186*H186,2)</f>
        <v>0</v>
      </c>
      <c r="BL186" s="18" t="s">
        <v>473</v>
      </c>
      <c r="BM186" s="199" t="s">
        <v>1678</v>
      </c>
    </row>
    <row r="187" spans="1:65" s="2" customFormat="1" ht="24.2" customHeight="1">
      <c r="A187" s="35"/>
      <c r="B187" s="36"/>
      <c r="C187" s="188" t="s">
        <v>297</v>
      </c>
      <c r="D187" s="188" t="s">
        <v>169</v>
      </c>
      <c r="E187" s="189" t="s">
        <v>1679</v>
      </c>
      <c r="F187" s="190" t="s">
        <v>1680</v>
      </c>
      <c r="G187" s="191" t="s">
        <v>182</v>
      </c>
      <c r="H187" s="192">
        <v>287</v>
      </c>
      <c r="I187" s="193"/>
      <c r="J187" s="194">
        <f>ROUND(I187*H187,2)</f>
        <v>0</v>
      </c>
      <c r="K187" s="190" t="s">
        <v>173</v>
      </c>
      <c r="L187" s="40"/>
      <c r="M187" s="195" t="s">
        <v>1</v>
      </c>
      <c r="N187" s="196" t="s">
        <v>41</v>
      </c>
      <c r="O187" s="72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473</v>
      </c>
      <c r="AT187" s="199" t="s">
        <v>169</v>
      </c>
      <c r="AU187" s="199" t="s">
        <v>86</v>
      </c>
      <c r="AY187" s="18" t="s">
        <v>167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8" t="s">
        <v>84</v>
      </c>
      <c r="BK187" s="200">
        <f>ROUND(I187*H187,2)</f>
        <v>0</v>
      </c>
      <c r="BL187" s="18" t="s">
        <v>473</v>
      </c>
      <c r="BM187" s="199" t="s">
        <v>1681</v>
      </c>
    </row>
    <row r="188" spans="1:65" s="2" customFormat="1" ht="37.9" customHeight="1">
      <c r="A188" s="35"/>
      <c r="B188" s="36"/>
      <c r="C188" s="188" t="s">
        <v>302</v>
      </c>
      <c r="D188" s="188" t="s">
        <v>169</v>
      </c>
      <c r="E188" s="189" t="s">
        <v>1682</v>
      </c>
      <c r="F188" s="190" t="s">
        <v>1683</v>
      </c>
      <c r="G188" s="191" t="s">
        <v>192</v>
      </c>
      <c r="H188" s="192">
        <v>25.274000000000001</v>
      </c>
      <c r="I188" s="193"/>
      <c r="J188" s="194">
        <f>ROUND(I188*H188,2)</f>
        <v>0</v>
      </c>
      <c r="K188" s="190" t="s">
        <v>173</v>
      </c>
      <c r="L188" s="40"/>
      <c r="M188" s="195" t="s">
        <v>1</v>
      </c>
      <c r="N188" s="196" t="s">
        <v>41</v>
      </c>
      <c r="O188" s="72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473</v>
      </c>
      <c r="AT188" s="199" t="s">
        <v>169</v>
      </c>
      <c r="AU188" s="199" t="s">
        <v>86</v>
      </c>
      <c r="AY188" s="18" t="s">
        <v>167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8" t="s">
        <v>84</v>
      </c>
      <c r="BK188" s="200">
        <f>ROUND(I188*H188,2)</f>
        <v>0</v>
      </c>
      <c r="BL188" s="18" t="s">
        <v>473</v>
      </c>
      <c r="BM188" s="199" t="s">
        <v>1684</v>
      </c>
    </row>
    <row r="189" spans="1:65" s="13" customFormat="1" ht="11.25">
      <c r="B189" s="201"/>
      <c r="C189" s="202"/>
      <c r="D189" s="203" t="s">
        <v>187</v>
      </c>
      <c r="E189" s="204" t="s">
        <v>1</v>
      </c>
      <c r="F189" s="205" t="s">
        <v>1685</v>
      </c>
      <c r="G189" s="202"/>
      <c r="H189" s="206">
        <v>5.1840000000000002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187</v>
      </c>
      <c r="AU189" s="212" t="s">
        <v>86</v>
      </c>
      <c r="AV189" s="13" t="s">
        <v>86</v>
      </c>
      <c r="AW189" s="13" t="s">
        <v>32</v>
      </c>
      <c r="AX189" s="13" t="s">
        <v>76</v>
      </c>
      <c r="AY189" s="212" t="s">
        <v>167</v>
      </c>
    </row>
    <row r="190" spans="1:65" s="13" customFormat="1" ht="11.25">
      <c r="B190" s="201"/>
      <c r="C190" s="202"/>
      <c r="D190" s="203" t="s">
        <v>187</v>
      </c>
      <c r="E190" s="204" t="s">
        <v>1</v>
      </c>
      <c r="F190" s="205" t="s">
        <v>1686</v>
      </c>
      <c r="G190" s="202"/>
      <c r="H190" s="206">
        <v>20.09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187</v>
      </c>
      <c r="AU190" s="212" t="s">
        <v>86</v>
      </c>
      <c r="AV190" s="13" t="s">
        <v>86</v>
      </c>
      <c r="AW190" s="13" t="s">
        <v>32</v>
      </c>
      <c r="AX190" s="13" t="s">
        <v>76</v>
      </c>
      <c r="AY190" s="212" t="s">
        <v>167</v>
      </c>
    </row>
    <row r="191" spans="1:65" s="15" customFormat="1" ht="11.25">
      <c r="B191" s="223"/>
      <c r="C191" s="224"/>
      <c r="D191" s="203" t="s">
        <v>187</v>
      </c>
      <c r="E191" s="225" t="s">
        <v>132</v>
      </c>
      <c r="F191" s="226" t="s">
        <v>244</v>
      </c>
      <c r="G191" s="224"/>
      <c r="H191" s="227">
        <v>25.274000000000001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187</v>
      </c>
      <c r="AU191" s="233" t="s">
        <v>86</v>
      </c>
      <c r="AV191" s="15" t="s">
        <v>174</v>
      </c>
      <c r="AW191" s="15" t="s">
        <v>32</v>
      </c>
      <c r="AX191" s="15" t="s">
        <v>84</v>
      </c>
      <c r="AY191" s="233" t="s">
        <v>167</v>
      </c>
    </row>
    <row r="192" spans="1:65" s="2" customFormat="1" ht="37.9" customHeight="1">
      <c r="A192" s="35"/>
      <c r="B192" s="36"/>
      <c r="C192" s="188" t="s">
        <v>306</v>
      </c>
      <c r="D192" s="188" t="s">
        <v>169</v>
      </c>
      <c r="E192" s="189" t="s">
        <v>1687</v>
      </c>
      <c r="F192" s="190" t="s">
        <v>1688</v>
      </c>
      <c r="G192" s="191" t="s">
        <v>192</v>
      </c>
      <c r="H192" s="192">
        <v>480.20600000000002</v>
      </c>
      <c r="I192" s="193"/>
      <c r="J192" s="194">
        <f>ROUND(I192*H192,2)</f>
        <v>0</v>
      </c>
      <c r="K192" s="190" t="s">
        <v>173</v>
      </c>
      <c r="L192" s="40"/>
      <c r="M192" s="195" t="s">
        <v>1</v>
      </c>
      <c r="N192" s="196" t="s">
        <v>41</v>
      </c>
      <c r="O192" s="72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473</v>
      </c>
      <c r="AT192" s="199" t="s">
        <v>169</v>
      </c>
      <c r="AU192" s="199" t="s">
        <v>86</v>
      </c>
      <c r="AY192" s="18" t="s">
        <v>167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8" t="s">
        <v>84</v>
      </c>
      <c r="BK192" s="200">
        <f>ROUND(I192*H192,2)</f>
        <v>0</v>
      </c>
      <c r="BL192" s="18" t="s">
        <v>473</v>
      </c>
      <c r="BM192" s="199" t="s">
        <v>1689</v>
      </c>
    </row>
    <row r="193" spans="1:65" s="13" customFormat="1" ht="11.25">
      <c r="B193" s="201"/>
      <c r="C193" s="202"/>
      <c r="D193" s="203" t="s">
        <v>187</v>
      </c>
      <c r="E193" s="204" t="s">
        <v>1</v>
      </c>
      <c r="F193" s="205" t="s">
        <v>1690</v>
      </c>
      <c r="G193" s="202"/>
      <c r="H193" s="206">
        <v>480.20600000000002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187</v>
      </c>
      <c r="AU193" s="212" t="s">
        <v>86</v>
      </c>
      <c r="AV193" s="13" t="s">
        <v>86</v>
      </c>
      <c r="AW193" s="13" t="s">
        <v>32</v>
      </c>
      <c r="AX193" s="13" t="s">
        <v>84</v>
      </c>
      <c r="AY193" s="212" t="s">
        <v>167</v>
      </c>
    </row>
    <row r="194" spans="1:65" s="2" customFormat="1" ht="24.2" customHeight="1">
      <c r="A194" s="35"/>
      <c r="B194" s="36"/>
      <c r="C194" s="188" t="s">
        <v>312</v>
      </c>
      <c r="D194" s="188" t="s">
        <v>169</v>
      </c>
      <c r="E194" s="189" t="s">
        <v>1691</v>
      </c>
      <c r="F194" s="190" t="s">
        <v>1692</v>
      </c>
      <c r="G194" s="191" t="s">
        <v>192</v>
      </c>
      <c r="H194" s="192">
        <v>5.1840000000000002</v>
      </c>
      <c r="I194" s="193"/>
      <c r="J194" s="194">
        <f>ROUND(I194*H194,2)</f>
        <v>0</v>
      </c>
      <c r="K194" s="190" t="s">
        <v>173</v>
      </c>
      <c r="L194" s="40"/>
      <c r="M194" s="195" t="s">
        <v>1</v>
      </c>
      <c r="N194" s="196" t="s">
        <v>41</v>
      </c>
      <c r="O194" s="72"/>
      <c r="P194" s="197">
        <f>O194*H194</f>
        <v>0</v>
      </c>
      <c r="Q194" s="197">
        <v>2.5018699999999998</v>
      </c>
      <c r="R194" s="197">
        <f>Q194*H194</f>
        <v>12.96969408</v>
      </c>
      <c r="S194" s="197">
        <v>0</v>
      </c>
      <c r="T194" s="19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473</v>
      </c>
      <c r="AT194" s="199" t="s">
        <v>169</v>
      </c>
      <c r="AU194" s="199" t="s">
        <v>86</v>
      </c>
      <c r="AY194" s="18" t="s">
        <v>167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8" t="s">
        <v>84</v>
      </c>
      <c r="BK194" s="200">
        <f>ROUND(I194*H194,2)</f>
        <v>0</v>
      </c>
      <c r="BL194" s="18" t="s">
        <v>473</v>
      </c>
      <c r="BM194" s="199" t="s">
        <v>1693</v>
      </c>
    </row>
    <row r="195" spans="1:65" s="13" customFormat="1" ht="11.25">
      <c r="B195" s="201"/>
      <c r="C195" s="202"/>
      <c r="D195" s="203" t="s">
        <v>187</v>
      </c>
      <c r="E195" s="204" t="s">
        <v>1</v>
      </c>
      <c r="F195" s="205" t="s">
        <v>1685</v>
      </c>
      <c r="G195" s="202"/>
      <c r="H195" s="206">
        <v>5.1840000000000002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187</v>
      </c>
      <c r="AU195" s="212" t="s">
        <v>86</v>
      </c>
      <c r="AV195" s="13" t="s">
        <v>86</v>
      </c>
      <c r="AW195" s="13" t="s">
        <v>32</v>
      </c>
      <c r="AX195" s="13" t="s">
        <v>84</v>
      </c>
      <c r="AY195" s="212" t="s">
        <v>167</v>
      </c>
    </row>
    <row r="196" spans="1:65" s="2" customFormat="1" ht="24.2" customHeight="1">
      <c r="A196" s="35"/>
      <c r="B196" s="36"/>
      <c r="C196" s="188" t="s">
        <v>316</v>
      </c>
      <c r="D196" s="188" t="s">
        <v>169</v>
      </c>
      <c r="E196" s="189" t="s">
        <v>1694</v>
      </c>
      <c r="F196" s="190" t="s">
        <v>1695</v>
      </c>
      <c r="G196" s="191" t="s">
        <v>172</v>
      </c>
      <c r="H196" s="192">
        <v>34.56</v>
      </c>
      <c r="I196" s="193"/>
      <c r="J196" s="194">
        <f>ROUND(I196*H196,2)</f>
        <v>0</v>
      </c>
      <c r="K196" s="190" t="s">
        <v>173</v>
      </c>
      <c r="L196" s="40"/>
      <c r="M196" s="195" t="s">
        <v>1</v>
      </c>
      <c r="N196" s="196" t="s">
        <v>41</v>
      </c>
      <c r="O196" s="72"/>
      <c r="P196" s="197">
        <f>O196*H196</f>
        <v>0</v>
      </c>
      <c r="Q196" s="197">
        <v>1.16E-3</v>
      </c>
      <c r="R196" s="197">
        <f>Q196*H196</f>
        <v>4.0089600000000003E-2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473</v>
      </c>
      <c r="AT196" s="199" t="s">
        <v>169</v>
      </c>
      <c r="AU196" s="199" t="s">
        <v>86</v>
      </c>
      <c r="AY196" s="18" t="s">
        <v>167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8" t="s">
        <v>84</v>
      </c>
      <c r="BK196" s="200">
        <f>ROUND(I196*H196,2)</f>
        <v>0</v>
      </c>
      <c r="BL196" s="18" t="s">
        <v>473</v>
      </c>
      <c r="BM196" s="199" t="s">
        <v>1696</v>
      </c>
    </row>
    <row r="197" spans="1:65" s="13" customFormat="1" ht="11.25">
      <c r="B197" s="201"/>
      <c r="C197" s="202"/>
      <c r="D197" s="203" t="s">
        <v>187</v>
      </c>
      <c r="E197" s="204" t="s">
        <v>1</v>
      </c>
      <c r="F197" s="205" t="s">
        <v>1697</v>
      </c>
      <c r="G197" s="202"/>
      <c r="H197" s="206">
        <v>34.56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187</v>
      </c>
      <c r="AU197" s="212" t="s">
        <v>86</v>
      </c>
      <c r="AV197" s="13" t="s">
        <v>86</v>
      </c>
      <c r="AW197" s="13" t="s">
        <v>32</v>
      </c>
      <c r="AX197" s="13" t="s">
        <v>84</v>
      </c>
      <c r="AY197" s="212" t="s">
        <v>167</v>
      </c>
    </row>
    <row r="198" spans="1:65" s="2" customFormat="1" ht="24.2" customHeight="1">
      <c r="A198" s="35"/>
      <c r="B198" s="36"/>
      <c r="C198" s="188" t="s">
        <v>320</v>
      </c>
      <c r="D198" s="188" t="s">
        <v>169</v>
      </c>
      <c r="E198" s="189" t="s">
        <v>1698</v>
      </c>
      <c r="F198" s="190" t="s">
        <v>1699</v>
      </c>
      <c r="G198" s="191" t="s">
        <v>172</v>
      </c>
      <c r="H198" s="192">
        <v>34.56</v>
      </c>
      <c r="I198" s="193"/>
      <c r="J198" s="194">
        <f>ROUND(I198*H198,2)</f>
        <v>0</v>
      </c>
      <c r="K198" s="190" t="s">
        <v>173</v>
      </c>
      <c r="L198" s="40"/>
      <c r="M198" s="195" t="s">
        <v>1</v>
      </c>
      <c r="N198" s="196" t="s">
        <v>41</v>
      </c>
      <c r="O198" s="72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473</v>
      </c>
      <c r="AT198" s="199" t="s">
        <v>169</v>
      </c>
      <c r="AU198" s="199" t="s">
        <v>86</v>
      </c>
      <c r="AY198" s="18" t="s">
        <v>167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8" t="s">
        <v>84</v>
      </c>
      <c r="BK198" s="200">
        <f>ROUND(I198*H198,2)</f>
        <v>0</v>
      </c>
      <c r="BL198" s="18" t="s">
        <v>473</v>
      </c>
      <c r="BM198" s="199" t="s">
        <v>1700</v>
      </c>
    </row>
    <row r="199" spans="1:65" s="2" customFormat="1" ht="33" customHeight="1">
      <c r="A199" s="35"/>
      <c r="B199" s="36"/>
      <c r="C199" s="188" t="s">
        <v>325</v>
      </c>
      <c r="D199" s="188" t="s">
        <v>169</v>
      </c>
      <c r="E199" s="189" t="s">
        <v>1701</v>
      </c>
      <c r="F199" s="190" t="s">
        <v>1702</v>
      </c>
      <c r="G199" s="191" t="s">
        <v>182</v>
      </c>
      <c r="H199" s="192">
        <v>300</v>
      </c>
      <c r="I199" s="193"/>
      <c r="J199" s="194">
        <f>ROUND(I199*H199,2)</f>
        <v>0</v>
      </c>
      <c r="K199" s="190" t="s">
        <v>173</v>
      </c>
      <c r="L199" s="40"/>
      <c r="M199" s="195" t="s">
        <v>1</v>
      </c>
      <c r="N199" s="196" t="s">
        <v>41</v>
      </c>
      <c r="O199" s="72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473</v>
      </c>
      <c r="AT199" s="199" t="s">
        <v>169</v>
      </c>
      <c r="AU199" s="199" t="s">
        <v>86</v>
      </c>
      <c r="AY199" s="18" t="s">
        <v>167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8" t="s">
        <v>84</v>
      </c>
      <c r="BK199" s="200">
        <f>ROUND(I199*H199,2)</f>
        <v>0</v>
      </c>
      <c r="BL199" s="18" t="s">
        <v>473</v>
      </c>
      <c r="BM199" s="199" t="s">
        <v>1703</v>
      </c>
    </row>
    <row r="200" spans="1:65" s="2" customFormat="1" ht="24.2" customHeight="1">
      <c r="A200" s="35"/>
      <c r="B200" s="36"/>
      <c r="C200" s="234" t="s">
        <v>330</v>
      </c>
      <c r="D200" s="234" t="s">
        <v>278</v>
      </c>
      <c r="E200" s="235" t="s">
        <v>1704</v>
      </c>
      <c r="F200" s="236" t="s">
        <v>1705</v>
      </c>
      <c r="G200" s="237" t="s">
        <v>182</v>
      </c>
      <c r="H200" s="238">
        <v>315</v>
      </c>
      <c r="I200" s="239"/>
      <c r="J200" s="240">
        <f>ROUND(I200*H200,2)</f>
        <v>0</v>
      </c>
      <c r="K200" s="236" t="s">
        <v>173</v>
      </c>
      <c r="L200" s="241"/>
      <c r="M200" s="242" t="s">
        <v>1</v>
      </c>
      <c r="N200" s="243" t="s">
        <v>41</v>
      </c>
      <c r="O200" s="72"/>
      <c r="P200" s="197">
        <f>O200*H200</f>
        <v>0</v>
      </c>
      <c r="Q200" s="197">
        <v>5.5000000000000003E-4</v>
      </c>
      <c r="R200" s="197">
        <f>Q200*H200</f>
        <v>0.17325000000000002</v>
      </c>
      <c r="S200" s="197">
        <v>0</v>
      </c>
      <c r="T200" s="19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1623</v>
      </c>
      <c r="AT200" s="199" t="s">
        <v>278</v>
      </c>
      <c r="AU200" s="199" t="s">
        <v>86</v>
      </c>
      <c r="AY200" s="18" t="s">
        <v>167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8" t="s">
        <v>84</v>
      </c>
      <c r="BK200" s="200">
        <f>ROUND(I200*H200,2)</f>
        <v>0</v>
      </c>
      <c r="BL200" s="18" t="s">
        <v>1623</v>
      </c>
      <c r="BM200" s="199" t="s">
        <v>1706</v>
      </c>
    </row>
    <row r="201" spans="1:65" s="13" customFormat="1" ht="11.25">
      <c r="B201" s="201"/>
      <c r="C201" s="202"/>
      <c r="D201" s="203" t="s">
        <v>187</v>
      </c>
      <c r="E201" s="202"/>
      <c r="F201" s="205" t="s">
        <v>1707</v>
      </c>
      <c r="G201" s="202"/>
      <c r="H201" s="206">
        <v>315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187</v>
      </c>
      <c r="AU201" s="212" t="s">
        <v>86</v>
      </c>
      <c r="AV201" s="13" t="s">
        <v>86</v>
      </c>
      <c r="AW201" s="13" t="s">
        <v>4</v>
      </c>
      <c r="AX201" s="13" t="s">
        <v>84</v>
      </c>
      <c r="AY201" s="212" t="s">
        <v>167</v>
      </c>
    </row>
    <row r="202" spans="1:65" s="2" customFormat="1" ht="33" customHeight="1">
      <c r="A202" s="35"/>
      <c r="B202" s="36"/>
      <c r="C202" s="188" t="s">
        <v>335</v>
      </c>
      <c r="D202" s="188" t="s">
        <v>169</v>
      </c>
      <c r="E202" s="189" t="s">
        <v>1708</v>
      </c>
      <c r="F202" s="190" t="s">
        <v>1709</v>
      </c>
      <c r="G202" s="191" t="s">
        <v>172</v>
      </c>
      <c r="H202" s="192">
        <v>8</v>
      </c>
      <c r="I202" s="193"/>
      <c r="J202" s="194">
        <f>ROUND(I202*H202,2)</f>
        <v>0</v>
      </c>
      <c r="K202" s="190" t="s">
        <v>173</v>
      </c>
      <c r="L202" s="40"/>
      <c r="M202" s="195" t="s">
        <v>1</v>
      </c>
      <c r="N202" s="196" t="s">
        <v>41</v>
      </c>
      <c r="O202" s="72"/>
      <c r="P202" s="197">
        <f>O202*H202</f>
        <v>0</v>
      </c>
      <c r="Q202" s="197">
        <v>0.40481</v>
      </c>
      <c r="R202" s="197">
        <f>Q202*H202</f>
        <v>3.23848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473</v>
      </c>
      <c r="AT202" s="199" t="s">
        <v>169</v>
      </c>
      <c r="AU202" s="199" t="s">
        <v>86</v>
      </c>
      <c r="AY202" s="18" t="s">
        <v>167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8" t="s">
        <v>84</v>
      </c>
      <c r="BK202" s="200">
        <f>ROUND(I202*H202,2)</f>
        <v>0</v>
      </c>
      <c r="BL202" s="18" t="s">
        <v>473</v>
      </c>
      <c r="BM202" s="199" t="s">
        <v>1710</v>
      </c>
    </row>
    <row r="203" spans="1:65" s="2" customFormat="1" ht="37.9" customHeight="1">
      <c r="A203" s="35"/>
      <c r="B203" s="36"/>
      <c r="C203" s="188" t="s">
        <v>340</v>
      </c>
      <c r="D203" s="188" t="s">
        <v>169</v>
      </c>
      <c r="E203" s="189" t="s">
        <v>1711</v>
      </c>
      <c r="F203" s="190" t="s">
        <v>1712</v>
      </c>
      <c r="G203" s="191" t="s">
        <v>172</v>
      </c>
      <c r="H203" s="192">
        <v>8</v>
      </c>
      <c r="I203" s="193"/>
      <c r="J203" s="194">
        <f>ROUND(I203*H203,2)</f>
        <v>0</v>
      </c>
      <c r="K203" s="190" t="s">
        <v>173</v>
      </c>
      <c r="L203" s="40"/>
      <c r="M203" s="195" t="s">
        <v>1</v>
      </c>
      <c r="N203" s="196" t="s">
        <v>41</v>
      </c>
      <c r="O203" s="72"/>
      <c r="P203" s="197">
        <f>O203*H203</f>
        <v>0</v>
      </c>
      <c r="Q203" s="197">
        <v>8.4250000000000005E-2</v>
      </c>
      <c r="R203" s="197">
        <f>Q203*H203</f>
        <v>0.67400000000000004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473</v>
      </c>
      <c r="AT203" s="199" t="s">
        <v>169</v>
      </c>
      <c r="AU203" s="199" t="s">
        <v>86</v>
      </c>
      <c r="AY203" s="18" t="s">
        <v>167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84</v>
      </c>
      <c r="BK203" s="200">
        <f>ROUND(I203*H203,2)</f>
        <v>0</v>
      </c>
      <c r="BL203" s="18" t="s">
        <v>473</v>
      </c>
      <c r="BM203" s="199" t="s">
        <v>1713</v>
      </c>
    </row>
    <row r="204" spans="1:65" s="14" customFormat="1" ht="11.25">
      <c r="B204" s="213"/>
      <c r="C204" s="214"/>
      <c r="D204" s="203" t="s">
        <v>187</v>
      </c>
      <c r="E204" s="215" t="s">
        <v>1</v>
      </c>
      <c r="F204" s="216" t="s">
        <v>1714</v>
      </c>
      <c r="G204" s="214"/>
      <c r="H204" s="215" t="s">
        <v>1</v>
      </c>
      <c r="I204" s="217"/>
      <c r="J204" s="214"/>
      <c r="K204" s="214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187</v>
      </c>
      <c r="AU204" s="222" t="s">
        <v>86</v>
      </c>
      <c r="AV204" s="14" t="s">
        <v>84</v>
      </c>
      <c r="AW204" s="14" t="s">
        <v>32</v>
      </c>
      <c r="AX204" s="14" t="s">
        <v>76</v>
      </c>
      <c r="AY204" s="222" t="s">
        <v>167</v>
      </c>
    </row>
    <row r="205" spans="1:65" s="13" customFormat="1" ht="11.25">
      <c r="B205" s="201"/>
      <c r="C205" s="202"/>
      <c r="D205" s="203" t="s">
        <v>187</v>
      </c>
      <c r="E205" s="204" t="s">
        <v>1</v>
      </c>
      <c r="F205" s="205" t="s">
        <v>1715</v>
      </c>
      <c r="G205" s="202"/>
      <c r="H205" s="206">
        <v>8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187</v>
      </c>
      <c r="AU205" s="212" t="s">
        <v>86</v>
      </c>
      <c r="AV205" s="13" t="s">
        <v>86</v>
      </c>
      <c r="AW205" s="13" t="s">
        <v>32</v>
      </c>
      <c r="AX205" s="13" t="s">
        <v>84</v>
      </c>
      <c r="AY205" s="212" t="s">
        <v>167</v>
      </c>
    </row>
    <row r="206" spans="1:65" s="2" customFormat="1" ht="16.5" customHeight="1">
      <c r="A206" s="35"/>
      <c r="B206" s="36"/>
      <c r="C206" s="234" t="s">
        <v>345</v>
      </c>
      <c r="D206" s="234" t="s">
        <v>278</v>
      </c>
      <c r="E206" s="235" t="s">
        <v>1716</v>
      </c>
      <c r="F206" s="236" t="s">
        <v>1717</v>
      </c>
      <c r="G206" s="237" t="s">
        <v>172</v>
      </c>
      <c r="H206" s="238">
        <v>0.8</v>
      </c>
      <c r="I206" s="239"/>
      <c r="J206" s="240">
        <f>ROUND(I206*H206,2)</f>
        <v>0</v>
      </c>
      <c r="K206" s="236" t="s">
        <v>173</v>
      </c>
      <c r="L206" s="241"/>
      <c r="M206" s="242" t="s">
        <v>1</v>
      </c>
      <c r="N206" s="243" t="s">
        <v>41</v>
      </c>
      <c r="O206" s="72"/>
      <c r="P206" s="197">
        <f>O206*H206</f>
        <v>0</v>
      </c>
      <c r="Q206" s="197">
        <v>0.13</v>
      </c>
      <c r="R206" s="197">
        <f>Q206*H206</f>
        <v>0.10400000000000001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1623</v>
      </c>
      <c r="AT206" s="199" t="s">
        <v>278</v>
      </c>
      <c r="AU206" s="199" t="s">
        <v>86</v>
      </c>
      <c r="AY206" s="18" t="s">
        <v>167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8" t="s">
        <v>84</v>
      </c>
      <c r="BK206" s="200">
        <f>ROUND(I206*H206,2)</f>
        <v>0</v>
      </c>
      <c r="BL206" s="18" t="s">
        <v>1623</v>
      </c>
      <c r="BM206" s="199" t="s">
        <v>1718</v>
      </c>
    </row>
    <row r="207" spans="1:65" s="14" customFormat="1" ht="11.25">
      <c r="B207" s="213"/>
      <c r="C207" s="214"/>
      <c r="D207" s="203" t="s">
        <v>187</v>
      </c>
      <c r="E207" s="215" t="s">
        <v>1</v>
      </c>
      <c r="F207" s="216" t="s">
        <v>1719</v>
      </c>
      <c r="G207" s="214"/>
      <c r="H207" s="215" t="s">
        <v>1</v>
      </c>
      <c r="I207" s="217"/>
      <c r="J207" s="214"/>
      <c r="K207" s="214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187</v>
      </c>
      <c r="AU207" s="222" t="s">
        <v>86</v>
      </c>
      <c r="AV207" s="14" t="s">
        <v>84</v>
      </c>
      <c r="AW207" s="14" t="s">
        <v>32</v>
      </c>
      <c r="AX207" s="14" t="s">
        <v>76</v>
      </c>
      <c r="AY207" s="222" t="s">
        <v>167</v>
      </c>
    </row>
    <row r="208" spans="1:65" s="13" customFormat="1" ht="11.25">
      <c r="B208" s="201"/>
      <c r="C208" s="202"/>
      <c r="D208" s="203" t="s">
        <v>187</v>
      </c>
      <c r="E208" s="204" t="s">
        <v>1</v>
      </c>
      <c r="F208" s="205" t="s">
        <v>1720</v>
      </c>
      <c r="G208" s="202"/>
      <c r="H208" s="206">
        <v>0.8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187</v>
      </c>
      <c r="AU208" s="212" t="s">
        <v>86</v>
      </c>
      <c r="AV208" s="13" t="s">
        <v>86</v>
      </c>
      <c r="AW208" s="13" t="s">
        <v>32</v>
      </c>
      <c r="AX208" s="13" t="s">
        <v>84</v>
      </c>
      <c r="AY208" s="212" t="s">
        <v>167</v>
      </c>
    </row>
    <row r="209" spans="1:65" s="2" customFormat="1" ht="24.2" customHeight="1">
      <c r="A209" s="35"/>
      <c r="B209" s="36"/>
      <c r="C209" s="188" t="s">
        <v>349</v>
      </c>
      <c r="D209" s="188" t="s">
        <v>169</v>
      </c>
      <c r="E209" s="189" t="s">
        <v>1721</v>
      </c>
      <c r="F209" s="190" t="s">
        <v>1722</v>
      </c>
      <c r="G209" s="191" t="s">
        <v>262</v>
      </c>
      <c r="H209" s="192">
        <v>57.502000000000002</v>
      </c>
      <c r="I209" s="193"/>
      <c r="J209" s="194">
        <f>ROUND(I209*H209,2)</f>
        <v>0</v>
      </c>
      <c r="K209" s="190" t="s">
        <v>173</v>
      </c>
      <c r="L209" s="40"/>
      <c r="M209" s="195" t="s">
        <v>1</v>
      </c>
      <c r="N209" s="196" t="s">
        <v>41</v>
      </c>
      <c r="O209" s="72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473</v>
      </c>
      <c r="AT209" s="199" t="s">
        <v>169</v>
      </c>
      <c r="AU209" s="199" t="s">
        <v>86</v>
      </c>
      <c r="AY209" s="18" t="s">
        <v>167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8" t="s">
        <v>84</v>
      </c>
      <c r="BK209" s="200">
        <f>ROUND(I209*H209,2)</f>
        <v>0</v>
      </c>
      <c r="BL209" s="18" t="s">
        <v>473</v>
      </c>
      <c r="BM209" s="199" t="s">
        <v>1723</v>
      </c>
    </row>
    <row r="210" spans="1:65" s="12" customFormat="1" ht="25.9" customHeight="1">
      <c r="B210" s="172"/>
      <c r="C210" s="173"/>
      <c r="D210" s="174" t="s">
        <v>75</v>
      </c>
      <c r="E210" s="175" t="s">
        <v>547</v>
      </c>
      <c r="F210" s="175" t="s">
        <v>548</v>
      </c>
      <c r="G210" s="173"/>
      <c r="H210" s="173"/>
      <c r="I210" s="176"/>
      <c r="J210" s="177">
        <f>BK210</f>
        <v>0</v>
      </c>
      <c r="K210" s="173"/>
      <c r="L210" s="178"/>
      <c r="M210" s="179"/>
      <c r="N210" s="180"/>
      <c r="O210" s="180"/>
      <c r="P210" s="181">
        <f>P211+P215+P217</f>
        <v>0</v>
      </c>
      <c r="Q210" s="180"/>
      <c r="R210" s="181">
        <f>R211+R215+R217</f>
        <v>0</v>
      </c>
      <c r="S210" s="180"/>
      <c r="T210" s="182">
        <f>T211+T215+T217</f>
        <v>0</v>
      </c>
      <c r="AR210" s="183" t="s">
        <v>189</v>
      </c>
      <c r="AT210" s="184" t="s">
        <v>75</v>
      </c>
      <c r="AU210" s="184" t="s">
        <v>76</v>
      </c>
      <c r="AY210" s="183" t="s">
        <v>167</v>
      </c>
      <c r="BK210" s="185">
        <f>BK211+BK215+BK217</f>
        <v>0</v>
      </c>
    </row>
    <row r="211" spans="1:65" s="12" customFormat="1" ht="22.9" customHeight="1">
      <c r="B211" s="172"/>
      <c r="C211" s="173"/>
      <c r="D211" s="174" t="s">
        <v>75</v>
      </c>
      <c r="E211" s="186" t="s">
        <v>549</v>
      </c>
      <c r="F211" s="186" t="s">
        <v>550</v>
      </c>
      <c r="G211" s="173"/>
      <c r="H211" s="173"/>
      <c r="I211" s="176"/>
      <c r="J211" s="187">
        <f>BK211</f>
        <v>0</v>
      </c>
      <c r="K211" s="173"/>
      <c r="L211" s="178"/>
      <c r="M211" s="179"/>
      <c r="N211" s="180"/>
      <c r="O211" s="180"/>
      <c r="P211" s="181">
        <f>SUM(P212:P214)</f>
        <v>0</v>
      </c>
      <c r="Q211" s="180"/>
      <c r="R211" s="181">
        <f>SUM(R212:R214)</f>
        <v>0</v>
      </c>
      <c r="S211" s="180"/>
      <c r="T211" s="182">
        <f>SUM(T212:T214)</f>
        <v>0</v>
      </c>
      <c r="AR211" s="183" t="s">
        <v>189</v>
      </c>
      <c r="AT211" s="184" t="s">
        <v>75</v>
      </c>
      <c r="AU211" s="184" t="s">
        <v>84</v>
      </c>
      <c r="AY211" s="183" t="s">
        <v>167</v>
      </c>
      <c r="BK211" s="185">
        <f>SUM(BK212:BK214)</f>
        <v>0</v>
      </c>
    </row>
    <row r="212" spans="1:65" s="2" customFormat="1" ht="16.5" customHeight="1">
      <c r="A212" s="35"/>
      <c r="B212" s="36"/>
      <c r="C212" s="188" t="s">
        <v>356</v>
      </c>
      <c r="D212" s="188" t="s">
        <v>169</v>
      </c>
      <c r="E212" s="189" t="s">
        <v>552</v>
      </c>
      <c r="F212" s="190" t="s">
        <v>553</v>
      </c>
      <c r="G212" s="191" t="s">
        <v>554</v>
      </c>
      <c r="H212" s="192">
        <v>1</v>
      </c>
      <c r="I212" s="193"/>
      <c r="J212" s="194">
        <f>ROUND(I212*H212,2)</f>
        <v>0</v>
      </c>
      <c r="K212" s="190" t="s">
        <v>173</v>
      </c>
      <c r="L212" s="40"/>
      <c r="M212" s="195" t="s">
        <v>1</v>
      </c>
      <c r="N212" s="196" t="s">
        <v>41</v>
      </c>
      <c r="O212" s="72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555</v>
      </c>
      <c r="AT212" s="199" t="s">
        <v>169</v>
      </c>
      <c r="AU212" s="199" t="s">
        <v>86</v>
      </c>
      <c r="AY212" s="18" t="s">
        <v>167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8" t="s">
        <v>84</v>
      </c>
      <c r="BK212" s="200">
        <f>ROUND(I212*H212,2)</f>
        <v>0</v>
      </c>
      <c r="BL212" s="18" t="s">
        <v>555</v>
      </c>
      <c r="BM212" s="199" t="s">
        <v>1724</v>
      </c>
    </row>
    <row r="213" spans="1:65" s="2" customFormat="1" ht="16.5" customHeight="1">
      <c r="A213" s="35"/>
      <c r="B213" s="36"/>
      <c r="C213" s="188" t="s">
        <v>360</v>
      </c>
      <c r="D213" s="188" t="s">
        <v>169</v>
      </c>
      <c r="E213" s="189" t="s">
        <v>558</v>
      </c>
      <c r="F213" s="190" t="s">
        <v>559</v>
      </c>
      <c r="G213" s="191" t="s">
        <v>554</v>
      </c>
      <c r="H213" s="192">
        <v>1</v>
      </c>
      <c r="I213" s="193"/>
      <c r="J213" s="194">
        <f>ROUND(I213*H213,2)</f>
        <v>0</v>
      </c>
      <c r="K213" s="190" t="s">
        <v>173</v>
      </c>
      <c r="L213" s="40"/>
      <c r="M213" s="195" t="s">
        <v>1</v>
      </c>
      <c r="N213" s="196" t="s">
        <v>41</v>
      </c>
      <c r="O213" s="72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555</v>
      </c>
      <c r="AT213" s="199" t="s">
        <v>169</v>
      </c>
      <c r="AU213" s="199" t="s">
        <v>86</v>
      </c>
      <c r="AY213" s="18" t="s">
        <v>167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8" t="s">
        <v>84</v>
      </c>
      <c r="BK213" s="200">
        <f>ROUND(I213*H213,2)</f>
        <v>0</v>
      </c>
      <c r="BL213" s="18" t="s">
        <v>555</v>
      </c>
      <c r="BM213" s="199" t="s">
        <v>1725</v>
      </c>
    </row>
    <row r="214" spans="1:65" s="2" customFormat="1" ht="16.5" customHeight="1">
      <c r="A214" s="35"/>
      <c r="B214" s="36"/>
      <c r="C214" s="188" t="s">
        <v>365</v>
      </c>
      <c r="D214" s="188" t="s">
        <v>169</v>
      </c>
      <c r="E214" s="189" t="s">
        <v>562</v>
      </c>
      <c r="F214" s="190" t="s">
        <v>563</v>
      </c>
      <c r="G214" s="191" t="s">
        <v>554</v>
      </c>
      <c r="H214" s="192">
        <v>1</v>
      </c>
      <c r="I214" s="193"/>
      <c r="J214" s="194">
        <f>ROUND(I214*H214,2)</f>
        <v>0</v>
      </c>
      <c r="K214" s="190" t="s">
        <v>173</v>
      </c>
      <c r="L214" s="40"/>
      <c r="M214" s="195" t="s">
        <v>1</v>
      </c>
      <c r="N214" s="196" t="s">
        <v>41</v>
      </c>
      <c r="O214" s="72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555</v>
      </c>
      <c r="AT214" s="199" t="s">
        <v>169</v>
      </c>
      <c r="AU214" s="199" t="s">
        <v>86</v>
      </c>
      <c r="AY214" s="18" t="s">
        <v>167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8" t="s">
        <v>84</v>
      </c>
      <c r="BK214" s="200">
        <f>ROUND(I214*H214,2)</f>
        <v>0</v>
      </c>
      <c r="BL214" s="18" t="s">
        <v>555</v>
      </c>
      <c r="BM214" s="199" t="s">
        <v>1726</v>
      </c>
    </row>
    <row r="215" spans="1:65" s="12" customFormat="1" ht="22.9" customHeight="1">
      <c r="B215" s="172"/>
      <c r="C215" s="173"/>
      <c r="D215" s="174" t="s">
        <v>75</v>
      </c>
      <c r="E215" s="186" t="s">
        <v>565</v>
      </c>
      <c r="F215" s="186" t="s">
        <v>566</v>
      </c>
      <c r="G215" s="173"/>
      <c r="H215" s="173"/>
      <c r="I215" s="176"/>
      <c r="J215" s="187">
        <f>BK215</f>
        <v>0</v>
      </c>
      <c r="K215" s="173"/>
      <c r="L215" s="178"/>
      <c r="M215" s="179"/>
      <c r="N215" s="180"/>
      <c r="O215" s="180"/>
      <c r="P215" s="181">
        <f>P216</f>
        <v>0</v>
      </c>
      <c r="Q215" s="180"/>
      <c r="R215" s="181">
        <f>R216</f>
        <v>0</v>
      </c>
      <c r="S215" s="180"/>
      <c r="T215" s="182">
        <f>T216</f>
        <v>0</v>
      </c>
      <c r="AR215" s="183" t="s">
        <v>189</v>
      </c>
      <c r="AT215" s="184" t="s">
        <v>75</v>
      </c>
      <c r="AU215" s="184" t="s">
        <v>84</v>
      </c>
      <c r="AY215" s="183" t="s">
        <v>167</v>
      </c>
      <c r="BK215" s="185">
        <f>BK216</f>
        <v>0</v>
      </c>
    </row>
    <row r="216" spans="1:65" s="2" customFormat="1" ht="16.5" customHeight="1">
      <c r="A216" s="35"/>
      <c r="B216" s="36"/>
      <c r="C216" s="188" t="s">
        <v>371</v>
      </c>
      <c r="D216" s="188" t="s">
        <v>169</v>
      </c>
      <c r="E216" s="189" t="s">
        <v>568</v>
      </c>
      <c r="F216" s="190" t="s">
        <v>566</v>
      </c>
      <c r="G216" s="191" t="s">
        <v>554</v>
      </c>
      <c r="H216" s="192">
        <v>1</v>
      </c>
      <c r="I216" s="193"/>
      <c r="J216" s="194">
        <f>ROUND(I216*H216,2)</f>
        <v>0</v>
      </c>
      <c r="K216" s="190" t="s">
        <v>173</v>
      </c>
      <c r="L216" s="40"/>
      <c r="M216" s="195" t="s">
        <v>1</v>
      </c>
      <c r="N216" s="196" t="s">
        <v>41</v>
      </c>
      <c r="O216" s="72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555</v>
      </c>
      <c r="AT216" s="199" t="s">
        <v>169</v>
      </c>
      <c r="AU216" s="199" t="s">
        <v>86</v>
      </c>
      <c r="AY216" s="18" t="s">
        <v>167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8" t="s">
        <v>84</v>
      </c>
      <c r="BK216" s="200">
        <f>ROUND(I216*H216,2)</f>
        <v>0</v>
      </c>
      <c r="BL216" s="18" t="s">
        <v>555</v>
      </c>
      <c r="BM216" s="199" t="s">
        <v>1727</v>
      </c>
    </row>
    <row r="217" spans="1:65" s="12" customFormat="1" ht="22.9" customHeight="1">
      <c r="B217" s="172"/>
      <c r="C217" s="173"/>
      <c r="D217" s="174" t="s">
        <v>75</v>
      </c>
      <c r="E217" s="186" t="s">
        <v>570</v>
      </c>
      <c r="F217" s="186" t="s">
        <v>571</v>
      </c>
      <c r="G217" s="173"/>
      <c r="H217" s="173"/>
      <c r="I217" s="176"/>
      <c r="J217" s="187">
        <f>BK217</f>
        <v>0</v>
      </c>
      <c r="K217" s="173"/>
      <c r="L217" s="178"/>
      <c r="M217" s="179"/>
      <c r="N217" s="180"/>
      <c r="O217" s="180"/>
      <c r="P217" s="181">
        <f>P218</f>
        <v>0</v>
      </c>
      <c r="Q217" s="180"/>
      <c r="R217" s="181">
        <f>R218</f>
        <v>0</v>
      </c>
      <c r="S217" s="180"/>
      <c r="T217" s="182">
        <f>T218</f>
        <v>0</v>
      </c>
      <c r="AR217" s="183" t="s">
        <v>189</v>
      </c>
      <c r="AT217" s="184" t="s">
        <v>75</v>
      </c>
      <c r="AU217" s="184" t="s">
        <v>84</v>
      </c>
      <c r="AY217" s="183" t="s">
        <v>167</v>
      </c>
      <c r="BK217" s="185">
        <f>BK218</f>
        <v>0</v>
      </c>
    </row>
    <row r="218" spans="1:65" s="2" customFormat="1" ht="16.5" customHeight="1">
      <c r="A218" s="35"/>
      <c r="B218" s="36"/>
      <c r="C218" s="188" t="s">
        <v>375</v>
      </c>
      <c r="D218" s="188" t="s">
        <v>169</v>
      </c>
      <c r="E218" s="189" t="s">
        <v>573</v>
      </c>
      <c r="F218" s="190" t="s">
        <v>574</v>
      </c>
      <c r="G218" s="191" t="s">
        <v>554</v>
      </c>
      <c r="H218" s="192">
        <v>1</v>
      </c>
      <c r="I218" s="193"/>
      <c r="J218" s="194">
        <f>ROUND(I218*H218,2)</f>
        <v>0</v>
      </c>
      <c r="K218" s="190" t="s">
        <v>173</v>
      </c>
      <c r="L218" s="40"/>
      <c r="M218" s="244" t="s">
        <v>1</v>
      </c>
      <c r="N218" s="245" t="s">
        <v>41</v>
      </c>
      <c r="O218" s="246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555</v>
      </c>
      <c r="AT218" s="199" t="s">
        <v>169</v>
      </c>
      <c r="AU218" s="199" t="s">
        <v>86</v>
      </c>
      <c r="AY218" s="18" t="s">
        <v>167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8" t="s">
        <v>84</v>
      </c>
      <c r="BK218" s="200">
        <f>ROUND(I218*H218,2)</f>
        <v>0</v>
      </c>
      <c r="BL218" s="18" t="s">
        <v>555</v>
      </c>
      <c r="BM218" s="199" t="s">
        <v>1728</v>
      </c>
    </row>
    <row r="219" spans="1:65" s="2" customFormat="1" ht="6.95" customHeight="1">
      <c r="A219" s="35"/>
      <c r="B219" s="55"/>
      <c r="C219" s="56"/>
      <c r="D219" s="56"/>
      <c r="E219" s="56"/>
      <c r="F219" s="56"/>
      <c r="G219" s="56"/>
      <c r="H219" s="56"/>
      <c r="I219" s="56"/>
      <c r="J219" s="56"/>
      <c r="K219" s="56"/>
      <c r="L219" s="40"/>
      <c r="M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</sheetData>
  <sheetProtection algorithmName="SHA-512" hashValue="sWysdRnKH9ouVZYlK/fpKBcVXbivc2mvuF0WBB1hDF6I1P8pajA8npCzuDd7smI2u5rGKwgk4eTjdp6s5BPS3g==" saltValue="Qq6+M97gxkoG0uhyAtAZSEefL43NwgtZfIv3J9BT+nq4nLMQCyLPsXYRVjOt7FADbQFX4EO9Eh0K2zMGO/iaNA==" spinCount="100000" sheet="1" objects="1" scenarios="1" formatColumns="0" formatRows="0" autoFilter="0"/>
  <autoFilter ref="C131:K218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110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</row>
    <row r="4" spans="1:46" s="1" customFormat="1" ht="24.95" customHeight="1">
      <c r="B4" s="21"/>
      <c r="D4" s="112" t="s">
        <v>113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26.25" customHeight="1">
      <c r="B7" s="21"/>
      <c r="E7" s="316" t="str">
        <f>'Rekapitulace stavby'!K6</f>
        <v>Lokalita pro výstavbu rodinných domů BI 304,k.ú. Kelč - Staré Město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14" t="s">
        <v>122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1729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7. 2. 2023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2" t="s">
        <v>1</v>
      </c>
      <c r="F27" s="322"/>
      <c r="G27" s="322"/>
      <c r="H27" s="32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ROUND((SUM(BE123:BE171)),  2)</f>
        <v>0</v>
      </c>
      <c r="G33" s="35"/>
      <c r="H33" s="35"/>
      <c r="I33" s="126">
        <v>0.21</v>
      </c>
      <c r="J33" s="125">
        <f>ROUND(((SUM(BE123:BE171))*I33),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ROUND((SUM(BF123:BF171)),  2)</f>
        <v>0</v>
      </c>
      <c r="G34" s="35"/>
      <c r="H34" s="35"/>
      <c r="I34" s="126">
        <v>0.15</v>
      </c>
      <c r="J34" s="125">
        <f>ROUND(((SUM(BF123:BF171))*I34),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ROUND((SUM(BG123:BG171)),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ROUND((SUM(BH123:BH171)),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ROUND((SUM(BI123:BI171)),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3" t="str">
        <f>E7</f>
        <v>Lokalita pro výstavbu rodinných domů BI 304,k.ú. Kelč - Staré Město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801 - SO 801 Terénní a sadové úpravy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Kelč-Staré Město</v>
      </c>
      <c r="G89" s="37"/>
      <c r="H89" s="37"/>
      <c r="I89" s="30" t="s">
        <v>22</v>
      </c>
      <c r="J89" s="67" t="str">
        <f>IF(J12="","",J12)</f>
        <v>7. 2. 2023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Město Kelč</v>
      </c>
      <c r="G91" s="37"/>
      <c r="H91" s="37"/>
      <c r="I91" s="30" t="s">
        <v>30</v>
      </c>
      <c r="J91" s="33" t="str">
        <f>E21</f>
        <v xml:space="preserve">LZ-PROJEKT plus s.r.o.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135</v>
      </c>
      <c r="D94" s="146"/>
      <c r="E94" s="146"/>
      <c r="F94" s="146"/>
      <c r="G94" s="146"/>
      <c r="H94" s="146"/>
      <c r="I94" s="146"/>
      <c r="J94" s="147" t="s">
        <v>136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137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138</v>
      </c>
    </row>
    <row r="97" spans="1:31" s="9" customFormat="1" ht="24.95" customHeight="1">
      <c r="B97" s="149"/>
      <c r="C97" s="150"/>
      <c r="D97" s="151" t="s">
        <v>139</v>
      </c>
      <c r="E97" s="152"/>
      <c r="F97" s="152"/>
      <c r="G97" s="152"/>
      <c r="H97" s="152"/>
      <c r="I97" s="152"/>
      <c r="J97" s="153">
        <f>J124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140</v>
      </c>
      <c r="E98" s="158"/>
      <c r="F98" s="158"/>
      <c r="G98" s="158"/>
      <c r="H98" s="158"/>
      <c r="I98" s="158"/>
      <c r="J98" s="159">
        <f>J125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1730</v>
      </c>
      <c r="E99" s="158"/>
      <c r="F99" s="158"/>
      <c r="G99" s="158"/>
      <c r="H99" s="158"/>
      <c r="I99" s="158"/>
      <c r="J99" s="159">
        <f>J143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145</v>
      </c>
      <c r="E100" s="158"/>
      <c r="F100" s="158"/>
      <c r="G100" s="158"/>
      <c r="H100" s="158"/>
      <c r="I100" s="158"/>
      <c r="J100" s="159">
        <f>J164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147</v>
      </c>
      <c r="E101" s="158"/>
      <c r="F101" s="158"/>
      <c r="G101" s="158"/>
      <c r="H101" s="158"/>
      <c r="I101" s="158"/>
      <c r="J101" s="159">
        <f>J167</f>
        <v>0</v>
      </c>
      <c r="K101" s="156"/>
      <c r="L101" s="160"/>
    </row>
    <row r="102" spans="1:31" s="9" customFormat="1" ht="24.95" customHeight="1">
      <c r="B102" s="149"/>
      <c r="C102" s="150"/>
      <c r="D102" s="151" t="s">
        <v>148</v>
      </c>
      <c r="E102" s="152"/>
      <c r="F102" s="152"/>
      <c r="G102" s="152"/>
      <c r="H102" s="152"/>
      <c r="I102" s="152"/>
      <c r="J102" s="153">
        <f>J169</f>
        <v>0</v>
      </c>
      <c r="K102" s="150"/>
      <c r="L102" s="154"/>
    </row>
    <row r="103" spans="1:31" s="10" customFormat="1" ht="19.899999999999999" customHeight="1">
      <c r="B103" s="155"/>
      <c r="C103" s="156"/>
      <c r="D103" s="157" t="s">
        <v>150</v>
      </c>
      <c r="E103" s="158"/>
      <c r="F103" s="158"/>
      <c r="G103" s="158"/>
      <c r="H103" s="158"/>
      <c r="I103" s="158"/>
      <c r="J103" s="159">
        <f>J170</f>
        <v>0</v>
      </c>
      <c r="K103" s="156"/>
      <c r="L103" s="160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152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6.25" customHeight="1">
      <c r="A113" s="35"/>
      <c r="B113" s="36"/>
      <c r="C113" s="37"/>
      <c r="D113" s="37"/>
      <c r="E113" s="323" t="str">
        <f>E7</f>
        <v>Lokalita pro výstavbu rodinných domů BI 304,k.ú. Kelč - Staré Město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122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5" t="str">
        <f>E9</f>
        <v>801 - SO 801 Terénní a sadové úpravy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Kelč-Staré Město</v>
      </c>
      <c r="G117" s="37"/>
      <c r="H117" s="37"/>
      <c r="I117" s="30" t="s">
        <v>22</v>
      </c>
      <c r="J117" s="67" t="str">
        <f>IF(J12="","",J12)</f>
        <v>7. 2. 2023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Město Kelč</v>
      </c>
      <c r="G119" s="37"/>
      <c r="H119" s="37"/>
      <c r="I119" s="30" t="s">
        <v>30</v>
      </c>
      <c r="J119" s="33" t="str">
        <f>E21</f>
        <v xml:space="preserve">LZ-PROJEKT plus s.r.o.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Fajfrová Irena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1"/>
      <c r="B122" s="162"/>
      <c r="C122" s="163" t="s">
        <v>153</v>
      </c>
      <c r="D122" s="164" t="s">
        <v>61</v>
      </c>
      <c r="E122" s="164" t="s">
        <v>57</v>
      </c>
      <c r="F122" s="164" t="s">
        <v>58</v>
      </c>
      <c r="G122" s="164" t="s">
        <v>154</v>
      </c>
      <c r="H122" s="164" t="s">
        <v>155</v>
      </c>
      <c r="I122" s="164" t="s">
        <v>156</v>
      </c>
      <c r="J122" s="164" t="s">
        <v>136</v>
      </c>
      <c r="K122" s="165" t="s">
        <v>157</v>
      </c>
      <c r="L122" s="166"/>
      <c r="M122" s="76" t="s">
        <v>1</v>
      </c>
      <c r="N122" s="77" t="s">
        <v>40</v>
      </c>
      <c r="O122" s="77" t="s">
        <v>158</v>
      </c>
      <c r="P122" s="77" t="s">
        <v>159</v>
      </c>
      <c r="Q122" s="77" t="s">
        <v>160</v>
      </c>
      <c r="R122" s="77" t="s">
        <v>161</v>
      </c>
      <c r="S122" s="77" t="s">
        <v>162</v>
      </c>
      <c r="T122" s="78" t="s">
        <v>163</v>
      </c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pans="1:65" s="2" customFormat="1" ht="22.9" customHeight="1">
      <c r="A123" s="35"/>
      <c r="B123" s="36"/>
      <c r="C123" s="83" t="s">
        <v>164</v>
      </c>
      <c r="D123" s="37"/>
      <c r="E123" s="37"/>
      <c r="F123" s="37"/>
      <c r="G123" s="37"/>
      <c r="H123" s="37"/>
      <c r="I123" s="37"/>
      <c r="J123" s="167">
        <f>BK123</f>
        <v>0</v>
      </c>
      <c r="K123" s="37"/>
      <c r="L123" s="40"/>
      <c r="M123" s="79"/>
      <c r="N123" s="168"/>
      <c r="O123" s="80"/>
      <c r="P123" s="169">
        <f>P124+P169</f>
        <v>0</v>
      </c>
      <c r="Q123" s="80"/>
      <c r="R123" s="169">
        <f>R124+R169</f>
        <v>1.7572000000000001</v>
      </c>
      <c r="S123" s="80"/>
      <c r="T123" s="170">
        <f>T124+T169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138</v>
      </c>
      <c r="BK123" s="171">
        <f>BK124+BK169</f>
        <v>0</v>
      </c>
    </row>
    <row r="124" spans="1:65" s="12" customFormat="1" ht="25.9" customHeight="1">
      <c r="B124" s="172"/>
      <c r="C124" s="173"/>
      <c r="D124" s="174" t="s">
        <v>75</v>
      </c>
      <c r="E124" s="175" t="s">
        <v>165</v>
      </c>
      <c r="F124" s="175" t="s">
        <v>166</v>
      </c>
      <c r="G124" s="173"/>
      <c r="H124" s="173"/>
      <c r="I124" s="176"/>
      <c r="J124" s="177">
        <f>BK124</f>
        <v>0</v>
      </c>
      <c r="K124" s="173"/>
      <c r="L124" s="178"/>
      <c r="M124" s="179"/>
      <c r="N124" s="180"/>
      <c r="O124" s="180"/>
      <c r="P124" s="181">
        <f>P125+P143+P164+P167</f>
        <v>0</v>
      </c>
      <c r="Q124" s="180"/>
      <c r="R124" s="181">
        <f>R125+R143+R164+R167</f>
        <v>1.7572000000000001</v>
      </c>
      <c r="S124" s="180"/>
      <c r="T124" s="182">
        <f>T125+T143+T164+T167</f>
        <v>0</v>
      </c>
      <c r="AR124" s="183" t="s">
        <v>84</v>
      </c>
      <c r="AT124" s="184" t="s">
        <v>75</v>
      </c>
      <c r="AU124" s="184" t="s">
        <v>76</v>
      </c>
      <c r="AY124" s="183" t="s">
        <v>167</v>
      </c>
      <c r="BK124" s="185">
        <f>BK125+BK143+BK164+BK167</f>
        <v>0</v>
      </c>
    </row>
    <row r="125" spans="1:65" s="12" customFormat="1" ht="22.9" customHeight="1">
      <c r="B125" s="172"/>
      <c r="C125" s="173"/>
      <c r="D125" s="174" t="s">
        <v>75</v>
      </c>
      <c r="E125" s="186" t="s">
        <v>84</v>
      </c>
      <c r="F125" s="186" t="s">
        <v>168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SUM(P126:P142)</f>
        <v>0</v>
      </c>
      <c r="Q125" s="180"/>
      <c r="R125" s="181">
        <f>SUM(R126:R142)</f>
        <v>6.5760000000000013E-2</v>
      </c>
      <c r="S125" s="180"/>
      <c r="T125" s="182">
        <f>SUM(T126:T142)</f>
        <v>0</v>
      </c>
      <c r="AR125" s="183" t="s">
        <v>84</v>
      </c>
      <c r="AT125" s="184" t="s">
        <v>75</v>
      </c>
      <c r="AU125" s="184" t="s">
        <v>84</v>
      </c>
      <c r="AY125" s="183" t="s">
        <v>167</v>
      </c>
      <c r="BK125" s="185">
        <f>SUM(BK126:BK142)</f>
        <v>0</v>
      </c>
    </row>
    <row r="126" spans="1:65" s="2" customFormat="1" ht="37.9" customHeight="1">
      <c r="A126" s="35"/>
      <c r="B126" s="36"/>
      <c r="C126" s="188" t="s">
        <v>84</v>
      </c>
      <c r="D126" s="188" t="s">
        <v>169</v>
      </c>
      <c r="E126" s="189" t="s">
        <v>238</v>
      </c>
      <c r="F126" s="190" t="s">
        <v>239</v>
      </c>
      <c r="G126" s="191" t="s">
        <v>192</v>
      </c>
      <c r="H126" s="192">
        <v>493.2</v>
      </c>
      <c r="I126" s="193"/>
      <c r="J126" s="194">
        <f>ROUND(I126*H126,2)</f>
        <v>0</v>
      </c>
      <c r="K126" s="190" t="s">
        <v>173</v>
      </c>
      <c r="L126" s="40"/>
      <c r="M126" s="195" t="s">
        <v>1</v>
      </c>
      <c r="N126" s="196" t="s">
        <v>41</v>
      </c>
      <c r="O126" s="72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174</v>
      </c>
      <c r="AT126" s="199" t="s">
        <v>169</v>
      </c>
      <c r="AU126" s="199" t="s">
        <v>86</v>
      </c>
      <c r="AY126" s="18" t="s">
        <v>167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84</v>
      </c>
      <c r="BK126" s="200">
        <f>ROUND(I126*H126,2)</f>
        <v>0</v>
      </c>
      <c r="BL126" s="18" t="s">
        <v>174</v>
      </c>
      <c r="BM126" s="199" t="s">
        <v>1731</v>
      </c>
    </row>
    <row r="127" spans="1:65" s="14" customFormat="1" ht="11.25">
      <c r="B127" s="213"/>
      <c r="C127" s="214"/>
      <c r="D127" s="203" t="s">
        <v>187</v>
      </c>
      <c r="E127" s="215" t="s">
        <v>1</v>
      </c>
      <c r="F127" s="216" t="s">
        <v>1732</v>
      </c>
      <c r="G127" s="214"/>
      <c r="H127" s="215" t="s">
        <v>1</v>
      </c>
      <c r="I127" s="217"/>
      <c r="J127" s="214"/>
      <c r="K127" s="214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187</v>
      </c>
      <c r="AU127" s="222" t="s">
        <v>86</v>
      </c>
      <c r="AV127" s="14" t="s">
        <v>84</v>
      </c>
      <c r="AW127" s="14" t="s">
        <v>32</v>
      </c>
      <c r="AX127" s="14" t="s">
        <v>76</v>
      </c>
      <c r="AY127" s="222" t="s">
        <v>167</v>
      </c>
    </row>
    <row r="128" spans="1:65" s="13" customFormat="1" ht="11.25">
      <c r="B128" s="201"/>
      <c r="C128" s="202"/>
      <c r="D128" s="203" t="s">
        <v>187</v>
      </c>
      <c r="E128" s="204" t="s">
        <v>1</v>
      </c>
      <c r="F128" s="205" t="s">
        <v>1733</v>
      </c>
      <c r="G128" s="202"/>
      <c r="H128" s="206">
        <v>493.2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187</v>
      </c>
      <c r="AU128" s="212" t="s">
        <v>86</v>
      </c>
      <c r="AV128" s="13" t="s">
        <v>86</v>
      </c>
      <c r="AW128" s="13" t="s">
        <v>32</v>
      </c>
      <c r="AX128" s="13" t="s">
        <v>84</v>
      </c>
      <c r="AY128" s="212" t="s">
        <v>167</v>
      </c>
    </row>
    <row r="129" spans="1:65" s="2" customFormat="1" ht="24.2" customHeight="1">
      <c r="A129" s="35"/>
      <c r="B129" s="36"/>
      <c r="C129" s="188" t="s">
        <v>86</v>
      </c>
      <c r="D129" s="188" t="s">
        <v>169</v>
      </c>
      <c r="E129" s="189" t="s">
        <v>254</v>
      </c>
      <c r="F129" s="190" t="s">
        <v>255</v>
      </c>
      <c r="G129" s="191" t="s">
        <v>192</v>
      </c>
      <c r="H129" s="192">
        <v>493.2</v>
      </c>
      <c r="I129" s="193"/>
      <c r="J129" s="194">
        <f>ROUND(I129*H129,2)</f>
        <v>0</v>
      </c>
      <c r="K129" s="190" t="s">
        <v>173</v>
      </c>
      <c r="L129" s="40"/>
      <c r="M129" s="195" t="s">
        <v>1</v>
      </c>
      <c r="N129" s="196" t="s">
        <v>41</v>
      </c>
      <c r="O129" s="72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174</v>
      </c>
      <c r="AT129" s="199" t="s">
        <v>169</v>
      </c>
      <c r="AU129" s="199" t="s">
        <v>86</v>
      </c>
      <c r="AY129" s="18" t="s">
        <v>167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84</v>
      </c>
      <c r="BK129" s="200">
        <f>ROUND(I129*H129,2)</f>
        <v>0</v>
      </c>
      <c r="BL129" s="18" t="s">
        <v>174</v>
      </c>
      <c r="BM129" s="199" t="s">
        <v>1734</v>
      </c>
    </row>
    <row r="130" spans="1:65" s="14" customFormat="1" ht="11.25">
      <c r="B130" s="213"/>
      <c r="C130" s="214"/>
      <c r="D130" s="203" t="s">
        <v>187</v>
      </c>
      <c r="E130" s="215" t="s">
        <v>1</v>
      </c>
      <c r="F130" s="216" t="s">
        <v>1735</v>
      </c>
      <c r="G130" s="214"/>
      <c r="H130" s="215" t="s">
        <v>1</v>
      </c>
      <c r="I130" s="217"/>
      <c r="J130" s="214"/>
      <c r="K130" s="214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187</v>
      </c>
      <c r="AU130" s="222" t="s">
        <v>86</v>
      </c>
      <c r="AV130" s="14" t="s">
        <v>84</v>
      </c>
      <c r="AW130" s="14" t="s">
        <v>32</v>
      </c>
      <c r="AX130" s="14" t="s">
        <v>76</v>
      </c>
      <c r="AY130" s="222" t="s">
        <v>167</v>
      </c>
    </row>
    <row r="131" spans="1:65" s="13" customFormat="1" ht="11.25">
      <c r="B131" s="201"/>
      <c r="C131" s="202"/>
      <c r="D131" s="203" t="s">
        <v>187</v>
      </c>
      <c r="E131" s="204" t="s">
        <v>1</v>
      </c>
      <c r="F131" s="205" t="s">
        <v>1733</v>
      </c>
      <c r="G131" s="202"/>
      <c r="H131" s="206">
        <v>493.2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187</v>
      </c>
      <c r="AU131" s="212" t="s">
        <v>86</v>
      </c>
      <c r="AV131" s="13" t="s">
        <v>86</v>
      </c>
      <c r="AW131" s="13" t="s">
        <v>32</v>
      </c>
      <c r="AX131" s="13" t="s">
        <v>84</v>
      </c>
      <c r="AY131" s="212" t="s">
        <v>167</v>
      </c>
    </row>
    <row r="132" spans="1:65" s="2" customFormat="1" ht="33" customHeight="1">
      <c r="A132" s="35"/>
      <c r="B132" s="36"/>
      <c r="C132" s="188" t="s">
        <v>179</v>
      </c>
      <c r="D132" s="188" t="s">
        <v>169</v>
      </c>
      <c r="E132" s="189" t="s">
        <v>298</v>
      </c>
      <c r="F132" s="190" t="s">
        <v>299</v>
      </c>
      <c r="G132" s="191" t="s">
        <v>172</v>
      </c>
      <c r="H132" s="192">
        <v>3288</v>
      </c>
      <c r="I132" s="193"/>
      <c r="J132" s="194">
        <f>ROUND(I132*H132,2)</f>
        <v>0</v>
      </c>
      <c r="K132" s="190" t="s">
        <v>173</v>
      </c>
      <c r="L132" s="40"/>
      <c r="M132" s="195" t="s">
        <v>1</v>
      </c>
      <c r="N132" s="196" t="s">
        <v>41</v>
      </c>
      <c r="O132" s="72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174</v>
      </c>
      <c r="AT132" s="199" t="s">
        <v>169</v>
      </c>
      <c r="AU132" s="199" t="s">
        <v>86</v>
      </c>
      <c r="AY132" s="18" t="s">
        <v>167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84</v>
      </c>
      <c r="BK132" s="200">
        <f>ROUND(I132*H132,2)</f>
        <v>0</v>
      </c>
      <c r="BL132" s="18" t="s">
        <v>174</v>
      </c>
      <c r="BM132" s="199" t="s">
        <v>1736</v>
      </c>
    </row>
    <row r="133" spans="1:65" s="13" customFormat="1" ht="11.25">
      <c r="B133" s="201"/>
      <c r="C133" s="202"/>
      <c r="D133" s="203" t="s">
        <v>187</v>
      </c>
      <c r="E133" s="204" t="s">
        <v>1</v>
      </c>
      <c r="F133" s="205" t="s">
        <v>1737</v>
      </c>
      <c r="G133" s="202"/>
      <c r="H133" s="206">
        <v>3288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187</v>
      </c>
      <c r="AU133" s="212" t="s">
        <v>86</v>
      </c>
      <c r="AV133" s="13" t="s">
        <v>86</v>
      </c>
      <c r="AW133" s="13" t="s">
        <v>32</v>
      </c>
      <c r="AX133" s="13" t="s">
        <v>84</v>
      </c>
      <c r="AY133" s="212" t="s">
        <v>167</v>
      </c>
    </row>
    <row r="134" spans="1:65" s="2" customFormat="1" ht="24.2" customHeight="1">
      <c r="A134" s="35"/>
      <c r="B134" s="36"/>
      <c r="C134" s="188" t="s">
        <v>174</v>
      </c>
      <c r="D134" s="188" t="s">
        <v>169</v>
      </c>
      <c r="E134" s="189" t="s">
        <v>303</v>
      </c>
      <c r="F134" s="190" t="s">
        <v>304</v>
      </c>
      <c r="G134" s="191" t="s">
        <v>172</v>
      </c>
      <c r="H134" s="192">
        <v>3288</v>
      </c>
      <c r="I134" s="193"/>
      <c r="J134" s="194">
        <f>ROUND(I134*H134,2)</f>
        <v>0</v>
      </c>
      <c r="K134" s="190" t="s">
        <v>173</v>
      </c>
      <c r="L134" s="40"/>
      <c r="M134" s="195" t="s">
        <v>1</v>
      </c>
      <c r="N134" s="196" t="s">
        <v>41</v>
      </c>
      <c r="O134" s="72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174</v>
      </c>
      <c r="AT134" s="199" t="s">
        <v>169</v>
      </c>
      <c r="AU134" s="199" t="s">
        <v>86</v>
      </c>
      <c r="AY134" s="18" t="s">
        <v>167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84</v>
      </c>
      <c r="BK134" s="200">
        <f>ROUND(I134*H134,2)</f>
        <v>0</v>
      </c>
      <c r="BL134" s="18" t="s">
        <v>174</v>
      </c>
      <c r="BM134" s="199" t="s">
        <v>1738</v>
      </c>
    </row>
    <row r="135" spans="1:65" s="13" customFormat="1" ht="11.25">
      <c r="B135" s="201"/>
      <c r="C135" s="202"/>
      <c r="D135" s="203" t="s">
        <v>187</v>
      </c>
      <c r="E135" s="204" t="s">
        <v>1</v>
      </c>
      <c r="F135" s="205" t="s">
        <v>1739</v>
      </c>
      <c r="G135" s="202"/>
      <c r="H135" s="206">
        <v>2042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187</v>
      </c>
      <c r="AU135" s="212" t="s">
        <v>86</v>
      </c>
      <c r="AV135" s="13" t="s">
        <v>86</v>
      </c>
      <c r="AW135" s="13" t="s">
        <v>32</v>
      </c>
      <c r="AX135" s="13" t="s">
        <v>76</v>
      </c>
      <c r="AY135" s="212" t="s">
        <v>167</v>
      </c>
    </row>
    <row r="136" spans="1:65" s="13" customFormat="1" ht="11.25">
      <c r="B136" s="201"/>
      <c r="C136" s="202"/>
      <c r="D136" s="203" t="s">
        <v>187</v>
      </c>
      <c r="E136" s="204" t="s">
        <v>1</v>
      </c>
      <c r="F136" s="205" t="s">
        <v>1740</v>
      </c>
      <c r="G136" s="202"/>
      <c r="H136" s="206">
        <v>1246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187</v>
      </c>
      <c r="AU136" s="212" t="s">
        <v>86</v>
      </c>
      <c r="AV136" s="13" t="s">
        <v>86</v>
      </c>
      <c r="AW136" s="13" t="s">
        <v>32</v>
      </c>
      <c r="AX136" s="13" t="s">
        <v>76</v>
      </c>
      <c r="AY136" s="212" t="s">
        <v>167</v>
      </c>
    </row>
    <row r="137" spans="1:65" s="15" customFormat="1" ht="11.25">
      <c r="B137" s="223"/>
      <c r="C137" s="224"/>
      <c r="D137" s="203" t="s">
        <v>187</v>
      </c>
      <c r="E137" s="225" t="s">
        <v>1</v>
      </c>
      <c r="F137" s="226" t="s">
        <v>244</v>
      </c>
      <c r="G137" s="224"/>
      <c r="H137" s="227">
        <v>3288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187</v>
      </c>
      <c r="AU137" s="233" t="s">
        <v>86</v>
      </c>
      <c r="AV137" s="15" t="s">
        <v>174</v>
      </c>
      <c r="AW137" s="15" t="s">
        <v>32</v>
      </c>
      <c r="AX137" s="15" t="s">
        <v>84</v>
      </c>
      <c r="AY137" s="233" t="s">
        <v>167</v>
      </c>
    </row>
    <row r="138" spans="1:65" s="2" customFormat="1" ht="16.5" customHeight="1">
      <c r="A138" s="35"/>
      <c r="B138" s="36"/>
      <c r="C138" s="234" t="s">
        <v>189</v>
      </c>
      <c r="D138" s="234" t="s">
        <v>278</v>
      </c>
      <c r="E138" s="235" t="s">
        <v>307</v>
      </c>
      <c r="F138" s="236" t="s">
        <v>308</v>
      </c>
      <c r="G138" s="237" t="s">
        <v>309</v>
      </c>
      <c r="H138" s="238">
        <v>65.760000000000005</v>
      </c>
      <c r="I138" s="239"/>
      <c r="J138" s="240">
        <f>ROUND(I138*H138,2)</f>
        <v>0</v>
      </c>
      <c r="K138" s="236" t="s">
        <v>173</v>
      </c>
      <c r="L138" s="241"/>
      <c r="M138" s="242" t="s">
        <v>1</v>
      </c>
      <c r="N138" s="243" t="s">
        <v>41</v>
      </c>
      <c r="O138" s="72"/>
      <c r="P138" s="197">
        <f>O138*H138</f>
        <v>0</v>
      </c>
      <c r="Q138" s="197">
        <v>1E-3</v>
      </c>
      <c r="R138" s="197">
        <f>Q138*H138</f>
        <v>6.5760000000000013E-2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207</v>
      </c>
      <c r="AT138" s="199" t="s">
        <v>278</v>
      </c>
      <c r="AU138" s="199" t="s">
        <v>86</v>
      </c>
      <c r="AY138" s="18" t="s">
        <v>167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8" t="s">
        <v>84</v>
      </c>
      <c r="BK138" s="200">
        <f>ROUND(I138*H138,2)</f>
        <v>0</v>
      </c>
      <c r="BL138" s="18" t="s">
        <v>174</v>
      </c>
      <c r="BM138" s="199" t="s">
        <v>1741</v>
      </c>
    </row>
    <row r="139" spans="1:65" s="13" customFormat="1" ht="11.25">
      <c r="B139" s="201"/>
      <c r="C139" s="202"/>
      <c r="D139" s="203" t="s">
        <v>187</v>
      </c>
      <c r="E139" s="202"/>
      <c r="F139" s="205" t="s">
        <v>1742</v>
      </c>
      <c r="G139" s="202"/>
      <c r="H139" s="206">
        <v>65.760000000000005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187</v>
      </c>
      <c r="AU139" s="212" t="s">
        <v>86</v>
      </c>
      <c r="AV139" s="13" t="s">
        <v>86</v>
      </c>
      <c r="AW139" s="13" t="s">
        <v>4</v>
      </c>
      <c r="AX139" s="13" t="s">
        <v>84</v>
      </c>
      <c r="AY139" s="212" t="s">
        <v>167</v>
      </c>
    </row>
    <row r="140" spans="1:65" s="2" customFormat="1" ht="21.75" customHeight="1">
      <c r="A140" s="35"/>
      <c r="B140" s="36"/>
      <c r="C140" s="188" t="s">
        <v>195</v>
      </c>
      <c r="D140" s="188" t="s">
        <v>169</v>
      </c>
      <c r="E140" s="189" t="s">
        <v>313</v>
      </c>
      <c r="F140" s="190" t="s">
        <v>314</v>
      </c>
      <c r="G140" s="191" t="s">
        <v>172</v>
      </c>
      <c r="H140" s="192">
        <v>3288</v>
      </c>
      <c r="I140" s="193"/>
      <c r="J140" s="194">
        <f>ROUND(I140*H140,2)</f>
        <v>0</v>
      </c>
      <c r="K140" s="190" t="s">
        <v>173</v>
      </c>
      <c r="L140" s="40"/>
      <c r="M140" s="195" t="s">
        <v>1</v>
      </c>
      <c r="N140" s="196" t="s">
        <v>41</v>
      </c>
      <c r="O140" s="72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174</v>
      </c>
      <c r="AT140" s="199" t="s">
        <v>169</v>
      </c>
      <c r="AU140" s="199" t="s">
        <v>86</v>
      </c>
      <c r="AY140" s="18" t="s">
        <v>167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84</v>
      </c>
      <c r="BK140" s="200">
        <f>ROUND(I140*H140,2)</f>
        <v>0</v>
      </c>
      <c r="BL140" s="18" t="s">
        <v>174</v>
      </c>
      <c r="BM140" s="199" t="s">
        <v>1743</v>
      </c>
    </row>
    <row r="141" spans="1:65" s="2" customFormat="1" ht="16.5" customHeight="1">
      <c r="A141" s="35"/>
      <c r="B141" s="36"/>
      <c r="C141" s="188" t="s">
        <v>201</v>
      </c>
      <c r="D141" s="188" t="s">
        <v>169</v>
      </c>
      <c r="E141" s="189" t="s">
        <v>317</v>
      </c>
      <c r="F141" s="190" t="s">
        <v>318</v>
      </c>
      <c r="G141" s="191" t="s">
        <v>172</v>
      </c>
      <c r="H141" s="192">
        <v>3288</v>
      </c>
      <c r="I141" s="193"/>
      <c r="J141" s="194">
        <f>ROUND(I141*H141,2)</f>
        <v>0</v>
      </c>
      <c r="K141" s="190" t="s">
        <v>173</v>
      </c>
      <c r="L141" s="40"/>
      <c r="M141" s="195" t="s">
        <v>1</v>
      </c>
      <c r="N141" s="196" t="s">
        <v>41</v>
      </c>
      <c r="O141" s="72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174</v>
      </c>
      <c r="AT141" s="199" t="s">
        <v>169</v>
      </c>
      <c r="AU141" s="199" t="s">
        <v>86</v>
      </c>
      <c r="AY141" s="18" t="s">
        <v>167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84</v>
      </c>
      <c r="BK141" s="200">
        <f>ROUND(I141*H141,2)</f>
        <v>0</v>
      </c>
      <c r="BL141" s="18" t="s">
        <v>174</v>
      </c>
      <c r="BM141" s="199" t="s">
        <v>1744</v>
      </c>
    </row>
    <row r="142" spans="1:65" s="2" customFormat="1" ht="16.5" customHeight="1">
      <c r="A142" s="35"/>
      <c r="B142" s="36"/>
      <c r="C142" s="188" t="s">
        <v>207</v>
      </c>
      <c r="D142" s="188" t="s">
        <v>169</v>
      </c>
      <c r="E142" s="189" t="s">
        <v>321</v>
      </c>
      <c r="F142" s="190" t="s">
        <v>322</v>
      </c>
      <c r="G142" s="191" t="s">
        <v>172</v>
      </c>
      <c r="H142" s="192">
        <v>3288</v>
      </c>
      <c r="I142" s="193"/>
      <c r="J142" s="194">
        <f>ROUND(I142*H142,2)</f>
        <v>0</v>
      </c>
      <c r="K142" s="190" t="s">
        <v>1</v>
      </c>
      <c r="L142" s="40"/>
      <c r="M142" s="195" t="s">
        <v>1</v>
      </c>
      <c r="N142" s="196" t="s">
        <v>41</v>
      </c>
      <c r="O142" s="72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174</v>
      </c>
      <c r="AT142" s="199" t="s">
        <v>169</v>
      </c>
      <c r="AU142" s="199" t="s">
        <v>86</v>
      </c>
      <c r="AY142" s="18" t="s">
        <v>167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84</v>
      </c>
      <c r="BK142" s="200">
        <f>ROUND(I142*H142,2)</f>
        <v>0</v>
      </c>
      <c r="BL142" s="18" t="s">
        <v>174</v>
      </c>
      <c r="BM142" s="199" t="s">
        <v>1745</v>
      </c>
    </row>
    <row r="143" spans="1:65" s="12" customFormat="1" ht="22.9" customHeight="1">
      <c r="B143" s="172"/>
      <c r="C143" s="173"/>
      <c r="D143" s="174" t="s">
        <v>75</v>
      </c>
      <c r="E143" s="186" t="s">
        <v>1746</v>
      </c>
      <c r="F143" s="186" t="s">
        <v>1747</v>
      </c>
      <c r="G143" s="173"/>
      <c r="H143" s="173"/>
      <c r="I143" s="176"/>
      <c r="J143" s="187">
        <f>BK143</f>
        <v>0</v>
      </c>
      <c r="K143" s="173"/>
      <c r="L143" s="178"/>
      <c r="M143" s="179"/>
      <c r="N143" s="180"/>
      <c r="O143" s="180"/>
      <c r="P143" s="181">
        <f>SUM(P144:P163)</f>
        <v>0</v>
      </c>
      <c r="Q143" s="180"/>
      <c r="R143" s="181">
        <f>SUM(R144:R163)</f>
        <v>0.87656000000000001</v>
      </c>
      <c r="S143" s="180"/>
      <c r="T143" s="182">
        <f>SUM(T144:T163)</f>
        <v>0</v>
      </c>
      <c r="AR143" s="183" t="s">
        <v>84</v>
      </c>
      <c r="AT143" s="184" t="s">
        <v>75</v>
      </c>
      <c r="AU143" s="184" t="s">
        <v>84</v>
      </c>
      <c r="AY143" s="183" t="s">
        <v>167</v>
      </c>
      <c r="BK143" s="185">
        <f>SUM(BK144:BK163)</f>
        <v>0</v>
      </c>
    </row>
    <row r="144" spans="1:65" s="2" customFormat="1" ht="33" customHeight="1">
      <c r="A144" s="35"/>
      <c r="B144" s="36"/>
      <c r="C144" s="188" t="s">
        <v>213</v>
      </c>
      <c r="D144" s="188" t="s">
        <v>169</v>
      </c>
      <c r="E144" s="189" t="s">
        <v>1748</v>
      </c>
      <c r="F144" s="190" t="s">
        <v>1749</v>
      </c>
      <c r="G144" s="191" t="s">
        <v>338</v>
      </c>
      <c r="H144" s="192">
        <v>4</v>
      </c>
      <c r="I144" s="193"/>
      <c r="J144" s="194">
        <f>ROUND(I144*H144,2)</f>
        <v>0</v>
      </c>
      <c r="K144" s="190" t="s">
        <v>173</v>
      </c>
      <c r="L144" s="40"/>
      <c r="M144" s="195" t="s">
        <v>1</v>
      </c>
      <c r="N144" s="196" t="s">
        <v>41</v>
      </c>
      <c r="O144" s="72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174</v>
      </c>
      <c r="AT144" s="199" t="s">
        <v>169</v>
      </c>
      <c r="AU144" s="199" t="s">
        <v>86</v>
      </c>
      <c r="AY144" s="18" t="s">
        <v>167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84</v>
      </c>
      <c r="BK144" s="200">
        <f>ROUND(I144*H144,2)</f>
        <v>0</v>
      </c>
      <c r="BL144" s="18" t="s">
        <v>174</v>
      </c>
      <c r="BM144" s="199" t="s">
        <v>1750</v>
      </c>
    </row>
    <row r="145" spans="1:65" s="2" customFormat="1" ht="16.5" customHeight="1">
      <c r="A145" s="35"/>
      <c r="B145" s="36"/>
      <c r="C145" s="234" t="s">
        <v>218</v>
      </c>
      <c r="D145" s="234" t="s">
        <v>278</v>
      </c>
      <c r="E145" s="235" t="s">
        <v>1751</v>
      </c>
      <c r="F145" s="236" t="s">
        <v>1752</v>
      </c>
      <c r="G145" s="237" t="s">
        <v>192</v>
      </c>
      <c r="H145" s="238">
        <v>2.06</v>
      </c>
      <c r="I145" s="239"/>
      <c r="J145" s="240">
        <f>ROUND(I145*H145,2)</f>
        <v>0</v>
      </c>
      <c r="K145" s="236" t="s">
        <v>173</v>
      </c>
      <c r="L145" s="241"/>
      <c r="M145" s="242" t="s">
        <v>1</v>
      </c>
      <c r="N145" s="243" t="s">
        <v>41</v>
      </c>
      <c r="O145" s="72"/>
      <c r="P145" s="197">
        <f>O145*H145</f>
        <v>0</v>
      </c>
      <c r="Q145" s="197">
        <v>0.22</v>
      </c>
      <c r="R145" s="197">
        <f>Q145*H145</f>
        <v>0.45319999999999999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207</v>
      </c>
      <c r="AT145" s="199" t="s">
        <v>278</v>
      </c>
      <c r="AU145" s="199" t="s">
        <v>86</v>
      </c>
      <c r="AY145" s="18" t="s">
        <v>167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84</v>
      </c>
      <c r="BK145" s="200">
        <f>ROUND(I145*H145,2)</f>
        <v>0</v>
      </c>
      <c r="BL145" s="18" t="s">
        <v>174</v>
      </c>
      <c r="BM145" s="199" t="s">
        <v>1753</v>
      </c>
    </row>
    <row r="146" spans="1:65" s="13" customFormat="1" ht="11.25">
      <c r="B146" s="201"/>
      <c r="C146" s="202"/>
      <c r="D146" s="203" t="s">
        <v>187</v>
      </c>
      <c r="E146" s="204" t="s">
        <v>1</v>
      </c>
      <c r="F146" s="205" t="s">
        <v>1754</v>
      </c>
      <c r="G146" s="202"/>
      <c r="H146" s="206">
        <v>2.06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187</v>
      </c>
      <c r="AU146" s="212" t="s">
        <v>86</v>
      </c>
      <c r="AV146" s="13" t="s">
        <v>86</v>
      </c>
      <c r="AW146" s="13" t="s">
        <v>32</v>
      </c>
      <c r="AX146" s="13" t="s">
        <v>84</v>
      </c>
      <c r="AY146" s="212" t="s">
        <v>167</v>
      </c>
    </row>
    <row r="147" spans="1:65" s="2" customFormat="1" ht="24.2" customHeight="1">
      <c r="A147" s="35"/>
      <c r="B147" s="36"/>
      <c r="C147" s="188" t="s">
        <v>222</v>
      </c>
      <c r="D147" s="188" t="s">
        <v>169</v>
      </c>
      <c r="E147" s="189" t="s">
        <v>1755</v>
      </c>
      <c r="F147" s="190" t="s">
        <v>1756</v>
      </c>
      <c r="G147" s="191" t="s">
        <v>338</v>
      </c>
      <c r="H147" s="192">
        <v>4</v>
      </c>
      <c r="I147" s="193"/>
      <c r="J147" s="194">
        <f t="shared" ref="J147:J154" si="0">ROUND(I147*H147,2)</f>
        <v>0</v>
      </c>
      <c r="K147" s="190" t="s">
        <v>173</v>
      </c>
      <c r="L147" s="40"/>
      <c r="M147" s="195" t="s">
        <v>1</v>
      </c>
      <c r="N147" s="196" t="s">
        <v>41</v>
      </c>
      <c r="O147" s="72"/>
      <c r="P147" s="197">
        <f t="shared" ref="P147:P154" si="1">O147*H147</f>
        <v>0</v>
      </c>
      <c r="Q147" s="197">
        <v>0</v>
      </c>
      <c r="R147" s="197">
        <f t="shared" ref="R147:R154" si="2">Q147*H147</f>
        <v>0</v>
      </c>
      <c r="S147" s="197">
        <v>0</v>
      </c>
      <c r="T147" s="198">
        <f t="shared" ref="T147:T154" si="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174</v>
      </c>
      <c r="AT147" s="199" t="s">
        <v>169</v>
      </c>
      <c r="AU147" s="199" t="s">
        <v>86</v>
      </c>
      <c r="AY147" s="18" t="s">
        <v>167</v>
      </c>
      <c r="BE147" s="200">
        <f t="shared" ref="BE147:BE154" si="4">IF(N147="základní",J147,0)</f>
        <v>0</v>
      </c>
      <c r="BF147" s="200">
        <f t="shared" ref="BF147:BF154" si="5">IF(N147="snížená",J147,0)</f>
        <v>0</v>
      </c>
      <c r="BG147" s="200">
        <f t="shared" ref="BG147:BG154" si="6">IF(N147="zákl. přenesená",J147,0)</f>
        <v>0</v>
      </c>
      <c r="BH147" s="200">
        <f t="shared" ref="BH147:BH154" si="7">IF(N147="sníž. přenesená",J147,0)</f>
        <v>0</v>
      </c>
      <c r="BI147" s="200">
        <f t="shared" ref="BI147:BI154" si="8">IF(N147="nulová",J147,0)</f>
        <v>0</v>
      </c>
      <c r="BJ147" s="18" t="s">
        <v>84</v>
      </c>
      <c r="BK147" s="200">
        <f t="shared" ref="BK147:BK154" si="9">ROUND(I147*H147,2)</f>
        <v>0</v>
      </c>
      <c r="BL147" s="18" t="s">
        <v>174</v>
      </c>
      <c r="BM147" s="199" t="s">
        <v>1757</v>
      </c>
    </row>
    <row r="148" spans="1:65" s="2" customFormat="1" ht="16.5" customHeight="1">
      <c r="A148" s="35"/>
      <c r="B148" s="36"/>
      <c r="C148" s="234" t="s">
        <v>227</v>
      </c>
      <c r="D148" s="234" t="s">
        <v>278</v>
      </c>
      <c r="E148" s="235" t="s">
        <v>1758</v>
      </c>
      <c r="F148" s="236" t="s">
        <v>1759</v>
      </c>
      <c r="G148" s="237" t="s">
        <v>338</v>
      </c>
      <c r="H148" s="238">
        <v>1</v>
      </c>
      <c r="I148" s="239"/>
      <c r="J148" s="240">
        <f t="shared" si="0"/>
        <v>0</v>
      </c>
      <c r="K148" s="236" t="s">
        <v>173</v>
      </c>
      <c r="L148" s="241"/>
      <c r="M148" s="242" t="s">
        <v>1</v>
      </c>
      <c r="N148" s="243" t="s">
        <v>41</v>
      </c>
      <c r="O148" s="72"/>
      <c r="P148" s="197">
        <f t="shared" si="1"/>
        <v>0</v>
      </c>
      <c r="Q148" s="197">
        <v>6.3E-2</v>
      </c>
      <c r="R148" s="197">
        <f t="shared" si="2"/>
        <v>6.3E-2</v>
      </c>
      <c r="S148" s="197">
        <v>0</v>
      </c>
      <c r="T148" s="198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207</v>
      </c>
      <c r="AT148" s="199" t="s">
        <v>278</v>
      </c>
      <c r="AU148" s="199" t="s">
        <v>86</v>
      </c>
      <c r="AY148" s="18" t="s">
        <v>167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8" t="s">
        <v>84</v>
      </c>
      <c r="BK148" s="200">
        <f t="shared" si="9"/>
        <v>0</v>
      </c>
      <c r="BL148" s="18" t="s">
        <v>174</v>
      </c>
      <c r="BM148" s="199" t="s">
        <v>1760</v>
      </c>
    </row>
    <row r="149" spans="1:65" s="2" customFormat="1" ht="16.5" customHeight="1">
      <c r="A149" s="35"/>
      <c r="B149" s="36"/>
      <c r="C149" s="234" t="s">
        <v>231</v>
      </c>
      <c r="D149" s="234" t="s">
        <v>278</v>
      </c>
      <c r="E149" s="235" t="s">
        <v>1761</v>
      </c>
      <c r="F149" s="236" t="s">
        <v>1762</v>
      </c>
      <c r="G149" s="237" t="s">
        <v>338</v>
      </c>
      <c r="H149" s="238">
        <v>3</v>
      </c>
      <c r="I149" s="239"/>
      <c r="J149" s="240">
        <f t="shared" si="0"/>
        <v>0</v>
      </c>
      <c r="K149" s="236" t="s">
        <v>1</v>
      </c>
      <c r="L149" s="241"/>
      <c r="M149" s="242" t="s">
        <v>1</v>
      </c>
      <c r="N149" s="243" t="s">
        <v>41</v>
      </c>
      <c r="O149" s="72"/>
      <c r="P149" s="197">
        <f t="shared" si="1"/>
        <v>0</v>
      </c>
      <c r="Q149" s="197">
        <v>6.3E-2</v>
      </c>
      <c r="R149" s="197">
        <f t="shared" si="2"/>
        <v>0.189</v>
      </c>
      <c r="S149" s="197">
        <v>0</v>
      </c>
      <c r="T149" s="19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207</v>
      </c>
      <c r="AT149" s="199" t="s">
        <v>278</v>
      </c>
      <c r="AU149" s="199" t="s">
        <v>86</v>
      </c>
      <c r="AY149" s="18" t="s">
        <v>167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8" t="s">
        <v>84</v>
      </c>
      <c r="BK149" s="200">
        <f t="shared" si="9"/>
        <v>0</v>
      </c>
      <c r="BL149" s="18" t="s">
        <v>174</v>
      </c>
      <c r="BM149" s="199" t="s">
        <v>1763</v>
      </c>
    </row>
    <row r="150" spans="1:65" s="2" customFormat="1" ht="24.2" customHeight="1">
      <c r="A150" s="35"/>
      <c r="B150" s="36"/>
      <c r="C150" s="188" t="s">
        <v>237</v>
      </c>
      <c r="D150" s="188" t="s">
        <v>169</v>
      </c>
      <c r="E150" s="189" t="s">
        <v>1764</v>
      </c>
      <c r="F150" s="190" t="s">
        <v>1765</v>
      </c>
      <c r="G150" s="191" t="s">
        <v>338</v>
      </c>
      <c r="H150" s="192">
        <v>4</v>
      </c>
      <c r="I150" s="193"/>
      <c r="J150" s="194">
        <f t="shared" si="0"/>
        <v>0</v>
      </c>
      <c r="K150" s="190" t="s">
        <v>173</v>
      </c>
      <c r="L150" s="40"/>
      <c r="M150" s="195" t="s">
        <v>1</v>
      </c>
      <c r="N150" s="196" t="s">
        <v>41</v>
      </c>
      <c r="O150" s="72"/>
      <c r="P150" s="197">
        <f t="shared" si="1"/>
        <v>0</v>
      </c>
      <c r="Q150" s="197">
        <v>6.0000000000000002E-5</v>
      </c>
      <c r="R150" s="197">
        <f t="shared" si="2"/>
        <v>2.4000000000000001E-4</v>
      </c>
      <c r="S150" s="197">
        <v>0</v>
      </c>
      <c r="T150" s="19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174</v>
      </c>
      <c r="AT150" s="199" t="s">
        <v>169</v>
      </c>
      <c r="AU150" s="199" t="s">
        <v>86</v>
      </c>
      <c r="AY150" s="18" t="s">
        <v>167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18" t="s">
        <v>84</v>
      </c>
      <c r="BK150" s="200">
        <f t="shared" si="9"/>
        <v>0</v>
      </c>
      <c r="BL150" s="18" t="s">
        <v>174</v>
      </c>
      <c r="BM150" s="199" t="s">
        <v>1766</v>
      </c>
    </row>
    <row r="151" spans="1:65" s="2" customFormat="1" ht="24.2" customHeight="1">
      <c r="A151" s="35"/>
      <c r="B151" s="36"/>
      <c r="C151" s="234" t="s">
        <v>8</v>
      </c>
      <c r="D151" s="234" t="s">
        <v>278</v>
      </c>
      <c r="E151" s="235" t="s">
        <v>1767</v>
      </c>
      <c r="F151" s="236" t="s">
        <v>1768</v>
      </c>
      <c r="G151" s="237" t="s">
        <v>338</v>
      </c>
      <c r="H151" s="238">
        <v>12.12</v>
      </c>
      <c r="I151" s="239"/>
      <c r="J151" s="240">
        <f t="shared" si="0"/>
        <v>0</v>
      </c>
      <c r="K151" s="236" t="s">
        <v>1</v>
      </c>
      <c r="L151" s="241"/>
      <c r="M151" s="242" t="s">
        <v>1</v>
      </c>
      <c r="N151" s="243" t="s">
        <v>41</v>
      </c>
      <c r="O151" s="72"/>
      <c r="P151" s="197">
        <f t="shared" si="1"/>
        <v>0</v>
      </c>
      <c r="Q151" s="197">
        <v>3.0000000000000001E-3</v>
      </c>
      <c r="R151" s="197">
        <f t="shared" si="2"/>
        <v>3.6359999999999996E-2</v>
      </c>
      <c r="S151" s="197">
        <v>0</v>
      </c>
      <c r="T151" s="19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207</v>
      </c>
      <c r="AT151" s="199" t="s">
        <v>278</v>
      </c>
      <c r="AU151" s="199" t="s">
        <v>86</v>
      </c>
      <c r="AY151" s="18" t="s">
        <v>167</v>
      </c>
      <c r="BE151" s="200">
        <f t="shared" si="4"/>
        <v>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18" t="s">
        <v>84</v>
      </c>
      <c r="BK151" s="200">
        <f t="shared" si="9"/>
        <v>0</v>
      </c>
      <c r="BL151" s="18" t="s">
        <v>174</v>
      </c>
      <c r="BM151" s="199" t="s">
        <v>1769</v>
      </c>
    </row>
    <row r="152" spans="1:65" s="2" customFormat="1" ht="24.2" customHeight="1">
      <c r="A152" s="35"/>
      <c r="B152" s="36"/>
      <c r="C152" s="234" t="s">
        <v>248</v>
      </c>
      <c r="D152" s="234" t="s">
        <v>278</v>
      </c>
      <c r="E152" s="235" t="s">
        <v>1770</v>
      </c>
      <c r="F152" s="236" t="s">
        <v>1771</v>
      </c>
      <c r="G152" s="237" t="s">
        <v>338</v>
      </c>
      <c r="H152" s="238">
        <v>12.12</v>
      </c>
      <c r="I152" s="239"/>
      <c r="J152" s="240">
        <f t="shared" si="0"/>
        <v>0</v>
      </c>
      <c r="K152" s="236" t="s">
        <v>1</v>
      </c>
      <c r="L152" s="241"/>
      <c r="M152" s="242" t="s">
        <v>1</v>
      </c>
      <c r="N152" s="243" t="s">
        <v>41</v>
      </c>
      <c r="O152" s="72"/>
      <c r="P152" s="197">
        <f t="shared" si="1"/>
        <v>0</v>
      </c>
      <c r="Q152" s="197">
        <v>3.0000000000000001E-3</v>
      </c>
      <c r="R152" s="197">
        <f t="shared" si="2"/>
        <v>3.6359999999999996E-2</v>
      </c>
      <c r="S152" s="197">
        <v>0</v>
      </c>
      <c r="T152" s="19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207</v>
      </c>
      <c r="AT152" s="199" t="s">
        <v>278</v>
      </c>
      <c r="AU152" s="199" t="s">
        <v>86</v>
      </c>
      <c r="AY152" s="18" t="s">
        <v>167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8" t="s">
        <v>84</v>
      </c>
      <c r="BK152" s="200">
        <f t="shared" si="9"/>
        <v>0</v>
      </c>
      <c r="BL152" s="18" t="s">
        <v>174</v>
      </c>
      <c r="BM152" s="199" t="s">
        <v>1772</v>
      </c>
    </row>
    <row r="153" spans="1:65" s="2" customFormat="1" ht="24.2" customHeight="1">
      <c r="A153" s="35"/>
      <c r="B153" s="36"/>
      <c r="C153" s="188" t="s">
        <v>253</v>
      </c>
      <c r="D153" s="188" t="s">
        <v>169</v>
      </c>
      <c r="E153" s="189" t="s">
        <v>1773</v>
      </c>
      <c r="F153" s="190" t="s">
        <v>1774</v>
      </c>
      <c r="G153" s="191" t="s">
        <v>172</v>
      </c>
      <c r="H153" s="192">
        <v>8</v>
      </c>
      <c r="I153" s="193"/>
      <c r="J153" s="194">
        <f t="shared" si="0"/>
        <v>0</v>
      </c>
      <c r="K153" s="190" t="s">
        <v>173</v>
      </c>
      <c r="L153" s="40"/>
      <c r="M153" s="195" t="s">
        <v>1</v>
      </c>
      <c r="N153" s="196" t="s">
        <v>41</v>
      </c>
      <c r="O153" s="72"/>
      <c r="P153" s="197">
        <f t="shared" si="1"/>
        <v>0</v>
      </c>
      <c r="Q153" s="197">
        <v>0</v>
      </c>
      <c r="R153" s="197">
        <f t="shared" si="2"/>
        <v>0</v>
      </c>
      <c r="S153" s="197">
        <v>0</v>
      </c>
      <c r="T153" s="19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174</v>
      </c>
      <c r="AT153" s="199" t="s">
        <v>169</v>
      </c>
      <c r="AU153" s="199" t="s">
        <v>86</v>
      </c>
      <c r="AY153" s="18" t="s">
        <v>167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8" t="s">
        <v>84</v>
      </c>
      <c r="BK153" s="200">
        <f t="shared" si="9"/>
        <v>0</v>
      </c>
      <c r="BL153" s="18" t="s">
        <v>174</v>
      </c>
      <c r="BM153" s="199" t="s">
        <v>1775</v>
      </c>
    </row>
    <row r="154" spans="1:65" s="2" customFormat="1" ht="16.5" customHeight="1">
      <c r="A154" s="35"/>
      <c r="B154" s="36"/>
      <c r="C154" s="234" t="s">
        <v>259</v>
      </c>
      <c r="D154" s="234" t="s">
        <v>278</v>
      </c>
      <c r="E154" s="235" t="s">
        <v>1776</v>
      </c>
      <c r="F154" s="236" t="s">
        <v>1777</v>
      </c>
      <c r="G154" s="237" t="s">
        <v>192</v>
      </c>
      <c r="H154" s="238">
        <v>0.41199999999999998</v>
      </c>
      <c r="I154" s="239"/>
      <c r="J154" s="240">
        <f t="shared" si="0"/>
        <v>0</v>
      </c>
      <c r="K154" s="236" t="s">
        <v>173</v>
      </c>
      <c r="L154" s="241"/>
      <c r="M154" s="242" t="s">
        <v>1</v>
      </c>
      <c r="N154" s="243" t="s">
        <v>41</v>
      </c>
      <c r="O154" s="72"/>
      <c r="P154" s="197">
        <f t="shared" si="1"/>
        <v>0</v>
      </c>
      <c r="Q154" s="197">
        <v>0.2</v>
      </c>
      <c r="R154" s="197">
        <f t="shared" si="2"/>
        <v>8.2400000000000001E-2</v>
      </c>
      <c r="S154" s="197">
        <v>0</v>
      </c>
      <c r="T154" s="19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207</v>
      </c>
      <c r="AT154" s="199" t="s">
        <v>278</v>
      </c>
      <c r="AU154" s="199" t="s">
        <v>86</v>
      </c>
      <c r="AY154" s="18" t="s">
        <v>167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8" t="s">
        <v>84</v>
      </c>
      <c r="BK154" s="200">
        <f t="shared" si="9"/>
        <v>0</v>
      </c>
      <c r="BL154" s="18" t="s">
        <v>174</v>
      </c>
      <c r="BM154" s="199" t="s">
        <v>1778</v>
      </c>
    </row>
    <row r="155" spans="1:65" s="13" customFormat="1" ht="11.25">
      <c r="B155" s="201"/>
      <c r="C155" s="202"/>
      <c r="D155" s="203" t="s">
        <v>187</v>
      </c>
      <c r="E155" s="204" t="s">
        <v>1</v>
      </c>
      <c r="F155" s="205" t="s">
        <v>1779</v>
      </c>
      <c r="G155" s="202"/>
      <c r="H155" s="206">
        <v>0.41199999999999998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187</v>
      </c>
      <c r="AU155" s="212" t="s">
        <v>86</v>
      </c>
      <c r="AV155" s="13" t="s">
        <v>86</v>
      </c>
      <c r="AW155" s="13" t="s">
        <v>32</v>
      </c>
      <c r="AX155" s="13" t="s">
        <v>84</v>
      </c>
      <c r="AY155" s="212" t="s">
        <v>167</v>
      </c>
    </row>
    <row r="156" spans="1:65" s="2" customFormat="1" ht="24.2" customHeight="1">
      <c r="A156" s="35"/>
      <c r="B156" s="36"/>
      <c r="C156" s="188" t="s">
        <v>265</v>
      </c>
      <c r="D156" s="188" t="s">
        <v>169</v>
      </c>
      <c r="E156" s="189" t="s">
        <v>1780</v>
      </c>
      <c r="F156" s="190" t="s">
        <v>1781</v>
      </c>
      <c r="G156" s="191" t="s">
        <v>262</v>
      </c>
      <c r="H156" s="192">
        <v>4.0000000000000001E-3</v>
      </c>
      <c r="I156" s="193"/>
      <c r="J156" s="194">
        <f>ROUND(I156*H156,2)</f>
        <v>0</v>
      </c>
      <c r="K156" s="190" t="s">
        <v>173</v>
      </c>
      <c r="L156" s="40"/>
      <c r="M156" s="195" t="s">
        <v>1</v>
      </c>
      <c r="N156" s="196" t="s">
        <v>41</v>
      </c>
      <c r="O156" s="72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174</v>
      </c>
      <c r="AT156" s="199" t="s">
        <v>169</v>
      </c>
      <c r="AU156" s="199" t="s">
        <v>86</v>
      </c>
      <c r="AY156" s="18" t="s">
        <v>167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84</v>
      </c>
      <c r="BK156" s="200">
        <f>ROUND(I156*H156,2)</f>
        <v>0</v>
      </c>
      <c r="BL156" s="18" t="s">
        <v>174</v>
      </c>
      <c r="BM156" s="199" t="s">
        <v>1782</v>
      </c>
    </row>
    <row r="157" spans="1:65" s="13" customFormat="1" ht="11.25">
      <c r="B157" s="201"/>
      <c r="C157" s="202"/>
      <c r="D157" s="203" t="s">
        <v>187</v>
      </c>
      <c r="E157" s="204" t="s">
        <v>1</v>
      </c>
      <c r="F157" s="205" t="s">
        <v>1783</v>
      </c>
      <c r="G157" s="202"/>
      <c r="H157" s="206">
        <v>4.0000000000000001E-3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187</v>
      </c>
      <c r="AU157" s="212" t="s">
        <v>86</v>
      </c>
      <c r="AV157" s="13" t="s">
        <v>86</v>
      </c>
      <c r="AW157" s="13" t="s">
        <v>32</v>
      </c>
      <c r="AX157" s="13" t="s">
        <v>84</v>
      </c>
      <c r="AY157" s="212" t="s">
        <v>167</v>
      </c>
    </row>
    <row r="158" spans="1:65" s="2" customFormat="1" ht="16.5" customHeight="1">
      <c r="A158" s="35"/>
      <c r="B158" s="36"/>
      <c r="C158" s="234" t="s">
        <v>269</v>
      </c>
      <c r="D158" s="234" t="s">
        <v>278</v>
      </c>
      <c r="E158" s="235" t="s">
        <v>1784</v>
      </c>
      <c r="F158" s="236" t="s">
        <v>1785</v>
      </c>
      <c r="G158" s="237" t="s">
        <v>338</v>
      </c>
      <c r="H158" s="238">
        <v>16</v>
      </c>
      <c r="I158" s="239"/>
      <c r="J158" s="240">
        <f>ROUND(I158*H158,2)</f>
        <v>0</v>
      </c>
      <c r="K158" s="236" t="s">
        <v>1</v>
      </c>
      <c r="L158" s="241"/>
      <c r="M158" s="242" t="s">
        <v>1</v>
      </c>
      <c r="N158" s="243" t="s">
        <v>41</v>
      </c>
      <c r="O158" s="72"/>
      <c r="P158" s="197">
        <f>O158*H158</f>
        <v>0</v>
      </c>
      <c r="Q158" s="197">
        <v>1E-3</v>
      </c>
      <c r="R158" s="197">
        <f>Q158*H158</f>
        <v>1.6E-2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207</v>
      </c>
      <c r="AT158" s="199" t="s">
        <v>278</v>
      </c>
      <c r="AU158" s="199" t="s">
        <v>86</v>
      </c>
      <c r="AY158" s="18" t="s">
        <v>167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8" t="s">
        <v>84</v>
      </c>
      <c r="BK158" s="200">
        <f>ROUND(I158*H158,2)</f>
        <v>0</v>
      </c>
      <c r="BL158" s="18" t="s">
        <v>174</v>
      </c>
      <c r="BM158" s="199" t="s">
        <v>1786</v>
      </c>
    </row>
    <row r="159" spans="1:65" s="13" customFormat="1" ht="11.25">
      <c r="B159" s="201"/>
      <c r="C159" s="202"/>
      <c r="D159" s="203" t="s">
        <v>187</v>
      </c>
      <c r="E159" s="204" t="s">
        <v>1</v>
      </c>
      <c r="F159" s="205" t="s">
        <v>1787</v>
      </c>
      <c r="G159" s="202"/>
      <c r="H159" s="206">
        <v>16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187</v>
      </c>
      <c r="AU159" s="212" t="s">
        <v>86</v>
      </c>
      <c r="AV159" s="13" t="s">
        <v>86</v>
      </c>
      <c r="AW159" s="13" t="s">
        <v>32</v>
      </c>
      <c r="AX159" s="13" t="s">
        <v>84</v>
      </c>
      <c r="AY159" s="212" t="s">
        <v>167</v>
      </c>
    </row>
    <row r="160" spans="1:65" s="2" customFormat="1" ht="16.5" customHeight="1">
      <c r="A160" s="35"/>
      <c r="B160" s="36"/>
      <c r="C160" s="188" t="s">
        <v>7</v>
      </c>
      <c r="D160" s="188" t="s">
        <v>169</v>
      </c>
      <c r="E160" s="189" t="s">
        <v>1788</v>
      </c>
      <c r="F160" s="190" t="s">
        <v>1789</v>
      </c>
      <c r="G160" s="191" t="s">
        <v>192</v>
      </c>
      <c r="H160" s="192">
        <v>0.4</v>
      </c>
      <c r="I160" s="193"/>
      <c r="J160" s="194">
        <f>ROUND(I160*H160,2)</f>
        <v>0</v>
      </c>
      <c r="K160" s="190" t="s">
        <v>173</v>
      </c>
      <c r="L160" s="40"/>
      <c r="M160" s="195" t="s">
        <v>1</v>
      </c>
      <c r="N160" s="196" t="s">
        <v>41</v>
      </c>
      <c r="O160" s="72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174</v>
      </c>
      <c r="AT160" s="199" t="s">
        <v>169</v>
      </c>
      <c r="AU160" s="199" t="s">
        <v>86</v>
      </c>
      <c r="AY160" s="18" t="s">
        <v>167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8" t="s">
        <v>84</v>
      </c>
      <c r="BK160" s="200">
        <f>ROUND(I160*H160,2)</f>
        <v>0</v>
      </c>
      <c r="BL160" s="18" t="s">
        <v>174</v>
      </c>
      <c r="BM160" s="199" t="s">
        <v>1790</v>
      </c>
    </row>
    <row r="161" spans="1:65" s="13" customFormat="1" ht="11.25">
      <c r="B161" s="201"/>
      <c r="C161" s="202"/>
      <c r="D161" s="203" t="s">
        <v>187</v>
      </c>
      <c r="E161" s="204" t="s">
        <v>1</v>
      </c>
      <c r="F161" s="205" t="s">
        <v>1791</v>
      </c>
      <c r="G161" s="202"/>
      <c r="H161" s="206">
        <v>0.4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187</v>
      </c>
      <c r="AU161" s="212" t="s">
        <v>86</v>
      </c>
      <c r="AV161" s="13" t="s">
        <v>86</v>
      </c>
      <c r="AW161" s="13" t="s">
        <v>32</v>
      </c>
      <c r="AX161" s="13" t="s">
        <v>84</v>
      </c>
      <c r="AY161" s="212" t="s">
        <v>167</v>
      </c>
    </row>
    <row r="162" spans="1:65" s="2" customFormat="1" ht="16.5" customHeight="1">
      <c r="A162" s="35"/>
      <c r="B162" s="36"/>
      <c r="C162" s="234" t="s">
        <v>277</v>
      </c>
      <c r="D162" s="234" t="s">
        <v>278</v>
      </c>
      <c r="E162" s="235" t="s">
        <v>1792</v>
      </c>
      <c r="F162" s="236" t="s">
        <v>1793</v>
      </c>
      <c r="G162" s="237" t="s">
        <v>192</v>
      </c>
      <c r="H162" s="238">
        <v>0.4</v>
      </c>
      <c r="I162" s="239"/>
      <c r="J162" s="240">
        <f>ROUND(I162*H162,2)</f>
        <v>0</v>
      </c>
      <c r="K162" s="236" t="s">
        <v>173</v>
      </c>
      <c r="L162" s="241"/>
      <c r="M162" s="242" t="s">
        <v>1</v>
      </c>
      <c r="N162" s="243" t="s">
        <v>41</v>
      </c>
      <c r="O162" s="72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207</v>
      </c>
      <c r="AT162" s="199" t="s">
        <v>278</v>
      </c>
      <c r="AU162" s="199" t="s">
        <v>86</v>
      </c>
      <c r="AY162" s="18" t="s">
        <v>167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84</v>
      </c>
      <c r="BK162" s="200">
        <f>ROUND(I162*H162,2)</f>
        <v>0</v>
      </c>
      <c r="BL162" s="18" t="s">
        <v>174</v>
      </c>
      <c r="BM162" s="199" t="s">
        <v>1794</v>
      </c>
    </row>
    <row r="163" spans="1:65" s="2" customFormat="1" ht="21.75" customHeight="1">
      <c r="A163" s="35"/>
      <c r="B163" s="36"/>
      <c r="C163" s="188" t="s">
        <v>283</v>
      </c>
      <c r="D163" s="188" t="s">
        <v>169</v>
      </c>
      <c r="E163" s="189" t="s">
        <v>1795</v>
      </c>
      <c r="F163" s="190" t="s">
        <v>1796</v>
      </c>
      <c r="G163" s="191" t="s">
        <v>192</v>
      </c>
      <c r="H163" s="192">
        <v>0.4</v>
      </c>
      <c r="I163" s="193"/>
      <c r="J163" s="194">
        <f>ROUND(I163*H163,2)</f>
        <v>0</v>
      </c>
      <c r="K163" s="190" t="s">
        <v>173</v>
      </c>
      <c r="L163" s="40"/>
      <c r="M163" s="195" t="s">
        <v>1</v>
      </c>
      <c r="N163" s="196" t="s">
        <v>41</v>
      </c>
      <c r="O163" s="72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174</v>
      </c>
      <c r="AT163" s="199" t="s">
        <v>169</v>
      </c>
      <c r="AU163" s="199" t="s">
        <v>86</v>
      </c>
      <c r="AY163" s="18" t="s">
        <v>167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84</v>
      </c>
      <c r="BK163" s="200">
        <f>ROUND(I163*H163,2)</f>
        <v>0</v>
      </c>
      <c r="BL163" s="18" t="s">
        <v>174</v>
      </c>
      <c r="BM163" s="199" t="s">
        <v>1797</v>
      </c>
    </row>
    <row r="164" spans="1:65" s="12" customFormat="1" ht="22.9" customHeight="1">
      <c r="B164" s="172"/>
      <c r="C164" s="173"/>
      <c r="D164" s="174" t="s">
        <v>75</v>
      </c>
      <c r="E164" s="186" t="s">
        <v>213</v>
      </c>
      <c r="F164" s="186" t="s">
        <v>425</v>
      </c>
      <c r="G164" s="173"/>
      <c r="H164" s="173"/>
      <c r="I164" s="176"/>
      <c r="J164" s="187">
        <f>BK164</f>
        <v>0</v>
      </c>
      <c r="K164" s="173"/>
      <c r="L164" s="178"/>
      <c r="M164" s="179"/>
      <c r="N164" s="180"/>
      <c r="O164" s="180"/>
      <c r="P164" s="181">
        <f>SUM(P165:P166)</f>
        <v>0</v>
      </c>
      <c r="Q164" s="180"/>
      <c r="R164" s="181">
        <f>SUM(R165:R166)</f>
        <v>0.81487999999999994</v>
      </c>
      <c r="S164" s="180"/>
      <c r="T164" s="182">
        <f>SUM(T165:T166)</f>
        <v>0</v>
      </c>
      <c r="AR164" s="183" t="s">
        <v>84</v>
      </c>
      <c r="AT164" s="184" t="s">
        <v>75</v>
      </c>
      <c r="AU164" s="184" t="s">
        <v>84</v>
      </c>
      <c r="AY164" s="183" t="s">
        <v>167</v>
      </c>
      <c r="BK164" s="185">
        <f>SUM(BK165:BK166)</f>
        <v>0</v>
      </c>
    </row>
    <row r="165" spans="1:65" s="2" customFormat="1" ht="21.75" customHeight="1">
      <c r="A165" s="35"/>
      <c r="B165" s="36"/>
      <c r="C165" s="188" t="s">
        <v>288</v>
      </c>
      <c r="D165" s="188" t="s">
        <v>169</v>
      </c>
      <c r="E165" s="189" t="s">
        <v>1798</v>
      </c>
      <c r="F165" s="190" t="s">
        <v>1799</v>
      </c>
      <c r="G165" s="191" t="s">
        <v>338</v>
      </c>
      <c r="H165" s="192">
        <v>2</v>
      </c>
      <c r="I165" s="193"/>
      <c r="J165" s="194">
        <f>ROUND(I165*H165,2)</f>
        <v>0</v>
      </c>
      <c r="K165" s="190" t="s">
        <v>173</v>
      </c>
      <c r="L165" s="40"/>
      <c r="M165" s="195" t="s">
        <v>1</v>
      </c>
      <c r="N165" s="196" t="s">
        <v>41</v>
      </c>
      <c r="O165" s="72"/>
      <c r="P165" s="197">
        <f>O165*H165</f>
        <v>0</v>
      </c>
      <c r="Q165" s="197">
        <v>0.35743999999999998</v>
      </c>
      <c r="R165" s="197">
        <f>Q165*H165</f>
        <v>0.71487999999999996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174</v>
      </c>
      <c r="AT165" s="199" t="s">
        <v>169</v>
      </c>
      <c r="AU165" s="199" t="s">
        <v>86</v>
      </c>
      <c r="AY165" s="18" t="s">
        <v>167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84</v>
      </c>
      <c r="BK165" s="200">
        <f>ROUND(I165*H165,2)</f>
        <v>0</v>
      </c>
      <c r="BL165" s="18" t="s">
        <v>174</v>
      </c>
      <c r="BM165" s="199" t="s">
        <v>1800</v>
      </c>
    </row>
    <row r="166" spans="1:65" s="2" customFormat="1" ht="24.2" customHeight="1">
      <c r="A166" s="35"/>
      <c r="B166" s="36"/>
      <c r="C166" s="234" t="s">
        <v>293</v>
      </c>
      <c r="D166" s="234" t="s">
        <v>278</v>
      </c>
      <c r="E166" s="235" t="s">
        <v>1801</v>
      </c>
      <c r="F166" s="236" t="s">
        <v>1802</v>
      </c>
      <c r="G166" s="237" t="s">
        <v>338</v>
      </c>
      <c r="H166" s="238">
        <v>2</v>
      </c>
      <c r="I166" s="239"/>
      <c r="J166" s="240">
        <f>ROUND(I166*H166,2)</f>
        <v>0</v>
      </c>
      <c r="K166" s="236" t="s">
        <v>1</v>
      </c>
      <c r="L166" s="241"/>
      <c r="M166" s="242" t="s">
        <v>1</v>
      </c>
      <c r="N166" s="243" t="s">
        <v>41</v>
      </c>
      <c r="O166" s="72"/>
      <c r="P166" s="197">
        <f>O166*H166</f>
        <v>0</v>
      </c>
      <c r="Q166" s="197">
        <v>0.05</v>
      </c>
      <c r="R166" s="197">
        <f>Q166*H166</f>
        <v>0.1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207</v>
      </c>
      <c r="AT166" s="199" t="s">
        <v>278</v>
      </c>
      <c r="AU166" s="199" t="s">
        <v>86</v>
      </c>
      <c r="AY166" s="18" t="s">
        <v>167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8" t="s">
        <v>84</v>
      </c>
      <c r="BK166" s="200">
        <f>ROUND(I166*H166,2)</f>
        <v>0</v>
      </c>
      <c r="BL166" s="18" t="s">
        <v>174</v>
      </c>
      <c r="BM166" s="199" t="s">
        <v>1803</v>
      </c>
    </row>
    <row r="167" spans="1:65" s="12" customFormat="1" ht="22.9" customHeight="1">
      <c r="B167" s="172"/>
      <c r="C167" s="173"/>
      <c r="D167" s="174" t="s">
        <v>75</v>
      </c>
      <c r="E167" s="186" t="s">
        <v>541</v>
      </c>
      <c r="F167" s="186" t="s">
        <v>542</v>
      </c>
      <c r="G167" s="173"/>
      <c r="H167" s="173"/>
      <c r="I167" s="176"/>
      <c r="J167" s="187">
        <f>BK167</f>
        <v>0</v>
      </c>
      <c r="K167" s="173"/>
      <c r="L167" s="178"/>
      <c r="M167" s="179"/>
      <c r="N167" s="180"/>
      <c r="O167" s="180"/>
      <c r="P167" s="181">
        <f>P168</f>
        <v>0</v>
      </c>
      <c r="Q167" s="180"/>
      <c r="R167" s="181">
        <f>R168</f>
        <v>0</v>
      </c>
      <c r="S167" s="180"/>
      <c r="T167" s="182">
        <f>T168</f>
        <v>0</v>
      </c>
      <c r="AR167" s="183" t="s">
        <v>84</v>
      </c>
      <c r="AT167" s="184" t="s">
        <v>75</v>
      </c>
      <c r="AU167" s="184" t="s">
        <v>84</v>
      </c>
      <c r="AY167" s="183" t="s">
        <v>167</v>
      </c>
      <c r="BK167" s="185">
        <f>BK168</f>
        <v>0</v>
      </c>
    </row>
    <row r="168" spans="1:65" s="2" customFormat="1" ht="24.2" customHeight="1">
      <c r="A168" s="35"/>
      <c r="B168" s="36"/>
      <c r="C168" s="188" t="s">
        <v>297</v>
      </c>
      <c r="D168" s="188" t="s">
        <v>169</v>
      </c>
      <c r="E168" s="189" t="s">
        <v>1804</v>
      </c>
      <c r="F168" s="190" t="s">
        <v>1805</v>
      </c>
      <c r="G168" s="191" t="s">
        <v>262</v>
      </c>
      <c r="H168" s="192">
        <v>1.7569999999999999</v>
      </c>
      <c r="I168" s="193"/>
      <c r="J168" s="194">
        <f>ROUND(I168*H168,2)</f>
        <v>0</v>
      </c>
      <c r="K168" s="190" t="s">
        <v>173</v>
      </c>
      <c r="L168" s="40"/>
      <c r="M168" s="195" t="s">
        <v>1</v>
      </c>
      <c r="N168" s="196" t="s">
        <v>41</v>
      </c>
      <c r="O168" s="72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174</v>
      </c>
      <c r="AT168" s="199" t="s">
        <v>169</v>
      </c>
      <c r="AU168" s="199" t="s">
        <v>86</v>
      </c>
      <c r="AY168" s="18" t="s">
        <v>167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8" t="s">
        <v>84</v>
      </c>
      <c r="BK168" s="200">
        <f>ROUND(I168*H168,2)</f>
        <v>0</v>
      </c>
      <c r="BL168" s="18" t="s">
        <v>174</v>
      </c>
      <c r="BM168" s="199" t="s">
        <v>1806</v>
      </c>
    </row>
    <row r="169" spans="1:65" s="12" customFormat="1" ht="25.9" customHeight="1">
      <c r="B169" s="172"/>
      <c r="C169" s="173"/>
      <c r="D169" s="174" t="s">
        <v>75</v>
      </c>
      <c r="E169" s="175" t="s">
        <v>547</v>
      </c>
      <c r="F169" s="175" t="s">
        <v>548</v>
      </c>
      <c r="G169" s="173"/>
      <c r="H169" s="173"/>
      <c r="I169" s="176"/>
      <c r="J169" s="177">
        <f>BK169</f>
        <v>0</v>
      </c>
      <c r="K169" s="173"/>
      <c r="L169" s="178"/>
      <c r="M169" s="179"/>
      <c r="N169" s="180"/>
      <c r="O169" s="180"/>
      <c r="P169" s="181">
        <f>P170</f>
        <v>0</v>
      </c>
      <c r="Q169" s="180"/>
      <c r="R169" s="181">
        <f>R170</f>
        <v>0</v>
      </c>
      <c r="S169" s="180"/>
      <c r="T169" s="182">
        <f>T170</f>
        <v>0</v>
      </c>
      <c r="AR169" s="183" t="s">
        <v>189</v>
      </c>
      <c r="AT169" s="184" t="s">
        <v>75</v>
      </c>
      <c r="AU169" s="184" t="s">
        <v>76</v>
      </c>
      <c r="AY169" s="183" t="s">
        <v>167</v>
      </c>
      <c r="BK169" s="185">
        <f>BK170</f>
        <v>0</v>
      </c>
    </row>
    <row r="170" spans="1:65" s="12" customFormat="1" ht="22.9" customHeight="1">
      <c r="B170" s="172"/>
      <c r="C170" s="173"/>
      <c r="D170" s="174" t="s">
        <v>75</v>
      </c>
      <c r="E170" s="186" t="s">
        <v>565</v>
      </c>
      <c r="F170" s="186" t="s">
        <v>566</v>
      </c>
      <c r="G170" s="173"/>
      <c r="H170" s="173"/>
      <c r="I170" s="176"/>
      <c r="J170" s="187">
        <f>BK170</f>
        <v>0</v>
      </c>
      <c r="K170" s="173"/>
      <c r="L170" s="178"/>
      <c r="M170" s="179"/>
      <c r="N170" s="180"/>
      <c r="O170" s="180"/>
      <c r="P170" s="181">
        <f>P171</f>
        <v>0</v>
      </c>
      <c r="Q170" s="180"/>
      <c r="R170" s="181">
        <f>R171</f>
        <v>0</v>
      </c>
      <c r="S170" s="180"/>
      <c r="T170" s="182">
        <f>T171</f>
        <v>0</v>
      </c>
      <c r="AR170" s="183" t="s">
        <v>189</v>
      </c>
      <c r="AT170" s="184" t="s">
        <v>75</v>
      </c>
      <c r="AU170" s="184" t="s">
        <v>84</v>
      </c>
      <c r="AY170" s="183" t="s">
        <v>167</v>
      </c>
      <c r="BK170" s="185">
        <f>BK171</f>
        <v>0</v>
      </c>
    </row>
    <row r="171" spans="1:65" s="2" customFormat="1" ht="16.5" customHeight="1">
      <c r="A171" s="35"/>
      <c r="B171" s="36"/>
      <c r="C171" s="188" t="s">
        <v>302</v>
      </c>
      <c r="D171" s="188" t="s">
        <v>169</v>
      </c>
      <c r="E171" s="189" t="s">
        <v>568</v>
      </c>
      <c r="F171" s="190" t="s">
        <v>566</v>
      </c>
      <c r="G171" s="191" t="s">
        <v>554</v>
      </c>
      <c r="H171" s="192">
        <v>1</v>
      </c>
      <c r="I171" s="193"/>
      <c r="J171" s="194">
        <f>ROUND(I171*H171,2)</f>
        <v>0</v>
      </c>
      <c r="K171" s="190" t="s">
        <v>173</v>
      </c>
      <c r="L171" s="40"/>
      <c r="M171" s="244" t="s">
        <v>1</v>
      </c>
      <c r="N171" s="245" t="s">
        <v>41</v>
      </c>
      <c r="O171" s="246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555</v>
      </c>
      <c r="AT171" s="199" t="s">
        <v>169</v>
      </c>
      <c r="AU171" s="199" t="s">
        <v>86</v>
      </c>
      <c r="AY171" s="18" t="s">
        <v>167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84</v>
      </c>
      <c r="BK171" s="200">
        <f>ROUND(I171*H171,2)</f>
        <v>0</v>
      </c>
      <c r="BL171" s="18" t="s">
        <v>555</v>
      </c>
      <c r="BM171" s="199" t="s">
        <v>1807</v>
      </c>
    </row>
    <row r="172" spans="1:65" s="2" customFormat="1" ht="6.95" customHeight="1">
      <c r="A172" s="35"/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40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algorithmName="SHA-512" hashValue="S6gpiIty0m9Go889E5dkPGq7W0sU63dPJ2sjv4Zgz0ywTF5EbCBNfVELLK9T9GMezaIPAlz9C/cxWSTu1TjIaw==" saltValue="r7jQiExXi37rCVPKgDpY0WunqXgleIVC08SMlsEbon3wTxdCX11/I/mEtImkVSmVHk5vIWkCNNukRyEPodjjrQ==" spinCount="100000" sheet="1" objects="1" scenarios="1" formatColumns="0" formatRows="0" autoFilter="0"/>
  <autoFilter ref="C122:K17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1"/>
    </row>
    <row r="4" spans="1:8" s="1" customFormat="1" ht="24.95" customHeight="1">
      <c r="B4" s="21"/>
      <c r="C4" s="112" t="s">
        <v>1808</v>
      </c>
      <c r="H4" s="21"/>
    </row>
    <row r="5" spans="1:8" s="1" customFormat="1" ht="12" customHeight="1">
      <c r="B5" s="21"/>
      <c r="C5" s="261" t="s">
        <v>13</v>
      </c>
      <c r="D5" s="322" t="s">
        <v>14</v>
      </c>
      <c r="E5" s="315"/>
      <c r="F5" s="315"/>
      <c r="H5" s="21"/>
    </row>
    <row r="6" spans="1:8" s="1" customFormat="1" ht="36.950000000000003" customHeight="1">
      <c r="B6" s="21"/>
      <c r="C6" s="262" t="s">
        <v>16</v>
      </c>
      <c r="D6" s="326" t="s">
        <v>17</v>
      </c>
      <c r="E6" s="315"/>
      <c r="F6" s="315"/>
      <c r="H6" s="21"/>
    </row>
    <row r="7" spans="1:8" s="1" customFormat="1" ht="16.5" customHeight="1">
      <c r="B7" s="21"/>
      <c r="C7" s="114" t="s">
        <v>22</v>
      </c>
      <c r="D7" s="116" t="str">
        <f>'Rekapitulace stavby'!AN8</f>
        <v>7. 2. 2023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63"/>
      <c r="C9" s="264" t="s">
        <v>57</v>
      </c>
      <c r="D9" s="265" t="s">
        <v>58</v>
      </c>
      <c r="E9" s="265" t="s">
        <v>154</v>
      </c>
      <c r="F9" s="266" t="s">
        <v>1809</v>
      </c>
      <c r="G9" s="161"/>
      <c r="H9" s="263"/>
    </row>
    <row r="10" spans="1:8" s="2" customFormat="1" ht="26.45" customHeight="1">
      <c r="A10" s="35"/>
      <c r="B10" s="40"/>
      <c r="C10" s="267" t="s">
        <v>1810</v>
      </c>
      <c r="D10" s="267" t="s">
        <v>82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68" t="s">
        <v>132</v>
      </c>
      <c r="D11" s="269" t="s">
        <v>1</v>
      </c>
      <c r="E11" s="270" t="s">
        <v>1</v>
      </c>
      <c r="F11" s="271">
        <v>476.64</v>
      </c>
      <c r="G11" s="35"/>
      <c r="H11" s="40"/>
    </row>
    <row r="12" spans="1:8" s="2" customFormat="1" ht="16.899999999999999" customHeight="1">
      <c r="A12" s="35"/>
      <c r="B12" s="40"/>
      <c r="C12" s="272" t="s">
        <v>1</v>
      </c>
      <c r="D12" s="272" t="s">
        <v>246</v>
      </c>
      <c r="E12" s="18" t="s">
        <v>1</v>
      </c>
      <c r="F12" s="273">
        <v>0</v>
      </c>
      <c r="G12" s="35"/>
      <c r="H12" s="40"/>
    </row>
    <row r="13" spans="1:8" s="2" customFormat="1" ht="16.899999999999999" customHeight="1">
      <c r="A13" s="35"/>
      <c r="B13" s="40"/>
      <c r="C13" s="272" t="s">
        <v>132</v>
      </c>
      <c r="D13" s="272" t="s">
        <v>247</v>
      </c>
      <c r="E13" s="18" t="s">
        <v>1</v>
      </c>
      <c r="F13" s="273">
        <v>476.64</v>
      </c>
      <c r="G13" s="35"/>
      <c r="H13" s="40"/>
    </row>
    <row r="14" spans="1:8" s="2" customFormat="1" ht="16.899999999999999" customHeight="1">
      <c r="A14" s="35"/>
      <c r="B14" s="40"/>
      <c r="C14" s="274" t="s">
        <v>1811</v>
      </c>
      <c r="D14" s="35"/>
      <c r="E14" s="35"/>
      <c r="F14" s="35"/>
      <c r="G14" s="35"/>
      <c r="H14" s="40"/>
    </row>
    <row r="15" spans="1:8" s="2" customFormat="1" ht="22.5">
      <c r="A15" s="35"/>
      <c r="B15" s="40"/>
      <c r="C15" s="272" t="s">
        <v>238</v>
      </c>
      <c r="D15" s="272" t="s">
        <v>239</v>
      </c>
      <c r="E15" s="18" t="s">
        <v>192</v>
      </c>
      <c r="F15" s="273">
        <v>476.64</v>
      </c>
      <c r="G15" s="35"/>
      <c r="H15" s="40"/>
    </row>
    <row r="16" spans="1:8" s="2" customFormat="1" ht="22.5">
      <c r="A16" s="35"/>
      <c r="B16" s="40"/>
      <c r="C16" s="272" t="s">
        <v>249</v>
      </c>
      <c r="D16" s="272" t="s">
        <v>250</v>
      </c>
      <c r="E16" s="18" t="s">
        <v>192</v>
      </c>
      <c r="F16" s="273">
        <v>4766.3999999999996</v>
      </c>
      <c r="G16" s="35"/>
      <c r="H16" s="40"/>
    </row>
    <row r="17" spans="1:8" s="2" customFormat="1" ht="22.5">
      <c r="A17" s="35"/>
      <c r="B17" s="40"/>
      <c r="C17" s="272" t="s">
        <v>260</v>
      </c>
      <c r="D17" s="272" t="s">
        <v>261</v>
      </c>
      <c r="E17" s="18" t="s">
        <v>262</v>
      </c>
      <c r="F17" s="273">
        <v>953.28</v>
      </c>
      <c r="G17" s="35"/>
      <c r="H17" s="40"/>
    </row>
    <row r="18" spans="1:8" s="2" customFormat="1" ht="16.899999999999999" customHeight="1">
      <c r="A18" s="35"/>
      <c r="B18" s="40"/>
      <c r="C18" s="272" t="s">
        <v>266</v>
      </c>
      <c r="D18" s="272" t="s">
        <v>267</v>
      </c>
      <c r="E18" s="18" t="s">
        <v>192</v>
      </c>
      <c r="F18" s="273">
        <v>476.64</v>
      </c>
      <c r="G18" s="35"/>
      <c r="H18" s="40"/>
    </row>
    <row r="19" spans="1:8" s="2" customFormat="1" ht="16.899999999999999" customHeight="1">
      <c r="A19" s="35"/>
      <c r="B19" s="40"/>
      <c r="C19" s="268" t="s">
        <v>111</v>
      </c>
      <c r="D19" s="269" t="s">
        <v>1</v>
      </c>
      <c r="E19" s="270" t="s">
        <v>1</v>
      </c>
      <c r="F19" s="271">
        <v>2279</v>
      </c>
      <c r="G19" s="35"/>
      <c r="H19" s="40"/>
    </row>
    <row r="20" spans="1:8" s="2" customFormat="1" ht="16.899999999999999" customHeight="1">
      <c r="A20" s="35"/>
      <c r="B20" s="40"/>
      <c r="C20" s="272" t="s">
        <v>111</v>
      </c>
      <c r="D20" s="272" t="s">
        <v>188</v>
      </c>
      <c r="E20" s="18" t="s">
        <v>1</v>
      </c>
      <c r="F20" s="273">
        <v>2279</v>
      </c>
      <c r="G20" s="35"/>
      <c r="H20" s="40"/>
    </row>
    <row r="21" spans="1:8" s="2" customFormat="1" ht="16.899999999999999" customHeight="1">
      <c r="A21" s="35"/>
      <c r="B21" s="40"/>
      <c r="C21" s="274" t="s">
        <v>1811</v>
      </c>
      <c r="D21" s="35"/>
      <c r="E21" s="35"/>
      <c r="F21" s="35"/>
      <c r="G21" s="35"/>
      <c r="H21" s="40"/>
    </row>
    <row r="22" spans="1:8" s="2" customFormat="1" ht="16.899999999999999" customHeight="1">
      <c r="A22" s="35"/>
      <c r="B22" s="40"/>
      <c r="C22" s="272" t="s">
        <v>184</v>
      </c>
      <c r="D22" s="272" t="s">
        <v>185</v>
      </c>
      <c r="E22" s="18" t="s">
        <v>172</v>
      </c>
      <c r="F22" s="273">
        <v>2279</v>
      </c>
      <c r="G22" s="35"/>
      <c r="H22" s="40"/>
    </row>
    <row r="23" spans="1:8" s="2" customFormat="1" ht="22.5">
      <c r="A23" s="35"/>
      <c r="B23" s="40"/>
      <c r="C23" s="272" t="s">
        <v>238</v>
      </c>
      <c r="D23" s="272" t="s">
        <v>239</v>
      </c>
      <c r="E23" s="18" t="s">
        <v>192</v>
      </c>
      <c r="F23" s="273">
        <v>227.55</v>
      </c>
      <c r="G23" s="35"/>
      <c r="H23" s="40"/>
    </row>
    <row r="24" spans="1:8" s="2" customFormat="1" ht="16.899999999999999" customHeight="1">
      <c r="A24" s="35"/>
      <c r="B24" s="40"/>
      <c r="C24" s="268" t="s">
        <v>114</v>
      </c>
      <c r="D24" s="269" t="s">
        <v>1</v>
      </c>
      <c r="E24" s="270" t="s">
        <v>1</v>
      </c>
      <c r="F24" s="271">
        <v>762</v>
      </c>
      <c r="G24" s="35"/>
      <c r="H24" s="40"/>
    </row>
    <row r="25" spans="1:8" s="2" customFormat="1" ht="16.899999999999999" customHeight="1">
      <c r="A25" s="35"/>
      <c r="B25" s="40"/>
      <c r="C25" s="272" t="s">
        <v>114</v>
      </c>
      <c r="D25" s="272" t="s">
        <v>301</v>
      </c>
      <c r="E25" s="18" t="s">
        <v>1</v>
      </c>
      <c r="F25" s="273">
        <v>762</v>
      </c>
      <c r="G25" s="35"/>
      <c r="H25" s="40"/>
    </row>
    <row r="26" spans="1:8" s="2" customFormat="1" ht="16.899999999999999" customHeight="1">
      <c r="A26" s="35"/>
      <c r="B26" s="40"/>
      <c r="C26" s="274" t="s">
        <v>1811</v>
      </c>
      <c r="D26" s="35"/>
      <c r="E26" s="35"/>
      <c r="F26" s="35"/>
      <c r="G26" s="35"/>
      <c r="H26" s="40"/>
    </row>
    <row r="27" spans="1:8" s="2" customFormat="1" ht="22.5">
      <c r="A27" s="35"/>
      <c r="B27" s="40"/>
      <c r="C27" s="272" t="s">
        <v>298</v>
      </c>
      <c r="D27" s="272" t="s">
        <v>299</v>
      </c>
      <c r="E27" s="18" t="s">
        <v>172</v>
      </c>
      <c r="F27" s="273">
        <v>762</v>
      </c>
      <c r="G27" s="35"/>
      <c r="H27" s="40"/>
    </row>
    <row r="28" spans="1:8" s="2" customFormat="1" ht="22.5">
      <c r="A28" s="35"/>
      <c r="B28" s="40"/>
      <c r="C28" s="272" t="s">
        <v>232</v>
      </c>
      <c r="D28" s="272" t="s">
        <v>233</v>
      </c>
      <c r="E28" s="18" t="s">
        <v>192</v>
      </c>
      <c r="F28" s="273">
        <v>228.6</v>
      </c>
      <c r="G28" s="35"/>
      <c r="H28" s="40"/>
    </row>
    <row r="29" spans="1:8" s="2" customFormat="1" ht="22.5">
      <c r="A29" s="35"/>
      <c r="B29" s="40"/>
      <c r="C29" s="272" t="s">
        <v>238</v>
      </c>
      <c r="D29" s="272" t="s">
        <v>239</v>
      </c>
      <c r="E29" s="18" t="s">
        <v>192</v>
      </c>
      <c r="F29" s="273">
        <v>227.55</v>
      </c>
      <c r="G29" s="35"/>
      <c r="H29" s="40"/>
    </row>
    <row r="30" spans="1:8" s="2" customFormat="1" ht="16.899999999999999" customHeight="1">
      <c r="A30" s="35"/>
      <c r="B30" s="40"/>
      <c r="C30" s="272" t="s">
        <v>254</v>
      </c>
      <c r="D30" s="272" t="s">
        <v>255</v>
      </c>
      <c r="E30" s="18" t="s">
        <v>192</v>
      </c>
      <c r="F30" s="273">
        <v>114.3</v>
      </c>
      <c r="G30" s="35"/>
      <c r="H30" s="40"/>
    </row>
    <row r="31" spans="1:8" s="2" customFormat="1" ht="16.899999999999999" customHeight="1">
      <c r="A31" s="35"/>
      <c r="B31" s="40"/>
      <c r="C31" s="272" t="s">
        <v>303</v>
      </c>
      <c r="D31" s="272" t="s">
        <v>304</v>
      </c>
      <c r="E31" s="18" t="s">
        <v>172</v>
      </c>
      <c r="F31" s="273">
        <v>762</v>
      </c>
      <c r="G31" s="35"/>
      <c r="H31" s="40"/>
    </row>
    <row r="32" spans="1:8" s="2" customFormat="1" ht="16.899999999999999" customHeight="1">
      <c r="A32" s="35"/>
      <c r="B32" s="40"/>
      <c r="C32" s="272" t="s">
        <v>313</v>
      </c>
      <c r="D32" s="272" t="s">
        <v>314</v>
      </c>
      <c r="E32" s="18" t="s">
        <v>172</v>
      </c>
      <c r="F32" s="273">
        <v>762</v>
      </c>
      <c r="G32" s="35"/>
      <c r="H32" s="40"/>
    </row>
    <row r="33" spans="1:8" s="2" customFormat="1" ht="16.899999999999999" customHeight="1">
      <c r="A33" s="35"/>
      <c r="B33" s="40"/>
      <c r="C33" s="272" t="s">
        <v>317</v>
      </c>
      <c r="D33" s="272" t="s">
        <v>318</v>
      </c>
      <c r="E33" s="18" t="s">
        <v>172</v>
      </c>
      <c r="F33" s="273">
        <v>762</v>
      </c>
      <c r="G33" s="35"/>
      <c r="H33" s="40"/>
    </row>
    <row r="34" spans="1:8" s="2" customFormat="1" ht="16.899999999999999" customHeight="1">
      <c r="A34" s="35"/>
      <c r="B34" s="40"/>
      <c r="C34" s="268" t="s">
        <v>128</v>
      </c>
      <c r="D34" s="269" t="s">
        <v>1</v>
      </c>
      <c r="E34" s="270" t="s">
        <v>1</v>
      </c>
      <c r="F34" s="271">
        <v>5.67</v>
      </c>
      <c r="G34" s="35"/>
      <c r="H34" s="40"/>
    </row>
    <row r="35" spans="1:8" s="2" customFormat="1" ht="16.899999999999999" customHeight="1">
      <c r="A35" s="35"/>
      <c r="B35" s="40"/>
      <c r="C35" s="272" t="s">
        <v>128</v>
      </c>
      <c r="D35" s="272" t="s">
        <v>287</v>
      </c>
      <c r="E35" s="18" t="s">
        <v>1</v>
      </c>
      <c r="F35" s="273">
        <v>5.67</v>
      </c>
      <c r="G35" s="35"/>
      <c r="H35" s="40"/>
    </row>
    <row r="36" spans="1:8" s="2" customFormat="1" ht="16.899999999999999" customHeight="1">
      <c r="A36" s="35"/>
      <c r="B36" s="40"/>
      <c r="C36" s="274" t="s">
        <v>1811</v>
      </c>
      <c r="D36" s="35"/>
      <c r="E36" s="35"/>
      <c r="F36" s="35"/>
      <c r="G36" s="35"/>
      <c r="H36" s="40"/>
    </row>
    <row r="37" spans="1:8" s="2" customFormat="1" ht="16.899999999999999" customHeight="1">
      <c r="A37" s="35"/>
      <c r="B37" s="40"/>
      <c r="C37" s="272" t="s">
        <v>284</v>
      </c>
      <c r="D37" s="272" t="s">
        <v>285</v>
      </c>
      <c r="E37" s="18" t="s">
        <v>192</v>
      </c>
      <c r="F37" s="273">
        <v>5.67</v>
      </c>
      <c r="G37" s="35"/>
      <c r="H37" s="40"/>
    </row>
    <row r="38" spans="1:8" s="2" customFormat="1" ht="16.899999999999999" customHeight="1">
      <c r="A38" s="35"/>
      <c r="B38" s="40"/>
      <c r="C38" s="272" t="s">
        <v>271</v>
      </c>
      <c r="D38" s="272" t="s">
        <v>272</v>
      </c>
      <c r="E38" s="18" t="s">
        <v>192</v>
      </c>
      <c r="F38" s="273">
        <v>21.875</v>
      </c>
      <c r="G38" s="35"/>
      <c r="H38" s="40"/>
    </row>
    <row r="39" spans="1:8" s="2" customFormat="1" ht="16.899999999999999" customHeight="1">
      <c r="A39" s="35"/>
      <c r="B39" s="40"/>
      <c r="C39" s="268" t="s">
        <v>130</v>
      </c>
      <c r="D39" s="269" t="s">
        <v>1</v>
      </c>
      <c r="E39" s="270" t="s">
        <v>1</v>
      </c>
      <c r="F39" s="271">
        <v>1.26</v>
      </c>
      <c r="G39" s="35"/>
      <c r="H39" s="40"/>
    </row>
    <row r="40" spans="1:8" s="2" customFormat="1" ht="16.899999999999999" customHeight="1">
      <c r="A40" s="35"/>
      <c r="B40" s="40"/>
      <c r="C40" s="272" t="s">
        <v>130</v>
      </c>
      <c r="D40" s="272" t="s">
        <v>334</v>
      </c>
      <c r="E40" s="18" t="s">
        <v>1</v>
      </c>
      <c r="F40" s="273">
        <v>1.26</v>
      </c>
      <c r="G40" s="35"/>
      <c r="H40" s="40"/>
    </row>
    <row r="41" spans="1:8" s="2" customFormat="1" ht="16.899999999999999" customHeight="1">
      <c r="A41" s="35"/>
      <c r="B41" s="40"/>
      <c r="C41" s="274" t="s">
        <v>1811</v>
      </c>
      <c r="D41" s="35"/>
      <c r="E41" s="35"/>
      <c r="F41" s="35"/>
      <c r="G41" s="35"/>
      <c r="H41" s="40"/>
    </row>
    <row r="42" spans="1:8" s="2" customFormat="1" ht="16.899999999999999" customHeight="1">
      <c r="A42" s="35"/>
      <c r="B42" s="40"/>
      <c r="C42" s="272" t="s">
        <v>331</v>
      </c>
      <c r="D42" s="272" t="s">
        <v>332</v>
      </c>
      <c r="E42" s="18" t="s">
        <v>192</v>
      </c>
      <c r="F42" s="273">
        <v>1.26</v>
      </c>
      <c r="G42" s="35"/>
      <c r="H42" s="40"/>
    </row>
    <row r="43" spans="1:8" s="2" customFormat="1" ht="16.899999999999999" customHeight="1">
      <c r="A43" s="35"/>
      <c r="B43" s="40"/>
      <c r="C43" s="272" t="s">
        <v>271</v>
      </c>
      <c r="D43" s="272" t="s">
        <v>272</v>
      </c>
      <c r="E43" s="18" t="s">
        <v>192</v>
      </c>
      <c r="F43" s="273">
        <v>21.875</v>
      </c>
      <c r="G43" s="35"/>
      <c r="H43" s="40"/>
    </row>
    <row r="44" spans="1:8" s="2" customFormat="1" ht="16.899999999999999" customHeight="1">
      <c r="A44" s="35"/>
      <c r="B44" s="40"/>
      <c r="C44" s="268" t="s">
        <v>120</v>
      </c>
      <c r="D44" s="269" t="s">
        <v>1</v>
      </c>
      <c r="E44" s="270" t="s">
        <v>1</v>
      </c>
      <c r="F44" s="271">
        <v>22.68</v>
      </c>
      <c r="G44" s="35"/>
      <c r="H44" s="40"/>
    </row>
    <row r="45" spans="1:8" s="2" customFormat="1" ht="16.899999999999999" customHeight="1">
      <c r="A45" s="35"/>
      <c r="B45" s="40"/>
      <c r="C45" s="272" t="s">
        <v>1</v>
      </c>
      <c r="D45" s="272" t="s">
        <v>205</v>
      </c>
      <c r="E45" s="18" t="s">
        <v>1</v>
      </c>
      <c r="F45" s="273">
        <v>0</v>
      </c>
      <c r="G45" s="35"/>
      <c r="H45" s="40"/>
    </row>
    <row r="46" spans="1:8" s="2" customFormat="1" ht="16.899999999999999" customHeight="1">
      <c r="A46" s="35"/>
      <c r="B46" s="40"/>
      <c r="C46" s="272" t="s">
        <v>120</v>
      </c>
      <c r="D46" s="272" t="s">
        <v>206</v>
      </c>
      <c r="E46" s="18" t="s">
        <v>1</v>
      </c>
      <c r="F46" s="273">
        <v>22.68</v>
      </c>
      <c r="G46" s="35"/>
      <c r="H46" s="40"/>
    </row>
    <row r="47" spans="1:8" s="2" customFormat="1" ht="16.899999999999999" customHeight="1">
      <c r="A47" s="35"/>
      <c r="B47" s="40"/>
      <c r="C47" s="274" t="s">
        <v>1811</v>
      </c>
      <c r="D47" s="35"/>
      <c r="E47" s="35"/>
      <c r="F47" s="35"/>
      <c r="G47" s="35"/>
      <c r="H47" s="40"/>
    </row>
    <row r="48" spans="1:8" s="2" customFormat="1" ht="22.5">
      <c r="A48" s="35"/>
      <c r="B48" s="40"/>
      <c r="C48" s="272" t="s">
        <v>202</v>
      </c>
      <c r="D48" s="272" t="s">
        <v>203</v>
      </c>
      <c r="E48" s="18" t="s">
        <v>192</v>
      </c>
      <c r="F48" s="273">
        <v>22.68</v>
      </c>
      <c r="G48" s="35"/>
      <c r="H48" s="40"/>
    </row>
    <row r="49" spans="1:8" s="2" customFormat="1" ht="16.899999999999999" customHeight="1">
      <c r="A49" s="35"/>
      <c r="B49" s="40"/>
      <c r="C49" s="272" t="s">
        <v>214</v>
      </c>
      <c r="D49" s="272" t="s">
        <v>215</v>
      </c>
      <c r="E49" s="18" t="s">
        <v>172</v>
      </c>
      <c r="F49" s="273">
        <v>75.599999999999994</v>
      </c>
      <c r="G49" s="35"/>
      <c r="H49" s="40"/>
    </row>
    <row r="50" spans="1:8" s="2" customFormat="1" ht="22.5">
      <c r="A50" s="35"/>
      <c r="B50" s="40"/>
      <c r="C50" s="272" t="s">
        <v>238</v>
      </c>
      <c r="D50" s="272" t="s">
        <v>239</v>
      </c>
      <c r="E50" s="18" t="s">
        <v>192</v>
      </c>
      <c r="F50" s="273">
        <v>476.64</v>
      </c>
      <c r="G50" s="35"/>
      <c r="H50" s="40"/>
    </row>
    <row r="51" spans="1:8" s="2" customFormat="1" ht="16.899999999999999" customHeight="1">
      <c r="A51" s="35"/>
      <c r="B51" s="40"/>
      <c r="C51" s="272" t="s">
        <v>271</v>
      </c>
      <c r="D51" s="272" t="s">
        <v>272</v>
      </c>
      <c r="E51" s="18" t="s">
        <v>192</v>
      </c>
      <c r="F51" s="273">
        <v>21.875</v>
      </c>
      <c r="G51" s="35"/>
      <c r="H51" s="40"/>
    </row>
    <row r="52" spans="1:8" s="2" customFormat="1" ht="16.899999999999999" customHeight="1">
      <c r="A52" s="35"/>
      <c r="B52" s="40"/>
      <c r="C52" s="268" t="s">
        <v>123</v>
      </c>
      <c r="D52" s="269" t="s">
        <v>1</v>
      </c>
      <c r="E52" s="270" t="s">
        <v>1</v>
      </c>
      <c r="F52" s="271">
        <v>43</v>
      </c>
      <c r="G52" s="35"/>
      <c r="H52" s="40"/>
    </row>
    <row r="53" spans="1:8" s="2" customFormat="1" ht="16.899999999999999" customHeight="1">
      <c r="A53" s="35"/>
      <c r="B53" s="40"/>
      <c r="C53" s="272" t="s">
        <v>1</v>
      </c>
      <c r="D53" s="272" t="s">
        <v>199</v>
      </c>
      <c r="E53" s="18" t="s">
        <v>1</v>
      </c>
      <c r="F53" s="273">
        <v>0</v>
      </c>
      <c r="G53" s="35"/>
      <c r="H53" s="40"/>
    </row>
    <row r="54" spans="1:8" s="2" customFormat="1" ht="16.899999999999999" customHeight="1">
      <c r="A54" s="35"/>
      <c r="B54" s="40"/>
      <c r="C54" s="272" t="s">
        <v>123</v>
      </c>
      <c r="D54" s="272" t="s">
        <v>200</v>
      </c>
      <c r="E54" s="18" t="s">
        <v>1</v>
      </c>
      <c r="F54" s="273">
        <v>43</v>
      </c>
      <c r="G54" s="35"/>
      <c r="H54" s="40"/>
    </row>
    <row r="55" spans="1:8" s="2" customFormat="1" ht="16.899999999999999" customHeight="1">
      <c r="A55" s="35"/>
      <c r="B55" s="40"/>
      <c r="C55" s="274" t="s">
        <v>1811</v>
      </c>
      <c r="D55" s="35"/>
      <c r="E55" s="35"/>
      <c r="F55" s="35"/>
      <c r="G55" s="35"/>
      <c r="H55" s="40"/>
    </row>
    <row r="56" spans="1:8" s="2" customFormat="1" ht="22.5">
      <c r="A56" s="35"/>
      <c r="B56" s="40"/>
      <c r="C56" s="272" t="s">
        <v>196</v>
      </c>
      <c r="D56" s="272" t="s">
        <v>197</v>
      </c>
      <c r="E56" s="18" t="s">
        <v>192</v>
      </c>
      <c r="F56" s="273">
        <v>43</v>
      </c>
      <c r="G56" s="35"/>
      <c r="H56" s="40"/>
    </row>
    <row r="57" spans="1:8" s="2" customFormat="1" ht="22.5">
      <c r="A57" s="35"/>
      <c r="B57" s="40"/>
      <c r="C57" s="272" t="s">
        <v>238</v>
      </c>
      <c r="D57" s="272" t="s">
        <v>239</v>
      </c>
      <c r="E57" s="18" t="s">
        <v>192</v>
      </c>
      <c r="F57" s="273">
        <v>476.64</v>
      </c>
      <c r="G57" s="35"/>
      <c r="H57" s="40"/>
    </row>
    <row r="58" spans="1:8" s="2" customFormat="1" ht="16.899999999999999" customHeight="1">
      <c r="A58" s="35"/>
      <c r="B58" s="40"/>
      <c r="C58" s="268" t="s">
        <v>126</v>
      </c>
      <c r="D58" s="269" t="s">
        <v>1</v>
      </c>
      <c r="E58" s="270" t="s">
        <v>1</v>
      </c>
      <c r="F58" s="271">
        <v>8.9600000000000009</v>
      </c>
      <c r="G58" s="35"/>
      <c r="H58" s="40"/>
    </row>
    <row r="59" spans="1:8" s="2" customFormat="1" ht="16.899999999999999" customHeight="1">
      <c r="A59" s="35"/>
      <c r="B59" s="40"/>
      <c r="C59" s="272" t="s">
        <v>1</v>
      </c>
      <c r="D59" s="272" t="s">
        <v>211</v>
      </c>
      <c r="E59" s="18" t="s">
        <v>1</v>
      </c>
      <c r="F59" s="273">
        <v>0</v>
      </c>
      <c r="G59" s="35"/>
      <c r="H59" s="40"/>
    </row>
    <row r="60" spans="1:8" s="2" customFormat="1" ht="16.899999999999999" customHeight="1">
      <c r="A60" s="35"/>
      <c r="B60" s="40"/>
      <c r="C60" s="272" t="s">
        <v>126</v>
      </c>
      <c r="D60" s="272" t="s">
        <v>212</v>
      </c>
      <c r="E60" s="18" t="s">
        <v>1</v>
      </c>
      <c r="F60" s="273">
        <v>8.9600000000000009</v>
      </c>
      <c r="G60" s="35"/>
      <c r="H60" s="40"/>
    </row>
    <row r="61" spans="1:8" s="2" customFormat="1" ht="16.899999999999999" customHeight="1">
      <c r="A61" s="35"/>
      <c r="B61" s="40"/>
      <c r="C61" s="274" t="s">
        <v>1811</v>
      </c>
      <c r="D61" s="35"/>
      <c r="E61" s="35"/>
      <c r="F61" s="35"/>
      <c r="G61" s="35"/>
      <c r="H61" s="40"/>
    </row>
    <row r="62" spans="1:8" s="2" customFormat="1" ht="16.899999999999999" customHeight="1">
      <c r="A62" s="35"/>
      <c r="B62" s="40"/>
      <c r="C62" s="272" t="s">
        <v>208</v>
      </c>
      <c r="D62" s="272" t="s">
        <v>209</v>
      </c>
      <c r="E62" s="18" t="s">
        <v>192</v>
      </c>
      <c r="F62" s="273">
        <v>8.9600000000000009</v>
      </c>
      <c r="G62" s="35"/>
      <c r="H62" s="40"/>
    </row>
    <row r="63" spans="1:8" s="2" customFormat="1" ht="22.5">
      <c r="A63" s="35"/>
      <c r="B63" s="40"/>
      <c r="C63" s="272" t="s">
        <v>238</v>
      </c>
      <c r="D63" s="272" t="s">
        <v>239</v>
      </c>
      <c r="E63" s="18" t="s">
        <v>192</v>
      </c>
      <c r="F63" s="273">
        <v>476.64</v>
      </c>
      <c r="G63" s="35"/>
      <c r="H63" s="40"/>
    </row>
    <row r="64" spans="1:8" s="2" customFormat="1" ht="16.899999999999999" customHeight="1">
      <c r="A64" s="35"/>
      <c r="B64" s="40"/>
      <c r="C64" s="272" t="s">
        <v>271</v>
      </c>
      <c r="D64" s="272" t="s">
        <v>272</v>
      </c>
      <c r="E64" s="18" t="s">
        <v>192</v>
      </c>
      <c r="F64" s="273">
        <v>21.875</v>
      </c>
      <c r="G64" s="35"/>
      <c r="H64" s="40"/>
    </row>
    <row r="65" spans="1:8" s="2" customFormat="1" ht="16.899999999999999" customHeight="1">
      <c r="A65" s="35"/>
      <c r="B65" s="40"/>
      <c r="C65" s="268" t="s">
        <v>116</v>
      </c>
      <c r="D65" s="269" t="s">
        <v>1</v>
      </c>
      <c r="E65" s="270" t="s">
        <v>1</v>
      </c>
      <c r="F65" s="271">
        <v>2.5499999999999998</v>
      </c>
      <c r="G65" s="35"/>
      <c r="H65" s="40"/>
    </row>
    <row r="66" spans="1:8" s="2" customFormat="1" ht="16.899999999999999" customHeight="1">
      <c r="A66" s="35"/>
      <c r="B66" s="40"/>
      <c r="C66" s="272" t="s">
        <v>116</v>
      </c>
      <c r="D66" s="272" t="s">
        <v>509</v>
      </c>
      <c r="E66" s="18" t="s">
        <v>1</v>
      </c>
      <c r="F66" s="273">
        <v>2.5499999999999998</v>
      </c>
      <c r="G66" s="35"/>
      <c r="H66" s="40"/>
    </row>
    <row r="67" spans="1:8" s="2" customFormat="1" ht="16.899999999999999" customHeight="1">
      <c r="A67" s="35"/>
      <c r="B67" s="40"/>
      <c r="C67" s="274" t="s">
        <v>1811</v>
      </c>
      <c r="D67" s="35"/>
      <c r="E67" s="35"/>
      <c r="F67" s="35"/>
      <c r="G67" s="35"/>
      <c r="H67" s="40"/>
    </row>
    <row r="68" spans="1:8" s="2" customFormat="1" ht="16.899999999999999" customHeight="1">
      <c r="A68" s="35"/>
      <c r="B68" s="40"/>
      <c r="C68" s="272" t="s">
        <v>506</v>
      </c>
      <c r="D68" s="272" t="s">
        <v>507</v>
      </c>
      <c r="E68" s="18" t="s">
        <v>262</v>
      </c>
      <c r="F68" s="273">
        <v>2.5499999999999998</v>
      </c>
      <c r="G68" s="35"/>
      <c r="H68" s="40"/>
    </row>
    <row r="69" spans="1:8" s="2" customFormat="1" ht="16.899999999999999" customHeight="1">
      <c r="A69" s="35"/>
      <c r="B69" s="40"/>
      <c r="C69" s="272" t="s">
        <v>511</v>
      </c>
      <c r="D69" s="272" t="s">
        <v>512</v>
      </c>
      <c r="E69" s="18" t="s">
        <v>262</v>
      </c>
      <c r="F69" s="273">
        <v>48.45</v>
      </c>
      <c r="G69" s="35"/>
      <c r="H69" s="40"/>
    </row>
    <row r="70" spans="1:8" s="2" customFormat="1" ht="22.5">
      <c r="A70" s="35"/>
      <c r="B70" s="40"/>
      <c r="C70" s="272" t="s">
        <v>537</v>
      </c>
      <c r="D70" s="272" t="s">
        <v>538</v>
      </c>
      <c r="E70" s="18" t="s">
        <v>262</v>
      </c>
      <c r="F70" s="273">
        <v>1.45</v>
      </c>
      <c r="G70" s="35"/>
      <c r="H70" s="40"/>
    </row>
    <row r="71" spans="1:8" s="2" customFormat="1" ht="16.899999999999999" customHeight="1">
      <c r="A71" s="35"/>
      <c r="B71" s="40"/>
      <c r="C71" s="268" t="s">
        <v>118</v>
      </c>
      <c r="D71" s="269" t="s">
        <v>1</v>
      </c>
      <c r="E71" s="270" t="s">
        <v>1</v>
      </c>
      <c r="F71" s="271">
        <v>2.153</v>
      </c>
      <c r="G71" s="35"/>
      <c r="H71" s="40"/>
    </row>
    <row r="72" spans="1:8" s="2" customFormat="1" ht="16.899999999999999" customHeight="1">
      <c r="A72" s="35"/>
      <c r="B72" s="40"/>
      <c r="C72" s="272" t="s">
        <v>118</v>
      </c>
      <c r="D72" s="272" t="s">
        <v>119</v>
      </c>
      <c r="E72" s="18" t="s">
        <v>1</v>
      </c>
      <c r="F72" s="273">
        <v>2.153</v>
      </c>
      <c r="G72" s="35"/>
      <c r="H72" s="40"/>
    </row>
    <row r="73" spans="1:8" s="2" customFormat="1" ht="16.899999999999999" customHeight="1">
      <c r="A73" s="35"/>
      <c r="B73" s="40"/>
      <c r="C73" s="274" t="s">
        <v>1811</v>
      </c>
      <c r="D73" s="35"/>
      <c r="E73" s="35"/>
      <c r="F73" s="35"/>
      <c r="G73" s="35"/>
      <c r="H73" s="40"/>
    </row>
    <row r="74" spans="1:8" s="2" customFormat="1" ht="16.899999999999999" customHeight="1">
      <c r="A74" s="35"/>
      <c r="B74" s="40"/>
      <c r="C74" s="272" t="s">
        <v>516</v>
      </c>
      <c r="D74" s="272" t="s">
        <v>517</v>
      </c>
      <c r="E74" s="18" t="s">
        <v>262</v>
      </c>
      <c r="F74" s="273">
        <v>2.153</v>
      </c>
      <c r="G74" s="35"/>
      <c r="H74" s="40"/>
    </row>
    <row r="75" spans="1:8" s="2" customFormat="1" ht="16.899999999999999" customHeight="1">
      <c r="A75" s="35"/>
      <c r="B75" s="40"/>
      <c r="C75" s="272" t="s">
        <v>520</v>
      </c>
      <c r="D75" s="272" t="s">
        <v>521</v>
      </c>
      <c r="E75" s="18" t="s">
        <v>262</v>
      </c>
      <c r="F75" s="273">
        <v>40.906999999999996</v>
      </c>
      <c r="G75" s="35"/>
      <c r="H75" s="40"/>
    </row>
    <row r="76" spans="1:8" s="2" customFormat="1" ht="16.899999999999999" customHeight="1">
      <c r="A76" s="35"/>
      <c r="B76" s="40"/>
      <c r="C76" s="268" t="s">
        <v>47</v>
      </c>
      <c r="D76" s="269" t="s">
        <v>1</v>
      </c>
      <c r="E76" s="270" t="s">
        <v>1</v>
      </c>
      <c r="F76" s="271">
        <v>402</v>
      </c>
      <c r="G76" s="35"/>
      <c r="H76" s="40"/>
    </row>
    <row r="77" spans="1:8" s="2" customFormat="1" ht="16.899999999999999" customHeight="1">
      <c r="A77" s="35"/>
      <c r="B77" s="40"/>
      <c r="C77" s="272" t="s">
        <v>47</v>
      </c>
      <c r="D77" s="272" t="s">
        <v>194</v>
      </c>
      <c r="E77" s="18" t="s">
        <v>1</v>
      </c>
      <c r="F77" s="273">
        <v>402</v>
      </c>
      <c r="G77" s="35"/>
      <c r="H77" s="40"/>
    </row>
    <row r="78" spans="1:8" s="2" customFormat="1" ht="16.899999999999999" customHeight="1">
      <c r="A78" s="35"/>
      <c r="B78" s="40"/>
      <c r="C78" s="274" t="s">
        <v>1811</v>
      </c>
      <c r="D78" s="35"/>
      <c r="E78" s="35"/>
      <c r="F78" s="35"/>
      <c r="G78" s="35"/>
      <c r="H78" s="40"/>
    </row>
    <row r="79" spans="1:8" s="2" customFormat="1" ht="22.5">
      <c r="A79" s="35"/>
      <c r="B79" s="40"/>
      <c r="C79" s="272" t="s">
        <v>190</v>
      </c>
      <c r="D79" s="272" t="s">
        <v>191</v>
      </c>
      <c r="E79" s="18" t="s">
        <v>192</v>
      </c>
      <c r="F79" s="273">
        <v>402</v>
      </c>
      <c r="G79" s="35"/>
      <c r="H79" s="40"/>
    </row>
    <row r="80" spans="1:8" s="2" customFormat="1" ht="22.5">
      <c r="A80" s="35"/>
      <c r="B80" s="40"/>
      <c r="C80" s="272" t="s">
        <v>238</v>
      </c>
      <c r="D80" s="272" t="s">
        <v>239</v>
      </c>
      <c r="E80" s="18" t="s">
        <v>192</v>
      </c>
      <c r="F80" s="273">
        <v>476.64</v>
      </c>
      <c r="G80" s="35"/>
      <c r="H80" s="40"/>
    </row>
    <row r="81" spans="1:8" s="2" customFormat="1" ht="26.45" customHeight="1">
      <c r="A81" s="35"/>
      <c r="B81" s="40"/>
      <c r="C81" s="267" t="s">
        <v>1812</v>
      </c>
      <c r="D81" s="267" t="s">
        <v>88</v>
      </c>
      <c r="E81" s="35"/>
      <c r="F81" s="35"/>
      <c r="G81" s="35"/>
      <c r="H81" s="40"/>
    </row>
    <row r="82" spans="1:8" s="2" customFormat="1" ht="16.899999999999999" customHeight="1">
      <c r="A82" s="35"/>
      <c r="B82" s="40"/>
      <c r="C82" s="268" t="s">
        <v>132</v>
      </c>
      <c r="D82" s="269" t="s">
        <v>1</v>
      </c>
      <c r="E82" s="270" t="s">
        <v>1</v>
      </c>
      <c r="F82" s="271">
        <v>185.50800000000001</v>
      </c>
      <c r="G82" s="35"/>
      <c r="H82" s="40"/>
    </row>
    <row r="83" spans="1:8" s="2" customFormat="1" ht="16.899999999999999" customHeight="1">
      <c r="A83" s="35"/>
      <c r="B83" s="40"/>
      <c r="C83" s="272" t="s">
        <v>1</v>
      </c>
      <c r="D83" s="272" t="s">
        <v>246</v>
      </c>
      <c r="E83" s="18" t="s">
        <v>1</v>
      </c>
      <c r="F83" s="273">
        <v>0</v>
      </c>
      <c r="G83" s="35"/>
      <c r="H83" s="40"/>
    </row>
    <row r="84" spans="1:8" s="2" customFormat="1" ht="16.899999999999999" customHeight="1">
      <c r="A84" s="35"/>
      <c r="B84" s="40"/>
      <c r="C84" s="272" t="s">
        <v>132</v>
      </c>
      <c r="D84" s="272" t="s">
        <v>247</v>
      </c>
      <c r="E84" s="18" t="s">
        <v>1</v>
      </c>
      <c r="F84" s="273">
        <v>185.50800000000001</v>
      </c>
      <c r="G84" s="35"/>
      <c r="H84" s="40"/>
    </row>
    <row r="85" spans="1:8" s="2" customFormat="1" ht="16.899999999999999" customHeight="1">
      <c r="A85" s="35"/>
      <c r="B85" s="40"/>
      <c r="C85" s="274" t="s">
        <v>1811</v>
      </c>
      <c r="D85" s="35"/>
      <c r="E85" s="35"/>
      <c r="F85" s="35"/>
      <c r="G85" s="35"/>
      <c r="H85" s="40"/>
    </row>
    <row r="86" spans="1:8" s="2" customFormat="1" ht="22.5">
      <c r="A86" s="35"/>
      <c r="B86" s="40"/>
      <c r="C86" s="272" t="s">
        <v>238</v>
      </c>
      <c r="D86" s="272" t="s">
        <v>239</v>
      </c>
      <c r="E86" s="18" t="s">
        <v>192</v>
      </c>
      <c r="F86" s="273">
        <v>185.50800000000001</v>
      </c>
      <c r="G86" s="35"/>
      <c r="H86" s="40"/>
    </row>
    <row r="87" spans="1:8" s="2" customFormat="1" ht="22.5">
      <c r="A87" s="35"/>
      <c r="B87" s="40"/>
      <c r="C87" s="272" t="s">
        <v>249</v>
      </c>
      <c r="D87" s="272" t="s">
        <v>250</v>
      </c>
      <c r="E87" s="18" t="s">
        <v>192</v>
      </c>
      <c r="F87" s="273">
        <v>1855.08</v>
      </c>
      <c r="G87" s="35"/>
      <c r="H87" s="40"/>
    </row>
    <row r="88" spans="1:8" s="2" customFormat="1" ht="22.5">
      <c r="A88" s="35"/>
      <c r="B88" s="40"/>
      <c r="C88" s="272" t="s">
        <v>260</v>
      </c>
      <c r="D88" s="272" t="s">
        <v>261</v>
      </c>
      <c r="E88" s="18" t="s">
        <v>262</v>
      </c>
      <c r="F88" s="273">
        <v>371.01600000000002</v>
      </c>
      <c r="G88" s="35"/>
      <c r="H88" s="40"/>
    </row>
    <row r="89" spans="1:8" s="2" customFormat="1" ht="16.899999999999999" customHeight="1">
      <c r="A89" s="35"/>
      <c r="B89" s="40"/>
      <c r="C89" s="272" t="s">
        <v>266</v>
      </c>
      <c r="D89" s="272" t="s">
        <v>267</v>
      </c>
      <c r="E89" s="18" t="s">
        <v>192</v>
      </c>
      <c r="F89" s="273">
        <v>185.50800000000001</v>
      </c>
      <c r="G89" s="35"/>
      <c r="H89" s="40"/>
    </row>
    <row r="90" spans="1:8" s="2" customFormat="1" ht="16.899999999999999" customHeight="1">
      <c r="A90" s="35"/>
      <c r="B90" s="40"/>
      <c r="C90" s="268" t="s">
        <v>111</v>
      </c>
      <c r="D90" s="269" t="s">
        <v>1</v>
      </c>
      <c r="E90" s="270" t="s">
        <v>1</v>
      </c>
      <c r="F90" s="271">
        <v>643</v>
      </c>
      <c r="G90" s="35"/>
      <c r="H90" s="40"/>
    </row>
    <row r="91" spans="1:8" s="2" customFormat="1" ht="16.899999999999999" customHeight="1">
      <c r="A91" s="35"/>
      <c r="B91" s="40"/>
      <c r="C91" s="272" t="s">
        <v>111</v>
      </c>
      <c r="D91" s="272" t="s">
        <v>586</v>
      </c>
      <c r="E91" s="18" t="s">
        <v>1</v>
      </c>
      <c r="F91" s="273">
        <v>643</v>
      </c>
      <c r="G91" s="35"/>
      <c r="H91" s="40"/>
    </row>
    <row r="92" spans="1:8" s="2" customFormat="1" ht="16.899999999999999" customHeight="1">
      <c r="A92" s="35"/>
      <c r="B92" s="40"/>
      <c r="C92" s="274" t="s">
        <v>1811</v>
      </c>
      <c r="D92" s="35"/>
      <c r="E92" s="35"/>
      <c r="F92" s="35"/>
      <c r="G92" s="35"/>
      <c r="H92" s="40"/>
    </row>
    <row r="93" spans="1:8" s="2" customFormat="1" ht="16.899999999999999" customHeight="1">
      <c r="A93" s="35"/>
      <c r="B93" s="40"/>
      <c r="C93" s="272" t="s">
        <v>184</v>
      </c>
      <c r="D93" s="272" t="s">
        <v>185</v>
      </c>
      <c r="E93" s="18" t="s">
        <v>172</v>
      </c>
      <c r="F93" s="273">
        <v>643</v>
      </c>
      <c r="G93" s="35"/>
      <c r="H93" s="40"/>
    </row>
    <row r="94" spans="1:8" s="2" customFormat="1" ht="22.5">
      <c r="A94" s="35"/>
      <c r="B94" s="40"/>
      <c r="C94" s="272" t="s">
        <v>238</v>
      </c>
      <c r="D94" s="272" t="s">
        <v>239</v>
      </c>
      <c r="E94" s="18" t="s">
        <v>192</v>
      </c>
      <c r="F94" s="273">
        <v>63.3</v>
      </c>
      <c r="G94" s="35"/>
      <c r="H94" s="40"/>
    </row>
    <row r="95" spans="1:8" s="2" customFormat="1" ht="16.899999999999999" customHeight="1">
      <c r="A95" s="35"/>
      <c r="B95" s="40"/>
      <c r="C95" s="268" t="s">
        <v>114</v>
      </c>
      <c r="D95" s="269" t="s">
        <v>1</v>
      </c>
      <c r="E95" s="270" t="s">
        <v>1</v>
      </c>
      <c r="F95" s="271">
        <v>221</v>
      </c>
      <c r="G95" s="35"/>
      <c r="H95" s="40"/>
    </row>
    <row r="96" spans="1:8" s="2" customFormat="1" ht="16.899999999999999" customHeight="1">
      <c r="A96" s="35"/>
      <c r="B96" s="40"/>
      <c r="C96" s="272" t="s">
        <v>114</v>
      </c>
      <c r="D96" s="272" t="s">
        <v>600</v>
      </c>
      <c r="E96" s="18" t="s">
        <v>1</v>
      </c>
      <c r="F96" s="273">
        <v>221</v>
      </c>
      <c r="G96" s="35"/>
      <c r="H96" s="40"/>
    </row>
    <row r="97" spans="1:8" s="2" customFormat="1" ht="16.899999999999999" customHeight="1">
      <c r="A97" s="35"/>
      <c r="B97" s="40"/>
      <c r="C97" s="274" t="s">
        <v>1811</v>
      </c>
      <c r="D97" s="35"/>
      <c r="E97" s="35"/>
      <c r="F97" s="35"/>
      <c r="G97" s="35"/>
      <c r="H97" s="40"/>
    </row>
    <row r="98" spans="1:8" s="2" customFormat="1" ht="22.5">
      <c r="A98" s="35"/>
      <c r="B98" s="40"/>
      <c r="C98" s="272" t="s">
        <v>598</v>
      </c>
      <c r="D98" s="272" t="s">
        <v>599</v>
      </c>
      <c r="E98" s="18" t="s">
        <v>172</v>
      </c>
      <c r="F98" s="273">
        <v>221</v>
      </c>
      <c r="G98" s="35"/>
      <c r="H98" s="40"/>
    </row>
    <row r="99" spans="1:8" s="2" customFormat="1" ht="22.5">
      <c r="A99" s="35"/>
      <c r="B99" s="40"/>
      <c r="C99" s="272" t="s">
        <v>232</v>
      </c>
      <c r="D99" s="272" t="s">
        <v>233</v>
      </c>
      <c r="E99" s="18" t="s">
        <v>192</v>
      </c>
      <c r="F99" s="273">
        <v>66.3</v>
      </c>
      <c r="G99" s="35"/>
      <c r="H99" s="40"/>
    </row>
    <row r="100" spans="1:8" s="2" customFormat="1" ht="22.5">
      <c r="A100" s="35"/>
      <c r="B100" s="40"/>
      <c r="C100" s="272" t="s">
        <v>238</v>
      </c>
      <c r="D100" s="272" t="s">
        <v>239</v>
      </c>
      <c r="E100" s="18" t="s">
        <v>192</v>
      </c>
      <c r="F100" s="273">
        <v>63.3</v>
      </c>
      <c r="G100" s="35"/>
      <c r="H100" s="40"/>
    </row>
    <row r="101" spans="1:8" s="2" customFormat="1" ht="16.899999999999999" customHeight="1">
      <c r="A101" s="35"/>
      <c r="B101" s="40"/>
      <c r="C101" s="272" t="s">
        <v>254</v>
      </c>
      <c r="D101" s="272" t="s">
        <v>255</v>
      </c>
      <c r="E101" s="18" t="s">
        <v>192</v>
      </c>
      <c r="F101" s="273">
        <v>33.15</v>
      </c>
      <c r="G101" s="35"/>
      <c r="H101" s="40"/>
    </row>
    <row r="102" spans="1:8" s="2" customFormat="1" ht="16.899999999999999" customHeight="1">
      <c r="A102" s="35"/>
      <c r="B102" s="40"/>
      <c r="C102" s="272" t="s">
        <v>303</v>
      </c>
      <c r="D102" s="272" t="s">
        <v>304</v>
      </c>
      <c r="E102" s="18" t="s">
        <v>172</v>
      </c>
      <c r="F102" s="273">
        <v>221</v>
      </c>
      <c r="G102" s="35"/>
      <c r="H102" s="40"/>
    </row>
    <row r="103" spans="1:8" s="2" customFormat="1" ht="16.899999999999999" customHeight="1">
      <c r="A103" s="35"/>
      <c r="B103" s="40"/>
      <c r="C103" s="272" t="s">
        <v>313</v>
      </c>
      <c r="D103" s="272" t="s">
        <v>314</v>
      </c>
      <c r="E103" s="18" t="s">
        <v>172</v>
      </c>
      <c r="F103" s="273">
        <v>221</v>
      </c>
      <c r="G103" s="35"/>
      <c r="H103" s="40"/>
    </row>
    <row r="104" spans="1:8" s="2" customFormat="1" ht="16.899999999999999" customHeight="1">
      <c r="A104" s="35"/>
      <c r="B104" s="40"/>
      <c r="C104" s="272" t="s">
        <v>317</v>
      </c>
      <c r="D104" s="272" t="s">
        <v>318</v>
      </c>
      <c r="E104" s="18" t="s">
        <v>172</v>
      </c>
      <c r="F104" s="273">
        <v>221</v>
      </c>
      <c r="G104" s="35"/>
      <c r="H104" s="40"/>
    </row>
    <row r="105" spans="1:8" s="2" customFormat="1" ht="16.899999999999999" customHeight="1">
      <c r="A105" s="35"/>
      <c r="B105" s="40"/>
      <c r="C105" s="268" t="s">
        <v>128</v>
      </c>
      <c r="D105" s="269" t="s">
        <v>1</v>
      </c>
      <c r="E105" s="270" t="s">
        <v>1</v>
      </c>
      <c r="F105" s="271">
        <v>0.56699999999999995</v>
      </c>
      <c r="G105" s="35"/>
      <c r="H105" s="40"/>
    </row>
    <row r="106" spans="1:8" s="2" customFormat="1" ht="16.899999999999999" customHeight="1">
      <c r="A106" s="35"/>
      <c r="B106" s="40"/>
      <c r="C106" s="272" t="s">
        <v>128</v>
      </c>
      <c r="D106" s="272" t="s">
        <v>596</v>
      </c>
      <c r="E106" s="18" t="s">
        <v>1</v>
      </c>
      <c r="F106" s="273">
        <v>0.56699999999999995</v>
      </c>
      <c r="G106" s="35"/>
      <c r="H106" s="40"/>
    </row>
    <row r="107" spans="1:8" s="2" customFormat="1" ht="16.899999999999999" customHeight="1">
      <c r="A107" s="35"/>
      <c r="B107" s="40"/>
      <c r="C107" s="274" t="s">
        <v>1811</v>
      </c>
      <c r="D107" s="35"/>
      <c r="E107" s="35"/>
      <c r="F107" s="35"/>
      <c r="G107" s="35"/>
      <c r="H107" s="40"/>
    </row>
    <row r="108" spans="1:8" s="2" customFormat="1" ht="16.899999999999999" customHeight="1">
      <c r="A108" s="35"/>
      <c r="B108" s="40"/>
      <c r="C108" s="272" t="s">
        <v>284</v>
      </c>
      <c r="D108" s="272" t="s">
        <v>285</v>
      </c>
      <c r="E108" s="18" t="s">
        <v>192</v>
      </c>
      <c r="F108" s="273">
        <v>0.56699999999999995</v>
      </c>
      <c r="G108" s="35"/>
      <c r="H108" s="40"/>
    </row>
    <row r="109" spans="1:8" s="2" customFormat="1" ht="16.899999999999999" customHeight="1">
      <c r="A109" s="35"/>
      <c r="B109" s="40"/>
      <c r="C109" s="272" t="s">
        <v>271</v>
      </c>
      <c r="D109" s="272" t="s">
        <v>272</v>
      </c>
      <c r="E109" s="18" t="s">
        <v>192</v>
      </c>
      <c r="F109" s="273">
        <v>4.2</v>
      </c>
      <c r="G109" s="35"/>
      <c r="H109" s="40"/>
    </row>
    <row r="110" spans="1:8" s="2" customFormat="1" ht="16.899999999999999" customHeight="1">
      <c r="A110" s="35"/>
      <c r="B110" s="40"/>
      <c r="C110" s="268" t="s">
        <v>130</v>
      </c>
      <c r="D110" s="269" t="s">
        <v>1</v>
      </c>
      <c r="E110" s="270" t="s">
        <v>1</v>
      </c>
      <c r="F110" s="271">
        <v>0.126</v>
      </c>
      <c r="G110" s="35"/>
      <c r="H110" s="40"/>
    </row>
    <row r="111" spans="1:8" s="2" customFormat="1" ht="16.899999999999999" customHeight="1">
      <c r="A111" s="35"/>
      <c r="B111" s="40"/>
      <c r="C111" s="272" t="s">
        <v>130</v>
      </c>
      <c r="D111" s="272" t="s">
        <v>602</v>
      </c>
      <c r="E111" s="18" t="s">
        <v>1</v>
      </c>
      <c r="F111" s="273">
        <v>0.126</v>
      </c>
      <c r="G111" s="35"/>
      <c r="H111" s="40"/>
    </row>
    <row r="112" spans="1:8" s="2" customFormat="1" ht="16.899999999999999" customHeight="1">
      <c r="A112" s="35"/>
      <c r="B112" s="40"/>
      <c r="C112" s="274" t="s">
        <v>1811</v>
      </c>
      <c r="D112" s="35"/>
      <c r="E112" s="35"/>
      <c r="F112" s="35"/>
      <c r="G112" s="35"/>
      <c r="H112" s="40"/>
    </row>
    <row r="113" spans="1:8" s="2" customFormat="1" ht="16.899999999999999" customHeight="1">
      <c r="A113" s="35"/>
      <c r="B113" s="40"/>
      <c r="C113" s="272" t="s">
        <v>331</v>
      </c>
      <c r="D113" s="272" t="s">
        <v>332</v>
      </c>
      <c r="E113" s="18" t="s">
        <v>192</v>
      </c>
      <c r="F113" s="273">
        <v>0.126</v>
      </c>
      <c r="G113" s="35"/>
      <c r="H113" s="40"/>
    </row>
    <row r="114" spans="1:8" s="2" customFormat="1" ht="16.899999999999999" customHeight="1">
      <c r="A114" s="35"/>
      <c r="B114" s="40"/>
      <c r="C114" s="272" t="s">
        <v>271</v>
      </c>
      <c r="D114" s="272" t="s">
        <v>272</v>
      </c>
      <c r="E114" s="18" t="s">
        <v>192</v>
      </c>
      <c r="F114" s="273">
        <v>4.2</v>
      </c>
      <c r="G114" s="35"/>
      <c r="H114" s="40"/>
    </row>
    <row r="115" spans="1:8" s="2" customFormat="1" ht="16.899999999999999" customHeight="1">
      <c r="A115" s="35"/>
      <c r="B115" s="40"/>
      <c r="C115" s="268" t="s">
        <v>120</v>
      </c>
      <c r="D115" s="269" t="s">
        <v>1</v>
      </c>
      <c r="E115" s="270" t="s">
        <v>1</v>
      </c>
      <c r="F115" s="271">
        <v>2.2679999999999998</v>
      </c>
      <c r="G115" s="35"/>
      <c r="H115" s="40"/>
    </row>
    <row r="116" spans="1:8" s="2" customFormat="1" ht="16.899999999999999" customHeight="1">
      <c r="A116" s="35"/>
      <c r="B116" s="40"/>
      <c r="C116" s="272" t="s">
        <v>1</v>
      </c>
      <c r="D116" s="272" t="s">
        <v>205</v>
      </c>
      <c r="E116" s="18" t="s">
        <v>1</v>
      </c>
      <c r="F116" s="273">
        <v>0</v>
      </c>
      <c r="G116" s="35"/>
      <c r="H116" s="40"/>
    </row>
    <row r="117" spans="1:8" s="2" customFormat="1" ht="16.899999999999999" customHeight="1">
      <c r="A117" s="35"/>
      <c r="B117" s="40"/>
      <c r="C117" s="272" t="s">
        <v>120</v>
      </c>
      <c r="D117" s="272" t="s">
        <v>591</v>
      </c>
      <c r="E117" s="18" t="s">
        <v>1</v>
      </c>
      <c r="F117" s="273">
        <v>2.2679999999999998</v>
      </c>
      <c r="G117" s="35"/>
      <c r="H117" s="40"/>
    </row>
    <row r="118" spans="1:8" s="2" customFormat="1" ht="16.899999999999999" customHeight="1">
      <c r="A118" s="35"/>
      <c r="B118" s="40"/>
      <c r="C118" s="274" t="s">
        <v>1811</v>
      </c>
      <c r="D118" s="35"/>
      <c r="E118" s="35"/>
      <c r="F118" s="35"/>
      <c r="G118" s="35"/>
      <c r="H118" s="40"/>
    </row>
    <row r="119" spans="1:8" s="2" customFormat="1" ht="22.5">
      <c r="A119" s="35"/>
      <c r="B119" s="40"/>
      <c r="C119" s="272" t="s">
        <v>589</v>
      </c>
      <c r="D119" s="272" t="s">
        <v>590</v>
      </c>
      <c r="E119" s="18" t="s">
        <v>192</v>
      </c>
      <c r="F119" s="273">
        <v>2.2679999999999998</v>
      </c>
      <c r="G119" s="35"/>
      <c r="H119" s="40"/>
    </row>
    <row r="120" spans="1:8" s="2" customFormat="1" ht="16.899999999999999" customHeight="1">
      <c r="A120" s="35"/>
      <c r="B120" s="40"/>
      <c r="C120" s="272" t="s">
        <v>214</v>
      </c>
      <c r="D120" s="272" t="s">
        <v>215</v>
      </c>
      <c r="E120" s="18" t="s">
        <v>172</v>
      </c>
      <c r="F120" s="273">
        <v>7.56</v>
      </c>
      <c r="G120" s="35"/>
      <c r="H120" s="40"/>
    </row>
    <row r="121" spans="1:8" s="2" customFormat="1" ht="22.5">
      <c r="A121" s="35"/>
      <c r="B121" s="40"/>
      <c r="C121" s="272" t="s">
        <v>238</v>
      </c>
      <c r="D121" s="272" t="s">
        <v>239</v>
      </c>
      <c r="E121" s="18" t="s">
        <v>192</v>
      </c>
      <c r="F121" s="273">
        <v>185.50800000000001</v>
      </c>
      <c r="G121" s="35"/>
      <c r="H121" s="40"/>
    </row>
    <row r="122" spans="1:8" s="2" customFormat="1" ht="16.899999999999999" customHeight="1">
      <c r="A122" s="35"/>
      <c r="B122" s="40"/>
      <c r="C122" s="272" t="s">
        <v>271</v>
      </c>
      <c r="D122" s="272" t="s">
        <v>272</v>
      </c>
      <c r="E122" s="18" t="s">
        <v>192</v>
      </c>
      <c r="F122" s="273">
        <v>4.2</v>
      </c>
      <c r="G122" s="35"/>
      <c r="H122" s="40"/>
    </row>
    <row r="123" spans="1:8" s="2" customFormat="1" ht="16.899999999999999" customHeight="1">
      <c r="A123" s="35"/>
      <c r="B123" s="40"/>
      <c r="C123" s="268" t="s">
        <v>123</v>
      </c>
      <c r="D123" s="269" t="s">
        <v>1</v>
      </c>
      <c r="E123" s="270" t="s">
        <v>1</v>
      </c>
      <c r="F123" s="271">
        <v>32.4</v>
      </c>
      <c r="G123" s="35"/>
      <c r="H123" s="40"/>
    </row>
    <row r="124" spans="1:8" s="2" customFormat="1" ht="16.899999999999999" customHeight="1">
      <c r="A124" s="35"/>
      <c r="B124" s="40"/>
      <c r="C124" s="272" t="s">
        <v>1</v>
      </c>
      <c r="D124" s="272" t="s">
        <v>199</v>
      </c>
      <c r="E124" s="18" t="s">
        <v>1</v>
      </c>
      <c r="F124" s="273">
        <v>0</v>
      </c>
      <c r="G124" s="35"/>
      <c r="H124" s="40"/>
    </row>
    <row r="125" spans="1:8" s="2" customFormat="1" ht="16.899999999999999" customHeight="1">
      <c r="A125" s="35"/>
      <c r="B125" s="40"/>
      <c r="C125" s="272" t="s">
        <v>123</v>
      </c>
      <c r="D125" s="272" t="s">
        <v>588</v>
      </c>
      <c r="E125" s="18" t="s">
        <v>1</v>
      </c>
      <c r="F125" s="273">
        <v>32.4</v>
      </c>
      <c r="G125" s="35"/>
      <c r="H125" s="40"/>
    </row>
    <row r="126" spans="1:8" s="2" customFormat="1" ht="16.899999999999999" customHeight="1">
      <c r="A126" s="35"/>
      <c r="B126" s="40"/>
      <c r="C126" s="274" t="s">
        <v>1811</v>
      </c>
      <c r="D126" s="35"/>
      <c r="E126" s="35"/>
      <c r="F126" s="35"/>
      <c r="G126" s="35"/>
      <c r="H126" s="40"/>
    </row>
    <row r="127" spans="1:8" s="2" customFormat="1" ht="22.5">
      <c r="A127" s="35"/>
      <c r="B127" s="40"/>
      <c r="C127" s="272" t="s">
        <v>196</v>
      </c>
      <c r="D127" s="272" t="s">
        <v>197</v>
      </c>
      <c r="E127" s="18" t="s">
        <v>192</v>
      </c>
      <c r="F127" s="273">
        <v>32.4</v>
      </c>
      <c r="G127" s="35"/>
      <c r="H127" s="40"/>
    </row>
    <row r="128" spans="1:8" s="2" customFormat="1" ht="22.5">
      <c r="A128" s="35"/>
      <c r="B128" s="40"/>
      <c r="C128" s="272" t="s">
        <v>238</v>
      </c>
      <c r="D128" s="272" t="s">
        <v>239</v>
      </c>
      <c r="E128" s="18" t="s">
        <v>192</v>
      </c>
      <c r="F128" s="273">
        <v>185.50800000000001</v>
      </c>
      <c r="G128" s="35"/>
      <c r="H128" s="40"/>
    </row>
    <row r="129" spans="1:8" s="2" customFormat="1" ht="16.899999999999999" customHeight="1">
      <c r="A129" s="35"/>
      <c r="B129" s="40"/>
      <c r="C129" s="268" t="s">
        <v>126</v>
      </c>
      <c r="D129" s="269" t="s">
        <v>1</v>
      </c>
      <c r="E129" s="270" t="s">
        <v>1</v>
      </c>
      <c r="F129" s="271">
        <v>3.84</v>
      </c>
      <c r="G129" s="35"/>
      <c r="H129" s="40"/>
    </row>
    <row r="130" spans="1:8" s="2" customFormat="1" ht="16.899999999999999" customHeight="1">
      <c r="A130" s="35"/>
      <c r="B130" s="40"/>
      <c r="C130" s="272" t="s">
        <v>1</v>
      </c>
      <c r="D130" s="272" t="s">
        <v>211</v>
      </c>
      <c r="E130" s="18" t="s">
        <v>1</v>
      </c>
      <c r="F130" s="273">
        <v>0</v>
      </c>
      <c r="G130" s="35"/>
      <c r="H130" s="40"/>
    </row>
    <row r="131" spans="1:8" s="2" customFormat="1" ht="16.899999999999999" customHeight="1">
      <c r="A131" s="35"/>
      <c r="B131" s="40"/>
      <c r="C131" s="272" t="s">
        <v>126</v>
      </c>
      <c r="D131" s="272" t="s">
        <v>592</v>
      </c>
      <c r="E131" s="18" t="s">
        <v>1</v>
      </c>
      <c r="F131" s="273">
        <v>3.84</v>
      </c>
      <c r="G131" s="35"/>
      <c r="H131" s="40"/>
    </row>
    <row r="132" spans="1:8" s="2" customFormat="1" ht="16.899999999999999" customHeight="1">
      <c r="A132" s="35"/>
      <c r="B132" s="40"/>
      <c r="C132" s="274" t="s">
        <v>1811</v>
      </c>
      <c r="D132" s="35"/>
      <c r="E132" s="35"/>
      <c r="F132" s="35"/>
      <c r="G132" s="35"/>
      <c r="H132" s="40"/>
    </row>
    <row r="133" spans="1:8" s="2" customFormat="1" ht="16.899999999999999" customHeight="1">
      <c r="A133" s="35"/>
      <c r="B133" s="40"/>
      <c r="C133" s="272" t="s">
        <v>208</v>
      </c>
      <c r="D133" s="272" t="s">
        <v>209</v>
      </c>
      <c r="E133" s="18" t="s">
        <v>192</v>
      </c>
      <c r="F133" s="273">
        <v>3.84</v>
      </c>
      <c r="G133" s="35"/>
      <c r="H133" s="40"/>
    </row>
    <row r="134" spans="1:8" s="2" customFormat="1" ht="22.5">
      <c r="A134" s="35"/>
      <c r="B134" s="40"/>
      <c r="C134" s="272" t="s">
        <v>238</v>
      </c>
      <c r="D134" s="272" t="s">
        <v>239</v>
      </c>
      <c r="E134" s="18" t="s">
        <v>192</v>
      </c>
      <c r="F134" s="273">
        <v>185.50800000000001</v>
      </c>
      <c r="G134" s="35"/>
      <c r="H134" s="40"/>
    </row>
    <row r="135" spans="1:8" s="2" customFormat="1" ht="16.899999999999999" customHeight="1">
      <c r="A135" s="35"/>
      <c r="B135" s="40"/>
      <c r="C135" s="272" t="s">
        <v>271</v>
      </c>
      <c r="D135" s="272" t="s">
        <v>272</v>
      </c>
      <c r="E135" s="18" t="s">
        <v>192</v>
      </c>
      <c r="F135" s="273">
        <v>4.2</v>
      </c>
      <c r="G135" s="35"/>
      <c r="H135" s="40"/>
    </row>
    <row r="136" spans="1:8" s="2" customFormat="1" ht="16.899999999999999" customHeight="1">
      <c r="A136" s="35"/>
      <c r="B136" s="40"/>
      <c r="C136" s="268" t="s">
        <v>116</v>
      </c>
      <c r="D136" s="269" t="s">
        <v>1</v>
      </c>
      <c r="E136" s="270" t="s">
        <v>1</v>
      </c>
      <c r="F136" s="271">
        <v>2.5499999999999998</v>
      </c>
      <c r="G136" s="35"/>
      <c r="H136" s="40"/>
    </row>
    <row r="137" spans="1:8" s="2" customFormat="1" ht="16.899999999999999" customHeight="1">
      <c r="A137" s="35"/>
      <c r="B137" s="40"/>
      <c r="C137" s="272" t="s">
        <v>116</v>
      </c>
      <c r="D137" s="272" t="s">
        <v>509</v>
      </c>
      <c r="E137" s="18" t="s">
        <v>1</v>
      </c>
      <c r="F137" s="273">
        <v>2.5499999999999998</v>
      </c>
      <c r="G137" s="35"/>
      <c r="H137" s="40"/>
    </row>
    <row r="138" spans="1:8" s="2" customFormat="1" ht="16.899999999999999" customHeight="1">
      <c r="A138" s="35"/>
      <c r="B138" s="40"/>
      <c r="C138" s="268" t="s">
        <v>118</v>
      </c>
      <c r="D138" s="269" t="s">
        <v>1</v>
      </c>
      <c r="E138" s="270" t="s">
        <v>1</v>
      </c>
      <c r="F138" s="271">
        <v>2.153</v>
      </c>
      <c r="G138" s="35"/>
      <c r="H138" s="40"/>
    </row>
    <row r="139" spans="1:8" s="2" customFormat="1" ht="16.899999999999999" customHeight="1">
      <c r="A139" s="35"/>
      <c r="B139" s="40"/>
      <c r="C139" s="272" t="s">
        <v>118</v>
      </c>
      <c r="D139" s="272" t="s">
        <v>119</v>
      </c>
      <c r="E139" s="18" t="s">
        <v>1</v>
      </c>
      <c r="F139" s="273">
        <v>2.153</v>
      </c>
      <c r="G139" s="35"/>
      <c r="H139" s="40"/>
    </row>
    <row r="140" spans="1:8" s="2" customFormat="1" ht="16.899999999999999" customHeight="1">
      <c r="A140" s="35"/>
      <c r="B140" s="40"/>
      <c r="C140" s="268" t="s">
        <v>47</v>
      </c>
      <c r="D140" s="269" t="s">
        <v>1</v>
      </c>
      <c r="E140" s="270" t="s">
        <v>1</v>
      </c>
      <c r="F140" s="271">
        <v>147</v>
      </c>
      <c r="G140" s="35"/>
      <c r="H140" s="40"/>
    </row>
    <row r="141" spans="1:8" s="2" customFormat="1" ht="16.899999999999999" customHeight="1">
      <c r="A141" s="35"/>
      <c r="B141" s="40"/>
      <c r="C141" s="272" t="s">
        <v>47</v>
      </c>
      <c r="D141" s="272" t="s">
        <v>587</v>
      </c>
      <c r="E141" s="18" t="s">
        <v>1</v>
      </c>
      <c r="F141" s="273">
        <v>147</v>
      </c>
      <c r="G141" s="35"/>
      <c r="H141" s="40"/>
    </row>
    <row r="142" spans="1:8" s="2" customFormat="1" ht="16.899999999999999" customHeight="1">
      <c r="A142" s="35"/>
      <c r="B142" s="40"/>
      <c r="C142" s="274" t="s">
        <v>1811</v>
      </c>
      <c r="D142" s="35"/>
      <c r="E142" s="35"/>
      <c r="F142" s="35"/>
      <c r="G142" s="35"/>
      <c r="H142" s="40"/>
    </row>
    <row r="143" spans="1:8" s="2" customFormat="1" ht="22.5">
      <c r="A143" s="35"/>
      <c r="B143" s="40"/>
      <c r="C143" s="272" t="s">
        <v>190</v>
      </c>
      <c r="D143" s="272" t="s">
        <v>191</v>
      </c>
      <c r="E143" s="18" t="s">
        <v>192</v>
      </c>
      <c r="F143" s="273">
        <v>147</v>
      </c>
      <c r="G143" s="35"/>
      <c r="H143" s="40"/>
    </row>
    <row r="144" spans="1:8" s="2" customFormat="1" ht="22.5">
      <c r="A144" s="35"/>
      <c r="B144" s="40"/>
      <c r="C144" s="272" t="s">
        <v>238</v>
      </c>
      <c r="D144" s="272" t="s">
        <v>239</v>
      </c>
      <c r="E144" s="18" t="s">
        <v>192</v>
      </c>
      <c r="F144" s="273">
        <v>185.50800000000001</v>
      </c>
      <c r="G144" s="35"/>
      <c r="H144" s="40"/>
    </row>
    <row r="145" spans="1:8" s="2" customFormat="1" ht="26.45" customHeight="1">
      <c r="A145" s="35"/>
      <c r="B145" s="40"/>
      <c r="C145" s="267" t="s">
        <v>1813</v>
      </c>
      <c r="D145" s="267" t="s">
        <v>91</v>
      </c>
      <c r="E145" s="35"/>
      <c r="F145" s="35"/>
      <c r="G145" s="35"/>
      <c r="H145" s="40"/>
    </row>
    <row r="146" spans="1:8" s="2" customFormat="1" ht="16.899999999999999" customHeight="1">
      <c r="A146" s="35"/>
      <c r="B146" s="40"/>
      <c r="C146" s="268" t="s">
        <v>132</v>
      </c>
      <c r="D146" s="269" t="s">
        <v>1</v>
      </c>
      <c r="E146" s="270" t="s">
        <v>1</v>
      </c>
      <c r="F146" s="271">
        <v>104</v>
      </c>
      <c r="G146" s="35"/>
      <c r="H146" s="40"/>
    </row>
    <row r="147" spans="1:8" s="2" customFormat="1" ht="16.899999999999999" customHeight="1">
      <c r="A147" s="35"/>
      <c r="B147" s="40"/>
      <c r="C147" s="272" t="s">
        <v>1</v>
      </c>
      <c r="D147" s="272" t="s">
        <v>246</v>
      </c>
      <c r="E147" s="18" t="s">
        <v>1</v>
      </c>
      <c r="F147" s="273">
        <v>0</v>
      </c>
      <c r="G147" s="35"/>
      <c r="H147" s="40"/>
    </row>
    <row r="148" spans="1:8" s="2" customFormat="1" ht="16.899999999999999" customHeight="1">
      <c r="A148" s="35"/>
      <c r="B148" s="40"/>
      <c r="C148" s="272" t="s">
        <v>132</v>
      </c>
      <c r="D148" s="272" t="s">
        <v>47</v>
      </c>
      <c r="E148" s="18" t="s">
        <v>1</v>
      </c>
      <c r="F148" s="273">
        <v>104</v>
      </c>
      <c r="G148" s="35"/>
      <c r="H148" s="40"/>
    </row>
    <row r="149" spans="1:8" s="2" customFormat="1" ht="16.899999999999999" customHeight="1">
      <c r="A149" s="35"/>
      <c r="B149" s="40"/>
      <c r="C149" s="274" t="s">
        <v>1811</v>
      </c>
      <c r="D149" s="35"/>
      <c r="E149" s="35"/>
      <c r="F149" s="35"/>
      <c r="G149" s="35"/>
      <c r="H149" s="40"/>
    </row>
    <row r="150" spans="1:8" s="2" customFormat="1" ht="22.5">
      <c r="A150" s="35"/>
      <c r="B150" s="40"/>
      <c r="C150" s="272" t="s">
        <v>238</v>
      </c>
      <c r="D150" s="272" t="s">
        <v>239</v>
      </c>
      <c r="E150" s="18" t="s">
        <v>192</v>
      </c>
      <c r="F150" s="273">
        <v>104</v>
      </c>
      <c r="G150" s="35"/>
      <c r="H150" s="40"/>
    </row>
    <row r="151" spans="1:8" s="2" customFormat="1" ht="22.5">
      <c r="A151" s="35"/>
      <c r="B151" s="40"/>
      <c r="C151" s="272" t="s">
        <v>249</v>
      </c>
      <c r="D151" s="272" t="s">
        <v>250</v>
      </c>
      <c r="E151" s="18" t="s">
        <v>192</v>
      </c>
      <c r="F151" s="273">
        <v>1040</v>
      </c>
      <c r="G151" s="35"/>
      <c r="H151" s="40"/>
    </row>
    <row r="152" spans="1:8" s="2" customFormat="1" ht="22.5">
      <c r="A152" s="35"/>
      <c r="B152" s="40"/>
      <c r="C152" s="272" t="s">
        <v>260</v>
      </c>
      <c r="D152" s="272" t="s">
        <v>261</v>
      </c>
      <c r="E152" s="18" t="s">
        <v>262</v>
      </c>
      <c r="F152" s="273">
        <v>208</v>
      </c>
      <c r="G152" s="35"/>
      <c r="H152" s="40"/>
    </row>
    <row r="153" spans="1:8" s="2" customFormat="1" ht="16.899999999999999" customHeight="1">
      <c r="A153" s="35"/>
      <c r="B153" s="40"/>
      <c r="C153" s="272" t="s">
        <v>266</v>
      </c>
      <c r="D153" s="272" t="s">
        <v>267</v>
      </c>
      <c r="E153" s="18" t="s">
        <v>192</v>
      </c>
      <c r="F153" s="273">
        <v>104</v>
      </c>
      <c r="G153" s="35"/>
      <c r="H153" s="40"/>
    </row>
    <row r="154" spans="1:8" s="2" customFormat="1" ht="16.899999999999999" customHeight="1">
      <c r="A154" s="35"/>
      <c r="B154" s="40"/>
      <c r="C154" s="268" t="s">
        <v>111</v>
      </c>
      <c r="D154" s="269" t="s">
        <v>1</v>
      </c>
      <c r="E154" s="270" t="s">
        <v>1</v>
      </c>
      <c r="F154" s="271">
        <v>1157</v>
      </c>
      <c r="G154" s="35"/>
      <c r="H154" s="40"/>
    </row>
    <row r="155" spans="1:8" s="2" customFormat="1" ht="16.899999999999999" customHeight="1">
      <c r="A155" s="35"/>
      <c r="B155" s="40"/>
      <c r="C155" s="272" t="s">
        <v>111</v>
      </c>
      <c r="D155" s="272" t="s">
        <v>629</v>
      </c>
      <c r="E155" s="18" t="s">
        <v>1</v>
      </c>
      <c r="F155" s="273">
        <v>1157</v>
      </c>
      <c r="G155" s="35"/>
      <c r="H155" s="40"/>
    </row>
    <row r="156" spans="1:8" s="2" customFormat="1" ht="16.899999999999999" customHeight="1">
      <c r="A156" s="35"/>
      <c r="B156" s="40"/>
      <c r="C156" s="274" t="s">
        <v>1811</v>
      </c>
      <c r="D156" s="35"/>
      <c r="E156" s="35"/>
      <c r="F156" s="35"/>
      <c r="G156" s="35"/>
      <c r="H156" s="40"/>
    </row>
    <row r="157" spans="1:8" s="2" customFormat="1" ht="16.899999999999999" customHeight="1">
      <c r="A157" s="35"/>
      <c r="B157" s="40"/>
      <c r="C157" s="272" t="s">
        <v>184</v>
      </c>
      <c r="D157" s="272" t="s">
        <v>185</v>
      </c>
      <c r="E157" s="18" t="s">
        <v>172</v>
      </c>
      <c r="F157" s="273">
        <v>1157</v>
      </c>
      <c r="G157" s="35"/>
      <c r="H157" s="40"/>
    </row>
    <row r="158" spans="1:8" s="2" customFormat="1" ht="22.5">
      <c r="A158" s="35"/>
      <c r="B158" s="40"/>
      <c r="C158" s="272" t="s">
        <v>238</v>
      </c>
      <c r="D158" s="272" t="s">
        <v>239</v>
      </c>
      <c r="E158" s="18" t="s">
        <v>192</v>
      </c>
      <c r="F158" s="273">
        <v>132.30000000000001</v>
      </c>
      <c r="G158" s="35"/>
      <c r="H158" s="40"/>
    </row>
    <row r="159" spans="1:8" s="2" customFormat="1" ht="16.899999999999999" customHeight="1">
      <c r="A159" s="35"/>
      <c r="B159" s="40"/>
      <c r="C159" s="268" t="s">
        <v>114</v>
      </c>
      <c r="D159" s="269" t="s">
        <v>1</v>
      </c>
      <c r="E159" s="270" t="s">
        <v>1</v>
      </c>
      <c r="F159" s="271">
        <v>275</v>
      </c>
      <c r="G159" s="35"/>
      <c r="H159" s="40"/>
    </row>
    <row r="160" spans="1:8" s="2" customFormat="1" ht="16.899999999999999" customHeight="1">
      <c r="A160" s="35"/>
      <c r="B160" s="40"/>
      <c r="C160" s="272" t="s">
        <v>114</v>
      </c>
      <c r="D160" s="272" t="s">
        <v>643</v>
      </c>
      <c r="E160" s="18" t="s">
        <v>1</v>
      </c>
      <c r="F160" s="273">
        <v>275</v>
      </c>
      <c r="G160" s="35"/>
      <c r="H160" s="40"/>
    </row>
    <row r="161" spans="1:8" s="2" customFormat="1" ht="16.899999999999999" customHeight="1">
      <c r="A161" s="35"/>
      <c r="B161" s="40"/>
      <c r="C161" s="274" t="s">
        <v>1811</v>
      </c>
      <c r="D161" s="35"/>
      <c r="E161" s="35"/>
      <c r="F161" s="35"/>
      <c r="G161" s="35"/>
      <c r="H161" s="40"/>
    </row>
    <row r="162" spans="1:8" s="2" customFormat="1" ht="22.5">
      <c r="A162" s="35"/>
      <c r="B162" s="40"/>
      <c r="C162" s="272" t="s">
        <v>598</v>
      </c>
      <c r="D162" s="272" t="s">
        <v>599</v>
      </c>
      <c r="E162" s="18" t="s">
        <v>172</v>
      </c>
      <c r="F162" s="273">
        <v>275</v>
      </c>
      <c r="G162" s="35"/>
      <c r="H162" s="40"/>
    </row>
    <row r="163" spans="1:8" s="2" customFormat="1" ht="22.5">
      <c r="A163" s="35"/>
      <c r="B163" s="40"/>
      <c r="C163" s="272" t="s">
        <v>232</v>
      </c>
      <c r="D163" s="272" t="s">
        <v>233</v>
      </c>
      <c r="E163" s="18" t="s">
        <v>192</v>
      </c>
      <c r="F163" s="273">
        <v>82.5</v>
      </c>
      <c r="G163" s="35"/>
      <c r="H163" s="40"/>
    </row>
    <row r="164" spans="1:8" s="2" customFormat="1" ht="22.5">
      <c r="A164" s="35"/>
      <c r="B164" s="40"/>
      <c r="C164" s="272" t="s">
        <v>238</v>
      </c>
      <c r="D164" s="272" t="s">
        <v>239</v>
      </c>
      <c r="E164" s="18" t="s">
        <v>192</v>
      </c>
      <c r="F164" s="273">
        <v>132.30000000000001</v>
      </c>
      <c r="G164" s="35"/>
      <c r="H164" s="40"/>
    </row>
    <row r="165" spans="1:8" s="2" customFormat="1" ht="16.899999999999999" customHeight="1">
      <c r="A165" s="35"/>
      <c r="B165" s="40"/>
      <c r="C165" s="272" t="s">
        <v>254</v>
      </c>
      <c r="D165" s="272" t="s">
        <v>255</v>
      </c>
      <c r="E165" s="18" t="s">
        <v>192</v>
      </c>
      <c r="F165" s="273">
        <v>41.25</v>
      </c>
      <c r="G165" s="35"/>
      <c r="H165" s="40"/>
    </row>
    <row r="166" spans="1:8" s="2" customFormat="1" ht="16.899999999999999" customHeight="1">
      <c r="A166" s="35"/>
      <c r="B166" s="40"/>
      <c r="C166" s="272" t="s">
        <v>303</v>
      </c>
      <c r="D166" s="272" t="s">
        <v>304</v>
      </c>
      <c r="E166" s="18" t="s">
        <v>172</v>
      </c>
      <c r="F166" s="273">
        <v>275</v>
      </c>
      <c r="G166" s="35"/>
      <c r="H166" s="40"/>
    </row>
    <row r="167" spans="1:8" s="2" customFormat="1" ht="16.899999999999999" customHeight="1">
      <c r="A167" s="35"/>
      <c r="B167" s="40"/>
      <c r="C167" s="272" t="s">
        <v>313</v>
      </c>
      <c r="D167" s="272" t="s">
        <v>314</v>
      </c>
      <c r="E167" s="18" t="s">
        <v>172</v>
      </c>
      <c r="F167" s="273">
        <v>275</v>
      </c>
      <c r="G167" s="35"/>
      <c r="H167" s="40"/>
    </row>
    <row r="168" spans="1:8" s="2" customFormat="1" ht="16.899999999999999" customHeight="1">
      <c r="A168" s="35"/>
      <c r="B168" s="40"/>
      <c r="C168" s="272" t="s">
        <v>317</v>
      </c>
      <c r="D168" s="272" t="s">
        <v>318</v>
      </c>
      <c r="E168" s="18" t="s">
        <v>172</v>
      </c>
      <c r="F168" s="273">
        <v>275</v>
      </c>
      <c r="G168" s="35"/>
      <c r="H168" s="40"/>
    </row>
    <row r="169" spans="1:8" s="2" customFormat="1" ht="16.899999999999999" customHeight="1">
      <c r="A169" s="35"/>
      <c r="B169" s="40"/>
      <c r="C169" s="268" t="s">
        <v>120</v>
      </c>
      <c r="D169" s="269" t="s">
        <v>1</v>
      </c>
      <c r="E169" s="270" t="s">
        <v>1</v>
      </c>
      <c r="F169" s="271">
        <v>22.68</v>
      </c>
      <c r="G169" s="35"/>
      <c r="H169" s="40"/>
    </row>
    <row r="170" spans="1:8" s="2" customFormat="1" ht="16.899999999999999" customHeight="1">
      <c r="A170" s="35"/>
      <c r="B170" s="40"/>
      <c r="C170" s="268" t="s">
        <v>123</v>
      </c>
      <c r="D170" s="269" t="s">
        <v>1</v>
      </c>
      <c r="E170" s="270" t="s">
        <v>1</v>
      </c>
      <c r="F170" s="271">
        <v>43</v>
      </c>
      <c r="G170" s="35"/>
      <c r="H170" s="40"/>
    </row>
    <row r="171" spans="1:8" s="2" customFormat="1" ht="16.899999999999999" customHeight="1">
      <c r="A171" s="35"/>
      <c r="B171" s="40"/>
      <c r="C171" s="268" t="s">
        <v>126</v>
      </c>
      <c r="D171" s="269" t="s">
        <v>1</v>
      </c>
      <c r="E171" s="270" t="s">
        <v>1</v>
      </c>
      <c r="F171" s="271">
        <v>8.9600000000000009</v>
      </c>
      <c r="G171" s="35"/>
      <c r="H171" s="40"/>
    </row>
    <row r="172" spans="1:8" s="2" customFormat="1" ht="16.899999999999999" customHeight="1">
      <c r="A172" s="35"/>
      <c r="B172" s="40"/>
      <c r="C172" s="268" t="s">
        <v>116</v>
      </c>
      <c r="D172" s="269" t="s">
        <v>1</v>
      </c>
      <c r="E172" s="270" t="s">
        <v>1</v>
      </c>
      <c r="F172" s="271">
        <v>1.2749999999999999</v>
      </c>
      <c r="G172" s="35"/>
      <c r="H172" s="40"/>
    </row>
    <row r="173" spans="1:8" s="2" customFormat="1" ht="16.899999999999999" customHeight="1">
      <c r="A173" s="35"/>
      <c r="B173" s="40"/>
      <c r="C173" s="272" t="s">
        <v>116</v>
      </c>
      <c r="D173" s="272" t="s">
        <v>726</v>
      </c>
      <c r="E173" s="18" t="s">
        <v>1</v>
      </c>
      <c r="F173" s="273">
        <v>1.2749999999999999</v>
      </c>
      <c r="G173" s="35"/>
      <c r="H173" s="40"/>
    </row>
    <row r="174" spans="1:8" s="2" customFormat="1" ht="16.899999999999999" customHeight="1">
      <c r="A174" s="35"/>
      <c r="B174" s="40"/>
      <c r="C174" s="274" t="s">
        <v>1811</v>
      </c>
      <c r="D174" s="35"/>
      <c r="E174" s="35"/>
      <c r="F174" s="35"/>
      <c r="G174" s="35"/>
      <c r="H174" s="40"/>
    </row>
    <row r="175" spans="1:8" s="2" customFormat="1" ht="16.899999999999999" customHeight="1">
      <c r="A175" s="35"/>
      <c r="B175" s="40"/>
      <c r="C175" s="272" t="s">
        <v>506</v>
      </c>
      <c r="D175" s="272" t="s">
        <v>507</v>
      </c>
      <c r="E175" s="18" t="s">
        <v>262</v>
      </c>
      <c r="F175" s="273">
        <v>1.2749999999999999</v>
      </c>
      <c r="G175" s="35"/>
      <c r="H175" s="40"/>
    </row>
    <row r="176" spans="1:8" s="2" customFormat="1" ht="16.899999999999999" customHeight="1">
      <c r="A176" s="35"/>
      <c r="B176" s="40"/>
      <c r="C176" s="272" t="s">
        <v>511</v>
      </c>
      <c r="D176" s="272" t="s">
        <v>512</v>
      </c>
      <c r="E176" s="18" t="s">
        <v>262</v>
      </c>
      <c r="F176" s="273">
        <v>24.225000000000001</v>
      </c>
      <c r="G176" s="35"/>
      <c r="H176" s="40"/>
    </row>
    <row r="177" spans="1:8" s="2" customFormat="1" ht="22.5">
      <c r="A177" s="35"/>
      <c r="B177" s="40"/>
      <c r="C177" s="272" t="s">
        <v>537</v>
      </c>
      <c r="D177" s="272" t="s">
        <v>538</v>
      </c>
      <c r="E177" s="18" t="s">
        <v>262</v>
      </c>
      <c r="F177" s="273">
        <v>0.72499999999999998</v>
      </c>
      <c r="G177" s="35"/>
      <c r="H177" s="40"/>
    </row>
    <row r="178" spans="1:8" s="2" customFormat="1" ht="16.899999999999999" customHeight="1">
      <c r="A178" s="35"/>
      <c r="B178" s="40"/>
      <c r="C178" s="268" t="s">
        <v>118</v>
      </c>
      <c r="D178" s="269" t="s">
        <v>1</v>
      </c>
      <c r="E178" s="270" t="s">
        <v>1</v>
      </c>
      <c r="F178" s="271">
        <v>0.92300000000000004</v>
      </c>
      <c r="G178" s="35"/>
      <c r="H178" s="40"/>
    </row>
    <row r="179" spans="1:8" s="2" customFormat="1" ht="16.899999999999999" customHeight="1">
      <c r="A179" s="35"/>
      <c r="B179" s="40"/>
      <c r="C179" s="272" t="s">
        <v>118</v>
      </c>
      <c r="D179" s="272" t="s">
        <v>623</v>
      </c>
      <c r="E179" s="18" t="s">
        <v>1</v>
      </c>
      <c r="F179" s="273">
        <v>0.92300000000000004</v>
      </c>
      <c r="G179" s="35"/>
      <c r="H179" s="40"/>
    </row>
    <row r="180" spans="1:8" s="2" customFormat="1" ht="16.899999999999999" customHeight="1">
      <c r="A180" s="35"/>
      <c r="B180" s="40"/>
      <c r="C180" s="274" t="s">
        <v>1811</v>
      </c>
      <c r="D180" s="35"/>
      <c r="E180" s="35"/>
      <c r="F180" s="35"/>
      <c r="G180" s="35"/>
      <c r="H180" s="40"/>
    </row>
    <row r="181" spans="1:8" s="2" customFormat="1" ht="16.899999999999999" customHeight="1">
      <c r="A181" s="35"/>
      <c r="B181" s="40"/>
      <c r="C181" s="272" t="s">
        <v>516</v>
      </c>
      <c r="D181" s="272" t="s">
        <v>517</v>
      </c>
      <c r="E181" s="18" t="s">
        <v>262</v>
      </c>
      <c r="F181" s="273">
        <v>0.92300000000000004</v>
      </c>
      <c r="G181" s="35"/>
      <c r="H181" s="40"/>
    </row>
    <row r="182" spans="1:8" s="2" customFormat="1" ht="16.899999999999999" customHeight="1">
      <c r="A182" s="35"/>
      <c r="B182" s="40"/>
      <c r="C182" s="272" t="s">
        <v>520</v>
      </c>
      <c r="D182" s="272" t="s">
        <v>521</v>
      </c>
      <c r="E182" s="18" t="s">
        <v>262</v>
      </c>
      <c r="F182" s="273">
        <v>17.536999999999999</v>
      </c>
      <c r="G182" s="35"/>
      <c r="H182" s="40"/>
    </row>
    <row r="183" spans="1:8" s="2" customFormat="1" ht="16.899999999999999" customHeight="1">
      <c r="A183" s="35"/>
      <c r="B183" s="40"/>
      <c r="C183" s="268" t="s">
        <v>47</v>
      </c>
      <c r="D183" s="269" t="s">
        <v>1</v>
      </c>
      <c r="E183" s="270" t="s">
        <v>1</v>
      </c>
      <c r="F183" s="271">
        <v>104</v>
      </c>
      <c r="G183" s="35"/>
      <c r="H183" s="40"/>
    </row>
    <row r="184" spans="1:8" s="2" customFormat="1" ht="16.899999999999999" customHeight="1">
      <c r="A184" s="35"/>
      <c r="B184" s="40"/>
      <c r="C184" s="272" t="s">
        <v>47</v>
      </c>
      <c r="D184" s="272" t="s">
        <v>631</v>
      </c>
      <c r="E184" s="18" t="s">
        <v>1</v>
      </c>
      <c r="F184" s="273">
        <v>104</v>
      </c>
      <c r="G184" s="35"/>
      <c r="H184" s="40"/>
    </row>
    <row r="185" spans="1:8" s="2" customFormat="1" ht="16.899999999999999" customHeight="1">
      <c r="A185" s="35"/>
      <c r="B185" s="40"/>
      <c r="C185" s="274" t="s">
        <v>1811</v>
      </c>
      <c r="D185" s="35"/>
      <c r="E185" s="35"/>
      <c r="F185" s="35"/>
      <c r="G185" s="35"/>
      <c r="H185" s="40"/>
    </row>
    <row r="186" spans="1:8" s="2" customFormat="1" ht="22.5">
      <c r="A186" s="35"/>
      <c r="B186" s="40"/>
      <c r="C186" s="272" t="s">
        <v>190</v>
      </c>
      <c r="D186" s="272" t="s">
        <v>191</v>
      </c>
      <c r="E186" s="18" t="s">
        <v>192</v>
      </c>
      <c r="F186" s="273">
        <v>104</v>
      </c>
      <c r="G186" s="35"/>
      <c r="H186" s="40"/>
    </row>
    <row r="187" spans="1:8" s="2" customFormat="1" ht="22.5">
      <c r="A187" s="35"/>
      <c r="B187" s="40"/>
      <c r="C187" s="272" t="s">
        <v>238</v>
      </c>
      <c r="D187" s="272" t="s">
        <v>239</v>
      </c>
      <c r="E187" s="18" t="s">
        <v>192</v>
      </c>
      <c r="F187" s="273">
        <v>104</v>
      </c>
      <c r="G187" s="35"/>
      <c r="H187" s="40"/>
    </row>
    <row r="188" spans="1:8" s="2" customFormat="1" ht="26.45" customHeight="1">
      <c r="A188" s="35"/>
      <c r="B188" s="40"/>
      <c r="C188" s="267" t="s">
        <v>1814</v>
      </c>
      <c r="D188" s="267" t="s">
        <v>94</v>
      </c>
      <c r="E188" s="35"/>
      <c r="F188" s="35"/>
      <c r="G188" s="35"/>
      <c r="H188" s="40"/>
    </row>
    <row r="189" spans="1:8" s="2" customFormat="1" ht="16.899999999999999" customHeight="1">
      <c r="A189" s="35"/>
      <c r="B189" s="40"/>
      <c r="C189" s="268" t="s">
        <v>755</v>
      </c>
      <c r="D189" s="269" t="s">
        <v>1</v>
      </c>
      <c r="E189" s="270" t="s">
        <v>1</v>
      </c>
      <c r="F189" s="271">
        <v>480</v>
      </c>
      <c r="G189" s="35"/>
      <c r="H189" s="40"/>
    </row>
    <row r="190" spans="1:8" s="2" customFormat="1" ht="16.899999999999999" customHeight="1">
      <c r="A190" s="35"/>
      <c r="B190" s="40"/>
      <c r="C190" s="272" t="s">
        <v>755</v>
      </c>
      <c r="D190" s="272" t="s">
        <v>775</v>
      </c>
      <c r="E190" s="18" t="s">
        <v>1</v>
      </c>
      <c r="F190" s="273">
        <v>480</v>
      </c>
      <c r="G190" s="35"/>
      <c r="H190" s="40"/>
    </row>
    <row r="191" spans="1:8" s="2" customFormat="1" ht="16.899999999999999" customHeight="1">
      <c r="A191" s="35"/>
      <c r="B191" s="40"/>
      <c r="C191" s="274" t="s">
        <v>1811</v>
      </c>
      <c r="D191" s="35"/>
      <c r="E191" s="35"/>
      <c r="F191" s="35"/>
      <c r="G191" s="35"/>
      <c r="H191" s="40"/>
    </row>
    <row r="192" spans="1:8" s="2" customFormat="1" ht="16.899999999999999" customHeight="1">
      <c r="A192" s="35"/>
      <c r="B192" s="40"/>
      <c r="C192" s="272" t="s">
        <v>769</v>
      </c>
      <c r="D192" s="272" t="s">
        <v>770</v>
      </c>
      <c r="E192" s="18" t="s">
        <v>192</v>
      </c>
      <c r="F192" s="273">
        <v>480</v>
      </c>
      <c r="G192" s="35"/>
      <c r="H192" s="40"/>
    </row>
    <row r="193" spans="1:8" s="2" customFormat="1" ht="22.5">
      <c r="A193" s="35"/>
      <c r="B193" s="40"/>
      <c r="C193" s="272" t="s">
        <v>238</v>
      </c>
      <c r="D193" s="272" t="s">
        <v>239</v>
      </c>
      <c r="E193" s="18" t="s">
        <v>192</v>
      </c>
      <c r="F193" s="273">
        <v>1125.8030000000001</v>
      </c>
      <c r="G193" s="35"/>
      <c r="H193" s="40"/>
    </row>
    <row r="194" spans="1:8" s="2" customFormat="1" ht="16.899999999999999" customHeight="1">
      <c r="A194" s="35"/>
      <c r="B194" s="40"/>
      <c r="C194" s="268" t="s">
        <v>132</v>
      </c>
      <c r="D194" s="269" t="s">
        <v>1</v>
      </c>
      <c r="E194" s="270" t="s">
        <v>1</v>
      </c>
      <c r="F194" s="271">
        <v>1125.8030000000001</v>
      </c>
      <c r="G194" s="35"/>
      <c r="H194" s="40"/>
    </row>
    <row r="195" spans="1:8" s="2" customFormat="1" ht="16.899999999999999" customHeight="1">
      <c r="A195" s="35"/>
      <c r="B195" s="40"/>
      <c r="C195" s="272" t="s">
        <v>1</v>
      </c>
      <c r="D195" s="272" t="s">
        <v>246</v>
      </c>
      <c r="E195" s="18" t="s">
        <v>1</v>
      </c>
      <c r="F195" s="273">
        <v>0</v>
      </c>
      <c r="G195" s="35"/>
      <c r="H195" s="40"/>
    </row>
    <row r="196" spans="1:8" s="2" customFormat="1" ht="16.899999999999999" customHeight="1">
      <c r="A196" s="35"/>
      <c r="B196" s="40"/>
      <c r="C196" s="272" t="s">
        <v>1</v>
      </c>
      <c r="D196" s="272" t="s">
        <v>852</v>
      </c>
      <c r="E196" s="18" t="s">
        <v>1</v>
      </c>
      <c r="F196" s="273">
        <v>1694.633</v>
      </c>
      <c r="G196" s="35"/>
      <c r="H196" s="40"/>
    </row>
    <row r="197" spans="1:8" s="2" customFormat="1" ht="16.899999999999999" customHeight="1">
      <c r="A197" s="35"/>
      <c r="B197" s="40"/>
      <c r="C197" s="272" t="s">
        <v>1</v>
      </c>
      <c r="D197" s="272" t="s">
        <v>853</v>
      </c>
      <c r="E197" s="18" t="s">
        <v>1</v>
      </c>
      <c r="F197" s="273">
        <v>-568.83000000000004</v>
      </c>
      <c r="G197" s="35"/>
      <c r="H197" s="40"/>
    </row>
    <row r="198" spans="1:8" s="2" customFormat="1" ht="16.899999999999999" customHeight="1">
      <c r="A198" s="35"/>
      <c r="B198" s="40"/>
      <c r="C198" s="272" t="s">
        <v>132</v>
      </c>
      <c r="D198" s="272" t="s">
        <v>244</v>
      </c>
      <c r="E198" s="18" t="s">
        <v>1</v>
      </c>
      <c r="F198" s="273">
        <v>1125.8030000000001</v>
      </c>
      <c r="G198" s="35"/>
      <c r="H198" s="40"/>
    </row>
    <row r="199" spans="1:8" s="2" customFormat="1" ht="16.899999999999999" customHeight="1">
      <c r="A199" s="35"/>
      <c r="B199" s="40"/>
      <c r="C199" s="274" t="s">
        <v>1811</v>
      </c>
      <c r="D199" s="35"/>
      <c r="E199" s="35"/>
      <c r="F199" s="35"/>
      <c r="G199" s="35"/>
      <c r="H199" s="40"/>
    </row>
    <row r="200" spans="1:8" s="2" customFormat="1" ht="22.5">
      <c r="A200" s="35"/>
      <c r="B200" s="40"/>
      <c r="C200" s="272" t="s">
        <v>238</v>
      </c>
      <c r="D200" s="272" t="s">
        <v>239</v>
      </c>
      <c r="E200" s="18" t="s">
        <v>192</v>
      </c>
      <c r="F200" s="273">
        <v>1125.8030000000001</v>
      </c>
      <c r="G200" s="35"/>
      <c r="H200" s="40"/>
    </row>
    <row r="201" spans="1:8" s="2" customFormat="1" ht="22.5">
      <c r="A201" s="35"/>
      <c r="B201" s="40"/>
      <c r="C201" s="272" t="s">
        <v>249</v>
      </c>
      <c r="D201" s="272" t="s">
        <v>250</v>
      </c>
      <c r="E201" s="18" t="s">
        <v>192</v>
      </c>
      <c r="F201" s="273">
        <v>11258.03</v>
      </c>
      <c r="G201" s="35"/>
      <c r="H201" s="40"/>
    </row>
    <row r="202" spans="1:8" s="2" customFormat="1" ht="22.5">
      <c r="A202" s="35"/>
      <c r="B202" s="40"/>
      <c r="C202" s="272" t="s">
        <v>260</v>
      </c>
      <c r="D202" s="272" t="s">
        <v>261</v>
      </c>
      <c r="E202" s="18" t="s">
        <v>262</v>
      </c>
      <c r="F202" s="273">
        <v>2251.6060000000002</v>
      </c>
      <c r="G202" s="35"/>
      <c r="H202" s="40"/>
    </row>
    <row r="203" spans="1:8" s="2" customFormat="1" ht="16.899999999999999" customHeight="1">
      <c r="A203" s="35"/>
      <c r="B203" s="40"/>
      <c r="C203" s="272" t="s">
        <v>266</v>
      </c>
      <c r="D203" s="272" t="s">
        <v>267</v>
      </c>
      <c r="E203" s="18" t="s">
        <v>192</v>
      </c>
      <c r="F203" s="273">
        <v>1125.8030000000001</v>
      </c>
      <c r="G203" s="35"/>
      <c r="H203" s="40"/>
    </row>
    <row r="204" spans="1:8" s="2" customFormat="1" ht="16.899999999999999" customHeight="1">
      <c r="A204" s="35"/>
      <c r="B204" s="40"/>
      <c r="C204" s="268" t="s">
        <v>757</v>
      </c>
      <c r="D204" s="269" t="s">
        <v>1</v>
      </c>
      <c r="E204" s="270" t="s">
        <v>1</v>
      </c>
      <c r="F204" s="271">
        <v>370</v>
      </c>
      <c r="G204" s="35"/>
      <c r="H204" s="40"/>
    </row>
    <row r="205" spans="1:8" s="2" customFormat="1" ht="16.899999999999999" customHeight="1">
      <c r="A205" s="35"/>
      <c r="B205" s="40"/>
      <c r="C205" s="272" t="s">
        <v>757</v>
      </c>
      <c r="D205" s="272" t="s">
        <v>758</v>
      </c>
      <c r="E205" s="18" t="s">
        <v>1</v>
      </c>
      <c r="F205" s="273">
        <v>370</v>
      </c>
      <c r="G205" s="35"/>
      <c r="H205" s="40"/>
    </row>
    <row r="206" spans="1:8" s="2" customFormat="1" ht="16.899999999999999" customHeight="1">
      <c r="A206" s="35"/>
      <c r="B206" s="40"/>
      <c r="C206" s="274" t="s">
        <v>1811</v>
      </c>
      <c r="D206" s="35"/>
      <c r="E206" s="35"/>
      <c r="F206" s="35"/>
      <c r="G206" s="35"/>
      <c r="H206" s="40"/>
    </row>
    <row r="207" spans="1:8" s="2" customFormat="1" ht="16.899999999999999" customHeight="1">
      <c r="A207" s="35"/>
      <c r="B207" s="40"/>
      <c r="C207" s="272" t="s">
        <v>765</v>
      </c>
      <c r="D207" s="272" t="s">
        <v>766</v>
      </c>
      <c r="E207" s="18" t="s">
        <v>172</v>
      </c>
      <c r="F207" s="273">
        <v>370</v>
      </c>
      <c r="G207" s="35"/>
      <c r="H207" s="40"/>
    </row>
    <row r="208" spans="1:8" s="2" customFormat="1" ht="22.5">
      <c r="A208" s="35"/>
      <c r="B208" s="40"/>
      <c r="C208" s="272" t="s">
        <v>238</v>
      </c>
      <c r="D208" s="272" t="s">
        <v>239</v>
      </c>
      <c r="E208" s="18" t="s">
        <v>192</v>
      </c>
      <c r="F208" s="273">
        <v>55.5</v>
      </c>
      <c r="G208" s="35"/>
      <c r="H208" s="40"/>
    </row>
    <row r="209" spans="1:8" s="2" customFormat="1" ht="16.899999999999999" customHeight="1">
      <c r="A209" s="35"/>
      <c r="B209" s="40"/>
      <c r="C209" s="268" t="s">
        <v>111</v>
      </c>
      <c r="D209" s="269" t="s">
        <v>1</v>
      </c>
      <c r="E209" s="270" t="s">
        <v>1</v>
      </c>
      <c r="F209" s="271">
        <v>2279</v>
      </c>
      <c r="G209" s="35"/>
      <c r="H209" s="40"/>
    </row>
    <row r="210" spans="1:8" s="2" customFormat="1" ht="16.899999999999999" customHeight="1">
      <c r="A210" s="35"/>
      <c r="B210" s="40"/>
      <c r="C210" s="268" t="s">
        <v>114</v>
      </c>
      <c r="D210" s="269" t="s">
        <v>1</v>
      </c>
      <c r="E210" s="270" t="s">
        <v>1</v>
      </c>
      <c r="F210" s="271">
        <v>762</v>
      </c>
      <c r="G210" s="35"/>
      <c r="H210" s="40"/>
    </row>
    <row r="211" spans="1:8" s="2" customFormat="1" ht="16.899999999999999" customHeight="1">
      <c r="A211" s="35"/>
      <c r="B211" s="40"/>
      <c r="C211" s="268" t="s">
        <v>748</v>
      </c>
      <c r="D211" s="269" t="s">
        <v>1</v>
      </c>
      <c r="E211" s="270" t="s">
        <v>1</v>
      </c>
      <c r="F211" s="271">
        <v>89.421000000000006</v>
      </c>
      <c r="G211" s="35"/>
      <c r="H211" s="40"/>
    </row>
    <row r="212" spans="1:8" s="2" customFormat="1" ht="16.899999999999999" customHeight="1">
      <c r="A212" s="35"/>
      <c r="B212" s="40"/>
      <c r="C212" s="272" t="s">
        <v>130</v>
      </c>
      <c r="D212" s="272" t="s">
        <v>922</v>
      </c>
      <c r="E212" s="18" t="s">
        <v>1</v>
      </c>
      <c r="F212" s="273">
        <v>87.944999999999993</v>
      </c>
      <c r="G212" s="35"/>
      <c r="H212" s="40"/>
    </row>
    <row r="213" spans="1:8" s="2" customFormat="1" ht="16.899999999999999" customHeight="1">
      <c r="A213" s="35"/>
      <c r="B213" s="40"/>
      <c r="C213" s="272" t="s">
        <v>1</v>
      </c>
      <c r="D213" s="272" t="s">
        <v>923</v>
      </c>
      <c r="E213" s="18" t="s">
        <v>1</v>
      </c>
      <c r="F213" s="273">
        <v>0</v>
      </c>
      <c r="G213" s="35"/>
      <c r="H213" s="40"/>
    </row>
    <row r="214" spans="1:8" s="2" customFormat="1" ht="16.899999999999999" customHeight="1">
      <c r="A214" s="35"/>
      <c r="B214" s="40"/>
      <c r="C214" s="272" t="s">
        <v>1</v>
      </c>
      <c r="D214" s="272" t="s">
        <v>924</v>
      </c>
      <c r="E214" s="18" t="s">
        <v>1</v>
      </c>
      <c r="F214" s="273">
        <v>1.1519999999999999</v>
      </c>
      <c r="G214" s="35"/>
      <c r="H214" s="40"/>
    </row>
    <row r="215" spans="1:8" s="2" customFormat="1" ht="16.899999999999999" customHeight="1">
      <c r="A215" s="35"/>
      <c r="B215" s="40"/>
      <c r="C215" s="272" t="s">
        <v>1</v>
      </c>
      <c r="D215" s="272" t="s">
        <v>925</v>
      </c>
      <c r="E215" s="18" t="s">
        <v>1</v>
      </c>
      <c r="F215" s="273">
        <v>0</v>
      </c>
      <c r="G215" s="35"/>
      <c r="H215" s="40"/>
    </row>
    <row r="216" spans="1:8" s="2" customFormat="1" ht="16.899999999999999" customHeight="1">
      <c r="A216" s="35"/>
      <c r="B216" s="40"/>
      <c r="C216" s="272" t="s">
        <v>1</v>
      </c>
      <c r="D216" s="272" t="s">
        <v>926</v>
      </c>
      <c r="E216" s="18" t="s">
        <v>1</v>
      </c>
      <c r="F216" s="273">
        <v>0.32400000000000001</v>
      </c>
      <c r="G216" s="35"/>
      <c r="H216" s="40"/>
    </row>
    <row r="217" spans="1:8" s="2" customFormat="1" ht="16.899999999999999" customHeight="1">
      <c r="A217" s="35"/>
      <c r="B217" s="40"/>
      <c r="C217" s="272" t="s">
        <v>748</v>
      </c>
      <c r="D217" s="272" t="s">
        <v>244</v>
      </c>
      <c r="E217" s="18" t="s">
        <v>1</v>
      </c>
      <c r="F217" s="273">
        <v>89.421000000000006</v>
      </c>
      <c r="G217" s="35"/>
      <c r="H217" s="40"/>
    </row>
    <row r="218" spans="1:8" s="2" customFormat="1" ht="16.899999999999999" customHeight="1">
      <c r="A218" s="35"/>
      <c r="B218" s="40"/>
      <c r="C218" s="274" t="s">
        <v>1811</v>
      </c>
      <c r="D218" s="35"/>
      <c r="E218" s="35"/>
      <c r="F218" s="35"/>
      <c r="G218" s="35"/>
      <c r="H218" s="40"/>
    </row>
    <row r="219" spans="1:8" s="2" customFormat="1" ht="16.899999999999999" customHeight="1">
      <c r="A219" s="35"/>
      <c r="B219" s="40"/>
      <c r="C219" s="272" t="s">
        <v>919</v>
      </c>
      <c r="D219" s="272" t="s">
        <v>920</v>
      </c>
      <c r="E219" s="18" t="s">
        <v>192</v>
      </c>
      <c r="F219" s="273">
        <v>89.421000000000006</v>
      </c>
      <c r="G219" s="35"/>
      <c r="H219" s="40"/>
    </row>
    <row r="220" spans="1:8" s="2" customFormat="1" ht="16.899999999999999" customHeight="1">
      <c r="A220" s="35"/>
      <c r="B220" s="40"/>
      <c r="C220" s="272" t="s">
        <v>271</v>
      </c>
      <c r="D220" s="272" t="s">
        <v>272</v>
      </c>
      <c r="E220" s="18" t="s">
        <v>192</v>
      </c>
      <c r="F220" s="273">
        <v>568.83000000000004</v>
      </c>
      <c r="G220" s="35"/>
      <c r="H220" s="40"/>
    </row>
    <row r="221" spans="1:8" s="2" customFormat="1" ht="16.899999999999999" customHeight="1">
      <c r="A221" s="35"/>
      <c r="B221" s="40"/>
      <c r="C221" s="268" t="s">
        <v>128</v>
      </c>
      <c r="D221" s="269" t="s">
        <v>1</v>
      </c>
      <c r="E221" s="270" t="s">
        <v>1</v>
      </c>
      <c r="F221" s="271">
        <v>301.423</v>
      </c>
      <c r="G221" s="35"/>
      <c r="H221" s="40"/>
    </row>
    <row r="222" spans="1:8" s="2" customFormat="1" ht="16.899999999999999" customHeight="1">
      <c r="A222" s="35"/>
      <c r="B222" s="40"/>
      <c r="C222" s="272" t="s">
        <v>1</v>
      </c>
      <c r="D222" s="272" t="s">
        <v>884</v>
      </c>
      <c r="E222" s="18" t="s">
        <v>1</v>
      </c>
      <c r="F222" s="273">
        <v>82.68</v>
      </c>
      <c r="G222" s="35"/>
      <c r="H222" s="40"/>
    </row>
    <row r="223" spans="1:8" s="2" customFormat="1" ht="16.899999999999999" customHeight="1">
      <c r="A223" s="35"/>
      <c r="B223" s="40"/>
      <c r="C223" s="272" t="s">
        <v>1</v>
      </c>
      <c r="D223" s="272" t="s">
        <v>885</v>
      </c>
      <c r="E223" s="18" t="s">
        <v>1</v>
      </c>
      <c r="F223" s="273">
        <v>66.022999999999996</v>
      </c>
      <c r="G223" s="35"/>
      <c r="H223" s="40"/>
    </row>
    <row r="224" spans="1:8" s="2" customFormat="1" ht="16.899999999999999" customHeight="1">
      <c r="A224" s="35"/>
      <c r="B224" s="40"/>
      <c r="C224" s="272" t="s">
        <v>1</v>
      </c>
      <c r="D224" s="272" t="s">
        <v>886</v>
      </c>
      <c r="E224" s="18" t="s">
        <v>1</v>
      </c>
      <c r="F224" s="273">
        <v>152.72</v>
      </c>
      <c r="G224" s="35"/>
      <c r="H224" s="40"/>
    </row>
    <row r="225" spans="1:8" s="2" customFormat="1" ht="16.899999999999999" customHeight="1">
      <c r="A225" s="35"/>
      <c r="B225" s="40"/>
      <c r="C225" s="272" t="s">
        <v>128</v>
      </c>
      <c r="D225" s="272" t="s">
        <v>244</v>
      </c>
      <c r="E225" s="18" t="s">
        <v>1</v>
      </c>
      <c r="F225" s="273">
        <v>301.423</v>
      </c>
      <c r="G225" s="35"/>
      <c r="H225" s="40"/>
    </row>
    <row r="226" spans="1:8" s="2" customFormat="1" ht="16.899999999999999" customHeight="1">
      <c r="A226" s="35"/>
      <c r="B226" s="40"/>
      <c r="C226" s="274" t="s">
        <v>1811</v>
      </c>
      <c r="D226" s="35"/>
      <c r="E226" s="35"/>
      <c r="F226" s="35"/>
      <c r="G226" s="35"/>
      <c r="H226" s="40"/>
    </row>
    <row r="227" spans="1:8" s="2" customFormat="1" ht="16.899999999999999" customHeight="1">
      <c r="A227" s="35"/>
      <c r="B227" s="40"/>
      <c r="C227" s="272" t="s">
        <v>284</v>
      </c>
      <c r="D227" s="272" t="s">
        <v>285</v>
      </c>
      <c r="E227" s="18" t="s">
        <v>192</v>
      </c>
      <c r="F227" s="273">
        <v>301.423</v>
      </c>
      <c r="G227" s="35"/>
      <c r="H227" s="40"/>
    </row>
    <row r="228" spans="1:8" s="2" customFormat="1" ht="16.899999999999999" customHeight="1">
      <c r="A228" s="35"/>
      <c r="B228" s="40"/>
      <c r="C228" s="272" t="s">
        <v>271</v>
      </c>
      <c r="D228" s="272" t="s">
        <v>272</v>
      </c>
      <c r="E228" s="18" t="s">
        <v>192</v>
      </c>
      <c r="F228" s="273">
        <v>568.83000000000004</v>
      </c>
      <c r="G228" s="35"/>
      <c r="H228" s="40"/>
    </row>
    <row r="229" spans="1:8" s="2" customFormat="1" ht="16.899999999999999" customHeight="1">
      <c r="A229" s="35"/>
      <c r="B229" s="40"/>
      <c r="C229" s="268" t="s">
        <v>130</v>
      </c>
      <c r="D229" s="269" t="s">
        <v>1</v>
      </c>
      <c r="E229" s="270" t="s">
        <v>1</v>
      </c>
      <c r="F229" s="271">
        <v>87.944999999999993</v>
      </c>
      <c r="G229" s="35"/>
      <c r="H229" s="40"/>
    </row>
    <row r="230" spans="1:8" s="2" customFormat="1" ht="16.899999999999999" customHeight="1">
      <c r="A230" s="35"/>
      <c r="B230" s="40"/>
      <c r="C230" s="272" t="s">
        <v>130</v>
      </c>
      <c r="D230" s="272" t="s">
        <v>922</v>
      </c>
      <c r="E230" s="18" t="s">
        <v>1</v>
      </c>
      <c r="F230" s="273">
        <v>87.944999999999993</v>
      </c>
      <c r="G230" s="35"/>
      <c r="H230" s="40"/>
    </row>
    <row r="231" spans="1:8" s="2" customFormat="1" ht="16.899999999999999" customHeight="1">
      <c r="A231" s="35"/>
      <c r="B231" s="40"/>
      <c r="C231" s="268" t="s">
        <v>750</v>
      </c>
      <c r="D231" s="269" t="s">
        <v>1</v>
      </c>
      <c r="E231" s="270" t="s">
        <v>1</v>
      </c>
      <c r="F231" s="271">
        <v>14.176</v>
      </c>
      <c r="G231" s="35"/>
      <c r="H231" s="40"/>
    </row>
    <row r="232" spans="1:8" s="2" customFormat="1" ht="16.899999999999999" customHeight="1">
      <c r="A232" s="35"/>
      <c r="B232" s="40"/>
      <c r="C232" s="272" t="s">
        <v>1</v>
      </c>
      <c r="D232" s="272" t="s">
        <v>820</v>
      </c>
      <c r="E232" s="18" t="s">
        <v>1</v>
      </c>
      <c r="F232" s="273">
        <v>0</v>
      </c>
      <c r="G232" s="35"/>
      <c r="H232" s="40"/>
    </row>
    <row r="233" spans="1:8" s="2" customFormat="1" ht="16.899999999999999" customHeight="1">
      <c r="A233" s="35"/>
      <c r="B233" s="40"/>
      <c r="C233" s="272" t="s">
        <v>1</v>
      </c>
      <c r="D233" s="272" t="s">
        <v>821</v>
      </c>
      <c r="E233" s="18" t="s">
        <v>1</v>
      </c>
      <c r="F233" s="273">
        <v>7.8979999999999997</v>
      </c>
      <c r="G233" s="35"/>
      <c r="H233" s="40"/>
    </row>
    <row r="234" spans="1:8" s="2" customFormat="1" ht="16.899999999999999" customHeight="1">
      <c r="A234" s="35"/>
      <c r="B234" s="40"/>
      <c r="C234" s="272" t="s">
        <v>1</v>
      </c>
      <c r="D234" s="272" t="s">
        <v>822</v>
      </c>
      <c r="E234" s="18" t="s">
        <v>1</v>
      </c>
      <c r="F234" s="273">
        <v>7.2130000000000001</v>
      </c>
      <c r="G234" s="35"/>
      <c r="H234" s="40"/>
    </row>
    <row r="235" spans="1:8" s="2" customFormat="1" ht="16.899999999999999" customHeight="1">
      <c r="A235" s="35"/>
      <c r="B235" s="40"/>
      <c r="C235" s="272" t="s">
        <v>1</v>
      </c>
      <c r="D235" s="272" t="s">
        <v>823</v>
      </c>
      <c r="E235" s="18" t="s">
        <v>1</v>
      </c>
      <c r="F235" s="273">
        <v>5.6260000000000003</v>
      </c>
      <c r="G235" s="35"/>
      <c r="H235" s="40"/>
    </row>
    <row r="236" spans="1:8" s="2" customFormat="1" ht="16.899999999999999" customHeight="1">
      <c r="A236" s="35"/>
      <c r="B236" s="40"/>
      <c r="C236" s="272" t="s">
        <v>1</v>
      </c>
      <c r="D236" s="272" t="s">
        <v>862</v>
      </c>
      <c r="E236" s="18" t="s">
        <v>1</v>
      </c>
      <c r="F236" s="273">
        <v>-2.4990000000000001</v>
      </c>
      <c r="G236" s="35"/>
      <c r="H236" s="40"/>
    </row>
    <row r="237" spans="1:8" s="2" customFormat="1" ht="16.899999999999999" customHeight="1">
      <c r="A237" s="35"/>
      <c r="B237" s="40"/>
      <c r="C237" s="272" t="s">
        <v>1</v>
      </c>
      <c r="D237" s="272" t="s">
        <v>863</v>
      </c>
      <c r="E237" s="18" t="s">
        <v>1</v>
      </c>
      <c r="F237" s="273">
        <v>-2.282</v>
      </c>
      <c r="G237" s="35"/>
      <c r="H237" s="40"/>
    </row>
    <row r="238" spans="1:8" s="2" customFormat="1" ht="16.899999999999999" customHeight="1">
      <c r="A238" s="35"/>
      <c r="B238" s="40"/>
      <c r="C238" s="272" t="s">
        <v>1</v>
      </c>
      <c r="D238" s="272" t="s">
        <v>864</v>
      </c>
      <c r="E238" s="18" t="s">
        <v>1</v>
      </c>
      <c r="F238" s="273">
        <v>-1.78</v>
      </c>
      <c r="G238" s="35"/>
      <c r="H238" s="40"/>
    </row>
    <row r="239" spans="1:8" s="2" customFormat="1" ht="16.899999999999999" customHeight="1">
      <c r="A239" s="35"/>
      <c r="B239" s="40"/>
      <c r="C239" s="272" t="s">
        <v>750</v>
      </c>
      <c r="D239" s="272" t="s">
        <v>244</v>
      </c>
      <c r="E239" s="18" t="s">
        <v>1</v>
      </c>
      <c r="F239" s="273">
        <v>14.176</v>
      </c>
      <c r="G239" s="35"/>
      <c r="H239" s="40"/>
    </row>
    <row r="240" spans="1:8" s="2" customFormat="1" ht="16.899999999999999" customHeight="1">
      <c r="A240" s="35"/>
      <c r="B240" s="40"/>
      <c r="C240" s="274" t="s">
        <v>1811</v>
      </c>
      <c r="D240" s="35"/>
      <c r="E240" s="35"/>
      <c r="F240" s="35"/>
      <c r="G240" s="35"/>
      <c r="H240" s="40"/>
    </row>
    <row r="241" spans="1:8" s="2" customFormat="1" ht="16.899999999999999" customHeight="1">
      <c r="A241" s="35"/>
      <c r="B241" s="40"/>
      <c r="C241" s="272" t="s">
        <v>271</v>
      </c>
      <c r="D241" s="272" t="s">
        <v>272</v>
      </c>
      <c r="E241" s="18" t="s">
        <v>192</v>
      </c>
      <c r="F241" s="273">
        <v>14.176</v>
      </c>
      <c r="G241" s="35"/>
      <c r="H241" s="40"/>
    </row>
    <row r="242" spans="1:8" s="2" customFormat="1" ht="16.899999999999999" customHeight="1">
      <c r="A242" s="35"/>
      <c r="B242" s="40"/>
      <c r="C242" s="272" t="s">
        <v>289</v>
      </c>
      <c r="D242" s="272" t="s">
        <v>290</v>
      </c>
      <c r="E242" s="18" t="s">
        <v>262</v>
      </c>
      <c r="F242" s="273">
        <v>28.352</v>
      </c>
      <c r="G242" s="35"/>
      <c r="H242" s="40"/>
    </row>
    <row r="243" spans="1:8" s="2" customFormat="1" ht="16.899999999999999" customHeight="1">
      <c r="A243" s="35"/>
      <c r="B243" s="40"/>
      <c r="C243" s="268" t="s">
        <v>744</v>
      </c>
      <c r="D243" s="269" t="s">
        <v>1</v>
      </c>
      <c r="E243" s="270" t="s">
        <v>1</v>
      </c>
      <c r="F243" s="271">
        <v>1046.806</v>
      </c>
      <c r="G243" s="35"/>
      <c r="H243" s="40"/>
    </row>
    <row r="244" spans="1:8" s="2" customFormat="1" ht="16.899999999999999" customHeight="1">
      <c r="A244" s="35"/>
      <c r="B244" s="40"/>
      <c r="C244" s="272" t="s">
        <v>1</v>
      </c>
      <c r="D244" s="272" t="s">
        <v>782</v>
      </c>
      <c r="E244" s="18" t="s">
        <v>1</v>
      </c>
      <c r="F244" s="273">
        <v>0</v>
      </c>
      <c r="G244" s="35"/>
      <c r="H244" s="40"/>
    </row>
    <row r="245" spans="1:8" s="2" customFormat="1" ht="16.899999999999999" customHeight="1">
      <c r="A245" s="35"/>
      <c r="B245" s="40"/>
      <c r="C245" s="272" t="s">
        <v>1</v>
      </c>
      <c r="D245" s="272" t="s">
        <v>783</v>
      </c>
      <c r="E245" s="18" t="s">
        <v>1</v>
      </c>
      <c r="F245" s="273">
        <v>65.063000000000002</v>
      </c>
      <c r="G245" s="35"/>
      <c r="H245" s="40"/>
    </row>
    <row r="246" spans="1:8" s="2" customFormat="1" ht="16.899999999999999" customHeight="1">
      <c r="A246" s="35"/>
      <c r="B246" s="40"/>
      <c r="C246" s="272" t="s">
        <v>1</v>
      </c>
      <c r="D246" s="272" t="s">
        <v>784</v>
      </c>
      <c r="E246" s="18" t="s">
        <v>1</v>
      </c>
      <c r="F246" s="273">
        <v>15.221</v>
      </c>
      <c r="G246" s="35"/>
      <c r="H246" s="40"/>
    </row>
    <row r="247" spans="1:8" s="2" customFormat="1" ht="16.899999999999999" customHeight="1">
      <c r="A247" s="35"/>
      <c r="B247" s="40"/>
      <c r="C247" s="272" t="s">
        <v>1</v>
      </c>
      <c r="D247" s="272" t="s">
        <v>785</v>
      </c>
      <c r="E247" s="18" t="s">
        <v>1</v>
      </c>
      <c r="F247" s="273">
        <v>80.605999999999995</v>
      </c>
      <c r="G247" s="35"/>
      <c r="H247" s="40"/>
    </row>
    <row r="248" spans="1:8" s="2" customFormat="1" ht="16.899999999999999" customHeight="1">
      <c r="A248" s="35"/>
      <c r="B248" s="40"/>
      <c r="C248" s="272" t="s">
        <v>1</v>
      </c>
      <c r="D248" s="272" t="s">
        <v>786</v>
      </c>
      <c r="E248" s="18" t="s">
        <v>1</v>
      </c>
      <c r="F248" s="273">
        <v>121.56399999999999</v>
      </c>
      <c r="G248" s="35"/>
      <c r="H248" s="40"/>
    </row>
    <row r="249" spans="1:8" s="2" customFormat="1" ht="16.899999999999999" customHeight="1">
      <c r="A249" s="35"/>
      <c r="B249" s="40"/>
      <c r="C249" s="272" t="s">
        <v>1</v>
      </c>
      <c r="D249" s="272" t="s">
        <v>787</v>
      </c>
      <c r="E249" s="18" t="s">
        <v>1</v>
      </c>
      <c r="F249" s="273">
        <v>15.661</v>
      </c>
      <c r="G249" s="35"/>
      <c r="H249" s="40"/>
    </row>
    <row r="250" spans="1:8" s="2" customFormat="1" ht="16.899999999999999" customHeight="1">
      <c r="A250" s="35"/>
      <c r="B250" s="40"/>
      <c r="C250" s="272" t="s">
        <v>1</v>
      </c>
      <c r="D250" s="272" t="s">
        <v>788</v>
      </c>
      <c r="E250" s="18" t="s">
        <v>1</v>
      </c>
      <c r="F250" s="273">
        <v>180.03</v>
      </c>
      <c r="G250" s="35"/>
      <c r="H250" s="40"/>
    </row>
    <row r="251" spans="1:8" s="2" customFormat="1" ht="16.899999999999999" customHeight="1">
      <c r="A251" s="35"/>
      <c r="B251" s="40"/>
      <c r="C251" s="272" t="s">
        <v>1</v>
      </c>
      <c r="D251" s="272" t="s">
        <v>789</v>
      </c>
      <c r="E251" s="18" t="s">
        <v>1</v>
      </c>
      <c r="F251" s="273">
        <v>0</v>
      </c>
      <c r="G251" s="35"/>
      <c r="H251" s="40"/>
    </row>
    <row r="252" spans="1:8" s="2" customFormat="1" ht="16.899999999999999" customHeight="1">
      <c r="A252" s="35"/>
      <c r="B252" s="40"/>
      <c r="C252" s="272" t="s">
        <v>1</v>
      </c>
      <c r="D252" s="272" t="s">
        <v>790</v>
      </c>
      <c r="E252" s="18" t="s">
        <v>1</v>
      </c>
      <c r="F252" s="273">
        <v>125.143</v>
      </c>
      <c r="G252" s="35"/>
      <c r="H252" s="40"/>
    </row>
    <row r="253" spans="1:8" s="2" customFormat="1" ht="16.899999999999999" customHeight="1">
      <c r="A253" s="35"/>
      <c r="B253" s="40"/>
      <c r="C253" s="272" t="s">
        <v>1</v>
      </c>
      <c r="D253" s="272" t="s">
        <v>791</v>
      </c>
      <c r="E253" s="18" t="s">
        <v>1</v>
      </c>
      <c r="F253" s="273">
        <v>131.55099999999999</v>
      </c>
      <c r="G253" s="35"/>
      <c r="H253" s="40"/>
    </row>
    <row r="254" spans="1:8" s="2" customFormat="1" ht="16.899999999999999" customHeight="1">
      <c r="A254" s="35"/>
      <c r="B254" s="40"/>
      <c r="C254" s="272" t="s">
        <v>1</v>
      </c>
      <c r="D254" s="272" t="s">
        <v>792</v>
      </c>
      <c r="E254" s="18" t="s">
        <v>1</v>
      </c>
      <c r="F254" s="273">
        <v>0</v>
      </c>
      <c r="G254" s="35"/>
      <c r="H254" s="40"/>
    </row>
    <row r="255" spans="1:8" s="2" customFormat="1" ht="16.899999999999999" customHeight="1">
      <c r="A255" s="35"/>
      <c r="B255" s="40"/>
      <c r="C255" s="272" t="s">
        <v>1</v>
      </c>
      <c r="D255" s="272" t="s">
        <v>793</v>
      </c>
      <c r="E255" s="18" t="s">
        <v>1</v>
      </c>
      <c r="F255" s="273">
        <v>40.545000000000002</v>
      </c>
      <c r="G255" s="35"/>
      <c r="H255" s="40"/>
    </row>
    <row r="256" spans="1:8" s="2" customFormat="1" ht="16.899999999999999" customHeight="1">
      <c r="A256" s="35"/>
      <c r="B256" s="40"/>
      <c r="C256" s="272" t="s">
        <v>1</v>
      </c>
      <c r="D256" s="272" t="s">
        <v>794</v>
      </c>
      <c r="E256" s="18" t="s">
        <v>1</v>
      </c>
      <c r="F256" s="273">
        <v>6.617</v>
      </c>
      <c r="G256" s="35"/>
      <c r="H256" s="40"/>
    </row>
    <row r="257" spans="1:8" s="2" customFormat="1" ht="16.899999999999999" customHeight="1">
      <c r="A257" s="35"/>
      <c r="B257" s="40"/>
      <c r="C257" s="272" t="s">
        <v>1</v>
      </c>
      <c r="D257" s="272" t="s">
        <v>795</v>
      </c>
      <c r="E257" s="18" t="s">
        <v>1</v>
      </c>
      <c r="F257" s="273">
        <v>21.067</v>
      </c>
      <c r="G257" s="35"/>
      <c r="H257" s="40"/>
    </row>
    <row r="258" spans="1:8" s="2" customFormat="1" ht="16.899999999999999" customHeight="1">
      <c r="A258" s="35"/>
      <c r="B258" s="40"/>
      <c r="C258" s="272" t="s">
        <v>1</v>
      </c>
      <c r="D258" s="272" t="s">
        <v>796</v>
      </c>
      <c r="E258" s="18" t="s">
        <v>1</v>
      </c>
      <c r="F258" s="273">
        <v>21.683</v>
      </c>
      <c r="G258" s="35"/>
      <c r="H258" s="40"/>
    </row>
    <row r="259" spans="1:8" s="2" customFormat="1" ht="16.899999999999999" customHeight="1">
      <c r="A259" s="35"/>
      <c r="B259" s="40"/>
      <c r="C259" s="272" t="s">
        <v>1</v>
      </c>
      <c r="D259" s="272" t="s">
        <v>797</v>
      </c>
      <c r="E259" s="18" t="s">
        <v>1</v>
      </c>
      <c r="F259" s="273">
        <v>22.792000000000002</v>
      </c>
      <c r="G259" s="35"/>
      <c r="H259" s="40"/>
    </row>
    <row r="260" spans="1:8" s="2" customFormat="1" ht="16.899999999999999" customHeight="1">
      <c r="A260" s="35"/>
      <c r="B260" s="40"/>
      <c r="C260" s="272" t="s">
        <v>1</v>
      </c>
      <c r="D260" s="272" t="s">
        <v>798</v>
      </c>
      <c r="E260" s="18" t="s">
        <v>1</v>
      </c>
      <c r="F260" s="273">
        <v>22.484000000000002</v>
      </c>
      <c r="G260" s="35"/>
      <c r="H260" s="40"/>
    </row>
    <row r="261" spans="1:8" s="2" customFormat="1" ht="16.899999999999999" customHeight="1">
      <c r="A261" s="35"/>
      <c r="B261" s="40"/>
      <c r="C261" s="272" t="s">
        <v>1</v>
      </c>
      <c r="D261" s="272" t="s">
        <v>799</v>
      </c>
      <c r="E261" s="18" t="s">
        <v>1</v>
      </c>
      <c r="F261" s="273">
        <v>19.428000000000001</v>
      </c>
      <c r="G261" s="35"/>
      <c r="H261" s="40"/>
    </row>
    <row r="262" spans="1:8" s="2" customFormat="1" ht="16.899999999999999" customHeight="1">
      <c r="A262" s="35"/>
      <c r="B262" s="40"/>
      <c r="C262" s="272" t="s">
        <v>1</v>
      </c>
      <c r="D262" s="272" t="s">
        <v>800</v>
      </c>
      <c r="E262" s="18" t="s">
        <v>1</v>
      </c>
      <c r="F262" s="273">
        <v>17.059000000000001</v>
      </c>
      <c r="G262" s="35"/>
      <c r="H262" s="40"/>
    </row>
    <row r="263" spans="1:8" s="2" customFormat="1" ht="16.899999999999999" customHeight="1">
      <c r="A263" s="35"/>
      <c r="B263" s="40"/>
      <c r="C263" s="272" t="s">
        <v>1</v>
      </c>
      <c r="D263" s="272" t="s">
        <v>801</v>
      </c>
      <c r="E263" s="18" t="s">
        <v>1</v>
      </c>
      <c r="F263" s="273">
        <v>16.277000000000001</v>
      </c>
      <c r="G263" s="35"/>
      <c r="H263" s="40"/>
    </row>
    <row r="264" spans="1:8" s="2" customFormat="1" ht="16.899999999999999" customHeight="1">
      <c r="A264" s="35"/>
      <c r="B264" s="40"/>
      <c r="C264" s="272" t="s">
        <v>1</v>
      </c>
      <c r="D264" s="272" t="s">
        <v>802</v>
      </c>
      <c r="E264" s="18" t="s">
        <v>1</v>
      </c>
      <c r="F264" s="273">
        <v>14.989000000000001</v>
      </c>
      <c r="G264" s="35"/>
      <c r="H264" s="40"/>
    </row>
    <row r="265" spans="1:8" s="2" customFormat="1" ht="16.899999999999999" customHeight="1">
      <c r="A265" s="35"/>
      <c r="B265" s="40"/>
      <c r="C265" s="272" t="s">
        <v>1</v>
      </c>
      <c r="D265" s="272" t="s">
        <v>803</v>
      </c>
      <c r="E265" s="18" t="s">
        <v>1</v>
      </c>
      <c r="F265" s="273">
        <v>15.679</v>
      </c>
      <c r="G265" s="35"/>
      <c r="H265" s="40"/>
    </row>
    <row r="266" spans="1:8" s="2" customFormat="1" ht="16.899999999999999" customHeight="1">
      <c r="A266" s="35"/>
      <c r="B266" s="40"/>
      <c r="C266" s="272" t="s">
        <v>1</v>
      </c>
      <c r="D266" s="272" t="s">
        <v>804</v>
      </c>
      <c r="E266" s="18" t="s">
        <v>1</v>
      </c>
      <c r="F266" s="273">
        <v>9.5850000000000009</v>
      </c>
      <c r="G266" s="35"/>
      <c r="H266" s="40"/>
    </row>
    <row r="267" spans="1:8" s="2" customFormat="1" ht="16.899999999999999" customHeight="1">
      <c r="A267" s="35"/>
      <c r="B267" s="40"/>
      <c r="C267" s="272" t="s">
        <v>1</v>
      </c>
      <c r="D267" s="272" t="s">
        <v>805</v>
      </c>
      <c r="E267" s="18" t="s">
        <v>1</v>
      </c>
      <c r="F267" s="273">
        <v>10.65</v>
      </c>
      <c r="G267" s="35"/>
      <c r="H267" s="40"/>
    </row>
    <row r="268" spans="1:8" s="2" customFormat="1" ht="16.899999999999999" customHeight="1">
      <c r="A268" s="35"/>
      <c r="B268" s="40"/>
      <c r="C268" s="272" t="s">
        <v>1</v>
      </c>
      <c r="D268" s="272" t="s">
        <v>806</v>
      </c>
      <c r="E268" s="18" t="s">
        <v>1</v>
      </c>
      <c r="F268" s="273">
        <v>11.132999999999999</v>
      </c>
      <c r="G268" s="35"/>
      <c r="H268" s="40"/>
    </row>
    <row r="269" spans="1:8" s="2" customFormat="1" ht="16.899999999999999" customHeight="1">
      <c r="A269" s="35"/>
      <c r="B269" s="40"/>
      <c r="C269" s="272" t="s">
        <v>1</v>
      </c>
      <c r="D269" s="272" t="s">
        <v>807</v>
      </c>
      <c r="E269" s="18" t="s">
        <v>1</v>
      </c>
      <c r="F269" s="273">
        <v>10.295999999999999</v>
      </c>
      <c r="G269" s="35"/>
      <c r="H269" s="40"/>
    </row>
    <row r="270" spans="1:8" s="2" customFormat="1" ht="16.899999999999999" customHeight="1">
      <c r="A270" s="35"/>
      <c r="B270" s="40"/>
      <c r="C270" s="272" t="s">
        <v>1</v>
      </c>
      <c r="D270" s="272" t="s">
        <v>808</v>
      </c>
      <c r="E270" s="18" t="s">
        <v>1</v>
      </c>
      <c r="F270" s="273">
        <v>9.6530000000000005</v>
      </c>
      <c r="G270" s="35"/>
      <c r="H270" s="40"/>
    </row>
    <row r="271" spans="1:8" s="2" customFormat="1" ht="16.899999999999999" customHeight="1">
      <c r="A271" s="35"/>
      <c r="B271" s="40"/>
      <c r="C271" s="272" t="s">
        <v>1</v>
      </c>
      <c r="D271" s="272" t="s">
        <v>809</v>
      </c>
      <c r="E271" s="18" t="s">
        <v>1</v>
      </c>
      <c r="F271" s="273">
        <v>14.202</v>
      </c>
      <c r="G271" s="35"/>
      <c r="H271" s="40"/>
    </row>
    <row r="272" spans="1:8" s="2" customFormat="1" ht="16.899999999999999" customHeight="1">
      <c r="A272" s="35"/>
      <c r="B272" s="40"/>
      <c r="C272" s="272" t="s">
        <v>1</v>
      </c>
      <c r="D272" s="272" t="s">
        <v>810</v>
      </c>
      <c r="E272" s="18" t="s">
        <v>1</v>
      </c>
      <c r="F272" s="273">
        <v>10.616</v>
      </c>
      <c r="G272" s="35"/>
      <c r="H272" s="40"/>
    </row>
    <row r="273" spans="1:8" s="2" customFormat="1" ht="16.899999999999999" customHeight="1">
      <c r="A273" s="35"/>
      <c r="B273" s="40"/>
      <c r="C273" s="272" t="s">
        <v>1</v>
      </c>
      <c r="D273" s="272" t="s">
        <v>811</v>
      </c>
      <c r="E273" s="18" t="s">
        <v>1</v>
      </c>
      <c r="F273" s="273">
        <v>9.2270000000000003</v>
      </c>
      <c r="G273" s="35"/>
      <c r="H273" s="40"/>
    </row>
    <row r="274" spans="1:8" s="2" customFormat="1" ht="16.899999999999999" customHeight="1">
      <c r="A274" s="35"/>
      <c r="B274" s="40"/>
      <c r="C274" s="272" t="s">
        <v>1</v>
      </c>
      <c r="D274" s="272" t="s">
        <v>812</v>
      </c>
      <c r="E274" s="18" t="s">
        <v>1</v>
      </c>
      <c r="F274" s="273">
        <v>7.9850000000000003</v>
      </c>
      <c r="G274" s="35"/>
      <c r="H274" s="40"/>
    </row>
    <row r="275" spans="1:8" s="2" customFormat="1" ht="16.899999999999999" customHeight="1">
      <c r="A275" s="35"/>
      <c r="B275" s="40"/>
      <c r="C275" s="272" t="s">
        <v>744</v>
      </c>
      <c r="D275" s="272" t="s">
        <v>244</v>
      </c>
      <c r="E275" s="18" t="s">
        <v>1</v>
      </c>
      <c r="F275" s="273">
        <v>1046.806</v>
      </c>
      <c r="G275" s="35"/>
      <c r="H275" s="40"/>
    </row>
    <row r="276" spans="1:8" s="2" customFormat="1" ht="16.899999999999999" customHeight="1">
      <c r="A276" s="35"/>
      <c r="B276" s="40"/>
      <c r="C276" s="274" t="s">
        <v>1811</v>
      </c>
      <c r="D276" s="35"/>
      <c r="E276" s="35"/>
      <c r="F276" s="35"/>
      <c r="G276" s="35"/>
      <c r="H276" s="40"/>
    </row>
    <row r="277" spans="1:8" s="2" customFormat="1" ht="22.5">
      <c r="A277" s="35"/>
      <c r="B277" s="40"/>
      <c r="C277" s="272" t="s">
        <v>779</v>
      </c>
      <c r="D277" s="272" t="s">
        <v>780</v>
      </c>
      <c r="E277" s="18" t="s">
        <v>192</v>
      </c>
      <c r="F277" s="273">
        <v>1046.806</v>
      </c>
      <c r="G277" s="35"/>
      <c r="H277" s="40"/>
    </row>
    <row r="278" spans="1:8" s="2" customFormat="1" ht="22.5">
      <c r="A278" s="35"/>
      <c r="B278" s="40"/>
      <c r="C278" s="272" t="s">
        <v>238</v>
      </c>
      <c r="D278" s="272" t="s">
        <v>239</v>
      </c>
      <c r="E278" s="18" t="s">
        <v>192</v>
      </c>
      <c r="F278" s="273">
        <v>1125.8030000000001</v>
      </c>
      <c r="G278" s="35"/>
      <c r="H278" s="40"/>
    </row>
    <row r="279" spans="1:8" s="2" customFormat="1" ht="16.899999999999999" customHeight="1">
      <c r="A279" s="35"/>
      <c r="B279" s="40"/>
      <c r="C279" s="272" t="s">
        <v>271</v>
      </c>
      <c r="D279" s="272" t="s">
        <v>272</v>
      </c>
      <c r="E279" s="18" t="s">
        <v>192</v>
      </c>
      <c r="F279" s="273">
        <v>568.83000000000004</v>
      </c>
      <c r="G279" s="35"/>
      <c r="H279" s="40"/>
    </row>
    <row r="280" spans="1:8" s="2" customFormat="1" ht="16.899999999999999" customHeight="1">
      <c r="A280" s="35"/>
      <c r="B280" s="40"/>
      <c r="C280" s="268" t="s">
        <v>120</v>
      </c>
      <c r="D280" s="269" t="s">
        <v>1</v>
      </c>
      <c r="E280" s="270" t="s">
        <v>1</v>
      </c>
      <c r="F280" s="271">
        <v>734.83900000000006</v>
      </c>
      <c r="G280" s="35"/>
      <c r="H280" s="40"/>
    </row>
    <row r="281" spans="1:8" s="2" customFormat="1" ht="16.899999999999999" customHeight="1">
      <c r="A281" s="35"/>
      <c r="B281" s="40"/>
      <c r="C281" s="272" t="s">
        <v>1</v>
      </c>
      <c r="D281" s="272" t="s">
        <v>782</v>
      </c>
      <c r="E281" s="18" t="s">
        <v>1</v>
      </c>
      <c r="F281" s="273">
        <v>0</v>
      </c>
      <c r="G281" s="35"/>
      <c r="H281" s="40"/>
    </row>
    <row r="282" spans="1:8" s="2" customFormat="1" ht="16.899999999999999" customHeight="1">
      <c r="A282" s="35"/>
      <c r="B282" s="40"/>
      <c r="C282" s="272" t="s">
        <v>1</v>
      </c>
      <c r="D282" s="272" t="s">
        <v>783</v>
      </c>
      <c r="E282" s="18" t="s">
        <v>1</v>
      </c>
      <c r="F282" s="273">
        <v>65.063000000000002</v>
      </c>
      <c r="G282" s="35"/>
      <c r="H282" s="40"/>
    </row>
    <row r="283" spans="1:8" s="2" customFormat="1" ht="16.899999999999999" customHeight="1">
      <c r="A283" s="35"/>
      <c r="B283" s="40"/>
      <c r="C283" s="272" t="s">
        <v>1</v>
      </c>
      <c r="D283" s="272" t="s">
        <v>784</v>
      </c>
      <c r="E283" s="18" t="s">
        <v>1</v>
      </c>
      <c r="F283" s="273">
        <v>15.221</v>
      </c>
      <c r="G283" s="35"/>
      <c r="H283" s="40"/>
    </row>
    <row r="284" spans="1:8" s="2" customFormat="1" ht="16.899999999999999" customHeight="1">
      <c r="A284" s="35"/>
      <c r="B284" s="40"/>
      <c r="C284" s="272" t="s">
        <v>1</v>
      </c>
      <c r="D284" s="272" t="s">
        <v>785</v>
      </c>
      <c r="E284" s="18" t="s">
        <v>1</v>
      </c>
      <c r="F284" s="273">
        <v>80.605999999999995</v>
      </c>
      <c r="G284" s="35"/>
      <c r="H284" s="40"/>
    </row>
    <row r="285" spans="1:8" s="2" customFormat="1" ht="16.899999999999999" customHeight="1">
      <c r="A285" s="35"/>
      <c r="B285" s="40"/>
      <c r="C285" s="272" t="s">
        <v>1</v>
      </c>
      <c r="D285" s="272" t="s">
        <v>786</v>
      </c>
      <c r="E285" s="18" t="s">
        <v>1</v>
      </c>
      <c r="F285" s="273">
        <v>121.56399999999999</v>
      </c>
      <c r="G285" s="35"/>
      <c r="H285" s="40"/>
    </row>
    <row r="286" spans="1:8" s="2" customFormat="1" ht="16.899999999999999" customHeight="1">
      <c r="A286" s="35"/>
      <c r="B286" s="40"/>
      <c r="C286" s="272" t="s">
        <v>1</v>
      </c>
      <c r="D286" s="272" t="s">
        <v>787</v>
      </c>
      <c r="E286" s="18" t="s">
        <v>1</v>
      </c>
      <c r="F286" s="273">
        <v>15.661</v>
      </c>
      <c r="G286" s="35"/>
      <c r="H286" s="40"/>
    </row>
    <row r="287" spans="1:8" s="2" customFormat="1" ht="16.899999999999999" customHeight="1">
      <c r="A287" s="35"/>
      <c r="B287" s="40"/>
      <c r="C287" s="272" t="s">
        <v>1</v>
      </c>
      <c r="D287" s="272" t="s">
        <v>788</v>
      </c>
      <c r="E287" s="18" t="s">
        <v>1</v>
      </c>
      <c r="F287" s="273">
        <v>180.03</v>
      </c>
      <c r="G287" s="35"/>
      <c r="H287" s="40"/>
    </row>
    <row r="288" spans="1:8" s="2" customFormat="1" ht="16.899999999999999" customHeight="1">
      <c r="A288" s="35"/>
      <c r="B288" s="40"/>
      <c r="C288" s="272" t="s">
        <v>1</v>
      </c>
      <c r="D288" s="272" t="s">
        <v>789</v>
      </c>
      <c r="E288" s="18" t="s">
        <v>1</v>
      </c>
      <c r="F288" s="273">
        <v>0</v>
      </c>
      <c r="G288" s="35"/>
      <c r="H288" s="40"/>
    </row>
    <row r="289" spans="1:8" s="2" customFormat="1" ht="16.899999999999999" customHeight="1">
      <c r="A289" s="35"/>
      <c r="B289" s="40"/>
      <c r="C289" s="272" t="s">
        <v>1</v>
      </c>
      <c r="D289" s="272" t="s">
        <v>790</v>
      </c>
      <c r="E289" s="18" t="s">
        <v>1</v>
      </c>
      <c r="F289" s="273">
        <v>125.143</v>
      </c>
      <c r="G289" s="35"/>
      <c r="H289" s="40"/>
    </row>
    <row r="290" spans="1:8" s="2" customFormat="1" ht="16.899999999999999" customHeight="1">
      <c r="A290" s="35"/>
      <c r="B290" s="40"/>
      <c r="C290" s="272" t="s">
        <v>1</v>
      </c>
      <c r="D290" s="272" t="s">
        <v>791</v>
      </c>
      <c r="E290" s="18" t="s">
        <v>1</v>
      </c>
      <c r="F290" s="273">
        <v>131.55099999999999</v>
      </c>
      <c r="G290" s="35"/>
      <c r="H290" s="40"/>
    </row>
    <row r="291" spans="1:8" s="2" customFormat="1" ht="16.899999999999999" customHeight="1">
      <c r="A291" s="35"/>
      <c r="B291" s="40"/>
      <c r="C291" s="272" t="s">
        <v>120</v>
      </c>
      <c r="D291" s="272" t="s">
        <v>774</v>
      </c>
      <c r="E291" s="18" t="s">
        <v>1</v>
      </c>
      <c r="F291" s="273">
        <v>734.83900000000006</v>
      </c>
      <c r="G291" s="35"/>
      <c r="H291" s="40"/>
    </row>
    <row r="292" spans="1:8" s="2" customFormat="1" ht="16.899999999999999" customHeight="1">
      <c r="A292" s="35"/>
      <c r="B292" s="40"/>
      <c r="C292" s="268" t="s">
        <v>123</v>
      </c>
      <c r="D292" s="269" t="s">
        <v>1</v>
      </c>
      <c r="E292" s="270" t="s">
        <v>1</v>
      </c>
      <c r="F292" s="271">
        <v>311.96699999999998</v>
      </c>
      <c r="G292" s="35"/>
      <c r="H292" s="40"/>
    </row>
    <row r="293" spans="1:8" s="2" customFormat="1" ht="16.899999999999999" customHeight="1">
      <c r="A293" s="35"/>
      <c r="B293" s="40"/>
      <c r="C293" s="272" t="s">
        <v>1</v>
      </c>
      <c r="D293" s="272" t="s">
        <v>792</v>
      </c>
      <c r="E293" s="18" t="s">
        <v>1</v>
      </c>
      <c r="F293" s="273">
        <v>0</v>
      </c>
      <c r="G293" s="35"/>
      <c r="H293" s="40"/>
    </row>
    <row r="294" spans="1:8" s="2" customFormat="1" ht="16.899999999999999" customHeight="1">
      <c r="A294" s="35"/>
      <c r="B294" s="40"/>
      <c r="C294" s="272" t="s">
        <v>1</v>
      </c>
      <c r="D294" s="272" t="s">
        <v>793</v>
      </c>
      <c r="E294" s="18" t="s">
        <v>1</v>
      </c>
      <c r="F294" s="273">
        <v>40.545000000000002</v>
      </c>
      <c r="G294" s="35"/>
      <c r="H294" s="40"/>
    </row>
    <row r="295" spans="1:8" s="2" customFormat="1" ht="16.899999999999999" customHeight="1">
      <c r="A295" s="35"/>
      <c r="B295" s="40"/>
      <c r="C295" s="272" t="s">
        <v>1</v>
      </c>
      <c r="D295" s="272" t="s">
        <v>794</v>
      </c>
      <c r="E295" s="18" t="s">
        <v>1</v>
      </c>
      <c r="F295" s="273">
        <v>6.617</v>
      </c>
      <c r="G295" s="35"/>
      <c r="H295" s="40"/>
    </row>
    <row r="296" spans="1:8" s="2" customFormat="1" ht="16.899999999999999" customHeight="1">
      <c r="A296" s="35"/>
      <c r="B296" s="40"/>
      <c r="C296" s="272" t="s">
        <v>1</v>
      </c>
      <c r="D296" s="272" t="s">
        <v>795</v>
      </c>
      <c r="E296" s="18" t="s">
        <v>1</v>
      </c>
      <c r="F296" s="273">
        <v>21.067</v>
      </c>
      <c r="G296" s="35"/>
      <c r="H296" s="40"/>
    </row>
    <row r="297" spans="1:8" s="2" customFormat="1" ht="16.899999999999999" customHeight="1">
      <c r="A297" s="35"/>
      <c r="B297" s="40"/>
      <c r="C297" s="272" t="s">
        <v>1</v>
      </c>
      <c r="D297" s="272" t="s">
        <v>796</v>
      </c>
      <c r="E297" s="18" t="s">
        <v>1</v>
      </c>
      <c r="F297" s="273">
        <v>21.683</v>
      </c>
      <c r="G297" s="35"/>
      <c r="H297" s="40"/>
    </row>
    <row r="298" spans="1:8" s="2" customFormat="1" ht="16.899999999999999" customHeight="1">
      <c r="A298" s="35"/>
      <c r="B298" s="40"/>
      <c r="C298" s="272" t="s">
        <v>1</v>
      </c>
      <c r="D298" s="272" t="s">
        <v>797</v>
      </c>
      <c r="E298" s="18" t="s">
        <v>1</v>
      </c>
      <c r="F298" s="273">
        <v>22.792000000000002</v>
      </c>
      <c r="G298" s="35"/>
      <c r="H298" s="40"/>
    </row>
    <row r="299" spans="1:8" s="2" customFormat="1" ht="16.899999999999999" customHeight="1">
      <c r="A299" s="35"/>
      <c r="B299" s="40"/>
      <c r="C299" s="272" t="s">
        <v>1</v>
      </c>
      <c r="D299" s="272" t="s">
        <v>798</v>
      </c>
      <c r="E299" s="18" t="s">
        <v>1</v>
      </c>
      <c r="F299" s="273">
        <v>22.484000000000002</v>
      </c>
      <c r="G299" s="35"/>
      <c r="H299" s="40"/>
    </row>
    <row r="300" spans="1:8" s="2" customFormat="1" ht="16.899999999999999" customHeight="1">
      <c r="A300" s="35"/>
      <c r="B300" s="40"/>
      <c r="C300" s="272" t="s">
        <v>1</v>
      </c>
      <c r="D300" s="272" t="s">
        <v>799</v>
      </c>
      <c r="E300" s="18" t="s">
        <v>1</v>
      </c>
      <c r="F300" s="273">
        <v>19.428000000000001</v>
      </c>
      <c r="G300" s="35"/>
      <c r="H300" s="40"/>
    </row>
    <row r="301" spans="1:8" s="2" customFormat="1" ht="16.899999999999999" customHeight="1">
      <c r="A301" s="35"/>
      <c r="B301" s="40"/>
      <c r="C301" s="272" t="s">
        <v>1</v>
      </c>
      <c r="D301" s="272" t="s">
        <v>800</v>
      </c>
      <c r="E301" s="18" t="s">
        <v>1</v>
      </c>
      <c r="F301" s="273">
        <v>17.059000000000001</v>
      </c>
      <c r="G301" s="35"/>
      <c r="H301" s="40"/>
    </row>
    <row r="302" spans="1:8" s="2" customFormat="1" ht="16.899999999999999" customHeight="1">
      <c r="A302" s="35"/>
      <c r="B302" s="40"/>
      <c r="C302" s="272" t="s">
        <v>1</v>
      </c>
      <c r="D302" s="272" t="s">
        <v>801</v>
      </c>
      <c r="E302" s="18" t="s">
        <v>1</v>
      </c>
      <c r="F302" s="273">
        <v>16.277000000000001</v>
      </c>
      <c r="G302" s="35"/>
      <c r="H302" s="40"/>
    </row>
    <row r="303" spans="1:8" s="2" customFormat="1" ht="16.899999999999999" customHeight="1">
      <c r="A303" s="35"/>
      <c r="B303" s="40"/>
      <c r="C303" s="272" t="s">
        <v>1</v>
      </c>
      <c r="D303" s="272" t="s">
        <v>802</v>
      </c>
      <c r="E303" s="18" t="s">
        <v>1</v>
      </c>
      <c r="F303" s="273">
        <v>14.989000000000001</v>
      </c>
      <c r="G303" s="35"/>
      <c r="H303" s="40"/>
    </row>
    <row r="304" spans="1:8" s="2" customFormat="1" ht="16.899999999999999" customHeight="1">
      <c r="A304" s="35"/>
      <c r="B304" s="40"/>
      <c r="C304" s="272" t="s">
        <v>1</v>
      </c>
      <c r="D304" s="272" t="s">
        <v>803</v>
      </c>
      <c r="E304" s="18" t="s">
        <v>1</v>
      </c>
      <c r="F304" s="273">
        <v>15.679</v>
      </c>
      <c r="G304" s="35"/>
      <c r="H304" s="40"/>
    </row>
    <row r="305" spans="1:8" s="2" customFormat="1" ht="16.899999999999999" customHeight="1">
      <c r="A305" s="35"/>
      <c r="B305" s="40"/>
      <c r="C305" s="272" t="s">
        <v>1</v>
      </c>
      <c r="D305" s="272" t="s">
        <v>804</v>
      </c>
      <c r="E305" s="18" t="s">
        <v>1</v>
      </c>
      <c r="F305" s="273">
        <v>9.5850000000000009</v>
      </c>
      <c r="G305" s="35"/>
      <c r="H305" s="40"/>
    </row>
    <row r="306" spans="1:8" s="2" customFormat="1" ht="16.899999999999999" customHeight="1">
      <c r="A306" s="35"/>
      <c r="B306" s="40"/>
      <c r="C306" s="272" t="s">
        <v>1</v>
      </c>
      <c r="D306" s="272" t="s">
        <v>805</v>
      </c>
      <c r="E306" s="18" t="s">
        <v>1</v>
      </c>
      <c r="F306" s="273">
        <v>10.65</v>
      </c>
      <c r="G306" s="35"/>
      <c r="H306" s="40"/>
    </row>
    <row r="307" spans="1:8" s="2" customFormat="1" ht="16.899999999999999" customHeight="1">
      <c r="A307" s="35"/>
      <c r="B307" s="40"/>
      <c r="C307" s="272" t="s">
        <v>1</v>
      </c>
      <c r="D307" s="272" t="s">
        <v>806</v>
      </c>
      <c r="E307" s="18" t="s">
        <v>1</v>
      </c>
      <c r="F307" s="273">
        <v>11.132999999999999</v>
      </c>
      <c r="G307" s="35"/>
      <c r="H307" s="40"/>
    </row>
    <row r="308" spans="1:8" s="2" customFormat="1" ht="16.899999999999999" customHeight="1">
      <c r="A308" s="35"/>
      <c r="B308" s="40"/>
      <c r="C308" s="272" t="s">
        <v>1</v>
      </c>
      <c r="D308" s="272" t="s">
        <v>807</v>
      </c>
      <c r="E308" s="18" t="s">
        <v>1</v>
      </c>
      <c r="F308" s="273">
        <v>10.295999999999999</v>
      </c>
      <c r="G308" s="35"/>
      <c r="H308" s="40"/>
    </row>
    <row r="309" spans="1:8" s="2" customFormat="1" ht="16.899999999999999" customHeight="1">
      <c r="A309" s="35"/>
      <c r="B309" s="40"/>
      <c r="C309" s="272" t="s">
        <v>1</v>
      </c>
      <c r="D309" s="272" t="s">
        <v>808</v>
      </c>
      <c r="E309" s="18" t="s">
        <v>1</v>
      </c>
      <c r="F309" s="273">
        <v>9.6530000000000005</v>
      </c>
      <c r="G309" s="35"/>
      <c r="H309" s="40"/>
    </row>
    <row r="310" spans="1:8" s="2" customFormat="1" ht="16.899999999999999" customHeight="1">
      <c r="A310" s="35"/>
      <c r="B310" s="40"/>
      <c r="C310" s="272" t="s">
        <v>1</v>
      </c>
      <c r="D310" s="272" t="s">
        <v>809</v>
      </c>
      <c r="E310" s="18" t="s">
        <v>1</v>
      </c>
      <c r="F310" s="273">
        <v>14.202</v>
      </c>
      <c r="G310" s="35"/>
      <c r="H310" s="40"/>
    </row>
    <row r="311" spans="1:8" s="2" customFormat="1" ht="16.899999999999999" customHeight="1">
      <c r="A311" s="35"/>
      <c r="B311" s="40"/>
      <c r="C311" s="272" t="s">
        <v>1</v>
      </c>
      <c r="D311" s="272" t="s">
        <v>810</v>
      </c>
      <c r="E311" s="18" t="s">
        <v>1</v>
      </c>
      <c r="F311" s="273">
        <v>10.616</v>
      </c>
      <c r="G311" s="35"/>
      <c r="H311" s="40"/>
    </row>
    <row r="312" spans="1:8" s="2" customFormat="1" ht="16.899999999999999" customHeight="1">
      <c r="A312" s="35"/>
      <c r="B312" s="40"/>
      <c r="C312" s="272" t="s">
        <v>1</v>
      </c>
      <c r="D312" s="272" t="s">
        <v>811</v>
      </c>
      <c r="E312" s="18" t="s">
        <v>1</v>
      </c>
      <c r="F312" s="273">
        <v>9.2270000000000003</v>
      </c>
      <c r="G312" s="35"/>
      <c r="H312" s="40"/>
    </row>
    <row r="313" spans="1:8" s="2" customFormat="1" ht="16.899999999999999" customHeight="1">
      <c r="A313" s="35"/>
      <c r="B313" s="40"/>
      <c r="C313" s="272" t="s">
        <v>1</v>
      </c>
      <c r="D313" s="272" t="s">
        <v>812</v>
      </c>
      <c r="E313" s="18" t="s">
        <v>1</v>
      </c>
      <c r="F313" s="273">
        <v>7.9850000000000003</v>
      </c>
      <c r="G313" s="35"/>
      <c r="H313" s="40"/>
    </row>
    <row r="314" spans="1:8" s="2" customFormat="1" ht="16.899999999999999" customHeight="1">
      <c r="A314" s="35"/>
      <c r="B314" s="40"/>
      <c r="C314" s="272" t="s">
        <v>123</v>
      </c>
      <c r="D314" s="272" t="s">
        <v>774</v>
      </c>
      <c r="E314" s="18" t="s">
        <v>1</v>
      </c>
      <c r="F314" s="273">
        <v>311.96699999999998</v>
      </c>
      <c r="G314" s="35"/>
      <c r="H314" s="40"/>
    </row>
    <row r="315" spans="1:8" s="2" customFormat="1" ht="16.899999999999999" customHeight="1">
      <c r="A315" s="35"/>
      <c r="B315" s="40"/>
      <c r="C315" s="274" t="s">
        <v>1811</v>
      </c>
      <c r="D315" s="35"/>
      <c r="E315" s="35"/>
      <c r="F315" s="35"/>
      <c r="G315" s="35"/>
      <c r="H315" s="40"/>
    </row>
    <row r="316" spans="1:8" s="2" customFormat="1" ht="22.5">
      <c r="A316" s="35"/>
      <c r="B316" s="40"/>
      <c r="C316" s="272" t="s">
        <v>779</v>
      </c>
      <c r="D316" s="272" t="s">
        <v>780</v>
      </c>
      <c r="E316" s="18" t="s">
        <v>192</v>
      </c>
      <c r="F316" s="273">
        <v>1046.806</v>
      </c>
      <c r="G316" s="35"/>
      <c r="H316" s="40"/>
    </row>
    <row r="317" spans="1:8" s="2" customFormat="1" ht="16.899999999999999" customHeight="1">
      <c r="A317" s="35"/>
      <c r="B317" s="40"/>
      <c r="C317" s="272" t="s">
        <v>214</v>
      </c>
      <c r="D317" s="272" t="s">
        <v>215</v>
      </c>
      <c r="E317" s="18" t="s">
        <v>172</v>
      </c>
      <c r="F317" s="273">
        <v>1326.4549999999999</v>
      </c>
      <c r="G317" s="35"/>
      <c r="H317" s="40"/>
    </row>
    <row r="318" spans="1:8" s="2" customFormat="1" ht="16.899999999999999" customHeight="1">
      <c r="A318" s="35"/>
      <c r="B318" s="40"/>
      <c r="C318" s="272" t="s">
        <v>271</v>
      </c>
      <c r="D318" s="272" t="s">
        <v>272</v>
      </c>
      <c r="E318" s="18" t="s">
        <v>192</v>
      </c>
      <c r="F318" s="273">
        <v>172.16399999999999</v>
      </c>
      <c r="G318" s="35"/>
      <c r="H318" s="40"/>
    </row>
    <row r="319" spans="1:8" s="2" customFormat="1" ht="16.899999999999999" customHeight="1">
      <c r="A319" s="35"/>
      <c r="B319" s="40"/>
      <c r="C319" s="268" t="s">
        <v>1815</v>
      </c>
      <c r="D319" s="269" t="s">
        <v>1</v>
      </c>
      <c r="E319" s="270" t="s">
        <v>1</v>
      </c>
      <c r="F319" s="271">
        <v>385.48500000000001</v>
      </c>
      <c r="G319" s="35"/>
      <c r="H319" s="40"/>
    </row>
    <row r="320" spans="1:8" s="2" customFormat="1" ht="16.899999999999999" customHeight="1">
      <c r="A320" s="35"/>
      <c r="B320" s="40"/>
      <c r="C320" s="268" t="s">
        <v>760</v>
      </c>
      <c r="D320" s="269" t="s">
        <v>1</v>
      </c>
      <c r="E320" s="270" t="s">
        <v>1</v>
      </c>
      <c r="F320" s="271">
        <v>26.4</v>
      </c>
      <c r="G320" s="35"/>
      <c r="H320" s="40"/>
    </row>
    <row r="321" spans="1:8" s="2" customFormat="1" ht="16.899999999999999" customHeight="1">
      <c r="A321" s="35"/>
      <c r="B321" s="40"/>
      <c r="C321" s="272" t="s">
        <v>1</v>
      </c>
      <c r="D321" s="272" t="s">
        <v>777</v>
      </c>
      <c r="E321" s="18" t="s">
        <v>1</v>
      </c>
      <c r="F321" s="273">
        <v>0</v>
      </c>
      <c r="G321" s="35"/>
      <c r="H321" s="40"/>
    </row>
    <row r="322" spans="1:8" s="2" customFormat="1" ht="16.899999999999999" customHeight="1">
      <c r="A322" s="35"/>
      <c r="B322" s="40"/>
      <c r="C322" s="272" t="s">
        <v>760</v>
      </c>
      <c r="D322" s="272" t="s">
        <v>778</v>
      </c>
      <c r="E322" s="18" t="s">
        <v>1</v>
      </c>
      <c r="F322" s="273">
        <v>26.4</v>
      </c>
      <c r="G322" s="35"/>
      <c r="H322" s="40"/>
    </row>
    <row r="323" spans="1:8" s="2" customFormat="1" ht="16.899999999999999" customHeight="1">
      <c r="A323" s="35"/>
      <c r="B323" s="40"/>
      <c r="C323" s="274" t="s">
        <v>1811</v>
      </c>
      <c r="D323" s="35"/>
      <c r="E323" s="35"/>
      <c r="F323" s="35"/>
      <c r="G323" s="35"/>
      <c r="H323" s="40"/>
    </row>
    <row r="324" spans="1:8" s="2" customFormat="1" ht="22.5">
      <c r="A324" s="35"/>
      <c r="B324" s="40"/>
      <c r="C324" s="272" t="s">
        <v>196</v>
      </c>
      <c r="D324" s="272" t="s">
        <v>197</v>
      </c>
      <c r="E324" s="18" t="s">
        <v>192</v>
      </c>
      <c r="F324" s="273">
        <v>26.4</v>
      </c>
      <c r="G324" s="35"/>
      <c r="H324" s="40"/>
    </row>
    <row r="325" spans="1:8" s="2" customFormat="1" ht="22.5">
      <c r="A325" s="35"/>
      <c r="B325" s="40"/>
      <c r="C325" s="272" t="s">
        <v>238</v>
      </c>
      <c r="D325" s="272" t="s">
        <v>239</v>
      </c>
      <c r="E325" s="18" t="s">
        <v>192</v>
      </c>
      <c r="F325" s="273">
        <v>1125.8030000000001</v>
      </c>
      <c r="G325" s="35"/>
      <c r="H325" s="40"/>
    </row>
    <row r="326" spans="1:8" s="2" customFormat="1" ht="16.899999999999999" customHeight="1">
      <c r="A326" s="35"/>
      <c r="B326" s="40"/>
      <c r="C326" s="268" t="s">
        <v>126</v>
      </c>
      <c r="D326" s="269" t="s">
        <v>1</v>
      </c>
      <c r="E326" s="270" t="s">
        <v>1</v>
      </c>
      <c r="F326" s="271">
        <v>141.42699999999999</v>
      </c>
      <c r="G326" s="35"/>
      <c r="H326" s="40"/>
    </row>
    <row r="327" spans="1:8" s="2" customFormat="1" ht="16.899999999999999" customHeight="1">
      <c r="A327" s="35"/>
      <c r="B327" s="40"/>
      <c r="C327" s="272" t="s">
        <v>1</v>
      </c>
      <c r="D327" s="272" t="s">
        <v>816</v>
      </c>
      <c r="E327" s="18" t="s">
        <v>1</v>
      </c>
      <c r="F327" s="273">
        <v>0</v>
      </c>
      <c r="G327" s="35"/>
      <c r="H327" s="40"/>
    </row>
    <row r="328" spans="1:8" s="2" customFormat="1" ht="16.899999999999999" customHeight="1">
      <c r="A328" s="35"/>
      <c r="B328" s="40"/>
      <c r="C328" s="272" t="s">
        <v>1</v>
      </c>
      <c r="D328" s="272" t="s">
        <v>817</v>
      </c>
      <c r="E328" s="18" t="s">
        <v>1</v>
      </c>
      <c r="F328" s="273">
        <v>93.6</v>
      </c>
      <c r="G328" s="35"/>
      <c r="H328" s="40"/>
    </row>
    <row r="329" spans="1:8" s="2" customFormat="1" ht="16.899999999999999" customHeight="1">
      <c r="A329" s="35"/>
      <c r="B329" s="40"/>
      <c r="C329" s="272" t="s">
        <v>1</v>
      </c>
      <c r="D329" s="272" t="s">
        <v>818</v>
      </c>
      <c r="E329" s="18" t="s">
        <v>1</v>
      </c>
      <c r="F329" s="273">
        <v>0</v>
      </c>
      <c r="G329" s="35"/>
      <c r="H329" s="40"/>
    </row>
    <row r="330" spans="1:8" s="2" customFormat="1" ht="16.899999999999999" customHeight="1">
      <c r="A330" s="35"/>
      <c r="B330" s="40"/>
      <c r="C330" s="272" t="s">
        <v>1</v>
      </c>
      <c r="D330" s="272" t="s">
        <v>819</v>
      </c>
      <c r="E330" s="18" t="s">
        <v>1</v>
      </c>
      <c r="F330" s="273">
        <v>27.09</v>
      </c>
      <c r="G330" s="35"/>
      <c r="H330" s="40"/>
    </row>
    <row r="331" spans="1:8" s="2" customFormat="1" ht="16.899999999999999" customHeight="1">
      <c r="A331" s="35"/>
      <c r="B331" s="40"/>
      <c r="C331" s="272" t="s">
        <v>1</v>
      </c>
      <c r="D331" s="272" t="s">
        <v>820</v>
      </c>
      <c r="E331" s="18" t="s">
        <v>1</v>
      </c>
      <c r="F331" s="273">
        <v>0</v>
      </c>
      <c r="G331" s="35"/>
      <c r="H331" s="40"/>
    </row>
    <row r="332" spans="1:8" s="2" customFormat="1" ht="16.899999999999999" customHeight="1">
      <c r="A332" s="35"/>
      <c r="B332" s="40"/>
      <c r="C332" s="272" t="s">
        <v>1</v>
      </c>
      <c r="D332" s="272" t="s">
        <v>821</v>
      </c>
      <c r="E332" s="18" t="s">
        <v>1</v>
      </c>
      <c r="F332" s="273">
        <v>7.8979999999999997</v>
      </c>
      <c r="G332" s="35"/>
      <c r="H332" s="40"/>
    </row>
    <row r="333" spans="1:8" s="2" customFormat="1" ht="16.899999999999999" customHeight="1">
      <c r="A333" s="35"/>
      <c r="B333" s="40"/>
      <c r="C333" s="272" t="s">
        <v>1</v>
      </c>
      <c r="D333" s="272" t="s">
        <v>822</v>
      </c>
      <c r="E333" s="18" t="s">
        <v>1</v>
      </c>
      <c r="F333" s="273">
        <v>7.2130000000000001</v>
      </c>
      <c r="G333" s="35"/>
      <c r="H333" s="40"/>
    </row>
    <row r="334" spans="1:8" s="2" customFormat="1" ht="16.899999999999999" customHeight="1">
      <c r="A334" s="35"/>
      <c r="B334" s="40"/>
      <c r="C334" s="272" t="s">
        <v>1</v>
      </c>
      <c r="D334" s="272" t="s">
        <v>823</v>
      </c>
      <c r="E334" s="18" t="s">
        <v>1</v>
      </c>
      <c r="F334" s="273">
        <v>5.6260000000000003</v>
      </c>
      <c r="G334" s="35"/>
      <c r="H334" s="40"/>
    </row>
    <row r="335" spans="1:8" s="2" customFormat="1" ht="16.899999999999999" customHeight="1">
      <c r="A335" s="35"/>
      <c r="B335" s="40"/>
      <c r="C335" s="272" t="s">
        <v>126</v>
      </c>
      <c r="D335" s="272" t="s">
        <v>244</v>
      </c>
      <c r="E335" s="18" t="s">
        <v>1</v>
      </c>
      <c r="F335" s="273">
        <v>141.42699999999999</v>
      </c>
      <c r="G335" s="35"/>
      <c r="H335" s="40"/>
    </row>
    <row r="336" spans="1:8" s="2" customFormat="1" ht="16.899999999999999" customHeight="1">
      <c r="A336" s="35"/>
      <c r="B336" s="40"/>
      <c r="C336" s="274" t="s">
        <v>1811</v>
      </c>
      <c r="D336" s="35"/>
      <c r="E336" s="35"/>
      <c r="F336" s="35"/>
      <c r="G336" s="35"/>
      <c r="H336" s="40"/>
    </row>
    <row r="337" spans="1:8" s="2" customFormat="1" ht="16.899999999999999" customHeight="1">
      <c r="A337" s="35"/>
      <c r="B337" s="40"/>
      <c r="C337" s="272" t="s">
        <v>813</v>
      </c>
      <c r="D337" s="272" t="s">
        <v>814</v>
      </c>
      <c r="E337" s="18" t="s">
        <v>192</v>
      </c>
      <c r="F337" s="273">
        <v>141.42699999999999</v>
      </c>
      <c r="G337" s="35"/>
      <c r="H337" s="40"/>
    </row>
    <row r="338" spans="1:8" s="2" customFormat="1" ht="22.5">
      <c r="A338" s="35"/>
      <c r="B338" s="40"/>
      <c r="C338" s="272" t="s">
        <v>238</v>
      </c>
      <c r="D338" s="272" t="s">
        <v>239</v>
      </c>
      <c r="E338" s="18" t="s">
        <v>192</v>
      </c>
      <c r="F338" s="273">
        <v>1125.8030000000001</v>
      </c>
      <c r="G338" s="35"/>
      <c r="H338" s="40"/>
    </row>
    <row r="339" spans="1:8" s="2" customFormat="1" ht="16.899999999999999" customHeight="1">
      <c r="A339" s="35"/>
      <c r="B339" s="40"/>
      <c r="C339" s="272" t="s">
        <v>271</v>
      </c>
      <c r="D339" s="272" t="s">
        <v>272</v>
      </c>
      <c r="E339" s="18" t="s">
        <v>192</v>
      </c>
      <c r="F339" s="273">
        <v>568.83000000000004</v>
      </c>
      <c r="G339" s="35"/>
      <c r="H339" s="40"/>
    </row>
    <row r="340" spans="1:8" s="2" customFormat="1" ht="16.899999999999999" customHeight="1">
      <c r="A340" s="35"/>
      <c r="B340" s="40"/>
      <c r="C340" s="268" t="s">
        <v>752</v>
      </c>
      <c r="D340" s="269" t="s">
        <v>1</v>
      </c>
      <c r="E340" s="270" t="s">
        <v>1</v>
      </c>
      <c r="F340" s="271">
        <v>568.83000000000004</v>
      </c>
      <c r="G340" s="35"/>
      <c r="H340" s="40"/>
    </row>
    <row r="341" spans="1:8" s="2" customFormat="1" ht="16.899999999999999" customHeight="1">
      <c r="A341" s="35"/>
      <c r="B341" s="40"/>
      <c r="C341" s="272" t="s">
        <v>1</v>
      </c>
      <c r="D341" s="272" t="s">
        <v>868</v>
      </c>
      <c r="E341" s="18" t="s">
        <v>1</v>
      </c>
      <c r="F341" s="273">
        <v>0</v>
      </c>
      <c r="G341" s="35"/>
      <c r="H341" s="40"/>
    </row>
    <row r="342" spans="1:8" s="2" customFormat="1" ht="16.899999999999999" customHeight="1">
      <c r="A342" s="35"/>
      <c r="B342" s="40"/>
      <c r="C342" s="272" t="s">
        <v>1</v>
      </c>
      <c r="D342" s="272" t="s">
        <v>869</v>
      </c>
      <c r="E342" s="18" t="s">
        <v>1</v>
      </c>
      <c r="F342" s="273">
        <v>1188.2329999999999</v>
      </c>
      <c r="G342" s="35"/>
      <c r="H342" s="40"/>
    </row>
    <row r="343" spans="1:8" s="2" customFormat="1" ht="16.899999999999999" customHeight="1">
      <c r="A343" s="35"/>
      <c r="B343" s="40"/>
      <c r="C343" s="272" t="s">
        <v>1</v>
      </c>
      <c r="D343" s="272" t="s">
        <v>870</v>
      </c>
      <c r="E343" s="18" t="s">
        <v>1</v>
      </c>
      <c r="F343" s="273">
        <v>-390.84399999999999</v>
      </c>
      <c r="G343" s="35"/>
      <c r="H343" s="40"/>
    </row>
    <row r="344" spans="1:8" s="2" customFormat="1" ht="16.899999999999999" customHeight="1">
      <c r="A344" s="35"/>
      <c r="B344" s="40"/>
      <c r="C344" s="272" t="s">
        <v>1</v>
      </c>
      <c r="D344" s="272" t="s">
        <v>871</v>
      </c>
      <c r="E344" s="18" t="s">
        <v>1</v>
      </c>
      <c r="F344" s="273">
        <v>-7.8979999999999997</v>
      </c>
      <c r="G344" s="35"/>
      <c r="H344" s="40"/>
    </row>
    <row r="345" spans="1:8" s="2" customFormat="1" ht="16.899999999999999" customHeight="1">
      <c r="A345" s="35"/>
      <c r="B345" s="40"/>
      <c r="C345" s="272" t="s">
        <v>1</v>
      </c>
      <c r="D345" s="272" t="s">
        <v>872</v>
      </c>
      <c r="E345" s="18" t="s">
        <v>1</v>
      </c>
      <c r="F345" s="273">
        <v>-7.2130000000000001</v>
      </c>
      <c r="G345" s="35"/>
      <c r="H345" s="40"/>
    </row>
    <row r="346" spans="1:8" s="2" customFormat="1" ht="16.899999999999999" customHeight="1">
      <c r="A346" s="35"/>
      <c r="B346" s="40"/>
      <c r="C346" s="272" t="s">
        <v>1</v>
      </c>
      <c r="D346" s="272" t="s">
        <v>873</v>
      </c>
      <c r="E346" s="18" t="s">
        <v>1</v>
      </c>
      <c r="F346" s="273">
        <v>-5.6260000000000003</v>
      </c>
      <c r="G346" s="35"/>
      <c r="H346" s="40"/>
    </row>
    <row r="347" spans="1:8" s="2" customFormat="1" ht="16.899999999999999" customHeight="1">
      <c r="A347" s="35"/>
      <c r="B347" s="40"/>
      <c r="C347" s="272" t="s">
        <v>1</v>
      </c>
      <c r="D347" s="272" t="s">
        <v>874</v>
      </c>
      <c r="E347" s="18" t="s">
        <v>1</v>
      </c>
      <c r="F347" s="273">
        <v>-27.463000000000001</v>
      </c>
      <c r="G347" s="35"/>
      <c r="H347" s="40"/>
    </row>
    <row r="348" spans="1:8" s="2" customFormat="1" ht="16.899999999999999" customHeight="1">
      <c r="A348" s="35"/>
      <c r="B348" s="40"/>
      <c r="C348" s="272" t="s">
        <v>1</v>
      </c>
      <c r="D348" s="272" t="s">
        <v>875</v>
      </c>
      <c r="E348" s="18" t="s">
        <v>1</v>
      </c>
      <c r="F348" s="273">
        <v>-8.1950000000000003</v>
      </c>
      <c r="G348" s="35"/>
      <c r="H348" s="40"/>
    </row>
    <row r="349" spans="1:8" s="2" customFormat="1" ht="16.899999999999999" customHeight="1">
      <c r="A349" s="35"/>
      <c r="B349" s="40"/>
      <c r="C349" s="272" t="s">
        <v>1</v>
      </c>
      <c r="D349" s="272" t="s">
        <v>876</v>
      </c>
      <c r="E349" s="18" t="s">
        <v>1</v>
      </c>
      <c r="F349" s="273">
        <v>-172.16399999999999</v>
      </c>
      <c r="G349" s="35"/>
      <c r="H349" s="40"/>
    </row>
    <row r="350" spans="1:8" s="2" customFormat="1" ht="16.899999999999999" customHeight="1">
      <c r="A350" s="35"/>
      <c r="B350" s="40"/>
      <c r="C350" s="272" t="s">
        <v>752</v>
      </c>
      <c r="D350" s="272" t="s">
        <v>244</v>
      </c>
      <c r="E350" s="18" t="s">
        <v>1</v>
      </c>
      <c r="F350" s="273">
        <v>568.83000000000004</v>
      </c>
      <c r="G350" s="35"/>
      <c r="H350" s="40"/>
    </row>
    <row r="351" spans="1:8" s="2" customFormat="1" ht="16.899999999999999" customHeight="1">
      <c r="A351" s="35"/>
      <c r="B351" s="40"/>
      <c r="C351" s="274" t="s">
        <v>1811</v>
      </c>
      <c r="D351" s="35"/>
      <c r="E351" s="35"/>
      <c r="F351" s="35"/>
      <c r="G351" s="35"/>
      <c r="H351" s="40"/>
    </row>
    <row r="352" spans="1:8" s="2" customFormat="1" ht="16.899999999999999" customHeight="1">
      <c r="A352" s="35"/>
      <c r="B352" s="40"/>
      <c r="C352" s="272" t="s">
        <v>271</v>
      </c>
      <c r="D352" s="272" t="s">
        <v>272</v>
      </c>
      <c r="E352" s="18" t="s">
        <v>192</v>
      </c>
      <c r="F352" s="273">
        <v>568.83000000000004</v>
      </c>
      <c r="G352" s="35"/>
      <c r="H352" s="40"/>
    </row>
    <row r="353" spans="1:8" s="2" customFormat="1" ht="22.5">
      <c r="A353" s="35"/>
      <c r="B353" s="40"/>
      <c r="C353" s="272" t="s">
        <v>238</v>
      </c>
      <c r="D353" s="272" t="s">
        <v>239</v>
      </c>
      <c r="E353" s="18" t="s">
        <v>192</v>
      </c>
      <c r="F353" s="273">
        <v>1125.8030000000001</v>
      </c>
      <c r="G353" s="35"/>
      <c r="H353" s="40"/>
    </row>
    <row r="354" spans="1:8" s="2" customFormat="1" ht="16.899999999999999" customHeight="1">
      <c r="A354" s="35"/>
      <c r="B354" s="40"/>
      <c r="C354" s="272" t="s">
        <v>279</v>
      </c>
      <c r="D354" s="272" t="s">
        <v>280</v>
      </c>
      <c r="E354" s="18" t="s">
        <v>262</v>
      </c>
      <c r="F354" s="273">
        <v>1137.6600000000001</v>
      </c>
      <c r="G354" s="35"/>
      <c r="H354" s="40"/>
    </row>
    <row r="355" spans="1:8" s="2" customFormat="1" ht="16.899999999999999" customHeight="1">
      <c r="A355" s="35"/>
      <c r="B355" s="40"/>
      <c r="C355" s="268" t="s">
        <v>762</v>
      </c>
      <c r="D355" s="269" t="s">
        <v>1</v>
      </c>
      <c r="E355" s="270" t="s">
        <v>1</v>
      </c>
      <c r="F355" s="271">
        <v>172.16399999999999</v>
      </c>
      <c r="G355" s="35"/>
      <c r="H355" s="40"/>
    </row>
    <row r="356" spans="1:8" s="2" customFormat="1" ht="16.899999999999999" customHeight="1">
      <c r="A356" s="35"/>
      <c r="B356" s="40"/>
      <c r="C356" s="272" t="s">
        <v>1</v>
      </c>
      <c r="D356" s="272" t="s">
        <v>879</v>
      </c>
      <c r="E356" s="18" t="s">
        <v>1</v>
      </c>
      <c r="F356" s="273">
        <v>0</v>
      </c>
      <c r="G356" s="35"/>
      <c r="H356" s="40"/>
    </row>
    <row r="357" spans="1:8" s="2" customFormat="1" ht="16.899999999999999" customHeight="1">
      <c r="A357" s="35"/>
      <c r="B357" s="40"/>
      <c r="C357" s="272" t="s">
        <v>1</v>
      </c>
      <c r="D357" s="272" t="s">
        <v>880</v>
      </c>
      <c r="E357" s="18" t="s">
        <v>1</v>
      </c>
      <c r="F357" s="273">
        <v>218.37700000000001</v>
      </c>
      <c r="G357" s="35"/>
      <c r="H357" s="40"/>
    </row>
    <row r="358" spans="1:8" s="2" customFormat="1" ht="16.899999999999999" customHeight="1">
      <c r="A358" s="35"/>
      <c r="B358" s="40"/>
      <c r="C358" s="272" t="s">
        <v>1</v>
      </c>
      <c r="D358" s="272" t="s">
        <v>881</v>
      </c>
      <c r="E358" s="18" t="s">
        <v>1</v>
      </c>
      <c r="F358" s="273">
        <v>-77.742000000000004</v>
      </c>
      <c r="G358" s="35"/>
      <c r="H358" s="40"/>
    </row>
    <row r="359" spans="1:8" s="2" customFormat="1" ht="16.899999999999999" customHeight="1">
      <c r="A359" s="35"/>
      <c r="B359" s="40"/>
      <c r="C359" s="272" t="s">
        <v>1</v>
      </c>
      <c r="D359" s="272" t="s">
        <v>882</v>
      </c>
      <c r="E359" s="18" t="s">
        <v>1</v>
      </c>
      <c r="F359" s="273">
        <v>31.529</v>
      </c>
      <c r="G359" s="35"/>
      <c r="H359" s="40"/>
    </row>
    <row r="360" spans="1:8" s="2" customFormat="1" ht="16.899999999999999" customHeight="1">
      <c r="A360" s="35"/>
      <c r="B360" s="40"/>
      <c r="C360" s="272" t="s">
        <v>762</v>
      </c>
      <c r="D360" s="272" t="s">
        <v>244</v>
      </c>
      <c r="E360" s="18" t="s">
        <v>1</v>
      </c>
      <c r="F360" s="273">
        <v>172.16399999999999</v>
      </c>
      <c r="G360" s="35"/>
      <c r="H360" s="40"/>
    </row>
    <row r="361" spans="1:8" s="2" customFormat="1" ht="16.899999999999999" customHeight="1">
      <c r="A361" s="35"/>
      <c r="B361" s="40"/>
      <c r="C361" s="274" t="s">
        <v>1811</v>
      </c>
      <c r="D361" s="35"/>
      <c r="E361" s="35"/>
      <c r="F361" s="35"/>
      <c r="G361" s="35"/>
      <c r="H361" s="40"/>
    </row>
    <row r="362" spans="1:8" s="2" customFormat="1" ht="16.899999999999999" customHeight="1">
      <c r="A362" s="35"/>
      <c r="B362" s="40"/>
      <c r="C362" s="272" t="s">
        <v>271</v>
      </c>
      <c r="D362" s="272" t="s">
        <v>272</v>
      </c>
      <c r="E362" s="18" t="s">
        <v>192</v>
      </c>
      <c r="F362" s="273">
        <v>172.16399999999999</v>
      </c>
      <c r="G362" s="35"/>
      <c r="H362" s="40"/>
    </row>
    <row r="363" spans="1:8" s="2" customFormat="1" ht="22.5">
      <c r="A363" s="35"/>
      <c r="B363" s="40"/>
      <c r="C363" s="272" t="s">
        <v>232</v>
      </c>
      <c r="D363" s="272" t="s">
        <v>233</v>
      </c>
      <c r="E363" s="18" t="s">
        <v>192</v>
      </c>
      <c r="F363" s="273">
        <v>344.32799999999997</v>
      </c>
      <c r="G363" s="35"/>
      <c r="H363" s="40"/>
    </row>
    <row r="364" spans="1:8" s="2" customFormat="1" ht="16.899999999999999" customHeight="1">
      <c r="A364" s="35"/>
      <c r="B364" s="40"/>
      <c r="C364" s="272" t="s">
        <v>254</v>
      </c>
      <c r="D364" s="272" t="s">
        <v>255</v>
      </c>
      <c r="E364" s="18" t="s">
        <v>192</v>
      </c>
      <c r="F364" s="273">
        <v>172.16399999999999</v>
      </c>
      <c r="G364" s="35"/>
      <c r="H364" s="40"/>
    </row>
    <row r="365" spans="1:8" s="2" customFormat="1" ht="16.899999999999999" customHeight="1">
      <c r="A365" s="35"/>
      <c r="B365" s="40"/>
      <c r="C365" s="272" t="s">
        <v>271</v>
      </c>
      <c r="D365" s="272" t="s">
        <v>272</v>
      </c>
      <c r="E365" s="18" t="s">
        <v>192</v>
      </c>
      <c r="F365" s="273">
        <v>568.83000000000004</v>
      </c>
      <c r="G365" s="35"/>
      <c r="H365" s="40"/>
    </row>
    <row r="366" spans="1:8" s="2" customFormat="1" ht="26.45" customHeight="1">
      <c r="A366" s="35"/>
      <c r="B366" s="40"/>
      <c r="C366" s="267" t="s">
        <v>1816</v>
      </c>
      <c r="D366" s="267" t="s">
        <v>97</v>
      </c>
      <c r="E366" s="35"/>
      <c r="F366" s="35"/>
      <c r="G366" s="35"/>
      <c r="H366" s="40"/>
    </row>
    <row r="367" spans="1:8" s="2" customFormat="1" ht="16.899999999999999" customHeight="1">
      <c r="A367" s="35"/>
      <c r="B367" s="40"/>
      <c r="C367" s="268" t="s">
        <v>755</v>
      </c>
      <c r="D367" s="269" t="s">
        <v>1</v>
      </c>
      <c r="E367" s="270" t="s">
        <v>1</v>
      </c>
      <c r="F367" s="271">
        <v>480</v>
      </c>
      <c r="G367" s="35"/>
      <c r="H367" s="40"/>
    </row>
    <row r="368" spans="1:8" s="2" customFormat="1" ht="16.899999999999999" customHeight="1">
      <c r="A368" s="35"/>
      <c r="B368" s="40"/>
      <c r="C368" s="272" t="s">
        <v>755</v>
      </c>
      <c r="D368" s="272" t="s">
        <v>775</v>
      </c>
      <c r="E368" s="18" t="s">
        <v>1</v>
      </c>
      <c r="F368" s="273">
        <v>480</v>
      </c>
      <c r="G368" s="35"/>
      <c r="H368" s="40"/>
    </row>
    <row r="369" spans="1:8" s="2" customFormat="1" ht="16.899999999999999" customHeight="1">
      <c r="A369" s="35"/>
      <c r="B369" s="40"/>
      <c r="C369" s="268" t="s">
        <v>132</v>
      </c>
      <c r="D369" s="269" t="s">
        <v>1</v>
      </c>
      <c r="E369" s="270" t="s">
        <v>1</v>
      </c>
      <c r="F369" s="271">
        <v>1544.922</v>
      </c>
      <c r="G369" s="35"/>
      <c r="H369" s="40"/>
    </row>
    <row r="370" spans="1:8" s="2" customFormat="1" ht="16.899999999999999" customHeight="1">
      <c r="A370" s="35"/>
      <c r="B370" s="40"/>
      <c r="C370" s="272" t="s">
        <v>1</v>
      </c>
      <c r="D370" s="272" t="s">
        <v>246</v>
      </c>
      <c r="E370" s="18" t="s">
        <v>1</v>
      </c>
      <c r="F370" s="273">
        <v>0</v>
      </c>
      <c r="G370" s="35"/>
      <c r="H370" s="40"/>
    </row>
    <row r="371" spans="1:8" s="2" customFormat="1" ht="16.899999999999999" customHeight="1">
      <c r="A371" s="35"/>
      <c r="B371" s="40"/>
      <c r="C371" s="272" t="s">
        <v>1</v>
      </c>
      <c r="D371" s="272" t="s">
        <v>869</v>
      </c>
      <c r="E371" s="18" t="s">
        <v>1</v>
      </c>
      <c r="F371" s="273">
        <v>1731.596</v>
      </c>
      <c r="G371" s="35"/>
      <c r="H371" s="40"/>
    </row>
    <row r="372" spans="1:8" s="2" customFormat="1" ht="16.899999999999999" customHeight="1">
      <c r="A372" s="35"/>
      <c r="B372" s="40"/>
      <c r="C372" s="272" t="s">
        <v>1</v>
      </c>
      <c r="D372" s="272" t="s">
        <v>876</v>
      </c>
      <c r="E372" s="18" t="s">
        <v>1</v>
      </c>
      <c r="F372" s="273">
        <v>-186.67400000000001</v>
      </c>
      <c r="G372" s="35"/>
      <c r="H372" s="40"/>
    </row>
    <row r="373" spans="1:8" s="2" customFormat="1" ht="16.899999999999999" customHeight="1">
      <c r="A373" s="35"/>
      <c r="B373" s="40"/>
      <c r="C373" s="272" t="s">
        <v>132</v>
      </c>
      <c r="D373" s="272" t="s">
        <v>244</v>
      </c>
      <c r="E373" s="18" t="s">
        <v>1</v>
      </c>
      <c r="F373" s="273">
        <v>1544.922</v>
      </c>
      <c r="G373" s="35"/>
      <c r="H373" s="40"/>
    </row>
    <row r="374" spans="1:8" s="2" customFormat="1" ht="16.899999999999999" customHeight="1">
      <c r="A374" s="35"/>
      <c r="B374" s="40"/>
      <c r="C374" s="274" t="s">
        <v>1811</v>
      </c>
      <c r="D374" s="35"/>
      <c r="E374" s="35"/>
      <c r="F374" s="35"/>
      <c r="G374" s="35"/>
      <c r="H374" s="40"/>
    </row>
    <row r="375" spans="1:8" s="2" customFormat="1" ht="22.5">
      <c r="A375" s="35"/>
      <c r="B375" s="40"/>
      <c r="C375" s="272" t="s">
        <v>238</v>
      </c>
      <c r="D375" s="272" t="s">
        <v>239</v>
      </c>
      <c r="E375" s="18" t="s">
        <v>192</v>
      </c>
      <c r="F375" s="273">
        <v>1544.922</v>
      </c>
      <c r="G375" s="35"/>
      <c r="H375" s="40"/>
    </row>
    <row r="376" spans="1:8" s="2" customFormat="1" ht="22.5">
      <c r="A376" s="35"/>
      <c r="B376" s="40"/>
      <c r="C376" s="272" t="s">
        <v>249</v>
      </c>
      <c r="D376" s="272" t="s">
        <v>250</v>
      </c>
      <c r="E376" s="18" t="s">
        <v>192</v>
      </c>
      <c r="F376" s="273">
        <v>15449.22</v>
      </c>
      <c r="G376" s="35"/>
      <c r="H376" s="40"/>
    </row>
    <row r="377" spans="1:8" s="2" customFormat="1" ht="22.5">
      <c r="A377" s="35"/>
      <c r="B377" s="40"/>
      <c r="C377" s="272" t="s">
        <v>260</v>
      </c>
      <c r="D377" s="272" t="s">
        <v>261</v>
      </c>
      <c r="E377" s="18" t="s">
        <v>262</v>
      </c>
      <c r="F377" s="273">
        <v>3089.8440000000001</v>
      </c>
      <c r="G377" s="35"/>
      <c r="H377" s="40"/>
    </row>
    <row r="378" spans="1:8" s="2" customFormat="1" ht="16.899999999999999" customHeight="1">
      <c r="A378" s="35"/>
      <c r="B378" s="40"/>
      <c r="C378" s="272" t="s">
        <v>266</v>
      </c>
      <c r="D378" s="272" t="s">
        <v>267</v>
      </c>
      <c r="E378" s="18" t="s">
        <v>192</v>
      </c>
      <c r="F378" s="273">
        <v>1544.922</v>
      </c>
      <c r="G378" s="35"/>
      <c r="H378" s="40"/>
    </row>
    <row r="379" spans="1:8" s="2" customFormat="1" ht="16.899999999999999" customHeight="1">
      <c r="A379" s="35"/>
      <c r="B379" s="40"/>
      <c r="C379" s="268" t="s">
        <v>757</v>
      </c>
      <c r="D379" s="269" t="s">
        <v>1</v>
      </c>
      <c r="E379" s="270" t="s">
        <v>1</v>
      </c>
      <c r="F379" s="271">
        <v>370</v>
      </c>
      <c r="G379" s="35"/>
      <c r="H379" s="40"/>
    </row>
    <row r="380" spans="1:8" s="2" customFormat="1" ht="16.899999999999999" customHeight="1">
      <c r="A380" s="35"/>
      <c r="B380" s="40"/>
      <c r="C380" s="272" t="s">
        <v>757</v>
      </c>
      <c r="D380" s="272" t="s">
        <v>758</v>
      </c>
      <c r="E380" s="18" t="s">
        <v>1</v>
      </c>
      <c r="F380" s="273">
        <v>370</v>
      </c>
      <c r="G380" s="35"/>
      <c r="H380" s="40"/>
    </row>
    <row r="381" spans="1:8" s="2" customFormat="1" ht="16.899999999999999" customHeight="1">
      <c r="A381" s="35"/>
      <c r="B381" s="40"/>
      <c r="C381" s="268" t="s">
        <v>748</v>
      </c>
      <c r="D381" s="269" t="s">
        <v>1</v>
      </c>
      <c r="E381" s="270" t="s">
        <v>1</v>
      </c>
      <c r="F381" s="271">
        <v>66.534000000000006</v>
      </c>
      <c r="G381" s="35"/>
      <c r="H381" s="40"/>
    </row>
    <row r="382" spans="1:8" s="2" customFormat="1" ht="16.899999999999999" customHeight="1">
      <c r="A382" s="35"/>
      <c r="B382" s="40"/>
      <c r="C382" s="272" t="s">
        <v>130</v>
      </c>
      <c r="D382" s="272" t="s">
        <v>1165</v>
      </c>
      <c r="E382" s="18" t="s">
        <v>1</v>
      </c>
      <c r="F382" s="273">
        <v>65.67</v>
      </c>
      <c r="G382" s="35"/>
      <c r="H382" s="40"/>
    </row>
    <row r="383" spans="1:8" s="2" customFormat="1" ht="16.899999999999999" customHeight="1">
      <c r="A383" s="35"/>
      <c r="B383" s="40"/>
      <c r="C383" s="272" t="s">
        <v>1</v>
      </c>
      <c r="D383" s="272" t="s">
        <v>923</v>
      </c>
      <c r="E383" s="18" t="s">
        <v>1</v>
      </c>
      <c r="F383" s="273">
        <v>0</v>
      </c>
      <c r="G383" s="35"/>
      <c r="H383" s="40"/>
    </row>
    <row r="384" spans="1:8" s="2" customFormat="1" ht="16.899999999999999" customHeight="1">
      <c r="A384" s="35"/>
      <c r="B384" s="40"/>
      <c r="C384" s="272" t="s">
        <v>1</v>
      </c>
      <c r="D384" s="272" t="s">
        <v>1166</v>
      </c>
      <c r="E384" s="18" t="s">
        <v>1</v>
      </c>
      <c r="F384" s="273">
        <v>0.86399999999999999</v>
      </c>
      <c r="G384" s="35"/>
      <c r="H384" s="40"/>
    </row>
    <row r="385" spans="1:8" s="2" customFormat="1" ht="16.899999999999999" customHeight="1">
      <c r="A385" s="35"/>
      <c r="B385" s="40"/>
      <c r="C385" s="272" t="s">
        <v>748</v>
      </c>
      <c r="D385" s="272" t="s">
        <v>244</v>
      </c>
      <c r="E385" s="18" t="s">
        <v>1</v>
      </c>
      <c r="F385" s="273">
        <v>66.534000000000006</v>
      </c>
      <c r="G385" s="35"/>
      <c r="H385" s="40"/>
    </row>
    <row r="386" spans="1:8" s="2" customFormat="1" ht="16.899999999999999" customHeight="1">
      <c r="A386" s="35"/>
      <c r="B386" s="40"/>
      <c r="C386" s="274" t="s">
        <v>1811</v>
      </c>
      <c r="D386" s="35"/>
      <c r="E386" s="35"/>
      <c r="F386" s="35"/>
      <c r="G386" s="35"/>
      <c r="H386" s="40"/>
    </row>
    <row r="387" spans="1:8" s="2" customFormat="1" ht="16.899999999999999" customHeight="1">
      <c r="A387" s="35"/>
      <c r="B387" s="40"/>
      <c r="C387" s="272" t="s">
        <v>919</v>
      </c>
      <c r="D387" s="272" t="s">
        <v>920</v>
      </c>
      <c r="E387" s="18" t="s">
        <v>192</v>
      </c>
      <c r="F387" s="273">
        <v>66.534000000000006</v>
      </c>
      <c r="G387" s="35"/>
      <c r="H387" s="40"/>
    </row>
    <row r="388" spans="1:8" s="2" customFormat="1" ht="16.899999999999999" customHeight="1">
      <c r="A388" s="35"/>
      <c r="B388" s="40"/>
      <c r="C388" s="272" t="s">
        <v>271</v>
      </c>
      <c r="D388" s="272" t="s">
        <v>272</v>
      </c>
      <c r="E388" s="18" t="s">
        <v>192</v>
      </c>
      <c r="F388" s="273">
        <v>1219.546</v>
      </c>
      <c r="G388" s="35"/>
      <c r="H388" s="40"/>
    </row>
    <row r="389" spans="1:8" s="2" customFormat="1" ht="16.899999999999999" customHeight="1">
      <c r="A389" s="35"/>
      <c r="B389" s="40"/>
      <c r="C389" s="268" t="s">
        <v>128</v>
      </c>
      <c r="D389" s="269" t="s">
        <v>1</v>
      </c>
      <c r="E389" s="270" t="s">
        <v>1</v>
      </c>
      <c r="F389" s="271">
        <v>209.209</v>
      </c>
      <c r="G389" s="35"/>
      <c r="H389" s="40"/>
    </row>
    <row r="390" spans="1:8" s="2" customFormat="1" ht="16.899999999999999" customHeight="1">
      <c r="A390" s="35"/>
      <c r="B390" s="40"/>
      <c r="C390" s="272" t="s">
        <v>1</v>
      </c>
      <c r="D390" s="272" t="s">
        <v>1158</v>
      </c>
      <c r="E390" s="18" t="s">
        <v>1</v>
      </c>
      <c r="F390" s="273">
        <v>88.448999999999998</v>
      </c>
      <c r="G390" s="35"/>
      <c r="H390" s="40"/>
    </row>
    <row r="391" spans="1:8" s="2" customFormat="1" ht="16.899999999999999" customHeight="1">
      <c r="A391" s="35"/>
      <c r="B391" s="40"/>
      <c r="C391" s="272" t="s">
        <v>1</v>
      </c>
      <c r="D391" s="272" t="s">
        <v>1159</v>
      </c>
      <c r="E391" s="18" t="s">
        <v>1</v>
      </c>
      <c r="F391" s="273">
        <v>120.76</v>
      </c>
      <c r="G391" s="35"/>
      <c r="H391" s="40"/>
    </row>
    <row r="392" spans="1:8" s="2" customFormat="1" ht="16.899999999999999" customHeight="1">
      <c r="A392" s="35"/>
      <c r="B392" s="40"/>
      <c r="C392" s="272" t="s">
        <v>128</v>
      </c>
      <c r="D392" s="272" t="s">
        <v>244</v>
      </c>
      <c r="E392" s="18" t="s">
        <v>1</v>
      </c>
      <c r="F392" s="273">
        <v>209.209</v>
      </c>
      <c r="G392" s="35"/>
      <c r="H392" s="40"/>
    </row>
    <row r="393" spans="1:8" s="2" customFormat="1" ht="16.899999999999999" customHeight="1">
      <c r="A393" s="35"/>
      <c r="B393" s="40"/>
      <c r="C393" s="274" t="s">
        <v>1811</v>
      </c>
      <c r="D393" s="35"/>
      <c r="E393" s="35"/>
      <c r="F393" s="35"/>
      <c r="G393" s="35"/>
      <c r="H393" s="40"/>
    </row>
    <row r="394" spans="1:8" s="2" customFormat="1" ht="16.899999999999999" customHeight="1">
      <c r="A394" s="35"/>
      <c r="B394" s="40"/>
      <c r="C394" s="272" t="s">
        <v>284</v>
      </c>
      <c r="D394" s="272" t="s">
        <v>285</v>
      </c>
      <c r="E394" s="18" t="s">
        <v>192</v>
      </c>
      <c r="F394" s="273">
        <v>209.209</v>
      </c>
      <c r="G394" s="35"/>
      <c r="H394" s="40"/>
    </row>
    <row r="395" spans="1:8" s="2" customFormat="1" ht="16.899999999999999" customHeight="1">
      <c r="A395" s="35"/>
      <c r="B395" s="40"/>
      <c r="C395" s="272" t="s">
        <v>271</v>
      </c>
      <c r="D395" s="272" t="s">
        <v>272</v>
      </c>
      <c r="E395" s="18" t="s">
        <v>192</v>
      </c>
      <c r="F395" s="273">
        <v>1219.546</v>
      </c>
      <c r="G395" s="35"/>
      <c r="H395" s="40"/>
    </row>
    <row r="396" spans="1:8" s="2" customFormat="1" ht="16.899999999999999" customHeight="1">
      <c r="A396" s="35"/>
      <c r="B396" s="40"/>
      <c r="C396" s="268" t="s">
        <v>130</v>
      </c>
      <c r="D396" s="269" t="s">
        <v>1</v>
      </c>
      <c r="E396" s="270" t="s">
        <v>1</v>
      </c>
      <c r="F396" s="271">
        <v>65.67</v>
      </c>
      <c r="G396" s="35"/>
      <c r="H396" s="40"/>
    </row>
    <row r="397" spans="1:8" s="2" customFormat="1" ht="16.899999999999999" customHeight="1">
      <c r="A397" s="35"/>
      <c r="B397" s="40"/>
      <c r="C397" s="272" t="s">
        <v>130</v>
      </c>
      <c r="D397" s="272" t="s">
        <v>1165</v>
      </c>
      <c r="E397" s="18" t="s">
        <v>1</v>
      </c>
      <c r="F397" s="273">
        <v>65.67</v>
      </c>
      <c r="G397" s="35"/>
      <c r="H397" s="40"/>
    </row>
    <row r="398" spans="1:8" s="2" customFormat="1" ht="16.899999999999999" customHeight="1">
      <c r="A398" s="35"/>
      <c r="B398" s="40"/>
      <c r="C398" s="268" t="s">
        <v>750</v>
      </c>
      <c r="D398" s="269" t="s">
        <v>1</v>
      </c>
      <c r="E398" s="270" t="s">
        <v>1</v>
      </c>
      <c r="F398" s="271">
        <v>16.126000000000001</v>
      </c>
      <c r="G398" s="35"/>
      <c r="H398" s="40"/>
    </row>
    <row r="399" spans="1:8" s="2" customFormat="1" ht="16.899999999999999" customHeight="1">
      <c r="A399" s="35"/>
      <c r="B399" s="40"/>
      <c r="C399" s="272" t="s">
        <v>1</v>
      </c>
      <c r="D399" s="272" t="s">
        <v>820</v>
      </c>
      <c r="E399" s="18" t="s">
        <v>1</v>
      </c>
      <c r="F399" s="273">
        <v>0</v>
      </c>
      <c r="G399" s="35"/>
      <c r="H399" s="40"/>
    </row>
    <row r="400" spans="1:8" s="2" customFormat="1" ht="16.899999999999999" customHeight="1">
      <c r="A400" s="35"/>
      <c r="B400" s="40"/>
      <c r="C400" s="272" t="s">
        <v>1</v>
      </c>
      <c r="D400" s="272" t="s">
        <v>1114</v>
      </c>
      <c r="E400" s="18" t="s">
        <v>1</v>
      </c>
      <c r="F400" s="273">
        <v>6.5019999999999998</v>
      </c>
      <c r="G400" s="35"/>
      <c r="H400" s="40"/>
    </row>
    <row r="401" spans="1:8" s="2" customFormat="1" ht="16.899999999999999" customHeight="1">
      <c r="A401" s="35"/>
      <c r="B401" s="40"/>
      <c r="C401" s="272" t="s">
        <v>1</v>
      </c>
      <c r="D401" s="272" t="s">
        <v>1115</v>
      </c>
      <c r="E401" s="18" t="s">
        <v>1</v>
      </c>
      <c r="F401" s="273">
        <v>8.64</v>
      </c>
      <c r="G401" s="35"/>
      <c r="H401" s="40"/>
    </row>
    <row r="402" spans="1:8" s="2" customFormat="1" ht="16.899999999999999" customHeight="1">
      <c r="A402" s="35"/>
      <c r="B402" s="40"/>
      <c r="C402" s="272" t="s">
        <v>1</v>
      </c>
      <c r="D402" s="272" t="s">
        <v>1116</v>
      </c>
      <c r="E402" s="18" t="s">
        <v>1</v>
      </c>
      <c r="F402" s="273">
        <v>8.4480000000000004</v>
      </c>
      <c r="G402" s="35"/>
      <c r="H402" s="40"/>
    </row>
    <row r="403" spans="1:8" s="2" customFormat="1" ht="16.899999999999999" customHeight="1">
      <c r="A403" s="35"/>
      <c r="B403" s="40"/>
      <c r="C403" s="272" t="s">
        <v>1</v>
      </c>
      <c r="D403" s="272" t="s">
        <v>1144</v>
      </c>
      <c r="E403" s="18" t="s">
        <v>1</v>
      </c>
      <c r="F403" s="273">
        <v>-2.0569999999999999</v>
      </c>
      <c r="G403" s="35"/>
      <c r="H403" s="40"/>
    </row>
    <row r="404" spans="1:8" s="2" customFormat="1" ht="16.899999999999999" customHeight="1">
      <c r="A404" s="35"/>
      <c r="B404" s="40"/>
      <c r="C404" s="272" t="s">
        <v>1</v>
      </c>
      <c r="D404" s="272" t="s">
        <v>1145</v>
      </c>
      <c r="E404" s="18" t="s">
        <v>1</v>
      </c>
      <c r="F404" s="273">
        <v>-2.734</v>
      </c>
      <c r="G404" s="35"/>
      <c r="H404" s="40"/>
    </row>
    <row r="405" spans="1:8" s="2" customFormat="1" ht="16.899999999999999" customHeight="1">
      <c r="A405" s="35"/>
      <c r="B405" s="40"/>
      <c r="C405" s="272" t="s">
        <v>1</v>
      </c>
      <c r="D405" s="272" t="s">
        <v>1146</v>
      </c>
      <c r="E405" s="18" t="s">
        <v>1</v>
      </c>
      <c r="F405" s="273">
        <v>-2.673</v>
      </c>
      <c r="G405" s="35"/>
      <c r="H405" s="40"/>
    </row>
    <row r="406" spans="1:8" s="2" customFormat="1" ht="16.899999999999999" customHeight="1">
      <c r="A406" s="35"/>
      <c r="B406" s="40"/>
      <c r="C406" s="272" t="s">
        <v>750</v>
      </c>
      <c r="D406" s="272" t="s">
        <v>244</v>
      </c>
      <c r="E406" s="18" t="s">
        <v>1</v>
      </c>
      <c r="F406" s="273">
        <v>16.126000000000001</v>
      </c>
      <c r="G406" s="35"/>
      <c r="H406" s="40"/>
    </row>
    <row r="407" spans="1:8" s="2" customFormat="1" ht="16.899999999999999" customHeight="1">
      <c r="A407" s="35"/>
      <c r="B407" s="40"/>
      <c r="C407" s="274" t="s">
        <v>1811</v>
      </c>
      <c r="D407" s="35"/>
      <c r="E407" s="35"/>
      <c r="F407" s="35"/>
      <c r="G407" s="35"/>
      <c r="H407" s="40"/>
    </row>
    <row r="408" spans="1:8" s="2" customFormat="1" ht="16.899999999999999" customHeight="1">
      <c r="A408" s="35"/>
      <c r="B408" s="40"/>
      <c r="C408" s="272" t="s">
        <v>271</v>
      </c>
      <c r="D408" s="272" t="s">
        <v>272</v>
      </c>
      <c r="E408" s="18" t="s">
        <v>192</v>
      </c>
      <c r="F408" s="273">
        <v>16.126000000000001</v>
      </c>
      <c r="G408" s="35"/>
      <c r="H408" s="40"/>
    </row>
    <row r="409" spans="1:8" s="2" customFormat="1" ht="16.899999999999999" customHeight="1">
      <c r="A409" s="35"/>
      <c r="B409" s="40"/>
      <c r="C409" s="272" t="s">
        <v>289</v>
      </c>
      <c r="D409" s="272" t="s">
        <v>290</v>
      </c>
      <c r="E409" s="18" t="s">
        <v>262</v>
      </c>
      <c r="F409" s="273">
        <v>32.252000000000002</v>
      </c>
      <c r="G409" s="35"/>
      <c r="H409" s="40"/>
    </row>
    <row r="410" spans="1:8" s="2" customFormat="1" ht="16.899999999999999" customHeight="1">
      <c r="A410" s="35"/>
      <c r="B410" s="40"/>
      <c r="C410" s="268" t="s">
        <v>744</v>
      </c>
      <c r="D410" s="269" t="s">
        <v>1</v>
      </c>
      <c r="E410" s="270" t="s">
        <v>1</v>
      </c>
      <c r="F410" s="271">
        <v>1619.2439999999999</v>
      </c>
      <c r="G410" s="35"/>
      <c r="H410" s="40"/>
    </row>
    <row r="411" spans="1:8" s="2" customFormat="1" ht="16.899999999999999" customHeight="1">
      <c r="A411" s="35"/>
      <c r="B411" s="40"/>
      <c r="C411" s="272" t="s">
        <v>1</v>
      </c>
      <c r="D411" s="272" t="s">
        <v>1084</v>
      </c>
      <c r="E411" s="18" t="s">
        <v>1</v>
      </c>
      <c r="F411" s="273">
        <v>0</v>
      </c>
      <c r="G411" s="35"/>
      <c r="H411" s="40"/>
    </row>
    <row r="412" spans="1:8" s="2" customFormat="1" ht="16.899999999999999" customHeight="1">
      <c r="A412" s="35"/>
      <c r="B412" s="40"/>
      <c r="C412" s="272" t="s">
        <v>1</v>
      </c>
      <c r="D412" s="272" t="s">
        <v>1085</v>
      </c>
      <c r="E412" s="18" t="s">
        <v>1</v>
      </c>
      <c r="F412" s="273">
        <v>27.798999999999999</v>
      </c>
      <c r="G412" s="35"/>
      <c r="H412" s="40"/>
    </row>
    <row r="413" spans="1:8" s="2" customFormat="1" ht="16.899999999999999" customHeight="1">
      <c r="A413" s="35"/>
      <c r="B413" s="40"/>
      <c r="C413" s="272" t="s">
        <v>1</v>
      </c>
      <c r="D413" s="272" t="s">
        <v>1086</v>
      </c>
      <c r="E413" s="18" t="s">
        <v>1</v>
      </c>
      <c r="F413" s="273">
        <v>104.19199999999999</v>
      </c>
      <c r="G413" s="35"/>
      <c r="H413" s="40"/>
    </row>
    <row r="414" spans="1:8" s="2" customFormat="1" ht="16.899999999999999" customHeight="1">
      <c r="A414" s="35"/>
      <c r="B414" s="40"/>
      <c r="C414" s="272" t="s">
        <v>1</v>
      </c>
      <c r="D414" s="272" t="s">
        <v>1087</v>
      </c>
      <c r="E414" s="18" t="s">
        <v>1</v>
      </c>
      <c r="F414" s="273">
        <v>122.83</v>
      </c>
      <c r="G414" s="35"/>
      <c r="H414" s="40"/>
    </row>
    <row r="415" spans="1:8" s="2" customFormat="1" ht="16.899999999999999" customHeight="1">
      <c r="A415" s="35"/>
      <c r="B415" s="40"/>
      <c r="C415" s="272" t="s">
        <v>1</v>
      </c>
      <c r="D415" s="272" t="s">
        <v>1088</v>
      </c>
      <c r="E415" s="18" t="s">
        <v>1</v>
      </c>
      <c r="F415" s="273">
        <v>29.66</v>
      </c>
      <c r="G415" s="35"/>
      <c r="H415" s="40"/>
    </row>
    <row r="416" spans="1:8" s="2" customFormat="1" ht="16.899999999999999" customHeight="1">
      <c r="A416" s="35"/>
      <c r="B416" s="40"/>
      <c r="C416" s="272" t="s">
        <v>1</v>
      </c>
      <c r="D416" s="272" t="s">
        <v>1089</v>
      </c>
      <c r="E416" s="18" t="s">
        <v>1</v>
      </c>
      <c r="F416" s="273">
        <v>0</v>
      </c>
      <c r="G416" s="35"/>
      <c r="H416" s="40"/>
    </row>
    <row r="417" spans="1:8" s="2" customFormat="1" ht="16.899999999999999" customHeight="1">
      <c r="A417" s="35"/>
      <c r="B417" s="40"/>
      <c r="C417" s="272" t="s">
        <v>1</v>
      </c>
      <c r="D417" s="272" t="s">
        <v>1090</v>
      </c>
      <c r="E417" s="18" t="s">
        <v>1</v>
      </c>
      <c r="F417" s="273">
        <v>162.393</v>
      </c>
      <c r="G417" s="35"/>
      <c r="H417" s="40"/>
    </row>
    <row r="418" spans="1:8" s="2" customFormat="1" ht="16.899999999999999" customHeight="1">
      <c r="A418" s="35"/>
      <c r="B418" s="40"/>
      <c r="C418" s="272" t="s">
        <v>1</v>
      </c>
      <c r="D418" s="272" t="s">
        <v>1091</v>
      </c>
      <c r="E418" s="18" t="s">
        <v>1</v>
      </c>
      <c r="F418" s="273">
        <v>786.88499999999999</v>
      </c>
      <c r="G418" s="35"/>
      <c r="H418" s="40"/>
    </row>
    <row r="419" spans="1:8" s="2" customFormat="1" ht="16.899999999999999" customHeight="1">
      <c r="A419" s="35"/>
      <c r="B419" s="40"/>
      <c r="C419" s="272" t="s">
        <v>1</v>
      </c>
      <c r="D419" s="272" t="s">
        <v>792</v>
      </c>
      <c r="E419" s="18" t="s">
        <v>1</v>
      </c>
      <c r="F419" s="273">
        <v>0</v>
      </c>
      <c r="G419" s="35"/>
      <c r="H419" s="40"/>
    </row>
    <row r="420" spans="1:8" s="2" customFormat="1" ht="16.899999999999999" customHeight="1">
      <c r="A420" s="35"/>
      <c r="B420" s="40"/>
      <c r="C420" s="272" t="s">
        <v>1</v>
      </c>
      <c r="D420" s="272" t="s">
        <v>1092</v>
      </c>
      <c r="E420" s="18" t="s">
        <v>1</v>
      </c>
      <c r="F420" s="273">
        <v>53.381999999999998</v>
      </c>
      <c r="G420" s="35"/>
      <c r="H420" s="40"/>
    </row>
    <row r="421" spans="1:8" s="2" customFormat="1" ht="16.899999999999999" customHeight="1">
      <c r="A421" s="35"/>
      <c r="B421" s="40"/>
      <c r="C421" s="272" t="s">
        <v>1</v>
      </c>
      <c r="D421" s="272" t="s">
        <v>1093</v>
      </c>
      <c r="E421" s="18" t="s">
        <v>1</v>
      </c>
      <c r="F421" s="273">
        <v>11.99</v>
      </c>
      <c r="G421" s="35"/>
      <c r="H421" s="40"/>
    </row>
    <row r="422" spans="1:8" s="2" customFormat="1" ht="16.899999999999999" customHeight="1">
      <c r="A422" s="35"/>
      <c r="B422" s="40"/>
      <c r="C422" s="272" t="s">
        <v>1</v>
      </c>
      <c r="D422" s="272" t="s">
        <v>1094</v>
      </c>
      <c r="E422" s="18" t="s">
        <v>1</v>
      </c>
      <c r="F422" s="273">
        <v>20.678000000000001</v>
      </c>
      <c r="G422" s="35"/>
      <c r="H422" s="40"/>
    </row>
    <row r="423" spans="1:8" s="2" customFormat="1" ht="16.899999999999999" customHeight="1">
      <c r="A423" s="35"/>
      <c r="B423" s="40"/>
      <c r="C423" s="272" t="s">
        <v>1</v>
      </c>
      <c r="D423" s="272" t="s">
        <v>1095</v>
      </c>
      <c r="E423" s="18" t="s">
        <v>1</v>
      </c>
      <c r="F423" s="273">
        <v>21.428000000000001</v>
      </c>
      <c r="G423" s="35"/>
      <c r="H423" s="40"/>
    </row>
    <row r="424" spans="1:8" s="2" customFormat="1" ht="16.899999999999999" customHeight="1">
      <c r="A424" s="35"/>
      <c r="B424" s="40"/>
      <c r="C424" s="272" t="s">
        <v>1</v>
      </c>
      <c r="D424" s="272" t="s">
        <v>1096</v>
      </c>
      <c r="E424" s="18" t="s">
        <v>1</v>
      </c>
      <c r="F424" s="273">
        <v>21.748999999999999</v>
      </c>
      <c r="G424" s="35"/>
      <c r="H424" s="40"/>
    </row>
    <row r="425" spans="1:8" s="2" customFormat="1" ht="16.899999999999999" customHeight="1">
      <c r="A425" s="35"/>
      <c r="B425" s="40"/>
      <c r="C425" s="272" t="s">
        <v>1</v>
      </c>
      <c r="D425" s="272" t="s">
        <v>1097</v>
      </c>
      <c r="E425" s="18" t="s">
        <v>1</v>
      </c>
      <c r="F425" s="273">
        <v>20.891999999999999</v>
      </c>
      <c r="G425" s="35"/>
      <c r="H425" s="40"/>
    </row>
    <row r="426" spans="1:8" s="2" customFormat="1" ht="16.899999999999999" customHeight="1">
      <c r="A426" s="35"/>
      <c r="B426" s="40"/>
      <c r="C426" s="272" t="s">
        <v>1</v>
      </c>
      <c r="D426" s="272" t="s">
        <v>1098</v>
      </c>
      <c r="E426" s="18" t="s">
        <v>1</v>
      </c>
      <c r="F426" s="273">
        <v>23.867999999999999</v>
      </c>
      <c r="G426" s="35"/>
      <c r="H426" s="40"/>
    </row>
    <row r="427" spans="1:8" s="2" customFormat="1" ht="16.899999999999999" customHeight="1">
      <c r="A427" s="35"/>
      <c r="B427" s="40"/>
      <c r="C427" s="272" t="s">
        <v>1</v>
      </c>
      <c r="D427" s="272" t="s">
        <v>1099</v>
      </c>
      <c r="E427" s="18" t="s">
        <v>1</v>
      </c>
      <c r="F427" s="273">
        <v>15.945</v>
      </c>
      <c r="G427" s="35"/>
      <c r="H427" s="40"/>
    </row>
    <row r="428" spans="1:8" s="2" customFormat="1" ht="16.899999999999999" customHeight="1">
      <c r="A428" s="35"/>
      <c r="B428" s="40"/>
      <c r="C428" s="272" t="s">
        <v>1</v>
      </c>
      <c r="D428" s="272" t="s">
        <v>1100</v>
      </c>
      <c r="E428" s="18" t="s">
        <v>1</v>
      </c>
      <c r="F428" s="273">
        <v>15.832000000000001</v>
      </c>
      <c r="G428" s="35"/>
      <c r="H428" s="40"/>
    </row>
    <row r="429" spans="1:8" s="2" customFormat="1" ht="16.899999999999999" customHeight="1">
      <c r="A429" s="35"/>
      <c r="B429" s="40"/>
      <c r="C429" s="272" t="s">
        <v>1</v>
      </c>
      <c r="D429" s="272" t="s">
        <v>1101</v>
      </c>
      <c r="E429" s="18" t="s">
        <v>1</v>
      </c>
      <c r="F429" s="273">
        <v>15.000999999999999</v>
      </c>
      <c r="G429" s="35"/>
      <c r="H429" s="40"/>
    </row>
    <row r="430" spans="1:8" s="2" customFormat="1" ht="16.899999999999999" customHeight="1">
      <c r="A430" s="35"/>
      <c r="B430" s="40"/>
      <c r="C430" s="272" t="s">
        <v>1</v>
      </c>
      <c r="D430" s="272" t="s">
        <v>1102</v>
      </c>
      <c r="E430" s="18" t="s">
        <v>1</v>
      </c>
      <c r="F430" s="273">
        <v>15.680999999999999</v>
      </c>
      <c r="G430" s="35"/>
      <c r="H430" s="40"/>
    </row>
    <row r="431" spans="1:8" s="2" customFormat="1" ht="16.899999999999999" customHeight="1">
      <c r="A431" s="35"/>
      <c r="B431" s="40"/>
      <c r="C431" s="272" t="s">
        <v>1</v>
      </c>
      <c r="D431" s="272" t="s">
        <v>1103</v>
      </c>
      <c r="E431" s="18" t="s">
        <v>1</v>
      </c>
      <c r="F431" s="273">
        <v>15.000999999999999</v>
      </c>
      <c r="G431" s="35"/>
      <c r="H431" s="40"/>
    </row>
    <row r="432" spans="1:8" s="2" customFormat="1" ht="16.899999999999999" customHeight="1">
      <c r="A432" s="35"/>
      <c r="B432" s="40"/>
      <c r="C432" s="272" t="s">
        <v>1</v>
      </c>
      <c r="D432" s="272" t="s">
        <v>1104</v>
      </c>
      <c r="E432" s="18" t="s">
        <v>1</v>
      </c>
      <c r="F432" s="273">
        <v>15.281000000000001</v>
      </c>
      <c r="G432" s="35"/>
      <c r="H432" s="40"/>
    </row>
    <row r="433" spans="1:8" s="2" customFormat="1" ht="16.899999999999999" customHeight="1">
      <c r="A433" s="35"/>
      <c r="B433" s="40"/>
      <c r="C433" s="272" t="s">
        <v>1</v>
      </c>
      <c r="D433" s="272" t="s">
        <v>1105</v>
      </c>
      <c r="E433" s="18" t="s">
        <v>1</v>
      </c>
      <c r="F433" s="273">
        <v>16.13</v>
      </c>
      <c r="G433" s="35"/>
      <c r="H433" s="40"/>
    </row>
    <row r="434" spans="1:8" s="2" customFormat="1" ht="16.899999999999999" customHeight="1">
      <c r="A434" s="35"/>
      <c r="B434" s="40"/>
      <c r="C434" s="272" t="s">
        <v>1</v>
      </c>
      <c r="D434" s="272" t="s">
        <v>1106</v>
      </c>
      <c r="E434" s="18" t="s">
        <v>1</v>
      </c>
      <c r="F434" s="273">
        <v>16.021999999999998</v>
      </c>
      <c r="G434" s="35"/>
      <c r="H434" s="40"/>
    </row>
    <row r="435" spans="1:8" s="2" customFormat="1" ht="16.899999999999999" customHeight="1">
      <c r="A435" s="35"/>
      <c r="B435" s="40"/>
      <c r="C435" s="272" t="s">
        <v>1</v>
      </c>
      <c r="D435" s="272" t="s">
        <v>1107</v>
      </c>
      <c r="E435" s="18" t="s">
        <v>1</v>
      </c>
      <c r="F435" s="273">
        <v>14.715</v>
      </c>
      <c r="G435" s="35"/>
      <c r="H435" s="40"/>
    </row>
    <row r="436" spans="1:8" s="2" customFormat="1" ht="16.899999999999999" customHeight="1">
      <c r="A436" s="35"/>
      <c r="B436" s="40"/>
      <c r="C436" s="272" t="s">
        <v>1</v>
      </c>
      <c r="D436" s="272" t="s">
        <v>1108</v>
      </c>
      <c r="E436" s="18" t="s">
        <v>1</v>
      </c>
      <c r="F436" s="273">
        <v>15.725</v>
      </c>
      <c r="G436" s="35"/>
      <c r="H436" s="40"/>
    </row>
    <row r="437" spans="1:8" s="2" customFormat="1" ht="16.899999999999999" customHeight="1">
      <c r="A437" s="35"/>
      <c r="B437" s="40"/>
      <c r="C437" s="272" t="s">
        <v>1</v>
      </c>
      <c r="D437" s="272" t="s">
        <v>1109</v>
      </c>
      <c r="E437" s="18" t="s">
        <v>1</v>
      </c>
      <c r="F437" s="273">
        <v>18.106999999999999</v>
      </c>
      <c r="G437" s="35"/>
      <c r="H437" s="40"/>
    </row>
    <row r="438" spans="1:8" s="2" customFormat="1" ht="16.899999999999999" customHeight="1">
      <c r="A438" s="35"/>
      <c r="B438" s="40"/>
      <c r="C438" s="272" t="s">
        <v>1</v>
      </c>
      <c r="D438" s="272" t="s">
        <v>1110</v>
      </c>
      <c r="E438" s="18" t="s">
        <v>1</v>
      </c>
      <c r="F438" s="273">
        <v>18.707000000000001</v>
      </c>
      <c r="G438" s="35"/>
      <c r="H438" s="40"/>
    </row>
    <row r="439" spans="1:8" s="2" customFormat="1" ht="16.899999999999999" customHeight="1">
      <c r="A439" s="35"/>
      <c r="B439" s="40"/>
      <c r="C439" s="272" t="s">
        <v>1</v>
      </c>
      <c r="D439" s="272" t="s">
        <v>1111</v>
      </c>
      <c r="E439" s="18" t="s">
        <v>1</v>
      </c>
      <c r="F439" s="273">
        <v>19.350999999999999</v>
      </c>
      <c r="G439" s="35"/>
      <c r="H439" s="40"/>
    </row>
    <row r="440" spans="1:8" s="2" customFormat="1" ht="16.899999999999999" customHeight="1">
      <c r="A440" s="35"/>
      <c r="B440" s="40"/>
      <c r="C440" s="272" t="s">
        <v>744</v>
      </c>
      <c r="D440" s="272" t="s">
        <v>244</v>
      </c>
      <c r="E440" s="18" t="s">
        <v>1</v>
      </c>
      <c r="F440" s="273">
        <v>1619.2439999999999</v>
      </c>
      <c r="G440" s="35"/>
      <c r="H440" s="40"/>
    </row>
    <row r="441" spans="1:8" s="2" customFormat="1" ht="16.899999999999999" customHeight="1">
      <c r="A441" s="35"/>
      <c r="B441" s="40"/>
      <c r="C441" s="274" t="s">
        <v>1811</v>
      </c>
      <c r="D441" s="35"/>
      <c r="E441" s="35"/>
      <c r="F441" s="35"/>
      <c r="G441" s="35"/>
      <c r="H441" s="40"/>
    </row>
    <row r="442" spans="1:8" s="2" customFormat="1" ht="22.5">
      <c r="A442" s="35"/>
      <c r="B442" s="40"/>
      <c r="C442" s="272" t="s">
        <v>1081</v>
      </c>
      <c r="D442" s="272" t="s">
        <v>1082</v>
      </c>
      <c r="E442" s="18" t="s">
        <v>192</v>
      </c>
      <c r="F442" s="273">
        <v>1619.2439999999999</v>
      </c>
      <c r="G442" s="35"/>
      <c r="H442" s="40"/>
    </row>
    <row r="443" spans="1:8" s="2" customFormat="1" ht="22.5">
      <c r="A443" s="35"/>
      <c r="B443" s="40"/>
      <c r="C443" s="272" t="s">
        <v>238</v>
      </c>
      <c r="D443" s="272" t="s">
        <v>239</v>
      </c>
      <c r="E443" s="18" t="s">
        <v>192</v>
      </c>
      <c r="F443" s="273">
        <v>1544.922</v>
      </c>
      <c r="G443" s="35"/>
      <c r="H443" s="40"/>
    </row>
    <row r="444" spans="1:8" s="2" customFormat="1" ht="16.899999999999999" customHeight="1">
      <c r="A444" s="35"/>
      <c r="B444" s="40"/>
      <c r="C444" s="272" t="s">
        <v>271</v>
      </c>
      <c r="D444" s="272" t="s">
        <v>272</v>
      </c>
      <c r="E444" s="18" t="s">
        <v>192</v>
      </c>
      <c r="F444" s="273">
        <v>1219.546</v>
      </c>
      <c r="G444" s="35"/>
      <c r="H444" s="40"/>
    </row>
    <row r="445" spans="1:8" s="2" customFormat="1" ht="16.899999999999999" customHeight="1">
      <c r="A445" s="35"/>
      <c r="B445" s="40"/>
      <c r="C445" s="268" t="s">
        <v>120</v>
      </c>
      <c r="D445" s="269" t="s">
        <v>1</v>
      </c>
      <c r="E445" s="270" t="s">
        <v>1</v>
      </c>
      <c r="F445" s="271">
        <v>1233.759</v>
      </c>
      <c r="G445" s="35"/>
      <c r="H445" s="40"/>
    </row>
    <row r="446" spans="1:8" s="2" customFormat="1" ht="16.899999999999999" customHeight="1">
      <c r="A446" s="35"/>
      <c r="B446" s="40"/>
      <c r="C446" s="272" t="s">
        <v>1</v>
      </c>
      <c r="D446" s="272" t="s">
        <v>1084</v>
      </c>
      <c r="E446" s="18" t="s">
        <v>1</v>
      </c>
      <c r="F446" s="273">
        <v>0</v>
      </c>
      <c r="G446" s="35"/>
      <c r="H446" s="40"/>
    </row>
    <row r="447" spans="1:8" s="2" customFormat="1" ht="16.899999999999999" customHeight="1">
      <c r="A447" s="35"/>
      <c r="B447" s="40"/>
      <c r="C447" s="272" t="s">
        <v>1</v>
      </c>
      <c r="D447" s="272" t="s">
        <v>1085</v>
      </c>
      <c r="E447" s="18" t="s">
        <v>1</v>
      </c>
      <c r="F447" s="273">
        <v>27.798999999999999</v>
      </c>
      <c r="G447" s="35"/>
      <c r="H447" s="40"/>
    </row>
    <row r="448" spans="1:8" s="2" customFormat="1" ht="16.899999999999999" customHeight="1">
      <c r="A448" s="35"/>
      <c r="B448" s="40"/>
      <c r="C448" s="272" t="s">
        <v>1</v>
      </c>
      <c r="D448" s="272" t="s">
        <v>1086</v>
      </c>
      <c r="E448" s="18" t="s">
        <v>1</v>
      </c>
      <c r="F448" s="273">
        <v>104.19199999999999</v>
      </c>
      <c r="G448" s="35"/>
      <c r="H448" s="40"/>
    </row>
    <row r="449" spans="1:8" s="2" customFormat="1" ht="16.899999999999999" customHeight="1">
      <c r="A449" s="35"/>
      <c r="B449" s="40"/>
      <c r="C449" s="272" t="s">
        <v>1</v>
      </c>
      <c r="D449" s="272" t="s">
        <v>1087</v>
      </c>
      <c r="E449" s="18" t="s">
        <v>1</v>
      </c>
      <c r="F449" s="273">
        <v>122.83</v>
      </c>
      <c r="G449" s="35"/>
      <c r="H449" s="40"/>
    </row>
    <row r="450" spans="1:8" s="2" customFormat="1" ht="16.899999999999999" customHeight="1">
      <c r="A450" s="35"/>
      <c r="B450" s="40"/>
      <c r="C450" s="272" t="s">
        <v>1</v>
      </c>
      <c r="D450" s="272" t="s">
        <v>1088</v>
      </c>
      <c r="E450" s="18" t="s">
        <v>1</v>
      </c>
      <c r="F450" s="273">
        <v>29.66</v>
      </c>
      <c r="G450" s="35"/>
      <c r="H450" s="40"/>
    </row>
    <row r="451" spans="1:8" s="2" customFormat="1" ht="16.899999999999999" customHeight="1">
      <c r="A451" s="35"/>
      <c r="B451" s="40"/>
      <c r="C451" s="272" t="s">
        <v>1</v>
      </c>
      <c r="D451" s="272" t="s">
        <v>1089</v>
      </c>
      <c r="E451" s="18" t="s">
        <v>1</v>
      </c>
      <c r="F451" s="273">
        <v>0</v>
      </c>
      <c r="G451" s="35"/>
      <c r="H451" s="40"/>
    </row>
    <row r="452" spans="1:8" s="2" customFormat="1" ht="16.899999999999999" customHeight="1">
      <c r="A452" s="35"/>
      <c r="B452" s="40"/>
      <c r="C452" s="272" t="s">
        <v>1</v>
      </c>
      <c r="D452" s="272" t="s">
        <v>1090</v>
      </c>
      <c r="E452" s="18" t="s">
        <v>1</v>
      </c>
      <c r="F452" s="273">
        <v>162.393</v>
      </c>
      <c r="G452" s="35"/>
      <c r="H452" s="40"/>
    </row>
    <row r="453" spans="1:8" s="2" customFormat="1" ht="16.899999999999999" customHeight="1">
      <c r="A453" s="35"/>
      <c r="B453" s="40"/>
      <c r="C453" s="272" t="s">
        <v>1</v>
      </c>
      <c r="D453" s="272" t="s">
        <v>1091</v>
      </c>
      <c r="E453" s="18" t="s">
        <v>1</v>
      </c>
      <c r="F453" s="273">
        <v>786.88499999999999</v>
      </c>
      <c r="G453" s="35"/>
      <c r="H453" s="40"/>
    </row>
    <row r="454" spans="1:8" s="2" customFormat="1" ht="16.899999999999999" customHeight="1">
      <c r="A454" s="35"/>
      <c r="B454" s="40"/>
      <c r="C454" s="272" t="s">
        <v>120</v>
      </c>
      <c r="D454" s="272" t="s">
        <v>774</v>
      </c>
      <c r="E454" s="18" t="s">
        <v>1</v>
      </c>
      <c r="F454" s="273">
        <v>1233.759</v>
      </c>
      <c r="G454" s="35"/>
      <c r="H454" s="40"/>
    </row>
    <row r="455" spans="1:8" s="2" customFormat="1" ht="16.899999999999999" customHeight="1">
      <c r="A455" s="35"/>
      <c r="B455" s="40"/>
      <c r="C455" s="274" t="s">
        <v>1811</v>
      </c>
      <c r="D455" s="35"/>
      <c r="E455" s="35"/>
      <c r="F455" s="35"/>
      <c r="G455" s="35"/>
      <c r="H455" s="40"/>
    </row>
    <row r="456" spans="1:8" s="2" customFormat="1" ht="22.5">
      <c r="A456" s="35"/>
      <c r="B456" s="40"/>
      <c r="C456" s="272" t="s">
        <v>1081</v>
      </c>
      <c r="D456" s="272" t="s">
        <v>1082</v>
      </c>
      <c r="E456" s="18" t="s">
        <v>192</v>
      </c>
      <c r="F456" s="273">
        <v>1619.2439999999999</v>
      </c>
      <c r="G456" s="35"/>
      <c r="H456" s="40"/>
    </row>
    <row r="457" spans="1:8" s="2" customFormat="1" ht="16.899999999999999" customHeight="1">
      <c r="A457" s="35"/>
      <c r="B457" s="40"/>
      <c r="C457" s="272" t="s">
        <v>831</v>
      </c>
      <c r="D457" s="272" t="s">
        <v>832</v>
      </c>
      <c r="E457" s="18" t="s">
        <v>172</v>
      </c>
      <c r="F457" s="273">
        <v>2667.9279999999999</v>
      </c>
      <c r="G457" s="35"/>
      <c r="H457" s="40"/>
    </row>
    <row r="458" spans="1:8" s="2" customFormat="1" ht="16.899999999999999" customHeight="1">
      <c r="A458" s="35"/>
      <c r="B458" s="40"/>
      <c r="C458" s="268" t="s">
        <v>123</v>
      </c>
      <c r="D458" s="269" t="s">
        <v>1</v>
      </c>
      <c r="E458" s="270" t="s">
        <v>1</v>
      </c>
      <c r="F458" s="271">
        <v>385.48500000000001</v>
      </c>
      <c r="G458" s="35"/>
      <c r="H458" s="40"/>
    </row>
    <row r="459" spans="1:8" s="2" customFormat="1" ht="16.899999999999999" customHeight="1">
      <c r="A459" s="35"/>
      <c r="B459" s="40"/>
      <c r="C459" s="272" t="s">
        <v>1</v>
      </c>
      <c r="D459" s="272" t="s">
        <v>792</v>
      </c>
      <c r="E459" s="18" t="s">
        <v>1</v>
      </c>
      <c r="F459" s="273">
        <v>0</v>
      </c>
      <c r="G459" s="35"/>
      <c r="H459" s="40"/>
    </row>
    <row r="460" spans="1:8" s="2" customFormat="1" ht="16.899999999999999" customHeight="1">
      <c r="A460" s="35"/>
      <c r="B460" s="40"/>
      <c r="C460" s="272" t="s">
        <v>1</v>
      </c>
      <c r="D460" s="272" t="s">
        <v>1092</v>
      </c>
      <c r="E460" s="18" t="s">
        <v>1</v>
      </c>
      <c r="F460" s="273">
        <v>53.381999999999998</v>
      </c>
      <c r="G460" s="35"/>
      <c r="H460" s="40"/>
    </row>
    <row r="461" spans="1:8" s="2" customFormat="1" ht="16.899999999999999" customHeight="1">
      <c r="A461" s="35"/>
      <c r="B461" s="40"/>
      <c r="C461" s="272" t="s">
        <v>1</v>
      </c>
      <c r="D461" s="272" t="s">
        <v>1093</v>
      </c>
      <c r="E461" s="18" t="s">
        <v>1</v>
      </c>
      <c r="F461" s="273">
        <v>11.99</v>
      </c>
      <c r="G461" s="35"/>
      <c r="H461" s="40"/>
    </row>
    <row r="462" spans="1:8" s="2" customFormat="1" ht="16.899999999999999" customHeight="1">
      <c r="A462" s="35"/>
      <c r="B462" s="40"/>
      <c r="C462" s="272" t="s">
        <v>1</v>
      </c>
      <c r="D462" s="272" t="s">
        <v>1094</v>
      </c>
      <c r="E462" s="18" t="s">
        <v>1</v>
      </c>
      <c r="F462" s="273">
        <v>20.678000000000001</v>
      </c>
      <c r="G462" s="35"/>
      <c r="H462" s="40"/>
    </row>
    <row r="463" spans="1:8" s="2" customFormat="1" ht="16.899999999999999" customHeight="1">
      <c r="A463" s="35"/>
      <c r="B463" s="40"/>
      <c r="C463" s="272" t="s">
        <v>1</v>
      </c>
      <c r="D463" s="272" t="s">
        <v>1095</v>
      </c>
      <c r="E463" s="18" t="s">
        <v>1</v>
      </c>
      <c r="F463" s="273">
        <v>21.428000000000001</v>
      </c>
      <c r="G463" s="35"/>
      <c r="H463" s="40"/>
    </row>
    <row r="464" spans="1:8" s="2" customFormat="1" ht="16.899999999999999" customHeight="1">
      <c r="A464" s="35"/>
      <c r="B464" s="40"/>
      <c r="C464" s="272" t="s">
        <v>1</v>
      </c>
      <c r="D464" s="272" t="s">
        <v>1096</v>
      </c>
      <c r="E464" s="18" t="s">
        <v>1</v>
      </c>
      <c r="F464" s="273">
        <v>21.748999999999999</v>
      </c>
      <c r="G464" s="35"/>
      <c r="H464" s="40"/>
    </row>
    <row r="465" spans="1:8" s="2" customFormat="1" ht="16.899999999999999" customHeight="1">
      <c r="A465" s="35"/>
      <c r="B465" s="40"/>
      <c r="C465" s="272" t="s">
        <v>1</v>
      </c>
      <c r="D465" s="272" t="s">
        <v>1097</v>
      </c>
      <c r="E465" s="18" t="s">
        <v>1</v>
      </c>
      <c r="F465" s="273">
        <v>20.891999999999999</v>
      </c>
      <c r="G465" s="35"/>
      <c r="H465" s="40"/>
    </row>
    <row r="466" spans="1:8" s="2" customFormat="1" ht="16.899999999999999" customHeight="1">
      <c r="A466" s="35"/>
      <c r="B466" s="40"/>
      <c r="C466" s="272" t="s">
        <v>1</v>
      </c>
      <c r="D466" s="272" t="s">
        <v>1098</v>
      </c>
      <c r="E466" s="18" t="s">
        <v>1</v>
      </c>
      <c r="F466" s="273">
        <v>23.867999999999999</v>
      </c>
      <c r="G466" s="35"/>
      <c r="H466" s="40"/>
    </row>
    <row r="467" spans="1:8" s="2" customFormat="1" ht="16.899999999999999" customHeight="1">
      <c r="A467" s="35"/>
      <c r="B467" s="40"/>
      <c r="C467" s="272" t="s">
        <v>1</v>
      </c>
      <c r="D467" s="272" t="s">
        <v>1099</v>
      </c>
      <c r="E467" s="18" t="s">
        <v>1</v>
      </c>
      <c r="F467" s="273">
        <v>15.945</v>
      </c>
      <c r="G467" s="35"/>
      <c r="H467" s="40"/>
    </row>
    <row r="468" spans="1:8" s="2" customFormat="1" ht="16.899999999999999" customHeight="1">
      <c r="A468" s="35"/>
      <c r="B468" s="40"/>
      <c r="C468" s="272" t="s">
        <v>1</v>
      </c>
      <c r="D468" s="272" t="s">
        <v>1100</v>
      </c>
      <c r="E468" s="18" t="s">
        <v>1</v>
      </c>
      <c r="F468" s="273">
        <v>15.832000000000001</v>
      </c>
      <c r="G468" s="35"/>
      <c r="H468" s="40"/>
    </row>
    <row r="469" spans="1:8" s="2" customFormat="1" ht="16.899999999999999" customHeight="1">
      <c r="A469" s="35"/>
      <c r="B469" s="40"/>
      <c r="C469" s="272" t="s">
        <v>1</v>
      </c>
      <c r="D469" s="272" t="s">
        <v>1101</v>
      </c>
      <c r="E469" s="18" t="s">
        <v>1</v>
      </c>
      <c r="F469" s="273">
        <v>15.000999999999999</v>
      </c>
      <c r="G469" s="35"/>
      <c r="H469" s="40"/>
    </row>
    <row r="470" spans="1:8" s="2" customFormat="1" ht="16.899999999999999" customHeight="1">
      <c r="A470" s="35"/>
      <c r="B470" s="40"/>
      <c r="C470" s="272" t="s">
        <v>1</v>
      </c>
      <c r="D470" s="272" t="s">
        <v>1102</v>
      </c>
      <c r="E470" s="18" t="s">
        <v>1</v>
      </c>
      <c r="F470" s="273">
        <v>15.680999999999999</v>
      </c>
      <c r="G470" s="35"/>
      <c r="H470" s="40"/>
    </row>
    <row r="471" spans="1:8" s="2" customFormat="1" ht="16.899999999999999" customHeight="1">
      <c r="A471" s="35"/>
      <c r="B471" s="40"/>
      <c r="C471" s="272" t="s">
        <v>1</v>
      </c>
      <c r="D471" s="272" t="s">
        <v>1103</v>
      </c>
      <c r="E471" s="18" t="s">
        <v>1</v>
      </c>
      <c r="F471" s="273">
        <v>15.000999999999999</v>
      </c>
      <c r="G471" s="35"/>
      <c r="H471" s="40"/>
    </row>
    <row r="472" spans="1:8" s="2" customFormat="1" ht="16.899999999999999" customHeight="1">
      <c r="A472" s="35"/>
      <c r="B472" s="40"/>
      <c r="C472" s="272" t="s">
        <v>1</v>
      </c>
      <c r="D472" s="272" t="s">
        <v>1104</v>
      </c>
      <c r="E472" s="18" t="s">
        <v>1</v>
      </c>
      <c r="F472" s="273">
        <v>15.281000000000001</v>
      </c>
      <c r="G472" s="35"/>
      <c r="H472" s="40"/>
    </row>
    <row r="473" spans="1:8" s="2" customFormat="1" ht="16.899999999999999" customHeight="1">
      <c r="A473" s="35"/>
      <c r="B473" s="40"/>
      <c r="C473" s="272" t="s">
        <v>1</v>
      </c>
      <c r="D473" s="272" t="s">
        <v>1105</v>
      </c>
      <c r="E473" s="18" t="s">
        <v>1</v>
      </c>
      <c r="F473" s="273">
        <v>16.13</v>
      </c>
      <c r="G473" s="35"/>
      <c r="H473" s="40"/>
    </row>
    <row r="474" spans="1:8" s="2" customFormat="1" ht="16.899999999999999" customHeight="1">
      <c r="A474" s="35"/>
      <c r="B474" s="40"/>
      <c r="C474" s="272" t="s">
        <v>1</v>
      </c>
      <c r="D474" s="272" t="s">
        <v>1106</v>
      </c>
      <c r="E474" s="18" t="s">
        <v>1</v>
      </c>
      <c r="F474" s="273">
        <v>16.021999999999998</v>
      </c>
      <c r="G474" s="35"/>
      <c r="H474" s="40"/>
    </row>
    <row r="475" spans="1:8" s="2" customFormat="1" ht="16.899999999999999" customHeight="1">
      <c r="A475" s="35"/>
      <c r="B475" s="40"/>
      <c r="C475" s="272" t="s">
        <v>1</v>
      </c>
      <c r="D475" s="272" t="s">
        <v>1107</v>
      </c>
      <c r="E475" s="18" t="s">
        <v>1</v>
      </c>
      <c r="F475" s="273">
        <v>14.715</v>
      </c>
      <c r="G475" s="35"/>
      <c r="H475" s="40"/>
    </row>
    <row r="476" spans="1:8" s="2" customFormat="1" ht="16.899999999999999" customHeight="1">
      <c r="A476" s="35"/>
      <c r="B476" s="40"/>
      <c r="C476" s="272" t="s">
        <v>1</v>
      </c>
      <c r="D476" s="272" t="s">
        <v>1108</v>
      </c>
      <c r="E476" s="18" t="s">
        <v>1</v>
      </c>
      <c r="F476" s="273">
        <v>15.725</v>
      </c>
      <c r="G476" s="35"/>
      <c r="H476" s="40"/>
    </row>
    <row r="477" spans="1:8" s="2" customFormat="1" ht="16.899999999999999" customHeight="1">
      <c r="A477" s="35"/>
      <c r="B477" s="40"/>
      <c r="C477" s="272" t="s">
        <v>1</v>
      </c>
      <c r="D477" s="272" t="s">
        <v>1109</v>
      </c>
      <c r="E477" s="18" t="s">
        <v>1</v>
      </c>
      <c r="F477" s="273">
        <v>18.106999999999999</v>
      </c>
      <c r="G477" s="35"/>
      <c r="H477" s="40"/>
    </row>
    <row r="478" spans="1:8" s="2" customFormat="1" ht="16.899999999999999" customHeight="1">
      <c r="A478" s="35"/>
      <c r="B478" s="40"/>
      <c r="C478" s="272" t="s">
        <v>1</v>
      </c>
      <c r="D478" s="272" t="s">
        <v>1110</v>
      </c>
      <c r="E478" s="18" t="s">
        <v>1</v>
      </c>
      <c r="F478" s="273">
        <v>18.707000000000001</v>
      </c>
      <c r="G478" s="35"/>
      <c r="H478" s="40"/>
    </row>
    <row r="479" spans="1:8" s="2" customFormat="1" ht="16.899999999999999" customHeight="1">
      <c r="A479" s="35"/>
      <c r="B479" s="40"/>
      <c r="C479" s="272" t="s">
        <v>1</v>
      </c>
      <c r="D479" s="272" t="s">
        <v>1111</v>
      </c>
      <c r="E479" s="18" t="s">
        <v>1</v>
      </c>
      <c r="F479" s="273">
        <v>19.350999999999999</v>
      </c>
      <c r="G479" s="35"/>
      <c r="H479" s="40"/>
    </row>
    <row r="480" spans="1:8" s="2" customFormat="1" ht="16.899999999999999" customHeight="1">
      <c r="A480" s="35"/>
      <c r="B480" s="40"/>
      <c r="C480" s="272" t="s">
        <v>123</v>
      </c>
      <c r="D480" s="272" t="s">
        <v>774</v>
      </c>
      <c r="E480" s="18" t="s">
        <v>1</v>
      </c>
      <c r="F480" s="273">
        <v>385.48500000000001</v>
      </c>
      <c r="G480" s="35"/>
      <c r="H480" s="40"/>
    </row>
    <row r="481" spans="1:8" s="2" customFormat="1" ht="16.899999999999999" customHeight="1">
      <c r="A481" s="35"/>
      <c r="B481" s="40"/>
      <c r="C481" s="274" t="s">
        <v>1811</v>
      </c>
      <c r="D481" s="35"/>
      <c r="E481" s="35"/>
      <c r="F481" s="35"/>
      <c r="G481" s="35"/>
      <c r="H481" s="40"/>
    </row>
    <row r="482" spans="1:8" s="2" customFormat="1" ht="22.5">
      <c r="A482" s="35"/>
      <c r="B482" s="40"/>
      <c r="C482" s="272" t="s">
        <v>1081</v>
      </c>
      <c r="D482" s="272" t="s">
        <v>1082</v>
      </c>
      <c r="E482" s="18" t="s">
        <v>192</v>
      </c>
      <c r="F482" s="273">
        <v>1619.2439999999999</v>
      </c>
      <c r="G482" s="35"/>
      <c r="H482" s="40"/>
    </row>
    <row r="483" spans="1:8" s="2" customFormat="1" ht="16.899999999999999" customHeight="1">
      <c r="A483" s="35"/>
      <c r="B483" s="40"/>
      <c r="C483" s="272" t="s">
        <v>831</v>
      </c>
      <c r="D483" s="272" t="s">
        <v>832</v>
      </c>
      <c r="E483" s="18" t="s">
        <v>172</v>
      </c>
      <c r="F483" s="273">
        <v>2667.9279999999999</v>
      </c>
      <c r="G483" s="35"/>
      <c r="H483" s="40"/>
    </row>
    <row r="484" spans="1:8" s="2" customFormat="1" ht="16.899999999999999" customHeight="1">
      <c r="A484" s="35"/>
      <c r="B484" s="40"/>
      <c r="C484" s="272" t="s">
        <v>271</v>
      </c>
      <c r="D484" s="272" t="s">
        <v>272</v>
      </c>
      <c r="E484" s="18" t="s">
        <v>192</v>
      </c>
      <c r="F484" s="273">
        <v>186.67400000000001</v>
      </c>
      <c r="G484" s="35"/>
      <c r="H484" s="40"/>
    </row>
    <row r="485" spans="1:8" s="2" customFormat="1" ht="16.899999999999999" customHeight="1">
      <c r="A485" s="35"/>
      <c r="B485" s="40"/>
      <c r="C485" s="268" t="s">
        <v>760</v>
      </c>
      <c r="D485" s="269" t="s">
        <v>1</v>
      </c>
      <c r="E485" s="270" t="s">
        <v>1</v>
      </c>
      <c r="F485" s="271">
        <v>26.4</v>
      </c>
      <c r="G485" s="35"/>
      <c r="H485" s="40"/>
    </row>
    <row r="486" spans="1:8" s="2" customFormat="1" ht="16.899999999999999" customHeight="1">
      <c r="A486" s="35"/>
      <c r="B486" s="40"/>
      <c r="C486" s="272" t="s">
        <v>1</v>
      </c>
      <c r="D486" s="272" t="s">
        <v>777</v>
      </c>
      <c r="E486" s="18" t="s">
        <v>1</v>
      </c>
      <c r="F486" s="273">
        <v>0</v>
      </c>
      <c r="G486" s="35"/>
      <c r="H486" s="40"/>
    </row>
    <row r="487" spans="1:8" s="2" customFormat="1" ht="16.899999999999999" customHeight="1">
      <c r="A487" s="35"/>
      <c r="B487" s="40"/>
      <c r="C487" s="272" t="s">
        <v>760</v>
      </c>
      <c r="D487" s="272" t="s">
        <v>778</v>
      </c>
      <c r="E487" s="18" t="s">
        <v>1</v>
      </c>
      <c r="F487" s="273">
        <v>26.4</v>
      </c>
      <c r="G487" s="35"/>
      <c r="H487" s="40"/>
    </row>
    <row r="488" spans="1:8" s="2" customFormat="1" ht="16.899999999999999" customHeight="1">
      <c r="A488" s="35"/>
      <c r="B488" s="40"/>
      <c r="C488" s="268" t="s">
        <v>126</v>
      </c>
      <c r="D488" s="269" t="s">
        <v>1</v>
      </c>
      <c r="E488" s="270" t="s">
        <v>1</v>
      </c>
      <c r="F488" s="271">
        <v>112.352</v>
      </c>
      <c r="G488" s="35"/>
      <c r="H488" s="40"/>
    </row>
    <row r="489" spans="1:8" s="2" customFormat="1" ht="16.899999999999999" customHeight="1">
      <c r="A489" s="35"/>
      <c r="B489" s="40"/>
      <c r="C489" s="272" t="s">
        <v>1</v>
      </c>
      <c r="D489" s="272" t="s">
        <v>816</v>
      </c>
      <c r="E489" s="18" t="s">
        <v>1</v>
      </c>
      <c r="F489" s="273">
        <v>0</v>
      </c>
      <c r="G489" s="35"/>
      <c r="H489" s="40"/>
    </row>
    <row r="490" spans="1:8" s="2" customFormat="1" ht="16.899999999999999" customHeight="1">
      <c r="A490" s="35"/>
      <c r="B490" s="40"/>
      <c r="C490" s="272" t="s">
        <v>1</v>
      </c>
      <c r="D490" s="272" t="s">
        <v>1113</v>
      </c>
      <c r="E490" s="18" t="s">
        <v>1</v>
      </c>
      <c r="F490" s="273">
        <v>88.762</v>
      </c>
      <c r="G490" s="35"/>
      <c r="H490" s="40"/>
    </row>
    <row r="491" spans="1:8" s="2" customFormat="1" ht="16.899999999999999" customHeight="1">
      <c r="A491" s="35"/>
      <c r="B491" s="40"/>
      <c r="C491" s="272" t="s">
        <v>1</v>
      </c>
      <c r="D491" s="272" t="s">
        <v>820</v>
      </c>
      <c r="E491" s="18" t="s">
        <v>1</v>
      </c>
      <c r="F491" s="273">
        <v>0</v>
      </c>
      <c r="G491" s="35"/>
      <c r="H491" s="40"/>
    </row>
    <row r="492" spans="1:8" s="2" customFormat="1" ht="16.899999999999999" customHeight="1">
      <c r="A492" s="35"/>
      <c r="B492" s="40"/>
      <c r="C492" s="272" t="s">
        <v>1</v>
      </c>
      <c r="D492" s="272" t="s">
        <v>1114</v>
      </c>
      <c r="E492" s="18" t="s">
        <v>1</v>
      </c>
      <c r="F492" s="273">
        <v>6.5019999999999998</v>
      </c>
      <c r="G492" s="35"/>
      <c r="H492" s="40"/>
    </row>
    <row r="493" spans="1:8" s="2" customFormat="1" ht="16.899999999999999" customHeight="1">
      <c r="A493" s="35"/>
      <c r="B493" s="40"/>
      <c r="C493" s="272" t="s">
        <v>1</v>
      </c>
      <c r="D493" s="272" t="s">
        <v>1115</v>
      </c>
      <c r="E493" s="18" t="s">
        <v>1</v>
      </c>
      <c r="F493" s="273">
        <v>8.64</v>
      </c>
      <c r="G493" s="35"/>
      <c r="H493" s="40"/>
    </row>
    <row r="494" spans="1:8" s="2" customFormat="1" ht="16.899999999999999" customHeight="1">
      <c r="A494" s="35"/>
      <c r="B494" s="40"/>
      <c r="C494" s="272" t="s">
        <v>1</v>
      </c>
      <c r="D494" s="272" t="s">
        <v>1116</v>
      </c>
      <c r="E494" s="18" t="s">
        <v>1</v>
      </c>
      <c r="F494" s="273">
        <v>8.4480000000000004</v>
      </c>
      <c r="G494" s="35"/>
      <c r="H494" s="40"/>
    </row>
    <row r="495" spans="1:8" s="2" customFormat="1" ht="16.899999999999999" customHeight="1">
      <c r="A495" s="35"/>
      <c r="B495" s="40"/>
      <c r="C495" s="272" t="s">
        <v>126</v>
      </c>
      <c r="D495" s="272" t="s">
        <v>244</v>
      </c>
      <c r="E495" s="18" t="s">
        <v>1</v>
      </c>
      <c r="F495" s="273">
        <v>112.352</v>
      </c>
      <c r="G495" s="35"/>
      <c r="H495" s="40"/>
    </row>
    <row r="496" spans="1:8" s="2" customFormat="1" ht="16.899999999999999" customHeight="1">
      <c r="A496" s="35"/>
      <c r="B496" s="40"/>
      <c r="C496" s="274" t="s">
        <v>1811</v>
      </c>
      <c r="D496" s="35"/>
      <c r="E496" s="35"/>
      <c r="F496" s="35"/>
      <c r="G496" s="35"/>
      <c r="H496" s="40"/>
    </row>
    <row r="497" spans="1:8" s="2" customFormat="1" ht="16.899999999999999" customHeight="1">
      <c r="A497" s="35"/>
      <c r="B497" s="40"/>
      <c r="C497" s="272" t="s">
        <v>813</v>
      </c>
      <c r="D497" s="272" t="s">
        <v>814</v>
      </c>
      <c r="E497" s="18" t="s">
        <v>192</v>
      </c>
      <c r="F497" s="273">
        <v>112.352</v>
      </c>
      <c r="G497" s="35"/>
      <c r="H497" s="40"/>
    </row>
    <row r="498" spans="1:8" s="2" customFormat="1" ht="22.5">
      <c r="A498" s="35"/>
      <c r="B498" s="40"/>
      <c r="C498" s="272" t="s">
        <v>238</v>
      </c>
      <c r="D498" s="272" t="s">
        <v>239</v>
      </c>
      <c r="E498" s="18" t="s">
        <v>192</v>
      </c>
      <c r="F498" s="273">
        <v>1544.922</v>
      </c>
      <c r="G498" s="35"/>
      <c r="H498" s="40"/>
    </row>
    <row r="499" spans="1:8" s="2" customFormat="1" ht="16.899999999999999" customHeight="1">
      <c r="A499" s="35"/>
      <c r="B499" s="40"/>
      <c r="C499" s="272" t="s">
        <v>271</v>
      </c>
      <c r="D499" s="272" t="s">
        <v>272</v>
      </c>
      <c r="E499" s="18" t="s">
        <v>192</v>
      </c>
      <c r="F499" s="273">
        <v>1219.546</v>
      </c>
      <c r="G499" s="35"/>
      <c r="H499" s="40"/>
    </row>
    <row r="500" spans="1:8" s="2" customFormat="1" ht="16.899999999999999" customHeight="1">
      <c r="A500" s="35"/>
      <c r="B500" s="40"/>
      <c r="C500" s="268" t="s">
        <v>752</v>
      </c>
      <c r="D500" s="269" t="s">
        <v>1</v>
      </c>
      <c r="E500" s="270" t="s">
        <v>1</v>
      </c>
      <c r="F500" s="271">
        <v>1219.546</v>
      </c>
      <c r="G500" s="35"/>
      <c r="H500" s="40"/>
    </row>
    <row r="501" spans="1:8" s="2" customFormat="1" ht="16.899999999999999" customHeight="1">
      <c r="A501" s="35"/>
      <c r="B501" s="40"/>
      <c r="C501" s="272" t="s">
        <v>1</v>
      </c>
      <c r="D501" s="272" t="s">
        <v>1149</v>
      </c>
      <c r="E501" s="18" t="s">
        <v>1</v>
      </c>
      <c r="F501" s="273">
        <v>0</v>
      </c>
      <c r="G501" s="35"/>
      <c r="H501" s="40"/>
    </row>
    <row r="502" spans="1:8" s="2" customFormat="1" ht="16.899999999999999" customHeight="1">
      <c r="A502" s="35"/>
      <c r="B502" s="40"/>
      <c r="C502" s="272" t="s">
        <v>1</v>
      </c>
      <c r="D502" s="272" t="s">
        <v>869</v>
      </c>
      <c r="E502" s="18" t="s">
        <v>1</v>
      </c>
      <c r="F502" s="273">
        <v>1731.596</v>
      </c>
      <c r="G502" s="35"/>
      <c r="H502" s="40"/>
    </row>
    <row r="503" spans="1:8" s="2" customFormat="1" ht="16.899999999999999" customHeight="1">
      <c r="A503" s="35"/>
      <c r="B503" s="40"/>
      <c r="C503" s="272" t="s">
        <v>1</v>
      </c>
      <c r="D503" s="272" t="s">
        <v>870</v>
      </c>
      <c r="E503" s="18" t="s">
        <v>1</v>
      </c>
      <c r="F503" s="273">
        <v>-275.74299999999999</v>
      </c>
      <c r="G503" s="35"/>
      <c r="H503" s="40"/>
    </row>
    <row r="504" spans="1:8" s="2" customFormat="1" ht="16.899999999999999" customHeight="1">
      <c r="A504" s="35"/>
      <c r="B504" s="40"/>
      <c r="C504" s="272" t="s">
        <v>1</v>
      </c>
      <c r="D504" s="272" t="s">
        <v>876</v>
      </c>
      <c r="E504" s="18" t="s">
        <v>1</v>
      </c>
      <c r="F504" s="273">
        <v>-186.67400000000001</v>
      </c>
      <c r="G504" s="35"/>
      <c r="H504" s="40"/>
    </row>
    <row r="505" spans="1:8" s="2" customFormat="1" ht="16.899999999999999" customHeight="1">
      <c r="A505" s="35"/>
      <c r="B505" s="40"/>
      <c r="C505" s="272" t="s">
        <v>1</v>
      </c>
      <c r="D505" s="272" t="s">
        <v>1150</v>
      </c>
      <c r="E505" s="18" t="s">
        <v>1</v>
      </c>
      <c r="F505" s="273">
        <v>-26.042999999999999</v>
      </c>
      <c r="G505" s="35"/>
      <c r="H505" s="40"/>
    </row>
    <row r="506" spans="1:8" s="2" customFormat="1" ht="16.899999999999999" customHeight="1">
      <c r="A506" s="35"/>
      <c r="B506" s="40"/>
      <c r="C506" s="272" t="s">
        <v>1</v>
      </c>
      <c r="D506" s="272" t="s">
        <v>1151</v>
      </c>
      <c r="E506" s="18" t="s">
        <v>1</v>
      </c>
      <c r="F506" s="273">
        <v>-6.5019999999999998</v>
      </c>
      <c r="G506" s="35"/>
      <c r="H506" s="40"/>
    </row>
    <row r="507" spans="1:8" s="2" customFormat="1" ht="16.899999999999999" customHeight="1">
      <c r="A507" s="35"/>
      <c r="B507" s="40"/>
      <c r="C507" s="272" t="s">
        <v>1</v>
      </c>
      <c r="D507" s="272" t="s">
        <v>1152</v>
      </c>
      <c r="E507" s="18" t="s">
        <v>1</v>
      </c>
      <c r="F507" s="273">
        <v>-8.64</v>
      </c>
      <c r="G507" s="35"/>
      <c r="H507" s="40"/>
    </row>
    <row r="508" spans="1:8" s="2" customFormat="1" ht="16.899999999999999" customHeight="1">
      <c r="A508" s="35"/>
      <c r="B508" s="40"/>
      <c r="C508" s="272" t="s">
        <v>1</v>
      </c>
      <c r="D508" s="272" t="s">
        <v>1153</v>
      </c>
      <c r="E508" s="18" t="s">
        <v>1</v>
      </c>
      <c r="F508" s="273">
        <v>-8.4480000000000004</v>
      </c>
      <c r="G508" s="35"/>
      <c r="H508" s="40"/>
    </row>
    <row r="509" spans="1:8" s="2" customFormat="1" ht="16.899999999999999" customHeight="1">
      <c r="A509" s="35"/>
      <c r="B509" s="40"/>
      <c r="C509" s="272" t="s">
        <v>752</v>
      </c>
      <c r="D509" s="272" t="s">
        <v>244</v>
      </c>
      <c r="E509" s="18" t="s">
        <v>1</v>
      </c>
      <c r="F509" s="273">
        <v>1219.546</v>
      </c>
      <c r="G509" s="35"/>
      <c r="H509" s="40"/>
    </row>
    <row r="510" spans="1:8" s="2" customFormat="1" ht="16.899999999999999" customHeight="1">
      <c r="A510" s="35"/>
      <c r="B510" s="40"/>
      <c r="C510" s="274" t="s">
        <v>1811</v>
      </c>
      <c r="D510" s="35"/>
      <c r="E510" s="35"/>
      <c r="F510" s="35"/>
      <c r="G510" s="35"/>
      <c r="H510" s="40"/>
    </row>
    <row r="511" spans="1:8" s="2" customFormat="1" ht="16.899999999999999" customHeight="1">
      <c r="A511" s="35"/>
      <c r="B511" s="40"/>
      <c r="C511" s="272" t="s">
        <v>271</v>
      </c>
      <c r="D511" s="272" t="s">
        <v>272</v>
      </c>
      <c r="E511" s="18" t="s">
        <v>192</v>
      </c>
      <c r="F511" s="273">
        <v>1219.546</v>
      </c>
      <c r="G511" s="35"/>
      <c r="H511" s="40"/>
    </row>
    <row r="512" spans="1:8" s="2" customFormat="1" ht="16.899999999999999" customHeight="1">
      <c r="A512" s="35"/>
      <c r="B512" s="40"/>
      <c r="C512" s="272" t="s">
        <v>279</v>
      </c>
      <c r="D512" s="272" t="s">
        <v>280</v>
      </c>
      <c r="E512" s="18" t="s">
        <v>262</v>
      </c>
      <c r="F512" s="273">
        <v>2439.0920000000001</v>
      </c>
      <c r="G512" s="35"/>
      <c r="H512" s="40"/>
    </row>
    <row r="513" spans="1:8" s="2" customFormat="1" ht="16.899999999999999" customHeight="1">
      <c r="A513" s="35"/>
      <c r="B513" s="40"/>
      <c r="C513" s="268" t="s">
        <v>762</v>
      </c>
      <c r="D513" s="269" t="s">
        <v>1</v>
      </c>
      <c r="E513" s="270" t="s">
        <v>1</v>
      </c>
      <c r="F513" s="271">
        <v>186.67400000000001</v>
      </c>
      <c r="G513" s="35"/>
      <c r="H513" s="40"/>
    </row>
    <row r="514" spans="1:8" s="2" customFormat="1" ht="16.899999999999999" customHeight="1">
      <c r="A514" s="35"/>
      <c r="B514" s="40"/>
      <c r="C514" s="272" t="s">
        <v>1</v>
      </c>
      <c r="D514" s="272" t="s">
        <v>879</v>
      </c>
      <c r="E514" s="18" t="s">
        <v>1</v>
      </c>
      <c r="F514" s="273">
        <v>0</v>
      </c>
      <c r="G514" s="35"/>
      <c r="H514" s="40"/>
    </row>
    <row r="515" spans="1:8" s="2" customFormat="1" ht="16.899999999999999" customHeight="1">
      <c r="A515" s="35"/>
      <c r="B515" s="40"/>
      <c r="C515" s="272" t="s">
        <v>1</v>
      </c>
      <c r="D515" s="272" t="s">
        <v>880</v>
      </c>
      <c r="E515" s="18" t="s">
        <v>1</v>
      </c>
      <c r="F515" s="273">
        <v>269.83999999999997</v>
      </c>
      <c r="G515" s="35"/>
      <c r="H515" s="40"/>
    </row>
    <row r="516" spans="1:8" s="2" customFormat="1" ht="16.899999999999999" customHeight="1">
      <c r="A516" s="35"/>
      <c r="B516" s="40"/>
      <c r="C516" s="272" t="s">
        <v>1</v>
      </c>
      <c r="D516" s="272" t="s">
        <v>1156</v>
      </c>
      <c r="E516" s="18" t="s">
        <v>1</v>
      </c>
      <c r="F516" s="273">
        <v>-83.165999999999997</v>
      </c>
      <c r="G516" s="35"/>
      <c r="H516" s="40"/>
    </row>
    <row r="517" spans="1:8" s="2" customFormat="1" ht="16.899999999999999" customHeight="1">
      <c r="A517" s="35"/>
      <c r="B517" s="40"/>
      <c r="C517" s="272" t="s">
        <v>762</v>
      </c>
      <c r="D517" s="272" t="s">
        <v>244</v>
      </c>
      <c r="E517" s="18" t="s">
        <v>1</v>
      </c>
      <c r="F517" s="273">
        <v>186.67400000000001</v>
      </c>
      <c r="G517" s="35"/>
      <c r="H517" s="40"/>
    </row>
    <row r="518" spans="1:8" s="2" customFormat="1" ht="16.899999999999999" customHeight="1">
      <c r="A518" s="35"/>
      <c r="B518" s="40"/>
      <c r="C518" s="274" t="s">
        <v>1811</v>
      </c>
      <c r="D518" s="35"/>
      <c r="E518" s="35"/>
      <c r="F518" s="35"/>
      <c r="G518" s="35"/>
      <c r="H518" s="40"/>
    </row>
    <row r="519" spans="1:8" s="2" customFormat="1" ht="16.899999999999999" customHeight="1">
      <c r="A519" s="35"/>
      <c r="B519" s="40"/>
      <c r="C519" s="272" t="s">
        <v>271</v>
      </c>
      <c r="D519" s="272" t="s">
        <v>272</v>
      </c>
      <c r="E519" s="18" t="s">
        <v>192</v>
      </c>
      <c r="F519" s="273">
        <v>186.67400000000001</v>
      </c>
      <c r="G519" s="35"/>
      <c r="H519" s="40"/>
    </row>
    <row r="520" spans="1:8" s="2" customFormat="1" ht="22.5">
      <c r="A520" s="35"/>
      <c r="B520" s="40"/>
      <c r="C520" s="272" t="s">
        <v>232</v>
      </c>
      <c r="D520" s="272" t="s">
        <v>233</v>
      </c>
      <c r="E520" s="18" t="s">
        <v>192</v>
      </c>
      <c r="F520" s="273">
        <v>373.34800000000001</v>
      </c>
      <c r="G520" s="35"/>
      <c r="H520" s="40"/>
    </row>
    <row r="521" spans="1:8" s="2" customFormat="1" ht="22.5">
      <c r="A521" s="35"/>
      <c r="B521" s="40"/>
      <c r="C521" s="272" t="s">
        <v>238</v>
      </c>
      <c r="D521" s="272" t="s">
        <v>239</v>
      </c>
      <c r="E521" s="18" t="s">
        <v>192</v>
      </c>
      <c r="F521" s="273">
        <v>1544.922</v>
      </c>
      <c r="G521" s="35"/>
      <c r="H521" s="40"/>
    </row>
    <row r="522" spans="1:8" s="2" customFormat="1" ht="16.899999999999999" customHeight="1">
      <c r="A522" s="35"/>
      <c r="B522" s="40"/>
      <c r="C522" s="272" t="s">
        <v>254</v>
      </c>
      <c r="D522" s="272" t="s">
        <v>255</v>
      </c>
      <c r="E522" s="18" t="s">
        <v>192</v>
      </c>
      <c r="F522" s="273">
        <v>186.67400000000001</v>
      </c>
      <c r="G522" s="35"/>
      <c r="H522" s="40"/>
    </row>
    <row r="523" spans="1:8" s="2" customFormat="1" ht="16.899999999999999" customHeight="1">
      <c r="A523" s="35"/>
      <c r="B523" s="40"/>
      <c r="C523" s="272" t="s">
        <v>271</v>
      </c>
      <c r="D523" s="272" t="s">
        <v>272</v>
      </c>
      <c r="E523" s="18" t="s">
        <v>192</v>
      </c>
      <c r="F523" s="273">
        <v>1219.546</v>
      </c>
      <c r="G523" s="35"/>
      <c r="H523" s="40"/>
    </row>
    <row r="524" spans="1:8" s="2" customFormat="1" ht="26.45" customHeight="1">
      <c r="A524" s="35"/>
      <c r="B524" s="40"/>
      <c r="C524" s="267" t="s">
        <v>1817</v>
      </c>
      <c r="D524" s="267" t="s">
        <v>100</v>
      </c>
      <c r="E524" s="35"/>
      <c r="F524" s="35"/>
      <c r="G524" s="35"/>
      <c r="H524" s="40"/>
    </row>
    <row r="525" spans="1:8" s="2" customFormat="1" ht="16.899999999999999" customHeight="1">
      <c r="A525" s="35"/>
      <c r="B525" s="40"/>
      <c r="C525" s="268" t="s">
        <v>132</v>
      </c>
      <c r="D525" s="269" t="s">
        <v>1</v>
      </c>
      <c r="E525" s="270" t="s">
        <v>1</v>
      </c>
      <c r="F525" s="271">
        <v>138.011</v>
      </c>
      <c r="G525" s="35"/>
      <c r="H525" s="40"/>
    </row>
    <row r="526" spans="1:8" s="2" customFormat="1" ht="16.899999999999999" customHeight="1">
      <c r="A526" s="35"/>
      <c r="B526" s="40"/>
      <c r="C526" s="272" t="s">
        <v>1</v>
      </c>
      <c r="D526" s="272" t="s">
        <v>246</v>
      </c>
      <c r="E526" s="18" t="s">
        <v>1</v>
      </c>
      <c r="F526" s="273">
        <v>0</v>
      </c>
      <c r="G526" s="35"/>
      <c r="H526" s="40"/>
    </row>
    <row r="527" spans="1:8" s="2" customFormat="1" ht="16.899999999999999" customHeight="1">
      <c r="A527" s="35"/>
      <c r="B527" s="40"/>
      <c r="C527" s="272" t="s">
        <v>1</v>
      </c>
      <c r="D527" s="272" t="s">
        <v>869</v>
      </c>
      <c r="E527" s="18" t="s">
        <v>1</v>
      </c>
      <c r="F527" s="273">
        <v>381.375</v>
      </c>
      <c r="G527" s="35"/>
      <c r="H527" s="40"/>
    </row>
    <row r="528" spans="1:8" s="2" customFormat="1" ht="16.899999999999999" customHeight="1">
      <c r="A528" s="35"/>
      <c r="B528" s="40"/>
      <c r="C528" s="272" t="s">
        <v>1</v>
      </c>
      <c r="D528" s="272" t="s">
        <v>876</v>
      </c>
      <c r="E528" s="18" t="s">
        <v>1</v>
      </c>
      <c r="F528" s="273">
        <v>-243.364</v>
      </c>
      <c r="G528" s="35"/>
      <c r="H528" s="40"/>
    </row>
    <row r="529" spans="1:8" s="2" customFormat="1" ht="16.899999999999999" customHeight="1">
      <c r="A529" s="35"/>
      <c r="B529" s="40"/>
      <c r="C529" s="272" t="s">
        <v>132</v>
      </c>
      <c r="D529" s="272" t="s">
        <v>244</v>
      </c>
      <c r="E529" s="18" t="s">
        <v>1</v>
      </c>
      <c r="F529" s="273">
        <v>138.011</v>
      </c>
      <c r="G529" s="35"/>
      <c r="H529" s="40"/>
    </row>
    <row r="530" spans="1:8" s="2" customFormat="1" ht="16.899999999999999" customHeight="1">
      <c r="A530" s="35"/>
      <c r="B530" s="40"/>
      <c r="C530" s="274" t="s">
        <v>1811</v>
      </c>
      <c r="D530" s="35"/>
      <c r="E530" s="35"/>
      <c r="F530" s="35"/>
      <c r="G530" s="35"/>
      <c r="H530" s="40"/>
    </row>
    <row r="531" spans="1:8" s="2" customFormat="1" ht="22.5">
      <c r="A531" s="35"/>
      <c r="B531" s="40"/>
      <c r="C531" s="272" t="s">
        <v>238</v>
      </c>
      <c r="D531" s="272" t="s">
        <v>239</v>
      </c>
      <c r="E531" s="18" t="s">
        <v>192</v>
      </c>
      <c r="F531" s="273">
        <v>138.011</v>
      </c>
      <c r="G531" s="35"/>
      <c r="H531" s="40"/>
    </row>
    <row r="532" spans="1:8" s="2" customFormat="1" ht="22.5">
      <c r="A532" s="35"/>
      <c r="B532" s="40"/>
      <c r="C532" s="272" t="s">
        <v>249</v>
      </c>
      <c r="D532" s="272" t="s">
        <v>250</v>
      </c>
      <c r="E532" s="18" t="s">
        <v>192</v>
      </c>
      <c r="F532" s="273">
        <v>1380.11</v>
      </c>
      <c r="G532" s="35"/>
      <c r="H532" s="40"/>
    </row>
    <row r="533" spans="1:8" s="2" customFormat="1" ht="22.5">
      <c r="A533" s="35"/>
      <c r="B533" s="40"/>
      <c r="C533" s="272" t="s">
        <v>260</v>
      </c>
      <c r="D533" s="272" t="s">
        <v>261</v>
      </c>
      <c r="E533" s="18" t="s">
        <v>262</v>
      </c>
      <c r="F533" s="273">
        <v>276.02199999999999</v>
      </c>
      <c r="G533" s="35"/>
      <c r="H533" s="40"/>
    </row>
    <row r="534" spans="1:8" s="2" customFormat="1" ht="16.899999999999999" customHeight="1">
      <c r="A534" s="35"/>
      <c r="B534" s="40"/>
      <c r="C534" s="272" t="s">
        <v>266</v>
      </c>
      <c r="D534" s="272" t="s">
        <v>267</v>
      </c>
      <c r="E534" s="18" t="s">
        <v>192</v>
      </c>
      <c r="F534" s="273">
        <v>138.011</v>
      </c>
      <c r="G534" s="35"/>
      <c r="H534" s="40"/>
    </row>
    <row r="535" spans="1:8" s="2" customFormat="1" ht="16.899999999999999" customHeight="1">
      <c r="A535" s="35"/>
      <c r="B535" s="40"/>
      <c r="C535" s="268" t="s">
        <v>757</v>
      </c>
      <c r="D535" s="269" t="s">
        <v>1</v>
      </c>
      <c r="E535" s="270" t="s">
        <v>1</v>
      </c>
      <c r="F535" s="271">
        <v>370</v>
      </c>
      <c r="G535" s="35"/>
      <c r="H535" s="40"/>
    </row>
    <row r="536" spans="1:8" s="2" customFormat="1" ht="16.899999999999999" customHeight="1">
      <c r="A536" s="35"/>
      <c r="B536" s="40"/>
      <c r="C536" s="268" t="s">
        <v>748</v>
      </c>
      <c r="D536" s="269" t="s">
        <v>1</v>
      </c>
      <c r="E536" s="270" t="s">
        <v>1</v>
      </c>
      <c r="F536" s="271">
        <v>24.72</v>
      </c>
      <c r="G536" s="35"/>
      <c r="H536" s="40"/>
    </row>
    <row r="537" spans="1:8" s="2" customFormat="1" ht="16.899999999999999" customHeight="1">
      <c r="A537" s="35"/>
      <c r="B537" s="40"/>
      <c r="C537" s="272" t="s">
        <v>130</v>
      </c>
      <c r="D537" s="272" t="s">
        <v>1288</v>
      </c>
      <c r="E537" s="18" t="s">
        <v>1</v>
      </c>
      <c r="F537" s="273">
        <v>24.72</v>
      </c>
      <c r="G537" s="35"/>
      <c r="H537" s="40"/>
    </row>
    <row r="538" spans="1:8" s="2" customFormat="1" ht="16.899999999999999" customHeight="1">
      <c r="A538" s="35"/>
      <c r="B538" s="40"/>
      <c r="C538" s="272" t="s">
        <v>748</v>
      </c>
      <c r="D538" s="272" t="s">
        <v>244</v>
      </c>
      <c r="E538" s="18" t="s">
        <v>1</v>
      </c>
      <c r="F538" s="273">
        <v>24.72</v>
      </c>
      <c r="G538" s="35"/>
      <c r="H538" s="40"/>
    </row>
    <row r="539" spans="1:8" s="2" customFormat="1" ht="16.899999999999999" customHeight="1">
      <c r="A539" s="35"/>
      <c r="B539" s="40"/>
      <c r="C539" s="268" t="s">
        <v>128</v>
      </c>
      <c r="D539" s="269" t="s">
        <v>1</v>
      </c>
      <c r="E539" s="270" t="s">
        <v>1</v>
      </c>
      <c r="F539" s="271">
        <v>94.924999999999997</v>
      </c>
      <c r="G539" s="35"/>
      <c r="H539" s="40"/>
    </row>
    <row r="540" spans="1:8" s="2" customFormat="1" ht="16.899999999999999" customHeight="1">
      <c r="A540" s="35"/>
      <c r="B540" s="40"/>
      <c r="C540" s="272" t="s">
        <v>1</v>
      </c>
      <c r="D540" s="272" t="s">
        <v>1282</v>
      </c>
      <c r="E540" s="18" t="s">
        <v>1</v>
      </c>
      <c r="F540" s="273">
        <v>94.924999999999997</v>
      </c>
      <c r="G540" s="35"/>
      <c r="H540" s="40"/>
    </row>
    <row r="541" spans="1:8" s="2" customFormat="1" ht="16.899999999999999" customHeight="1">
      <c r="A541" s="35"/>
      <c r="B541" s="40"/>
      <c r="C541" s="272" t="s">
        <v>128</v>
      </c>
      <c r="D541" s="272" t="s">
        <v>244</v>
      </c>
      <c r="E541" s="18" t="s">
        <v>1</v>
      </c>
      <c r="F541" s="273">
        <v>94.924999999999997</v>
      </c>
      <c r="G541" s="35"/>
      <c r="H541" s="40"/>
    </row>
    <row r="542" spans="1:8" s="2" customFormat="1" ht="16.899999999999999" customHeight="1">
      <c r="A542" s="35"/>
      <c r="B542" s="40"/>
      <c r="C542" s="274" t="s">
        <v>1811</v>
      </c>
      <c r="D542" s="35"/>
      <c r="E542" s="35"/>
      <c r="F542" s="35"/>
      <c r="G542" s="35"/>
      <c r="H542" s="40"/>
    </row>
    <row r="543" spans="1:8" s="2" customFormat="1" ht="16.899999999999999" customHeight="1">
      <c r="A543" s="35"/>
      <c r="B543" s="40"/>
      <c r="C543" s="272" t="s">
        <v>284</v>
      </c>
      <c r="D543" s="272" t="s">
        <v>285</v>
      </c>
      <c r="E543" s="18" t="s">
        <v>192</v>
      </c>
      <c r="F543" s="273">
        <v>94.924999999999997</v>
      </c>
      <c r="G543" s="35"/>
      <c r="H543" s="40"/>
    </row>
    <row r="544" spans="1:8" s="2" customFormat="1" ht="16.899999999999999" customHeight="1">
      <c r="A544" s="35"/>
      <c r="B544" s="40"/>
      <c r="C544" s="272" t="s">
        <v>271</v>
      </c>
      <c r="D544" s="272" t="s">
        <v>272</v>
      </c>
      <c r="E544" s="18" t="s">
        <v>192</v>
      </c>
      <c r="F544" s="273">
        <v>243.364</v>
      </c>
      <c r="G544" s="35"/>
      <c r="H544" s="40"/>
    </row>
    <row r="545" spans="1:8" s="2" customFormat="1" ht="16.899999999999999" customHeight="1">
      <c r="A545" s="35"/>
      <c r="B545" s="40"/>
      <c r="C545" s="268" t="s">
        <v>130</v>
      </c>
      <c r="D545" s="269" t="s">
        <v>1</v>
      </c>
      <c r="E545" s="270" t="s">
        <v>1</v>
      </c>
      <c r="F545" s="271">
        <v>24.72</v>
      </c>
      <c r="G545" s="35"/>
      <c r="H545" s="40"/>
    </row>
    <row r="546" spans="1:8" s="2" customFormat="1" ht="16.899999999999999" customHeight="1">
      <c r="A546" s="35"/>
      <c r="B546" s="40"/>
      <c r="C546" s="272" t="s">
        <v>130</v>
      </c>
      <c r="D546" s="272" t="s">
        <v>1288</v>
      </c>
      <c r="E546" s="18" t="s">
        <v>1</v>
      </c>
      <c r="F546" s="273">
        <v>24.72</v>
      </c>
      <c r="G546" s="35"/>
      <c r="H546" s="40"/>
    </row>
    <row r="547" spans="1:8" s="2" customFormat="1" ht="16.899999999999999" customHeight="1">
      <c r="A547" s="35"/>
      <c r="B547" s="40"/>
      <c r="C547" s="274" t="s">
        <v>1811</v>
      </c>
      <c r="D547" s="35"/>
      <c r="E547" s="35"/>
      <c r="F547" s="35"/>
      <c r="G547" s="35"/>
      <c r="H547" s="40"/>
    </row>
    <row r="548" spans="1:8" s="2" customFormat="1" ht="16.899999999999999" customHeight="1">
      <c r="A548" s="35"/>
      <c r="B548" s="40"/>
      <c r="C548" s="272" t="s">
        <v>919</v>
      </c>
      <c r="D548" s="272" t="s">
        <v>920</v>
      </c>
      <c r="E548" s="18" t="s">
        <v>192</v>
      </c>
      <c r="F548" s="273">
        <v>24.72</v>
      </c>
      <c r="G548" s="35"/>
      <c r="H548" s="40"/>
    </row>
    <row r="549" spans="1:8" s="2" customFormat="1" ht="16.899999999999999" customHeight="1">
      <c r="A549" s="35"/>
      <c r="B549" s="40"/>
      <c r="C549" s="272" t="s">
        <v>271</v>
      </c>
      <c r="D549" s="272" t="s">
        <v>272</v>
      </c>
      <c r="E549" s="18" t="s">
        <v>192</v>
      </c>
      <c r="F549" s="273">
        <v>243.364</v>
      </c>
      <c r="G549" s="35"/>
      <c r="H549" s="40"/>
    </row>
    <row r="550" spans="1:8" s="2" customFormat="1" ht="16.899999999999999" customHeight="1">
      <c r="A550" s="35"/>
      <c r="B550" s="40"/>
      <c r="C550" s="268" t="s">
        <v>750</v>
      </c>
      <c r="D550" s="269" t="s">
        <v>1</v>
      </c>
      <c r="E550" s="270" t="s">
        <v>1</v>
      </c>
      <c r="F550" s="271">
        <v>12.15</v>
      </c>
      <c r="G550" s="35"/>
      <c r="H550" s="40"/>
    </row>
    <row r="551" spans="1:8" s="2" customFormat="1" ht="16.899999999999999" customHeight="1">
      <c r="A551" s="35"/>
      <c r="B551" s="40"/>
      <c r="C551" s="272" t="s">
        <v>1</v>
      </c>
      <c r="D551" s="272" t="s">
        <v>1237</v>
      </c>
      <c r="E551" s="18" t="s">
        <v>1</v>
      </c>
      <c r="F551" s="273">
        <v>12.15</v>
      </c>
      <c r="G551" s="35"/>
      <c r="H551" s="40"/>
    </row>
    <row r="552" spans="1:8" s="2" customFormat="1" ht="16.899999999999999" customHeight="1">
      <c r="A552" s="35"/>
      <c r="B552" s="40"/>
      <c r="C552" s="272" t="s">
        <v>750</v>
      </c>
      <c r="D552" s="272" t="s">
        <v>244</v>
      </c>
      <c r="E552" s="18" t="s">
        <v>1</v>
      </c>
      <c r="F552" s="273">
        <v>12.15</v>
      </c>
      <c r="G552" s="35"/>
      <c r="H552" s="40"/>
    </row>
    <row r="553" spans="1:8" s="2" customFormat="1" ht="16.899999999999999" customHeight="1">
      <c r="A553" s="35"/>
      <c r="B553" s="40"/>
      <c r="C553" s="274" t="s">
        <v>1811</v>
      </c>
      <c r="D553" s="35"/>
      <c r="E553" s="35"/>
      <c r="F553" s="35"/>
      <c r="G553" s="35"/>
      <c r="H553" s="40"/>
    </row>
    <row r="554" spans="1:8" s="2" customFormat="1" ht="16.899999999999999" customHeight="1">
      <c r="A554" s="35"/>
      <c r="B554" s="40"/>
      <c r="C554" s="272" t="s">
        <v>271</v>
      </c>
      <c r="D554" s="272" t="s">
        <v>272</v>
      </c>
      <c r="E554" s="18" t="s">
        <v>192</v>
      </c>
      <c r="F554" s="273">
        <v>12.15</v>
      </c>
      <c r="G554" s="35"/>
      <c r="H554" s="40"/>
    </row>
    <row r="555" spans="1:8" s="2" customFormat="1" ht="16.899999999999999" customHeight="1">
      <c r="A555" s="35"/>
      <c r="B555" s="40"/>
      <c r="C555" s="272" t="s">
        <v>271</v>
      </c>
      <c r="D555" s="272" t="s">
        <v>272</v>
      </c>
      <c r="E555" s="18" t="s">
        <v>192</v>
      </c>
      <c r="F555" s="273">
        <v>243.364</v>
      </c>
      <c r="G555" s="35"/>
      <c r="H555" s="40"/>
    </row>
    <row r="556" spans="1:8" s="2" customFormat="1" ht="16.899999999999999" customHeight="1">
      <c r="A556" s="35"/>
      <c r="B556" s="40"/>
      <c r="C556" s="272" t="s">
        <v>289</v>
      </c>
      <c r="D556" s="272" t="s">
        <v>290</v>
      </c>
      <c r="E556" s="18" t="s">
        <v>262</v>
      </c>
      <c r="F556" s="273">
        <v>24.3</v>
      </c>
      <c r="G556" s="35"/>
      <c r="H556" s="40"/>
    </row>
    <row r="557" spans="1:8" s="2" customFormat="1" ht="16.899999999999999" customHeight="1">
      <c r="A557" s="35"/>
      <c r="B557" s="40"/>
      <c r="C557" s="268" t="s">
        <v>744</v>
      </c>
      <c r="D557" s="269" t="s">
        <v>1</v>
      </c>
      <c r="E557" s="270" t="s">
        <v>1</v>
      </c>
      <c r="F557" s="271">
        <v>361.22500000000002</v>
      </c>
      <c r="G557" s="35"/>
      <c r="H557" s="40"/>
    </row>
    <row r="558" spans="1:8" s="2" customFormat="1" ht="16.899999999999999" customHeight="1">
      <c r="A558" s="35"/>
      <c r="B558" s="40"/>
      <c r="C558" s="272" t="s">
        <v>1</v>
      </c>
      <c r="D558" s="272" t="s">
        <v>1250</v>
      </c>
      <c r="E558" s="18" t="s">
        <v>1</v>
      </c>
      <c r="F558" s="273">
        <v>0</v>
      </c>
      <c r="G558" s="35"/>
      <c r="H558" s="40"/>
    </row>
    <row r="559" spans="1:8" s="2" customFormat="1" ht="16.899999999999999" customHeight="1">
      <c r="A559" s="35"/>
      <c r="B559" s="40"/>
      <c r="C559" s="272" t="s">
        <v>1</v>
      </c>
      <c r="D559" s="272" t="s">
        <v>1251</v>
      </c>
      <c r="E559" s="18" t="s">
        <v>1</v>
      </c>
      <c r="F559" s="273">
        <v>9.1199999999999992</v>
      </c>
      <c r="G559" s="35"/>
      <c r="H559" s="40"/>
    </row>
    <row r="560" spans="1:8" s="2" customFormat="1" ht="16.899999999999999" customHeight="1">
      <c r="A560" s="35"/>
      <c r="B560" s="40"/>
      <c r="C560" s="272" t="s">
        <v>1</v>
      </c>
      <c r="D560" s="272" t="s">
        <v>1252</v>
      </c>
      <c r="E560" s="18" t="s">
        <v>1</v>
      </c>
      <c r="F560" s="273">
        <v>77.22</v>
      </c>
      <c r="G560" s="35"/>
      <c r="H560" s="40"/>
    </row>
    <row r="561" spans="1:8" s="2" customFormat="1" ht="16.899999999999999" customHeight="1">
      <c r="A561" s="35"/>
      <c r="B561" s="40"/>
      <c r="C561" s="272" t="s">
        <v>1</v>
      </c>
      <c r="D561" s="272" t="s">
        <v>1253</v>
      </c>
      <c r="E561" s="18" t="s">
        <v>1</v>
      </c>
      <c r="F561" s="273">
        <v>106.116</v>
      </c>
      <c r="G561" s="35"/>
      <c r="H561" s="40"/>
    </row>
    <row r="562" spans="1:8" s="2" customFormat="1" ht="16.899999999999999" customHeight="1">
      <c r="A562" s="35"/>
      <c r="B562" s="40"/>
      <c r="C562" s="272" t="s">
        <v>1</v>
      </c>
      <c r="D562" s="272" t="s">
        <v>1254</v>
      </c>
      <c r="E562" s="18" t="s">
        <v>1</v>
      </c>
      <c r="F562" s="273">
        <v>0</v>
      </c>
      <c r="G562" s="35"/>
      <c r="H562" s="40"/>
    </row>
    <row r="563" spans="1:8" s="2" customFormat="1" ht="16.899999999999999" customHeight="1">
      <c r="A563" s="35"/>
      <c r="B563" s="40"/>
      <c r="C563" s="272" t="s">
        <v>1</v>
      </c>
      <c r="D563" s="272" t="s">
        <v>1255</v>
      </c>
      <c r="E563" s="18" t="s">
        <v>1</v>
      </c>
      <c r="F563" s="273">
        <v>92.1</v>
      </c>
      <c r="G563" s="35"/>
      <c r="H563" s="40"/>
    </row>
    <row r="564" spans="1:8" s="2" customFormat="1" ht="16.899999999999999" customHeight="1">
      <c r="A564" s="35"/>
      <c r="B564" s="40"/>
      <c r="C564" s="272" t="s">
        <v>1</v>
      </c>
      <c r="D564" s="272" t="s">
        <v>1256</v>
      </c>
      <c r="E564" s="18" t="s">
        <v>1</v>
      </c>
      <c r="F564" s="273">
        <v>76.668999999999997</v>
      </c>
      <c r="G564" s="35"/>
      <c r="H564" s="40"/>
    </row>
    <row r="565" spans="1:8" s="2" customFormat="1" ht="16.899999999999999" customHeight="1">
      <c r="A565" s="35"/>
      <c r="B565" s="40"/>
      <c r="C565" s="272" t="s">
        <v>744</v>
      </c>
      <c r="D565" s="272" t="s">
        <v>244</v>
      </c>
      <c r="E565" s="18" t="s">
        <v>1</v>
      </c>
      <c r="F565" s="273">
        <v>361.22500000000002</v>
      </c>
      <c r="G565" s="35"/>
      <c r="H565" s="40"/>
    </row>
    <row r="566" spans="1:8" s="2" customFormat="1" ht="16.899999999999999" customHeight="1">
      <c r="A566" s="35"/>
      <c r="B566" s="40"/>
      <c r="C566" s="274" t="s">
        <v>1811</v>
      </c>
      <c r="D566" s="35"/>
      <c r="E566" s="35"/>
      <c r="F566" s="35"/>
      <c r="G566" s="35"/>
      <c r="H566" s="40"/>
    </row>
    <row r="567" spans="1:8" s="2" customFormat="1" ht="22.5">
      <c r="A567" s="35"/>
      <c r="B567" s="40"/>
      <c r="C567" s="272" t="s">
        <v>1247</v>
      </c>
      <c r="D567" s="272" t="s">
        <v>1248</v>
      </c>
      <c r="E567" s="18" t="s">
        <v>192</v>
      </c>
      <c r="F567" s="273">
        <v>361.22500000000002</v>
      </c>
      <c r="G567" s="35"/>
      <c r="H567" s="40"/>
    </row>
    <row r="568" spans="1:8" s="2" customFormat="1" ht="22.5">
      <c r="A568" s="35"/>
      <c r="B568" s="40"/>
      <c r="C568" s="272" t="s">
        <v>238</v>
      </c>
      <c r="D568" s="272" t="s">
        <v>239</v>
      </c>
      <c r="E568" s="18" t="s">
        <v>192</v>
      </c>
      <c r="F568" s="273">
        <v>138.011</v>
      </c>
      <c r="G568" s="35"/>
      <c r="H568" s="40"/>
    </row>
    <row r="569" spans="1:8" s="2" customFormat="1" ht="16.899999999999999" customHeight="1">
      <c r="A569" s="35"/>
      <c r="B569" s="40"/>
      <c r="C569" s="272" t="s">
        <v>271</v>
      </c>
      <c r="D569" s="272" t="s">
        <v>272</v>
      </c>
      <c r="E569" s="18" t="s">
        <v>192</v>
      </c>
      <c r="F569" s="273">
        <v>243.364</v>
      </c>
      <c r="G569" s="35"/>
      <c r="H569" s="40"/>
    </row>
    <row r="570" spans="1:8" s="2" customFormat="1" ht="16.899999999999999" customHeight="1">
      <c r="A570" s="35"/>
      <c r="B570" s="40"/>
      <c r="C570" s="268" t="s">
        <v>120</v>
      </c>
      <c r="D570" s="269" t="s">
        <v>1</v>
      </c>
      <c r="E570" s="270" t="s">
        <v>1</v>
      </c>
      <c r="F570" s="271">
        <v>361.22500000000002</v>
      </c>
      <c r="G570" s="35"/>
      <c r="H570" s="40"/>
    </row>
    <row r="571" spans="1:8" s="2" customFormat="1" ht="16.899999999999999" customHeight="1">
      <c r="A571" s="35"/>
      <c r="B571" s="40"/>
      <c r="C571" s="272" t="s">
        <v>1</v>
      </c>
      <c r="D571" s="272" t="s">
        <v>1250</v>
      </c>
      <c r="E571" s="18" t="s">
        <v>1</v>
      </c>
      <c r="F571" s="273">
        <v>0</v>
      </c>
      <c r="G571" s="35"/>
      <c r="H571" s="40"/>
    </row>
    <row r="572" spans="1:8" s="2" customFormat="1" ht="16.899999999999999" customHeight="1">
      <c r="A572" s="35"/>
      <c r="B572" s="40"/>
      <c r="C572" s="272" t="s">
        <v>1</v>
      </c>
      <c r="D572" s="272" t="s">
        <v>1251</v>
      </c>
      <c r="E572" s="18" t="s">
        <v>1</v>
      </c>
      <c r="F572" s="273">
        <v>9.1199999999999992</v>
      </c>
      <c r="G572" s="35"/>
      <c r="H572" s="40"/>
    </row>
    <row r="573" spans="1:8" s="2" customFormat="1" ht="16.899999999999999" customHeight="1">
      <c r="A573" s="35"/>
      <c r="B573" s="40"/>
      <c r="C573" s="272" t="s">
        <v>1</v>
      </c>
      <c r="D573" s="272" t="s">
        <v>1252</v>
      </c>
      <c r="E573" s="18" t="s">
        <v>1</v>
      </c>
      <c r="F573" s="273">
        <v>77.22</v>
      </c>
      <c r="G573" s="35"/>
      <c r="H573" s="40"/>
    </row>
    <row r="574" spans="1:8" s="2" customFormat="1" ht="16.899999999999999" customHeight="1">
      <c r="A574" s="35"/>
      <c r="B574" s="40"/>
      <c r="C574" s="272" t="s">
        <v>1</v>
      </c>
      <c r="D574" s="272" t="s">
        <v>1253</v>
      </c>
      <c r="E574" s="18" t="s">
        <v>1</v>
      </c>
      <c r="F574" s="273">
        <v>106.116</v>
      </c>
      <c r="G574" s="35"/>
      <c r="H574" s="40"/>
    </row>
    <row r="575" spans="1:8" s="2" customFormat="1" ht="16.899999999999999" customHeight="1">
      <c r="A575" s="35"/>
      <c r="B575" s="40"/>
      <c r="C575" s="272" t="s">
        <v>1</v>
      </c>
      <c r="D575" s="272" t="s">
        <v>1254</v>
      </c>
      <c r="E575" s="18" t="s">
        <v>1</v>
      </c>
      <c r="F575" s="273">
        <v>0</v>
      </c>
      <c r="G575" s="35"/>
      <c r="H575" s="40"/>
    </row>
    <row r="576" spans="1:8" s="2" customFormat="1" ht="16.899999999999999" customHeight="1">
      <c r="A576" s="35"/>
      <c r="B576" s="40"/>
      <c r="C576" s="272" t="s">
        <v>1</v>
      </c>
      <c r="D576" s="272" t="s">
        <v>1255</v>
      </c>
      <c r="E576" s="18" t="s">
        <v>1</v>
      </c>
      <c r="F576" s="273">
        <v>92.1</v>
      </c>
      <c r="G576" s="35"/>
      <c r="H576" s="40"/>
    </row>
    <row r="577" spans="1:8" s="2" customFormat="1" ht="16.899999999999999" customHeight="1">
      <c r="A577" s="35"/>
      <c r="B577" s="40"/>
      <c r="C577" s="272" t="s">
        <v>1</v>
      </c>
      <c r="D577" s="272" t="s">
        <v>1256</v>
      </c>
      <c r="E577" s="18" t="s">
        <v>1</v>
      </c>
      <c r="F577" s="273">
        <v>76.668999999999997</v>
      </c>
      <c r="G577" s="35"/>
      <c r="H577" s="40"/>
    </row>
    <row r="578" spans="1:8" s="2" customFormat="1" ht="16.899999999999999" customHeight="1">
      <c r="A578" s="35"/>
      <c r="B578" s="40"/>
      <c r="C578" s="272" t="s">
        <v>120</v>
      </c>
      <c r="D578" s="272" t="s">
        <v>774</v>
      </c>
      <c r="E578" s="18" t="s">
        <v>1</v>
      </c>
      <c r="F578" s="273">
        <v>361.22500000000002</v>
      </c>
      <c r="G578" s="35"/>
      <c r="H578" s="40"/>
    </row>
    <row r="579" spans="1:8" s="2" customFormat="1" ht="16.899999999999999" customHeight="1">
      <c r="A579" s="35"/>
      <c r="B579" s="40"/>
      <c r="C579" s="274" t="s">
        <v>1811</v>
      </c>
      <c r="D579" s="35"/>
      <c r="E579" s="35"/>
      <c r="F579" s="35"/>
      <c r="G579" s="35"/>
      <c r="H579" s="40"/>
    </row>
    <row r="580" spans="1:8" s="2" customFormat="1" ht="22.5">
      <c r="A580" s="35"/>
      <c r="B580" s="40"/>
      <c r="C580" s="272" t="s">
        <v>1247</v>
      </c>
      <c r="D580" s="272" t="s">
        <v>1248</v>
      </c>
      <c r="E580" s="18" t="s">
        <v>192</v>
      </c>
      <c r="F580" s="273">
        <v>361.22500000000002</v>
      </c>
      <c r="G580" s="35"/>
      <c r="H580" s="40"/>
    </row>
    <row r="581" spans="1:8" s="2" customFormat="1" ht="16.899999999999999" customHeight="1">
      <c r="A581" s="35"/>
      <c r="B581" s="40"/>
      <c r="C581" s="272" t="s">
        <v>214</v>
      </c>
      <c r="D581" s="272" t="s">
        <v>215</v>
      </c>
      <c r="E581" s="18" t="s">
        <v>172</v>
      </c>
      <c r="F581" s="273">
        <v>1204.0830000000001</v>
      </c>
      <c r="G581" s="35"/>
      <c r="H581" s="40"/>
    </row>
    <row r="582" spans="1:8" s="2" customFormat="1" ht="16.899999999999999" customHeight="1">
      <c r="A582" s="35"/>
      <c r="B582" s="40"/>
      <c r="C582" s="268" t="s">
        <v>123</v>
      </c>
      <c r="D582" s="269" t="s">
        <v>1</v>
      </c>
      <c r="E582" s="270" t="s">
        <v>1</v>
      </c>
      <c r="F582" s="271">
        <v>0</v>
      </c>
      <c r="G582" s="35"/>
      <c r="H582" s="40"/>
    </row>
    <row r="583" spans="1:8" s="2" customFormat="1" ht="16.899999999999999" customHeight="1">
      <c r="A583" s="35"/>
      <c r="B583" s="40"/>
      <c r="C583" s="268" t="s">
        <v>126</v>
      </c>
      <c r="D583" s="269" t="s">
        <v>1</v>
      </c>
      <c r="E583" s="270" t="s">
        <v>1</v>
      </c>
      <c r="F583" s="271">
        <v>20.149999999999999</v>
      </c>
      <c r="G583" s="35"/>
      <c r="H583" s="40"/>
    </row>
    <row r="584" spans="1:8" s="2" customFormat="1" ht="16.899999999999999" customHeight="1">
      <c r="A584" s="35"/>
      <c r="B584" s="40"/>
      <c r="C584" s="272" t="s">
        <v>1</v>
      </c>
      <c r="D584" s="272" t="s">
        <v>1258</v>
      </c>
      <c r="E584" s="18" t="s">
        <v>1</v>
      </c>
      <c r="F584" s="273">
        <v>0</v>
      </c>
      <c r="G584" s="35"/>
      <c r="H584" s="40"/>
    </row>
    <row r="585" spans="1:8" s="2" customFormat="1" ht="16.899999999999999" customHeight="1">
      <c r="A585" s="35"/>
      <c r="B585" s="40"/>
      <c r="C585" s="272" t="s">
        <v>1237</v>
      </c>
      <c r="D585" s="272" t="s">
        <v>1259</v>
      </c>
      <c r="E585" s="18" t="s">
        <v>1</v>
      </c>
      <c r="F585" s="273">
        <v>12.15</v>
      </c>
      <c r="G585" s="35"/>
      <c r="H585" s="40"/>
    </row>
    <row r="586" spans="1:8" s="2" customFormat="1" ht="16.899999999999999" customHeight="1">
      <c r="A586" s="35"/>
      <c r="B586" s="40"/>
      <c r="C586" s="272" t="s">
        <v>1</v>
      </c>
      <c r="D586" s="272" t="s">
        <v>1260</v>
      </c>
      <c r="E586" s="18" t="s">
        <v>1</v>
      </c>
      <c r="F586" s="273">
        <v>0</v>
      </c>
      <c r="G586" s="35"/>
      <c r="H586" s="40"/>
    </row>
    <row r="587" spans="1:8" s="2" customFormat="1" ht="16.899999999999999" customHeight="1">
      <c r="A587" s="35"/>
      <c r="B587" s="40"/>
      <c r="C587" s="272" t="s">
        <v>1</v>
      </c>
      <c r="D587" s="272" t="s">
        <v>1261</v>
      </c>
      <c r="E587" s="18" t="s">
        <v>1</v>
      </c>
      <c r="F587" s="273">
        <v>8</v>
      </c>
      <c r="G587" s="35"/>
      <c r="H587" s="40"/>
    </row>
    <row r="588" spans="1:8" s="2" customFormat="1" ht="16.899999999999999" customHeight="1">
      <c r="A588" s="35"/>
      <c r="B588" s="40"/>
      <c r="C588" s="272" t="s">
        <v>126</v>
      </c>
      <c r="D588" s="272" t="s">
        <v>244</v>
      </c>
      <c r="E588" s="18" t="s">
        <v>1</v>
      </c>
      <c r="F588" s="273">
        <v>20.149999999999999</v>
      </c>
      <c r="G588" s="35"/>
      <c r="H588" s="40"/>
    </row>
    <row r="589" spans="1:8" s="2" customFormat="1" ht="16.899999999999999" customHeight="1">
      <c r="A589" s="35"/>
      <c r="B589" s="40"/>
      <c r="C589" s="274" t="s">
        <v>1811</v>
      </c>
      <c r="D589" s="35"/>
      <c r="E589" s="35"/>
      <c r="F589" s="35"/>
      <c r="G589" s="35"/>
      <c r="H589" s="40"/>
    </row>
    <row r="590" spans="1:8" s="2" customFormat="1" ht="16.899999999999999" customHeight="1">
      <c r="A590" s="35"/>
      <c r="B590" s="40"/>
      <c r="C590" s="272" t="s">
        <v>208</v>
      </c>
      <c r="D590" s="272" t="s">
        <v>209</v>
      </c>
      <c r="E590" s="18" t="s">
        <v>192</v>
      </c>
      <c r="F590" s="273">
        <v>20.149999999999999</v>
      </c>
      <c r="G590" s="35"/>
      <c r="H590" s="40"/>
    </row>
    <row r="591" spans="1:8" s="2" customFormat="1" ht="22.5">
      <c r="A591" s="35"/>
      <c r="B591" s="40"/>
      <c r="C591" s="272" t="s">
        <v>238</v>
      </c>
      <c r="D591" s="272" t="s">
        <v>239</v>
      </c>
      <c r="E591" s="18" t="s">
        <v>192</v>
      </c>
      <c r="F591" s="273">
        <v>138.011</v>
      </c>
      <c r="G591" s="35"/>
      <c r="H591" s="40"/>
    </row>
    <row r="592" spans="1:8" s="2" customFormat="1" ht="16.899999999999999" customHeight="1">
      <c r="A592" s="35"/>
      <c r="B592" s="40"/>
      <c r="C592" s="272" t="s">
        <v>271</v>
      </c>
      <c r="D592" s="272" t="s">
        <v>272</v>
      </c>
      <c r="E592" s="18" t="s">
        <v>192</v>
      </c>
      <c r="F592" s="273">
        <v>243.364</v>
      </c>
      <c r="G592" s="35"/>
      <c r="H592" s="40"/>
    </row>
    <row r="593" spans="1:8" s="2" customFormat="1" ht="16.899999999999999" customHeight="1">
      <c r="A593" s="35"/>
      <c r="B593" s="40"/>
      <c r="C593" s="268" t="s">
        <v>1237</v>
      </c>
      <c r="D593" s="269" t="s">
        <v>1</v>
      </c>
      <c r="E593" s="270" t="s">
        <v>1</v>
      </c>
      <c r="F593" s="271">
        <v>12.15</v>
      </c>
      <c r="G593" s="35"/>
      <c r="H593" s="40"/>
    </row>
    <row r="594" spans="1:8" s="2" customFormat="1" ht="16.899999999999999" customHeight="1">
      <c r="A594" s="35"/>
      <c r="B594" s="40"/>
      <c r="C594" s="272" t="s">
        <v>1</v>
      </c>
      <c r="D594" s="272" t="s">
        <v>1258</v>
      </c>
      <c r="E594" s="18" t="s">
        <v>1</v>
      </c>
      <c r="F594" s="273">
        <v>0</v>
      </c>
      <c r="G594" s="35"/>
      <c r="H594" s="40"/>
    </row>
    <row r="595" spans="1:8" s="2" customFormat="1" ht="16.899999999999999" customHeight="1">
      <c r="A595" s="35"/>
      <c r="B595" s="40"/>
      <c r="C595" s="272" t="s">
        <v>1237</v>
      </c>
      <c r="D595" s="272" t="s">
        <v>1259</v>
      </c>
      <c r="E595" s="18" t="s">
        <v>1</v>
      </c>
      <c r="F595" s="273">
        <v>12.15</v>
      </c>
      <c r="G595" s="35"/>
      <c r="H595" s="40"/>
    </row>
    <row r="596" spans="1:8" s="2" customFormat="1" ht="16.899999999999999" customHeight="1">
      <c r="A596" s="35"/>
      <c r="B596" s="40"/>
      <c r="C596" s="274" t="s">
        <v>1811</v>
      </c>
      <c r="D596" s="35"/>
      <c r="E596" s="35"/>
      <c r="F596" s="35"/>
      <c r="G596" s="35"/>
      <c r="H596" s="40"/>
    </row>
    <row r="597" spans="1:8" s="2" customFormat="1" ht="16.899999999999999" customHeight="1">
      <c r="A597" s="35"/>
      <c r="B597" s="40"/>
      <c r="C597" s="272" t="s">
        <v>208</v>
      </c>
      <c r="D597" s="272" t="s">
        <v>209</v>
      </c>
      <c r="E597" s="18" t="s">
        <v>192</v>
      </c>
      <c r="F597" s="273">
        <v>20.149999999999999</v>
      </c>
      <c r="G597" s="35"/>
      <c r="H597" s="40"/>
    </row>
    <row r="598" spans="1:8" s="2" customFormat="1" ht="16.899999999999999" customHeight="1">
      <c r="A598" s="35"/>
      <c r="B598" s="40"/>
      <c r="C598" s="272" t="s">
        <v>271</v>
      </c>
      <c r="D598" s="272" t="s">
        <v>272</v>
      </c>
      <c r="E598" s="18" t="s">
        <v>192</v>
      </c>
      <c r="F598" s="273">
        <v>12.15</v>
      </c>
      <c r="G598" s="35"/>
      <c r="H598" s="40"/>
    </row>
    <row r="599" spans="1:8" s="2" customFormat="1" ht="16.899999999999999" customHeight="1">
      <c r="A599" s="35"/>
      <c r="B599" s="40"/>
      <c r="C599" s="268" t="s">
        <v>752</v>
      </c>
      <c r="D599" s="269" t="s">
        <v>1</v>
      </c>
      <c r="E599" s="270" t="s">
        <v>1</v>
      </c>
      <c r="F599" s="271">
        <v>6.2160000000000002</v>
      </c>
      <c r="G599" s="35"/>
      <c r="H599" s="40"/>
    </row>
    <row r="600" spans="1:8" s="2" customFormat="1" ht="16.899999999999999" customHeight="1">
      <c r="A600" s="35"/>
      <c r="B600" s="40"/>
      <c r="C600" s="272" t="s">
        <v>1</v>
      </c>
      <c r="D600" s="272" t="s">
        <v>1149</v>
      </c>
      <c r="E600" s="18" t="s">
        <v>1</v>
      </c>
      <c r="F600" s="273">
        <v>0</v>
      </c>
      <c r="G600" s="35"/>
      <c r="H600" s="40"/>
    </row>
    <row r="601" spans="1:8" s="2" customFormat="1" ht="16.899999999999999" customHeight="1">
      <c r="A601" s="35"/>
      <c r="B601" s="40"/>
      <c r="C601" s="272" t="s">
        <v>1</v>
      </c>
      <c r="D601" s="272" t="s">
        <v>1277</v>
      </c>
      <c r="E601" s="18" t="s">
        <v>1</v>
      </c>
      <c r="F601" s="273">
        <v>6.2160000000000002</v>
      </c>
      <c r="G601" s="35"/>
      <c r="H601" s="40"/>
    </row>
    <row r="602" spans="1:8" s="2" customFormat="1" ht="16.899999999999999" customHeight="1">
      <c r="A602" s="35"/>
      <c r="B602" s="40"/>
      <c r="C602" s="272" t="s">
        <v>752</v>
      </c>
      <c r="D602" s="272" t="s">
        <v>244</v>
      </c>
      <c r="E602" s="18" t="s">
        <v>1</v>
      </c>
      <c r="F602" s="273">
        <v>6.2160000000000002</v>
      </c>
      <c r="G602" s="35"/>
      <c r="H602" s="40"/>
    </row>
    <row r="603" spans="1:8" s="2" customFormat="1" ht="16.899999999999999" customHeight="1">
      <c r="A603" s="35"/>
      <c r="B603" s="40"/>
      <c r="C603" s="274" t="s">
        <v>1811</v>
      </c>
      <c r="D603" s="35"/>
      <c r="E603" s="35"/>
      <c r="F603" s="35"/>
      <c r="G603" s="35"/>
      <c r="H603" s="40"/>
    </row>
    <row r="604" spans="1:8" s="2" customFormat="1" ht="16.899999999999999" customHeight="1">
      <c r="A604" s="35"/>
      <c r="B604" s="40"/>
      <c r="C604" s="272" t="s">
        <v>271</v>
      </c>
      <c r="D604" s="272" t="s">
        <v>272</v>
      </c>
      <c r="E604" s="18" t="s">
        <v>192</v>
      </c>
      <c r="F604" s="273">
        <v>6.2160000000000002</v>
      </c>
      <c r="G604" s="35"/>
      <c r="H604" s="40"/>
    </row>
    <row r="605" spans="1:8" s="2" customFormat="1" ht="16.899999999999999" customHeight="1">
      <c r="A605" s="35"/>
      <c r="B605" s="40"/>
      <c r="C605" s="272" t="s">
        <v>271</v>
      </c>
      <c r="D605" s="272" t="s">
        <v>272</v>
      </c>
      <c r="E605" s="18" t="s">
        <v>192</v>
      </c>
      <c r="F605" s="273">
        <v>243.364</v>
      </c>
      <c r="G605" s="35"/>
      <c r="H605" s="40"/>
    </row>
    <row r="606" spans="1:8" s="2" customFormat="1" ht="16.899999999999999" customHeight="1">
      <c r="A606" s="35"/>
      <c r="B606" s="40"/>
      <c r="C606" s="272" t="s">
        <v>279</v>
      </c>
      <c r="D606" s="272" t="s">
        <v>280</v>
      </c>
      <c r="E606" s="18" t="s">
        <v>262</v>
      </c>
      <c r="F606" s="273">
        <v>12.432</v>
      </c>
      <c r="G606" s="35"/>
      <c r="H606" s="40"/>
    </row>
    <row r="607" spans="1:8" s="2" customFormat="1" ht="16.899999999999999" customHeight="1">
      <c r="A607" s="35"/>
      <c r="B607" s="40"/>
      <c r="C607" s="268" t="s">
        <v>762</v>
      </c>
      <c r="D607" s="269" t="s">
        <v>1</v>
      </c>
      <c r="E607" s="270" t="s">
        <v>1</v>
      </c>
      <c r="F607" s="271">
        <v>243.364</v>
      </c>
      <c r="G607" s="35"/>
      <c r="H607" s="40"/>
    </row>
    <row r="608" spans="1:8" s="2" customFormat="1" ht="16.899999999999999" customHeight="1">
      <c r="A608" s="35"/>
      <c r="B608" s="40"/>
      <c r="C608" s="272" t="s">
        <v>1</v>
      </c>
      <c r="D608" s="272" t="s">
        <v>879</v>
      </c>
      <c r="E608" s="18" t="s">
        <v>1</v>
      </c>
      <c r="F608" s="273">
        <v>0</v>
      </c>
      <c r="G608" s="35"/>
      <c r="H608" s="40"/>
    </row>
    <row r="609" spans="1:8" s="2" customFormat="1" ht="16.899999999999999" customHeight="1">
      <c r="A609" s="35"/>
      <c r="B609" s="40"/>
      <c r="C609" s="272" t="s">
        <v>1</v>
      </c>
      <c r="D609" s="272" t="s">
        <v>869</v>
      </c>
      <c r="E609" s="18" t="s">
        <v>1</v>
      </c>
      <c r="F609" s="273">
        <v>381.375</v>
      </c>
      <c r="G609" s="35"/>
      <c r="H609" s="40"/>
    </row>
    <row r="610" spans="1:8" s="2" customFormat="1" ht="16.899999999999999" customHeight="1">
      <c r="A610" s="35"/>
      <c r="B610" s="40"/>
      <c r="C610" s="272" t="s">
        <v>1</v>
      </c>
      <c r="D610" s="272" t="s">
        <v>1280</v>
      </c>
      <c r="E610" s="18" t="s">
        <v>1</v>
      </c>
      <c r="F610" s="273">
        <v>-138.011</v>
      </c>
      <c r="G610" s="35"/>
      <c r="H610" s="40"/>
    </row>
    <row r="611" spans="1:8" s="2" customFormat="1" ht="16.899999999999999" customHeight="1">
      <c r="A611" s="35"/>
      <c r="B611" s="40"/>
      <c r="C611" s="272" t="s">
        <v>762</v>
      </c>
      <c r="D611" s="272" t="s">
        <v>244</v>
      </c>
      <c r="E611" s="18" t="s">
        <v>1</v>
      </c>
      <c r="F611" s="273">
        <v>243.364</v>
      </c>
      <c r="G611" s="35"/>
      <c r="H611" s="40"/>
    </row>
    <row r="612" spans="1:8" s="2" customFormat="1" ht="16.899999999999999" customHeight="1">
      <c r="A612" s="35"/>
      <c r="B612" s="40"/>
      <c r="C612" s="274" t="s">
        <v>1811</v>
      </c>
      <c r="D612" s="35"/>
      <c r="E612" s="35"/>
      <c r="F612" s="35"/>
      <c r="G612" s="35"/>
      <c r="H612" s="40"/>
    </row>
    <row r="613" spans="1:8" s="2" customFormat="1" ht="16.899999999999999" customHeight="1">
      <c r="A613" s="35"/>
      <c r="B613" s="40"/>
      <c r="C613" s="272" t="s">
        <v>271</v>
      </c>
      <c r="D613" s="272" t="s">
        <v>272</v>
      </c>
      <c r="E613" s="18" t="s">
        <v>192</v>
      </c>
      <c r="F613" s="273">
        <v>243.364</v>
      </c>
      <c r="G613" s="35"/>
      <c r="H613" s="40"/>
    </row>
    <row r="614" spans="1:8" s="2" customFormat="1" ht="22.5">
      <c r="A614" s="35"/>
      <c r="B614" s="40"/>
      <c r="C614" s="272" t="s">
        <v>232</v>
      </c>
      <c r="D614" s="272" t="s">
        <v>233</v>
      </c>
      <c r="E614" s="18" t="s">
        <v>192</v>
      </c>
      <c r="F614" s="273">
        <v>486.72800000000001</v>
      </c>
      <c r="G614" s="35"/>
      <c r="H614" s="40"/>
    </row>
    <row r="615" spans="1:8" s="2" customFormat="1" ht="22.5">
      <c r="A615" s="35"/>
      <c r="B615" s="40"/>
      <c r="C615" s="272" t="s">
        <v>238</v>
      </c>
      <c r="D615" s="272" t="s">
        <v>239</v>
      </c>
      <c r="E615" s="18" t="s">
        <v>192</v>
      </c>
      <c r="F615" s="273">
        <v>138.011</v>
      </c>
      <c r="G615" s="35"/>
      <c r="H615" s="40"/>
    </row>
    <row r="616" spans="1:8" s="2" customFormat="1" ht="16.899999999999999" customHeight="1">
      <c r="A616" s="35"/>
      <c r="B616" s="40"/>
      <c r="C616" s="272" t="s">
        <v>254</v>
      </c>
      <c r="D616" s="272" t="s">
        <v>255</v>
      </c>
      <c r="E616" s="18" t="s">
        <v>192</v>
      </c>
      <c r="F616" s="273">
        <v>243.364</v>
      </c>
      <c r="G616" s="35"/>
      <c r="H616" s="40"/>
    </row>
    <row r="617" spans="1:8" s="2" customFormat="1" ht="26.45" customHeight="1">
      <c r="A617" s="35"/>
      <c r="B617" s="40"/>
      <c r="C617" s="267" t="s">
        <v>1818</v>
      </c>
      <c r="D617" s="267" t="s">
        <v>103</v>
      </c>
      <c r="E617" s="35"/>
      <c r="F617" s="35"/>
      <c r="G617" s="35"/>
      <c r="H617" s="40"/>
    </row>
    <row r="618" spans="1:8" s="2" customFormat="1" ht="16.899999999999999" customHeight="1">
      <c r="A618" s="35"/>
      <c r="B618" s="40"/>
      <c r="C618" s="268" t="s">
        <v>132</v>
      </c>
      <c r="D618" s="269" t="s">
        <v>1</v>
      </c>
      <c r="E618" s="270" t="s">
        <v>1</v>
      </c>
      <c r="F618" s="271">
        <v>70.138999999999996</v>
      </c>
      <c r="G618" s="35"/>
      <c r="H618" s="40"/>
    </row>
    <row r="619" spans="1:8" s="2" customFormat="1" ht="16.899999999999999" customHeight="1">
      <c r="A619" s="35"/>
      <c r="B619" s="40"/>
      <c r="C619" s="272" t="s">
        <v>1</v>
      </c>
      <c r="D619" s="272" t="s">
        <v>246</v>
      </c>
      <c r="E619" s="18" t="s">
        <v>1</v>
      </c>
      <c r="F619" s="273">
        <v>0</v>
      </c>
      <c r="G619" s="35"/>
      <c r="H619" s="40"/>
    </row>
    <row r="620" spans="1:8" s="2" customFormat="1" ht="16.899999999999999" customHeight="1">
      <c r="A620" s="35"/>
      <c r="B620" s="40"/>
      <c r="C620" s="272" t="s">
        <v>1</v>
      </c>
      <c r="D620" s="272" t="s">
        <v>869</v>
      </c>
      <c r="E620" s="18" t="s">
        <v>1</v>
      </c>
      <c r="F620" s="273">
        <v>393.291</v>
      </c>
      <c r="G620" s="35"/>
      <c r="H620" s="40"/>
    </row>
    <row r="621" spans="1:8" s="2" customFormat="1" ht="16.899999999999999" customHeight="1">
      <c r="A621" s="35"/>
      <c r="B621" s="40"/>
      <c r="C621" s="272" t="s">
        <v>1</v>
      </c>
      <c r="D621" s="272" t="s">
        <v>853</v>
      </c>
      <c r="E621" s="18" t="s">
        <v>1</v>
      </c>
      <c r="F621" s="273">
        <v>-323.15199999999999</v>
      </c>
      <c r="G621" s="35"/>
      <c r="H621" s="40"/>
    </row>
    <row r="622" spans="1:8" s="2" customFormat="1" ht="16.899999999999999" customHeight="1">
      <c r="A622" s="35"/>
      <c r="B622" s="40"/>
      <c r="C622" s="272" t="s">
        <v>132</v>
      </c>
      <c r="D622" s="272" t="s">
        <v>244</v>
      </c>
      <c r="E622" s="18" t="s">
        <v>1</v>
      </c>
      <c r="F622" s="273">
        <v>70.138999999999996</v>
      </c>
      <c r="G622" s="35"/>
      <c r="H622" s="40"/>
    </row>
    <row r="623" spans="1:8" s="2" customFormat="1" ht="16.899999999999999" customHeight="1">
      <c r="A623" s="35"/>
      <c r="B623" s="40"/>
      <c r="C623" s="274" t="s">
        <v>1811</v>
      </c>
      <c r="D623" s="35"/>
      <c r="E623" s="35"/>
      <c r="F623" s="35"/>
      <c r="G623" s="35"/>
      <c r="H623" s="40"/>
    </row>
    <row r="624" spans="1:8" s="2" customFormat="1" ht="22.5">
      <c r="A624" s="35"/>
      <c r="B624" s="40"/>
      <c r="C624" s="272" t="s">
        <v>238</v>
      </c>
      <c r="D624" s="272" t="s">
        <v>239</v>
      </c>
      <c r="E624" s="18" t="s">
        <v>192</v>
      </c>
      <c r="F624" s="273">
        <v>70.138999999999996</v>
      </c>
      <c r="G624" s="35"/>
      <c r="H624" s="40"/>
    </row>
    <row r="625" spans="1:8" s="2" customFormat="1" ht="22.5">
      <c r="A625" s="35"/>
      <c r="B625" s="40"/>
      <c r="C625" s="272" t="s">
        <v>249</v>
      </c>
      <c r="D625" s="272" t="s">
        <v>250</v>
      </c>
      <c r="E625" s="18" t="s">
        <v>192</v>
      </c>
      <c r="F625" s="273">
        <v>701.39</v>
      </c>
      <c r="G625" s="35"/>
      <c r="H625" s="40"/>
    </row>
    <row r="626" spans="1:8" s="2" customFormat="1" ht="22.5">
      <c r="A626" s="35"/>
      <c r="B626" s="40"/>
      <c r="C626" s="272" t="s">
        <v>260</v>
      </c>
      <c r="D626" s="272" t="s">
        <v>261</v>
      </c>
      <c r="E626" s="18" t="s">
        <v>262</v>
      </c>
      <c r="F626" s="273">
        <v>140.27799999999999</v>
      </c>
      <c r="G626" s="35"/>
      <c r="H626" s="40"/>
    </row>
    <row r="627" spans="1:8" s="2" customFormat="1" ht="16.899999999999999" customHeight="1">
      <c r="A627" s="35"/>
      <c r="B627" s="40"/>
      <c r="C627" s="272" t="s">
        <v>266</v>
      </c>
      <c r="D627" s="272" t="s">
        <v>267</v>
      </c>
      <c r="E627" s="18" t="s">
        <v>192</v>
      </c>
      <c r="F627" s="273">
        <v>70.138999999999996</v>
      </c>
      <c r="G627" s="35"/>
      <c r="H627" s="40"/>
    </row>
    <row r="628" spans="1:8" s="2" customFormat="1" ht="16.899999999999999" customHeight="1">
      <c r="A628" s="35"/>
      <c r="B628" s="40"/>
      <c r="C628" s="268" t="s">
        <v>128</v>
      </c>
      <c r="D628" s="269" t="s">
        <v>1</v>
      </c>
      <c r="E628" s="270" t="s">
        <v>1</v>
      </c>
      <c r="F628" s="271">
        <v>21.974</v>
      </c>
      <c r="G628" s="35"/>
      <c r="H628" s="40"/>
    </row>
    <row r="629" spans="1:8" s="2" customFormat="1" ht="16.899999999999999" customHeight="1">
      <c r="A629" s="35"/>
      <c r="B629" s="40"/>
      <c r="C629" s="272" t="s">
        <v>128</v>
      </c>
      <c r="D629" s="272" t="s">
        <v>1495</v>
      </c>
      <c r="E629" s="18" t="s">
        <v>1</v>
      </c>
      <c r="F629" s="273">
        <v>21.974</v>
      </c>
      <c r="G629" s="35"/>
      <c r="H629" s="40"/>
    </row>
    <row r="630" spans="1:8" s="2" customFormat="1" ht="16.899999999999999" customHeight="1">
      <c r="A630" s="35"/>
      <c r="B630" s="40"/>
      <c r="C630" s="274" t="s">
        <v>1811</v>
      </c>
      <c r="D630" s="35"/>
      <c r="E630" s="35"/>
      <c r="F630" s="35"/>
      <c r="G630" s="35"/>
      <c r="H630" s="40"/>
    </row>
    <row r="631" spans="1:8" s="2" customFormat="1" ht="16.899999999999999" customHeight="1">
      <c r="A631" s="35"/>
      <c r="B631" s="40"/>
      <c r="C631" s="272" t="s">
        <v>284</v>
      </c>
      <c r="D631" s="272" t="s">
        <v>285</v>
      </c>
      <c r="E631" s="18" t="s">
        <v>192</v>
      </c>
      <c r="F631" s="273">
        <v>21.974</v>
      </c>
      <c r="G631" s="35"/>
      <c r="H631" s="40"/>
    </row>
    <row r="632" spans="1:8" s="2" customFormat="1" ht="16.899999999999999" customHeight="1">
      <c r="A632" s="35"/>
      <c r="B632" s="40"/>
      <c r="C632" s="272" t="s">
        <v>271</v>
      </c>
      <c r="D632" s="272" t="s">
        <v>272</v>
      </c>
      <c r="E632" s="18" t="s">
        <v>192</v>
      </c>
      <c r="F632" s="273">
        <v>323.15199999999999</v>
      </c>
      <c r="G632" s="35"/>
      <c r="H632" s="40"/>
    </row>
    <row r="633" spans="1:8" s="2" customFormat="1" ht="16.899999999999999" customHeight="1">
      <c r="A633" s="35"/>
      <c r="B633" s="40"/>
      <c r="C633" s="268" t="s">
        <v>130</v>
      </c>
      <c r="D633" s="269" t="s">
        <v>1</v>
      </c>
      <c r="E633" s="270" t="s">
        <v>1</v>
      </c>
      <c r="F633" s="271">
        <v>18.72</v>
      </c>
      <c r="G633" s="35"/>
      <c r="H633" s="40"/>
    </row>
    <row r="634" spans="1:8" s="2" customFormat="1" ht="16.899999999999999" customHeight="1">
      <c r="A634" s="35"/>
      <c r="B634" s="40"/>
      <c r="C634" s="272" t="s">
        <v>130</v>
      </c>
      <c r="D634" s="272" t="s">
        <v>1501</v>
      </c>
      <c r="E634" s="18" t="s">
        <v>1</v>
      </c>
      <c r="F634" s="273">
        <v>18.72</v>
      </c>
      <c r="G634" s="35"/>
      <c r="H634" s="40"/>
    </row>
    <row r="635" spans="1:8" s="2" customFormat="1" ht="16.899999999999999" customHeight="1">
      <c r="A635" s="35"/>
      <c r="B635" s="40"/>
      <c r="C635" s="274" t="s">
        <v>1811</v>
      </c>
      <c r="D635" s="35"/>
      <c r="E635" s="35"/>
      <c r="F635" s="35"/>
      <c r="G635" s="35"/>
      <c r="H635" s="40"/>
    </row>
    <row r="636" spans="1:8" s="2" customFormat="1" ht="16.899999999999999" customHeight="1">
      <c r="A636" s="35"/>
      <c r="B636" s="40"/>
      <c r="C636" s="272" t="s">
        <v>331</v>
      </c>
      <c r="D636" s="272" t="s">
        <v>332</v>
      </c>
      <c r="E636" s="18" t="s">
        <v>192</v>
      </c>
      <c r="F636" s="273">
        <v>18.72</v>
      </c>
      <c r="G636" s="35"/>
      <c r="H636" s="40"/>
    </row>
    <row r="637" spans="1:8" s="2" customFormat="1" ht="16.899999999999999" customHeight="1">
      <c r="A637" s="35"/>
      <c r="B637" s="40"/>
      <c r="C637" s="272" t="s">
        <v>271</v>
      </c>
      <c r="D637" s="272" t="s">
        <v>272</v>
      </c>
      <c r="E637" s="18" t="s">
        <v>192</v>
      </c>
      <c r="F637" s="273">
        <v>323.15199999999999</v>
      </c>
      <c r="G637" s="35"/>
      <c r="H637" s="40"/>
    </row>
    <row r="638" spans="1:8" s="2" customFormat="1" ht="16.899999999999999" customHeight="1">
      <c r="A638" s="35"/>
      <c r="B638" s="40"/>
      <c r="C638" s="268" t="s">
        <v>744</v>
      </c>
      <c r="D638" s="269" t="s">
        <v>1</v>
      </c>
      <c r="E638" s="270" t="s">
        <v>1</v>
      </c>
      <c r="F638" s="271">
        <v>92.561000000000007</v>
      </c>
      <c r="G638" s="35"/>
      <c r="H638" s="40"/>
    </row>
    <row r="639" spans="1:8" s="2" customFormat="1" ht="16.899999999999999" customHeight="1">
      <c r="A639" s="35"/>
      <c r="B639" s="40"/>
      <c r="C639" s="272" t="s">
        <v>1</v>
      </c>
      <c r="D639" s="272" t="s">
        <v>1458</v>
      </c>
      <c r="E639" s="18" t="s">
        <v>1</v>
      </c>
      <c r="F639" s="273">
        <v>0</v>
      </c>
      <c r="G639" s="35"/>
      <c r="H639" s="40"/>
    </row>
    <row r="640" spans="1:8" s="2" customFormat="1" ht="16.899999999999999" customHeight="1">
      <c r="A640" s="35"/>
      <c r="B640" s="40"/>
      <c r="C640" s="272" t="s">
        <v>1</v>
      </c>
      <c r="D640" s="272" t="s">
        <v>1459</v>
      </c>
      <c r="E640" s="18" t="s">
        <v>1</v>
      </c>
      <c r="F640" s="273">
        <v>5.508</v>
      </c>
      <c r="G640" s="35"/>
      <c r="H640" s="40"/>
    </row>
    <row r="641" spans="1:8" s="2" customFormat="1" ht="16.899999999999999" customHeight="1">
      <c r="A641" s="35"/>
      <c r="B641" s="40"/>
      <c r="C641" s="272" t="s">
        <v>1</v>
      </c>
      <c r="D641" s="272" t="s">
        <v>1460</v>
      </c>
      <c r="E641" s="18" t="s">
        <v>1</v>
      </c>
      <c r="F641" s="273">
        <v>5.5890000000000004</v>
      </c>
      <c r="G641" s="35"/>
      <c r="H641" s="40"/>
    </row>
    <row r="642" spans="1:8" s="2" customFormat="1" ht="16.899999999999999" customHeight="1">
      <c r="A642" s="35"/>
      <c r="B642" s="40"/>
      <c r="C642" s="272" t="s">
        <v>1</v>
      </c>
      <c r="D642" s="272" t="s">
        <v>1461</v>
      </c>
      <c r="E642" s="18" t="s">
        <v>1</v>
      </c>
      <c r="F642" s="273">
        <v>3.149</v>
      </c>
      <c r="G642" s="35"/>
      <c r="H642" s="40"/>
    </row>
    <row r="643" spans="1:8" s="2" customFormat="1" ht="16.899999999999999" customHeight="1">
      <c r="A643" s="35"/>
      <c r="B643" s="40"/>
      <c r="C643" s="272" t="s">
        <v>1</v>
      </c>
      <c r="D643" s="272" t="s">
        <v>1462</v>
      </c>
      <c r="E643" s="18" t="s">
        <v>1</v>
      </c>
      <c r="F643" s="273">
        <v>3.173</v>
      </c>
      <c r="G643" s="35"/>
      <c r="H643" s="40"/>
    </row>
    <row r="644" spans="1:8" s="2" customFormat="1" ht="16.899999999999999" customHeight="1">
      <c r="A644" s="35"/>
      <c r="B644" s="40"/>
      <c r="C644" s="272" t="s">
        <v>1</v>
      </c>
      <c r="D644" s="272" t="s">
        <v>1463</v>
      </c>
      <c r="E644" s="18" t="s">
        <v>1</v>
      </c>
      <c r="F644" s="273">
        <v>3.3580000000000001</v>
      </c>
      <c r="G644" s="35"/>
      <c r="H644" s="40"/>
    </row>
    <row r="645" spans="1:8" s="2" customFormat="1" ht="16.899999999999999" customHeight="1">
      <c r="A645" s="35"/>
      <c r="B645" s="40"/>
      <c r="C645" s="272" t="s">
        <v>1</v>
      </c>
      <c r="D645" s="272" t="s">
        <v>1463</v>
      </c>
      <c r="E645" s="18" t="s">
        <v>1</v>
      </c>
      <c r="F645" s="273">
        <v>3.3580000000000001</v>
      </c>
      <c r="G645" s="35"/>
      <c r="H645" s="40"/>
    </row>
    <row r="646" spans="1:8" s="2" customFormat="1" ht="16.899999999999999" customHeight="1">
      <c r="A646" s="35"/>
      <c r="B646" s="40"/>
      <c r="C646" s="272" t="s">
        <v>1</v>
      </c>
      <c r="D646" s="272" t="s">
        <v>1464</v>
      </c>
      <c r="E646" s="18" t="s">
        <v>1</v>
      </c>
      <c r="F646" s="273">
        <v>7.0309999999999997</v>
      </c>
      <c r="G646" s="35"/>
      <c r="H646" s="40"/>
    </row>
    <row r="647" spans="1:8" s="2" customFormat="1" ht="16.899999999999999" customHeight="1">
      <c r="A647" s="35"/>
      <c r="B647" s="40"/>
      <c r="C647" s="272" t="s">
        <v>1</v>
      </c>
      <c r="D647" s="272" t="s">
        <v>1465</v>
      </c>
      <c r="E647" s="18" t="s">
        <v>1</v>
      </c>
      <c r="F647" s="273">
        <v>9.1229999999999993</v>
      </c>
      <c r="G647" s="35"/>
      <c r="H647" s="40"/>
    </row>
    <row r="648" spans="1:8" s="2" customFormat="1" ht="16.899999999999999" customHeight="1">
      <c r="A648" s="35"/>
      <c r="B648" s="40"/>
      <c r="C648" s="272" t="s">
        <v>1</v>
      </c>
      <c r="D648" s="272" t="s">
        <v>1466</v>
      </c>
      <c r="E648" s="18" t="s">
        <v>1</v>
      </c>
      <c r="F648" s="273">
        <v>9.4359999999999999</v>
      </c>
      <c r="G648" s="35"/>
      <c r="H648" s="40"/>
    </row>
    <row r="649" spans="1:8" s="2" customFormat="1" ht="16.899999999999999" customHeight="1">
      <c r="A649" s="35"/>
      <c r="B649" s="40"/>
      <c r="C649" s="272" t="s">
        <v>1</v>
      </c>
      <c r="D649" s="272" t="s">
        <v>1467</v>
      </c>
      <c r="E649" s="18" t="s">
        <v>1</v>
      </c>
      <c r="F649" s="273">
        <v>8.8089999999999993</v>
      </c>
      <c r="G649" s="35"/>
      <c r="H649" s="40"/>
    </row>
    <row r="650" spans="1:8" s="2" customFormat="1" ht="16.899999999999999" customHeight="1">
      <c r="A650" s="35"/>
      <c r="B650" s="40"/>
      <c r="C650" s="272" t="s">
        <v>1</v>
      </c>
      <c r="D650" s="272" t="s">
        <v>1468</v>
      </c>
      <c r="E650" s="18" t="s">
        <v>1</v>
      </c>
      <c r="F650" s="273">
        <v>8.6839999999999993</v>
      </c>
      <c r="G650" s="35"/>
      <c r="H650" s="40"/>
    </row>
    <row r="651" spans="1:8" s="2" customFormat="1" ht="16.899999999999999" customHeight="1">
      <c r="A651" s="35"/>
      <c r="B651" s="40"/>
      <c r="C651" s="272" t="s">
        <v>1</v>
      </c>
      <c r="D651" s="272" t="s">
        <v>1469</v>
      </c>
      <c r="E651" s="18" t="s">
        <v>1</v>
      </c>
      <c r="F651" s="273">
        <v>2.794</v>
      </c>
      <c r="G651" s="35"/>
      <c r="H651" s="40"/>
    </row>
    <row r="652" spans="1:8" s="2" customFormat="1" ht="16.899999999999999" customHeight="1">
      <c r="A652" s="35"/>
      <c r="B652" s="40"/>
      <c r="C652" s="272" t="s">
        <v>1</v>
      </c>
      <c r="D652" s="272" t="s">
        <v>1470</v>
      </c>
      <c r="E652" s="18" t="s">
        <v>1</v>
      </c>
      <c r="F652" s="273">
        <v>2.8439999999999999</v>
      </c>
      <c r="G652" s="35"/>
      <c r="H652" s="40"/>
    </row>
    <row r="653" spans="1:8" s="2" customFormat="1" ht="16.899999999999999" customHeight="1">
      <c r="A653" s="35"/>
      <c r="B653" s="40"/>
      <c r="C653" s="272" t="s">
        <v>1</v>
      </c>
      <c r="D653" s="272" t="s">
        <v>1471</v>
      </c>
      <c r="E653" s="18" t="s">
        <v>1</v>
      </c>
      <c r="F653" s="273">
        <v>2.9350000000000001</v>
      </c>
      <c r="G653" s="35"/>
      <c r="H653" s="40"/>
    </row>
    <row r="654" spans="1:8" s="2" customFormat="1" ht="16.899999999999999" customHeight="1">
      <c r="A654" s="35"/>
      <c r="B654" s="40"/>
      <c r="C654" s="272" t="s">
        <v>1</v>
      </c>
      <c r="D654" s="272" t="s">
        <v>1472</v>
      </c>
      <c r="E654" s="18" t="s">
        <v>1</v>
      </c>
      <c r="F654" s="273">
        <v>2.7240000000000002</v>
      </c>
      <c r="G654" s="35"/>
      <c r="H654" s="40"/>
    </row>
    <row r="655" spans="1:8" s="2" customFormat="1" ht="16.899999999999999" customHeight="1">
      <c r="A655" s="35"/>
      <c r="B655" s="40"/>
      <c r="C655" s="272" t="s">
        <v>1</v>
      </c>
      <c r="D655" s="272" t="s">
        <v>1473</v>
      </c>
      <c r="E655" s="18" t="s">
        <v>1</v>
      </c>
      <c r="F655" s="273">
        <v>2.8140000000000001</v>
      </c>
      <c r="G655" s="35"/>
      <c r="H655" s="40"/>
    </row>
    <row r="656" spans="1:8" s="2" customFormat="1" ht="16.899999999999999" customHeight="1">
      <c r="A656" s="35"/>
      <c r="B656" s="40"/>
      <c r="C656" s="272" t="s">
        <v>1</v>
      </c>
      <c r="D656" s="272" t="s">
        <v>1469</v>
      </c>
      <c r="E656" s="18" t="s">
        <v>1</v>
      </c>
      <c r="F656" s="273">
        <v>2.794</v>
      </c>
      <c r="G656" s="35"/>
      <c r="H656" s="40"/>
    </row>
    <row r="657" spans="1:8" s="2" customFormat="1" ht="16.899999999999999" customHeight="1">
      <c r="A657" s="35"/>
      <c r="B657" s="40"/>
      <c r="C657" s="272" t="s">
        <v>1</v>
      </c>
      <c r="D657" s="272" t="s">
        <v>1474</v>
      </c>
      <c r="E657" s="18" t="s">
        <v>1</v>
      </c>
      <c r="F657" s="273">
        <v>3.0150000000000001</v>
      </c>
      <c r="G657" s="35"/>
      <c r="H657" s="40"/>
    </row>
    <row r="658" spans="1:8" s="2" customFormat="1" ht="16.899999999999999" customHeight="1">
      <c r="A658" s="35"/>
      <c r="B658" s="40"/>
      <c r="C658" s="272" t="s">
        <v>1</v>
      </c>
      <c r="D658" s="272" t="s">
        <v>1475</v>
      </c>
      <c r="E658" s="18" t="s">
        <v>1</v>
      </c>
      <c r="F658" s="273">
        <v>2.7450000000000001</v>
      </c>
      <c r="G658" s="35"/>
      <c r="H658" s="40"/>
    </row>
    <row r="659" spans="1:8" s="2" customFormat="1" ht="16.899999999999999" customHeight="1">
      <c r="A659" s="35"/>
      <c r="B659" s="40"/>
      <c r="C659" s="272" t="s">
        <v>1</v>
      </c>
      <c r="D659" s="272" t="s">
        <v>1476</v>
      </c>
      <c r="E659" s="18" t="s">
        <v>1</v>
      </c>
      <c r="F659" s="273">
        <v>2.6779999999999999</v>
      </c>
      <c r="G659" s="35"/>
      <c r="H659" s="40"/>
    </row>
    <row r="660" spans="1:8" s="2" customFormat="1" ht="16.899999999999999" customHeight="1">
      <c r="A660" s="35"/>
      <c r="B660" s="40"/>
      <c r="C660" s="272" t="s">
        <v>744</v>
      </c>
      <c r="D660" s="272" t="s">
        <v>774</v>
      </c>
      <c r="E660" s="18" t="s">
        <v>1</v>
      </c>
      <c r="F660" s="273">
        <v>92.561000000000007</v>
      </c>
      <c r="G660" s="35"/>
      <c r="H660" s="40"/>
    </row>
    <row r="661" spans="1:8" s="2" customFormat="1" ht="16.899999999999999" customHeight="1">
      <c r="A661" s="35"/>
      <c r="B661" s="40"/>
      <c r="C661" s="274" t="s">
        <v>1811</v>
      </c>
      <c r="D661" s="35"/>
      <c r="E661" s="35"/>
      <c r="F661" s="35"/>
      <c r="G661" s="35"/>
      <c r="H661" s="40"/>
    </row>
    <row r="662" spans="1:8" s="2" customFormat="1" ht="22.5">
      <c r="A662" s="35"/>
      <c r="B662" s="40"/>
      <c r="C662" s="272" t="s">
        <v>1455</v>
      </c>
      <c r="D662" s="272" t="s">
        <v>1456</v>
      </c>
      <c r="E662" s="18" t="s">
        <v>192</v>
      </c>
      <c r="F662" s="273">
        <v>92.561000000000007</v>
      </c>
      <c r="G662" s="35"/>
      <c r="H662" s="40"/>
    </row>
    <row r="663" spans="1:8" s="2" customFormat="1" ht="16.899999999999999" customHeight="1">
      <c r="A663" s="35"/>
      <c r="B663" s="40"/>
      <c r="C663" s="272" t="s">
        <v>214</v>
      </c>
      <c r="D663" s="272" t="s">
        <v>215</v>
      </c>
      <c r="E663" s="18" t="s">
        <v>172</v>
      </c>
      <c r="F663" s="273">
        <v>308.53699999999998</v>
      </c>
      <c r="G663" s="35"/>
      <c r="H663" s="40"/>
    </row>
    <row r="664" spans="1:8" s="2" customFormat="1" ht="22.5">
      <c r="A664" s="35"/>
      <c r="B664" s="40"/>
      <c r="C664" s="272" t="s">
        <v>238</v>
      </c>
      <c r="D664" s="272" t="s">
        <v>239</v>
      </c>
      <c r="E664" s="18" t="s">
        <v>192</v>
      </c>
      <c r="F664" s="273">
        <v>70.138999999999996</v>
      </c>
      <c r="G664" s="35"/>
      <c r="H664" s="40"/>
    </row>
    <row r="665" spans="1:8" s="2" customFormat="1" ht="16.899999999999999" customHeight="1">
      <c r="A665" s="35"/>
      <c r="B665" s="40"/>
      <c r="C665" s="272" t="s">
        <v>271</v>
      </c>
      <c r="D665" s="272" t="s">
        <v>272</v>
      </c>
      <c r="E665" s="18" t="s">
        <v>192</v>
      </c>
      <c r="F665" s="273">
        <v>323.15199999999999</v>
      </c>
      <c r="G665" s="35"/>
      <c r="H665" s="40"/>
    </row>
    <row r="666" spans="1:8" s="2" customFormat="1" ht="16.899999999999999" customHeight="1">
      <c r="A666" s="35"/>
      <c r="B666" s="40"/>
      <c r="C666" s="268" t="s">
        <v>126</v>
      </c>
      <c r="D666" s="269" t="s">
        <v>1</v>
      </c>
      <c r="E666" s="270" t="s">
        <v>1</v>
      </c>
      <c r="F666" s="271">
        <v>300.73</v>
      </c>
      <c r="G666" s="35"/>
      <c r="H666" s="40"/>
    </row>
    <row r="667" spans="1:8" s="2" customFormat="1" ht="16.899999999999999" customHeight="1">
      <c r="A667" s="35"/>
      <c r="B667" s="40"/>
      <c r="C667" s="272" t="s">
        <v>1</v>
      </c>
      <c r="D667" s="272" t="s">
        <v>1453</v>
      </c>
      <c r="E667" s="18" t="s">
        <v>1</v>
      </c>
      <c r="F667" s="273">
        <v>0</v>
      </c>
      <c r="G667" s="35"/>
      <c r="H667" s="40"/>
    </row>
    <row r="668" spans="1:8" s="2" customFormat="1" ht="16.899999999999999" customHeight="1">
      <c r="A668" s="35"/>
      <c r="B668" s="40"/>
      <c r="C668" s="272" t="s">
        <v>126</v>
      </c>
      <c r="D668" s="272" t="s">
        <v>1454</v>
      </c>
      <c r="E668" s="18" t="s">
        <v>1</v>
      </c>
      <c r="F668" s="273">
        <v>300.73</v>
      </c>
      <c r="G668" s="35"/>
      <c r="H668" s="40"/>
    </row>
    <row r="669" spans="1:8" s="2" customFormat="1" ht="16.899999999999999" customHeight="1">
      <c r="A669" s="35"/>
      <c r="B669" s="40"/>
      <c r="C669" s="274" t="s">
        <v>1811</v>
      </c>
      <c r="D669" s="35"/>
      <c r="E669" s="35"/>
      <c r="F669" s="35"/>
      <c r="G669" s="35"/>
      <c r="H669" s="40"/>
    </row>
    <row r="670" spans="1:8" s="2" customFormat="1" ht="16.899999999999999" customHeight="1">
      <c r="A670" s="35"/>
      <c r="B670" s="40"/>
      <c r="C670" s="272" t="s">
        <v>769</v>
      </c>
      <c r="D670" s="272" t="s">
        <v>770</v>
      </c>
      <c r="E670" s="18" t="s">
        <v>192</v>
      </c>
      <c r="F670" s="273">
        <v>300.73</v>
      </c>
      <c r="G670" s="35"/>
      <c r="H670" s="40"/>
    </row>
    <row r="671" spans="1:8" s="2" customFormat="1" ht="22.5">
      <c r="A671" s="35"/>
      <c r="B671" s="40"/>
      <c r="C671" s="272" t="s">
        <v>238</v>
      </c>
      <c r="D671" s="272" t="s">
        <v>239</v>
      </c>
      <c r="E671" s="18" t="s">
        <v>192</v>
      </c>
      <c r="F671" s="273">
        <v>70.138999999999996</v>
      </c>
      <c r="G671" s="35"/>
      <c r="H671" s="40"/>
    </row>
    <row r="672" spans="1:8" s="2" customFormat="1" ht="16.899999999999999" customHeight="1">
      <c r="A672" s="35"/>
      <c r="B672" s="40"/>
      <c r="C672" s="272" t="s">
        <v>271</v>
      </c>
      <c r="D672" s="272" t="s">
        <v>272</v>
      </c>
      <c r="E672" s="18" t="s">
        <v>192</v>
      </c>
      <c r="F672" s="273">
        <v>323.15199999999999</v>
      </c>
      <c r="G672" s="35"/>
      <c r="H672" s="40"/>
    </row>
    <row r="673" spans="1:8" s="2" customFormat="1" ht="16.899999999999999" customHeight="1">
      <c r="A673" s="35"/>
      <c r="B673" s="40"/>
      <c r="C673" s="268" t="s">
        <v>752</v>
      </c>
      <c r="D673" s="269" t="s">
        <v>1</v>
      </c>
      <c r="E673" s="270" t="s">
        <v>1</v>
      </c>
      <c r="F673" s="271">
        <v>323.15199999999999</v>
      </c>
      <c r="G673" s="35"/>
      <c r="H673" s="40"/>
    </row>
    <row r="674" spans="1:8" s="2" customFormat="1" ht="16.899999999999999" customHeight="1">
      <c r="A674" s="35"/>
      <c r="B674" s="40"/>
      <c r="C674" s="272" t="s">
        <v>1</v>
      </c>
      <c r="D674" s="272" t="s">
        <v>869</v>
      </c>
      <c r="E674" s="18" t="s">
        <v>1</v>
      </c>
      <c r="F674" s="273">
        <v>393.291</v>
      </c>
      <c r="G674" s="35"/>
      <c r="H674" s="40"/>
    </row>
    <row r="675" spans="1:8" s="2" customFormat="1" ht="16.899999999999999" customHeight="1">
      <c r="A675" s="35"/>
      <c r="B675" s="40"/>
      <c r="C675" s="272" t="s">
        <v>1</v>
      </c>
      <c r="D675" s="272" t="s">
        <v>275</v>
      </c>
      <c r="E675" s="18" t="s">
        <v>1</v>
      </c>
      <c r="F675" s="273">
        <v>-40.694000000000003</v>
      </c>
      <c r="G675" s="35"/>
      <c r="H675" s="40"/>
    </row>
    <row r="676" spans="1:8" s="2" customFormat="1" ht="16.899999999999999" customHeight="1">
      <c r="A676" s="35"/>
      <c r="B676" s="40"/>
      <c r="C676" s="272" t="s">
        <v>1</v>
      </c>
      <c r="D676" s="272" t="s">
        <v>1493</v>
      </c>
      <c r="E676" s="18" t="s">
        <v>1</v>
      </c>
      <c r="F676" s="273">
        <v>-29.445</v>
      </c>
      <c r="G676" s="35"/>
      <c r="H676" s="40"/>
    </row>
    <row r="677" spans="1:8" s="2" customFormat="1" ht="16.899999999999999" customHeight="1">
      <c r="A677" s="35"/>
      <c r="B677" s="40"/>
      <c r="C677" s="272" t="s">
        <v>752</v>
      </c>
      <c r="D677" s="272" t="s">
        <v>244</v>
      </c>
      <c r="E677" s="18" t="s">
        <v>1</v>
      </c>
      <c r="F677" s="273">
        <v>323.15199999999999</v>
      </c>
      <c r="G677" s="35"/>
      <c r="H677" s="40"/>
    </row>
    <row r="678" spans="1:8" s="2" customFormat="1" ht="16.899999999999999" customHeight="1">
      <c r="A678" s="35"/>
      <c r="B678" s="40"/>
      <c r="C678" s="274" t="s">
        <v>1811</v>
      </c>
      <c r="D678" s="35"/>
      <c r="E678" s="35"/>
      <c r="F678" s="35"/>
      <c r="G678" s="35"/>
      <c r="H678" s="40"/>
    </row>
    <row r="679" spans="1:8" s="2" customFormat="1" ht="16.899999999999999" customHeight="1">
      <c r="A679" s="35"/>
      <c r="B679" s="40"/>
      <c r="C679" s="272" t="s">
        <v>271</v>
      </c>
      <c r="D679" s="272" t="s">
        <v>272</v>
      </c>
      <c r="E679" s="18" t="s">
        <v>192</v>
      </c>
      <c r="F679" s="273">
        <v>323.15199999999999</v>
      </c>
      <c r="G679" s="35"/>
      <c r="H679" s="40"/>
    </row>
    <row r="680" spans="1:8" s="2" customFormat="1" ht="22.5">
      <c r="A680" s="35"/>
      <c r="B680" s="40"/>
      <c r="C680" s="272" t="s">
        <v>1480</v>
      </c>
      <c r="D680" s="272" t="s">
        <v>1481</v>
      </c>
      <c r="E680" s="18" t="s">
        <v>192</v>
      </c>
      <c r="F680" s="273">
        <v>646.30399999999997</v>
      </c>
      <c r="G680" s="35"/>
      <c r="H680" s="40"/>
    </row>
    <row r="681" spans="1:8" s="2" customFormat="1" ht="22.5">
      <c r="A681" s="35"/>
      <c r="B681" s="40"/>
      <c r="C681" s="272" t="s">
        <v>238</v>
      </c>
      <c r="D681" s="272" t="s">
        <v>239</v>
      </c>
      <c r="E681" s="18" t="s">
        <v>192</v>
      </c>
      <c r="F681" s="273">
        <v>70.138999999999996</v>
      </c>
      <c r="G681" s="35"/>
      <c r="H681" s="40"/>
    </row>
    <row r="682" spans="1:8" s="2" customFormat="1" ht="16.899999999999999" customHeight="1">
      <c r="A682" s="35"/>
      <c r="B682" s="40"/>
      <c r="C682" s="272" t="s">
        <v>1487</v>
      </c>
      <c r="D682" s="272" t="s">
        <v>1488</v>
      </c>
      <c r="E682" s="18" t="s">
        <v>192</v>
      </c>
      <c r="F682" s="273">
        <v>323.15199999999999</v>
      </c>
      <c r="G682" s="35"/>
      <c r="H682" s="40"/>
    </row>
    <row r="683" spans="1:8" s="2" customFormat="1" ht="26.45" customHeight="1">
      <c r="A683" s="35"/>
      <c r="B683" s="40"/>
      <c r="C683" s="267" t="s">
        <v>1819</v>
      </c>
      <c r="D683" s="267" t="s">
        <v>106</v>
      </c>
      <c r="E683" s="35"/>
      <c r="F683" s="35"/>
      <c r="G683" s="35"/>
      <c r="H683" s="40"/>
    </row>
    <row r="684" spans="1:8" s="2" customFormat="1" ht="16.899999999999999" customHeight="1">
      <c r="A684" s="35"/>
      <c r="B684" s="40"/>
      <c r="C684" s="268" t="s">
        <v>1820</v>
      </c>
      <c r="D684" s="269" t="s">
        <v>1</v>
      </c>
      <c r="E684" s="270" t="s">
        <v>1</v>
      </c>
      <c r="F684" s="271">
        <v>4.5</v>
      </c>
      <c r="G684" s="35"/>
      <c r="H684" s="40"/>
    </row>
    <row r="685" spans="1:8" s="2" customFormat="1" ht="16.899999999999999" customHeight="1">
      <c r="A685" s="35"/>
      <c r="B685" s="40"/>
      <c r="C685" s="272" t="s">
        <v>1</v>
      </c>
      <c r="D685" s="272" t="s">
        <v>1649</v>
      </c>
      <c r="E685" s="18" t="s">
        <v>1</v>
      </c>
      <c r="F685" s="273">
        <v>0</v>
      </c>
      <c r="G685" s="35"/>
      <c r="H685" s="40"/>
    </row>
    <row r="686" spans="1:8" s="2" customFormat="1" ht="16.899999999999999" customHeight="1">
      <c r="A686" s="35"/>
      <c r="B686" s="40"/>
      <c r="C686" s="272" t="s">
        <v>1</v>
      </c>
      <c r="D686" s="272" t="s">
        <v>1650</v>
      </c>
      <c r="E686" s="18" t="s">
        <v>1</v>
      </c>
      <c r="F686" s="273">
        <v>3</v>
      </c>
      <c r="G686" s="35"/>
      <c r="H686" s="40"/>
    </row>
    <row r="687" spans="1:8" s="2" customFormat="1" ht="16.899999999999999" customHeight="1">
      <c r="A687" s="35"/>
      <c r="B687" s="40"/>
      <c r="C687" s="272" t="s">
        <v>1</v>
      </c>
      <c r="D687" s="272" t="s">
        <v>1651</v>
      </c>
      <c r="E687" s="18" t="s">
        <v>1</v>
      </c>
      <c r="F687" s="273">
        <v>0</v>
      </c>
      <c r="G687" s="35"/>
      <c r="H687" s="40"/>
    </row>
    <row r="688" spans="1:8" s="2" customFormat="1" ht="16.899999999999999" customHeight="1">
      <c r="A688" s="35"/>
      <c r="B688" s="40"/>
      <c r="C688" s="272" t="s">
        <v>1</v>
      </c>
      <c r="D688" s="272" t="s">
        <v>1652</v>
      </c>
      <c r="E688" s="18" t="s">
        <v>1</v>
      </c>
      <c r="F688" s="273">
        <v>1.5</v>
      </c>
      <c r="G688" s="35"/>
      <c r="H688" s="40"/>
    </row>
    <row r="689" spans="1:8" s="2" customFormat="1" ht="16.899999999999999" customHeight="1">
      <c r="A689" s="35"/>
      <c r="B689" s="40"/>
      <c r="C689" s="272" t="s">
        <v>1820</v>
      </c>
      <c r="D689" s="272" t="s">
        <v>244</v>
      </c>
      <c r="E689" s="18" t="s">
        <v>1</v>
      </c>
      <c r="F689" s="273">
        <v>4.5</v>
      </c>
      <c r="G689" s="35"/>
      <c r="H689" s="40"/>
    </row>
    <row r="690" spans="1:8" s="2" customFormat="1" ht="16.899999999999999" customHeight="1">
      <c r="A690" s="35"/>
      <c r="B690" s="40"/>
      <c r="C690" s="268" t="s">
        <v>132</v>
      </c>
      <c r="D690" s="269" t="s">
        <v>1</v>
      </c>
      <c r="E690" s="270" t="s">
        <v>1</v>
      </c>
      <c r="F690" s="271">
        <v>25.274000000000001</v>
      </c>
      <c r="G690" s="35"/>
      <c r="H690" s="40"/>
    </row>
    <row r="691" spans="1:8" s="2" customFormat="1" ht="16.899999999999999" customHeight="1">
      <c r="A691" s="35"/>
      <c r="B691" s="40"/>
      <c r="C691" s="272" t="s">
        <v>1</v>
      </c>
      <c r="D691" s="272" t="s">
        <v>1685</v>
      </c>
      <c r="E691" s="18" t="s">
        <v>1</v>
      </c>
      <c r="F691" s="273">
        <v>5.1840000000000002</v>
      </c>
      <c r="G691" s="35"/>
      <c r="H691" s="40"/>
    </row>
    <row r="692" spans="1:8" s="2" customFormat="1" ht="16.899999999999999" customHeight="1">
      <c r="A692" s="35"/>
      <c r="B692" s="40"/>
      <c r="C692" s="272" t="s">
        <v>1</v>
      </c>
      <c r="D692" s="272" t="s">
        <v>1686</v>
      </c>
      <c r="E692" s="18" t="s">
        <v>1</v>
      </c>
      <c r="F692" s="273">
        <v>20.09</v>
      </c>
      <c r="G692" s="35"/>
      <c r="H692" s="40"/>
    </row>
    <row r="693" spans="1:8" s="2" customFormat="1" ht="16.899999999999999" customHeight="1">
      <c r="A693" s="35"/>
      <c r="B693" s="40"/>
      <c r="C693" s="272" t="s">
        <v>132</v>
      </c>
      <c r="D693" s="272" t="s">
        <v>244</v>
      </c>
      <c r="E693" s="18" t="s">
        <v>1</v>
      </c>
      <c r="F693" s="273">
        <v>25.274000000000001</v>
      </c>
      <c r="G693" s="35"/>
      <c r="H693" s="40"/>
    </row>
    <row r="694" spans="1:8" s="2" customFormat="1" ht="16.899999999999999" customHeight="1">
      <c r="A694" s="35"/>
      <c r="B694" s="40"/>
      <c r="C694" s="274" t="s">
        <v>1811</v>
      </c>
      <c r="D694" s="35"/>
      <c r="E694" s="35"/>
      <c r="F694" s="35"/>
      <c r="G694" s="35"/>
      <c r="H694" s="40"/>
    </row>
    <row r="695" spans="1:8" s="2" customFormat="1" ht="22.5">
      <c r="A695" s="35"/>
      <c r="B695" s="40"/>
      <c r="C695" s="272" t="s">
        <v>1682</v>
      </c>
      <c r="D695" s="272" t="s">
        <v>1683</v>
      </c>
      <c r="E695" s="18" t="s">
        <v>192</v>
      </c>
      <c r="F695" s="273">
        <v>25.274000000000001</v>
      </c>
      <c r="G695" s="35"/>
      <c r="H695" s="40"/>
    </row>
    <row r="696" spans="1:8" s="2" customFormat="1" ht="22.5">
      <c r="A696" s="35"/>
      <c r="B696" s="40"/>
      <c r="C696" s="272" t="s">
        <v>1687</v>
      </c>
      <c r="D696" s="272" t="s">
        <v>1688</v>
      </c>
      <c r="E696" s="18" t="s">
        <v>192</v>
      </c>
      <c r="F696" s="273">
        <v>480.20600000000002</v>
      </c>
      <c r="G696" s="35"/>
      <c r="H696" s="40"/>
    </row>
    <row r="697" spans="1:8" s="2" customFormat="1" ht="16.899999999999999" customHeight="1">
      <c r="A697" s="35"/>
      <c r="B697" s="40"/>
      <c r="C697" s="272" t="s">
        <v>1658</v>
      </c>
      <c r="D697" s="272" t="s">
        <v>1659</v>
      </c>
      <c r="E697" s="18" t="s">
        <v>262</v>
      </c>
      <c r="F697" s="273">
        <v>50.548000000000002</v>
      </c>
      <c r="G697" s="35"/>
      <c r="H697" s="40"/>
    </row>
    <row r="698" spans="1:8" s="2" customFormat="1" ht="16.899999999999999" customHeight="1">
      <c r="A698" s="35"/>
      <c r="B698" s="40"/>
      <c r="C698" s="268" t="s">
        <v>47</v>
      </c>
      <c r="D698" s="269" t="s">
        <v>1</v>
      </c>
      <c r="E698" s="270" t="s">
        <v>1</v>
      </c>
      <c r="F698" s="271">
        <v>16.164000000000001</v>
      </c>
      <c r="G698" s="35"/>
      <c r="H698" s="40"/>
    </row>
    <row r="699" spans="1:8" s="2" customFormat="1" ht="16.899999999999999" customHeight="1">
      <c r="A699" s="35"/>
      <c r="B699" s="40"/>
      <c r="C699" s="272" t="s">
        <v>1</v>
      </c>
      <c r="D699" s="272" t="s">
        <v>1649</v>
      </c>
      <c r="E699" s="18" t="s">
        <v>1</v>
      </c>
      <c r="F699" s="273">
        <v>0</v>
      </c>
      <c r="G699" s="35"/>
      <c r="H699" s="40"/>
    </row>
    <row r="700" spans="1:8" s="2" customFormat="1" ht="16.899999999999999" customHeight="1">
      <c r="A700" s="35"/>
      <c r="B700" s="40"/>
      <c r="C700" s="272" t="s">
        <v>1</v>
      </c>
      <c r="D700" s="272" t="s">
        <v>1650</v>
      </c>
      <c r="E700" s="18" t="s">
        <v>1</v>
      </c>
      <c r="F700" s="273">
        <v>3</v>
      </c>
      <c r="G700" s="35"/>
      <c r="H700" s="40"/>
    </row>
    <row r="701" spans="1:8" s="2" customFormat="1" ht="16.899999999999999" customHeight="1">
      <c r="A701" s="35"/>
      <c r="B701" s="40"/>
      <c r="C701" s="272" t="s">
        <v>1</v>
      </c>
      <c r="D701" s="272" t="s">
        <v>1651</v>
      </c>
      <c r="E701" s="18" t="s">
        <v>1</v>
      </c>
      <c r="F701" s="273">
        <v>0</v>
      </c>
      <c r="G701" s="35"/>
      <c r="H701" s="40"/>
    </row>
    <row r="702" spans="1:8" s="2" customFormat="1" ht="16.899999999999999" customHeight="1">
      <c r="A702" s="35"/>
      <c r="B702" s="40"/>
      <c r="C702" s="272" t="s">
        <v>1</v>
      </c>
      <c r="D702" s="272" t="s">
        <v>1652</v>
      </c>
      <c r="E702" s="18" t="s">
        <v>1</v>
      </c>
      <c r="F702" s="273">
        <v>1.5</v>
      </c>
      <c r="G702" s="35"/>
      <c r="H702" s="40"/>
    </row>
    <row r="703" spans="1:8" s="2" customFormat="1" ht="16.899999999999999" customHeight="1">
      <c r="A703" s="35"/>
      <c r="B703" s="40"/>
      <c r="C703" s="272" t="s">
        <v>1</v>
      </c>
      <c r="D703" s="272" t="s">
        <v>1653</v>
      </c>
      <c r="E703" s="18" t="s">
        <v>1</v>
      </c>
      <c r="F703" s="273">
        <v>0</v>
      </c>
      <c r="G703" s="35"/>
      <c r="H703" s="40"/>
    </row>
    <row r="704" spans="1:8" s="2" customFormat="1" ht="16.899999999999999" customHeight="1">
      <c r="A704" s="35"/>
      <c r="B704" s="40"/>
      <c r="C704" s="272" t="s">
        <v>1</v>
      </c>
      <c r="D704" s="272" t="s">
        <v>1654</v>
      </c>
      <c r="E704" s="18" t="s">
        <v>1</v>
      </c>
      <c r="F704" s="273">
        <v>11.664</v>
      </c>
      <c r="G704" s="35"/>
      <c r="H704" s="40"/>
    </row>
    <row r="705" spans="1:8" s="2" customFormat="1" ht="16.899999999999999" customHeight="1">
      <c r="A705" s="35"/>
      <c r="B705" s="40"/>
      <c r="C705" s="272" t="s">
        <v>47</v>
      </c>
      <c r="D705" s="272" t="s">
        <v>774</v>
      </c>
      <c r="E705" s="18" t="s">
        <v>1</v>
      </c>
      <c r="F705" s="273">
        <v>16.164000000000001</v>
      </c>
      <c r="G705" s="35"/>
      <c r="H705" s="40"/>
    </row>
    <row r="706" spans="1:8" s="2" customFormat="1" ht="16.899999999999999" customHeight="1">
      <c r="A706" s="35"/>
      <c r="B706" s="40"/>
      <c r="C706" s="274" t="s">
        <v>1811</v>
      </c>
      <c r="D706" s="35"/>
      <c r="E706" s="35"/>
      <c r="F706" s="35"/>
      <c r="G706" s="35"/>
      <c r="H706" s="40"/>
    </row>
    <row r="707" spans="1:8" s="2" customFormat="1" ht="16.899999999999999" customHeight="1">
      <c r="A707" s="35"/>
      <c r="B707" s="40"/>
      <c r="C707" s="272" t="s">
        <v>1646</v>
      </c>
      <c r="D707" s="272" t="s">
        <v>1647</v>
      </c>
      <c r="E707" s="18" t="s">
        <v>192</v>
      </c>
      <c r="F707" s="273">
        <v>16.164000000000001</v>
      </c>
      <c r="G707" s="35"/>
      <c r="H707" s="40"/>
    </row>
    <row r="708" spans="1:8" s="2" customFormat="1" ht="16.899999999999999" customHeight="1">
      <c r="A708" s="35"/>
      <c r="B708" s="40"/>
      <c r="C708" s="272" t="s">
        <v>1662</v>
      </c>
      <c r="D708" s="272" t="s">
        <v>1663</v>
      </c>
      <c r="E708" s="18" t="s">
        <v>192</v>
      </c>
      <c r="F708" s="273">
        <v>10.98</v>
      </c>
      <c r="G708" s="35"/>
      <c r="H708" s="40"/>
    </row>
    <row r="709" spans="1:8" s="2" customFormat="1" ht="16.899999999999999" customHeight="1">
      <c r="A709" s="35"/>
      <c r="B709" s="40"/>
      <c r="C709" s="268" t="s">
        <v>752</v>
      </c>
      <c r="D709" s="269" t="s">
        <v>1</v>
      </c>
      <c r="E709" s="270" t="s">
        <v>1</v>
      </c>
      <c r="F709" s="271">
        <v>10.98</v>
      </c>
      <c r="G709" s="35"/>
      <c r="H709" s="40"/>
    </row>
    <row r="710" spans="1:8" s="2" customFormat="1" ht="16.899999999999999" customHeight="1">
      <c r="A710" s="35"/>
      <c r="B710" s="40"/>
      <c r="C710" s="272" t="s">
        <v>1</v>
      </c>
      <c r="D710" s="272" t="s">
        <v>47</v>
      </c>
      <c r="E710" s="18" t="s">
        <v>1</v>
      </c>
      <c r="F710" s="273">
        <v>16.164000000000001</v>
      </c>
      <c r="G710" s="35"/>
      <c r="H710" s="40"/>
    </row>
    <row r="711" spans="1:8" s="2" customFormat="1" ht="16.899999999999999" customHeight="1">
      <c r="A711" s="35"/>
      <c r="B711" s="40"/>
      <c r="C711" s="272" t="s">
        <v>1</v>
      </c>
      <c r="D711" s="272" t="s">
        <v>1665</v>
      </c>
      <c r="E711" s="18" t="s">
        <v>1</v>
      </c>
      <c r="F711" s="273">
        <v>-5.1840000000000002</v>
      </c>
      <c r="G711" s="35"/>
      <c r="H711" s="40"/>
    </row>
    <row r="712" spans="1:8" s="2" customFormat="1" ht="16.899999999999999" customHeight="1">
      <c r="A712" s="35"/>
      <c r="B712" s="40"/>
      <c r="C712" s="272" t="s">
        <v>752</v>
      </c>
      <c r="D712" s="272" t="s">
        <v>244</v>
      </c>
      <c r="E712" s="18" t="s">
        <v>1</v>
      </c>
      <c r="F712" s="273">
        <v>10.98</v>
      </c>
      <c r="G712" s="35"/>
      <c r="H712" s="40"/>
    </row>
    <row r="713" spans="1:8" s="2" customFormat="1" ht="7.35" customHeight="1">
      <c r="A713" s="35"/>
      <c r="B713" s="141"/>
      <c r="C713" s="142"/>
      <c r="D713" s="142"/>
      <c r="E713" s="142"/>
      <c r="F713" s="142"/>
      <c r="G713" s="142"/>
      <c r="H713" s="40"/>
    </row>
    <row r="714" spans="1:8" s="2" customFormat="1" ht="11.25">
      <c r="A714" s="35"/>
      <c r="B714" s="35"/>
      <c r="C714" s="35"/>
      <c r="D714" s="35"/>
      <c r="E714" s="35"/>
      <c r="F714" s="35"/>
      <c r="G714" s="35"/>
      <c r="H714" s="35"/>
    </row>
  </sheetData>
  <sheetProtection algorithmName="SHA-512" hashValue="uOKjf1QiTw461caukwb+xc/Pk+C46in611DWkRMN90wyMElEwvMh0XwDE9+APURfclEd6HI+IpRHCr2V5q8ndg==" saltValue="MOp1JNETl4sci5zGA1bUYoQyb3rColpedfMu0HEoNR5ALenWfu37Gi5zuWHNprVzJVdefIeVu4GQyjWyoeMlX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101 - SO 101 Komunikace -...</vt:lpstr>
      <vt:lpstr>103 - SO 103 Komunikace -...</vt:lpstr>
      <vt:lpstr>104 - SO 104 Chodník - ús...</vt:lpstr>
      <vt:lpstr>301 - SO 301 Kanalizace d...</vt:lpstr>
      <vt:lpstr>302 - SO 302 Kanalizace s...</vt:lpstr>
      <vt:lpstr>303 - SO 303 Vodovod</vt:lpstr>
      <vt:lpstr>304 - SO 303.1 Vodovodní ...</vt:lpstr>
      <vt:lpstr>402 - SO 402 Veřejné osvě...</vt:lpstr>
      <vt:lpstr>801 - SO 801 Terénní a sa...</vt:lpstr>
      <vt:lpstr>Seznam figur</vt:lpstr>
      <vt:lpstr>'101 - SO 101 Komunikace -...'!Názvy_tisku</vt:lpstr>
      <vt:lpstr>'103 - SO 103 Komunikace -...'!Názvy_tisku</vt:lpstr>
      <vt:lpstr>'104 - SO 104 Chodník - ús...'!Názvy_tisku</vt:lpstr>
      <vt:lpstr>'301 - SO 301 Kanalizace d...'!Názvy_tisku</vt:lpstr>
      <vt:lpstr>'302 - SO 302 Kanalizace s...'!Názvy_tisku</vt:lpstr>
      <vt:lpstr>'303 - SO 303 Vodovod'!Názvy_tisku</vt:lpstr>
      <vt:lpstr>'304 - SO 303.1 Vodovodní ...'!Názvy_tisku</vt:lpstr>
      <vt:lpstr>'402 - SO 402 Veřejné osvě...'!Názvy_tisku</vt:lpstr>
      <vt:lpstr>'801 - SO 801 Terénní a sa...'!Názvy_tisku</vt:lpstr>
      <vt:lpstr>'Rekapitulace stavby'!Názvy_tisku</vt:lpstr>
      <vt:lpstr>'Seznam figur'!Názvy_tisku</vt:lpstr>
      <vt:lpstr>'101 - SO 101 Komunikace -...'!Oblast_tisku</vt:lpstr>
      <vt:lpstr>'103 - SO 103 Komunikace -...'!Oblast_tisku</vt:lpstr>
      <vt:lpstr>'104 - SO 104 Chodník - ús...'!Oblast_tisku</vt:lpstr>
      <vt:lpstr>'301 - SO 301 Kanalizace d...'!Oblast_tisku</vt:lpstr>
      <vt:lpstr>'302 - SO 302 Kanalizace s...'!Oblast_tisku</vt:lpstr>
      <vt:lpstr>'303 - SO 303 Vodovod'!Oblast_tisku</vt:lpstr>
      <vt:lpstr>'304 - SO 303.1 Vodovodní ...'!Oblast_tisku</vt:lpstr>
      <vt:lpstr>'402 - SO 402 Veřejné osvě...'!Oblast_tisku</vt:lpstr>
      <vt:lpstr>'801 - SO 801 Terénní a sa...'!Oblast_tisku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Rapantová Lucie, JUDr.</cp:lastModifiedBy>
  <dcterms:created xsi:type="dcterms:W3CDTF">2023-05-24T06:12:12Z</dcterms:created>
  <dcterms:modified xsi:type="dcterms:W3CDTF">2023-05-26T05:01:26Z</dcterms:modified>
</cp:coreProperties>
</file>