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EXA_20200316\EXCALIBURARMY\ENERGIE\DECENTRALIZACE\PD_Vambersky\PD B58_II_dotace\B58 opr.09-20(2)\"/>
    </mc:Choice>
  </mc:AlternateContent>
  <bookViews>
    <workbookView xWindow="28680" yWindow="-120" windowWidth="29040" windowHeight="16440"/>
  </bookViews>
  <sheets>
    <sheet name="B58 rekapitulace" sheetId="8" r:id="rId1"/>
    <sheet name="B58 položky" sheetId="1" r:id="rId2"/>
    <sheet name="B58 komíny" sheetId="5" r:id="rId3"/>
    <sheet name="B58 TVZ" sheetId="9" r:id="rId4"/>
  </sheets>
  <definedNames>
    <definedName name="_xlnm._FilterDatabase" localSheetId="1" hidden="1">'B58 položky'!$A$5:$J$160</definedName>
    <definedName name="_xlnm.Print_Area" localSheetId="2">'B58 komíny'!$A$1:$G$59</definedName>
    <definedName name="_xlnm.Print_Area" localSheetId="1">'B58 položky'!$A$2:$J$160</definedName>
    <definedName name="_xlnm.Print_Area" localSheetId="0">'B58 rekapitulace'!$A$1:$F$23</definedName>
    <definedName name="_xlnm.Print_Area" localSheetId="3">'B58 TVZ'!$A$1:$H$18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9" i="1" l="1"/>
  <c r="G56" i="5" l="1"/>
  <c r="I20" i="1"/>
  <c r="K119" i="1"/>
  <c r="J160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I137" i="1"/>
  <c r="I136" i="1"/>
  <c r="I125" i="1"/>
  <c r="I117" i="1"/>
  <c r="I109" i="1"/>
  <c r="I108" i="1"/>
  <c r="I107" i="1"/>
  <c r="I88" i="1"/>
  <c r="I87" i="1"/>
  <c r="I86" i="1"/>
  <c r="I85" i="1"/>
  <c r="I83" i="1"/>
  <c r="I82" i="1"/>
  <c r="I79" i="1"/>
  <c r="I78" i="1"/>
  <c r="I77" i="1"/>
  <c r="I76" i="1"/>
  <c r="I75" i="1"/>
  <c r="I74" i="1"/>
  <c r="I37" i="1"/>
  <c r="I36" i="1"/>
  <c r="I35" i="1"/>
  <c r="I34" i="1"/>
  <c r="I33" i="1"/>
  <c r="I32" i="1"/>
  <c r="I31" i="1"/>
  <c r="I28" i="1"/>
  <c r="I27" i="1"/>
  <c r="I24" i="1"/>
  <c r="I23" i="1"/>
  <c r="I22" i="1"/>
  <c r="I21" i="1"/>
  <c r="I19" i="1"/>
  <c r="I17" i="1"/>
  <c r="I16" i="1"/>
  <c r="I15" i="1"/>
  <c r="I14" i="1"/>
  <c r="I13" i="1"/>
  <c r="I9" i="1"/>
  <c r="I8" i="1"/>
  <c r="G4" i="9" l="1"/>
  <c r="G5" i="9"/>
  <c r="H5" i="9" s="1"/>
  <c r="G6" i="9"/>
  <c r="H6" i="9" s="1"/>
  <c r="G7" i="9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7" i="9" l="1"/>
  <c r="D9" i="8" s="1"/>
  <c r="H4" i="9"/>
  <c r="H17" i="9" s="1"/>
  <c r="E9" i="8" s="1"/>
  <c r="F55" i="5"/>
  <c r="F54" i="5"/>
  <c r="F53" i="5"/>
  <c r="F52" i="5"/>
  <c r="F51" i="5"/>
  <c r="F50" i="5"/>
  <c r="F49" i="5"/>
  <c r="F48" i="5"/>
  <c r="F47" i="5"/>
  <c r="F46" i="5"/>
  <c r="F45" i="5"/>
  <c r="F40" i="5"/>
  <c r="F39" i="5"/>
  <c r="F38" i="5"/>
  <c r="F37" i="5"/>
  <c r="F36" i="5"/>
  <c r="F35" i="5"/>
  <c r="F34" i="5"/>
  <c r="F33" i="5"/>
  <c r="F30" i="5"/>
  <c r="F29" i="5"/>
  <c r="F28" i="5"/>
  <c r="F27" i="5"/>
  <c r="F26" i="5"/>
  <c r="F25" i="5"/>
  <c r="F24" i="5"/>
  <c r="L160" i="1" l="1"/>
  <c r="F119" i="1"/>
  <c r="I119" i="1" s="1"/>
  <c r="F118" i="1"/>
  <c r="I111" i="1"/>
  <c r="I118" i="1" l="1"/>
  <c r="I18" i="1" l="1"/>
  <c r="I94" i="1"/>
  <c r="I67" i="1" l="1"/>
  <c r="I26" i="1"/>
  <c r="I25" i="1"/>
  <c r="I84" i="1"/>
  <c r="I140" i="1"/>
  <c r="I139" i="1"/>
  <c r="I138" i="1"/>
  <c r="I135" i="1"/>
  <c r="I134" i="1"/>
  <c r="I133" i="1"/>
  <c r="I132" i="1"/>
  <c r="I131" i="1"/>
  <c r="I130" i="1"/>
  <c r="I129" i="1"/>
  <c r="I29" i="1"/>
  <c r="I126" i="1"/>
  <c r="I124" i="1"/>
  <c r="I123" i="1"/>
  <c r="I122" i="1"/>
  <c r="E122" i="1"/>
  <c r="I114" i="1"/>
  <c r="I113" i="1"/>
  <c r="I112" i="1"/>
  <c r="I110" i="1"/>
  <c r="I106" i="1"/>
  <c r="I105" i="1"/>
  <c r="I104" i="1"/>
  <c r="I101" i="1"/>
  <c r="I100" i="1"/>
  <c r="I99" i="1"/>
  <c r="I98" i="1"/>
  <c r="I97" i="1"/>
  <c r="I96" i="1"/>
  <c r="I95" i="1"/>
  <c r="I93" i="1"/>
  <c r="I92" i="1"/>
  <c r="I91" i="1"/>
  <c r="I90" i="1"/>
  <c r="I89" i="1"/>
  <c r="I81" i="1"/>
  <c r="I80" i="1"/>
  <c r="I73" i="1"/>
  <c r="I72" i="1"/>
  <c r="E11" i="5"/>
  <c r="E8" i="5"/>
  <c r="I38" i="1"/>
  <c r="I69" i="1"/>
  <c r="I68" i="1"/>
  <c r="I66" i="1"/>
  <c r="I65" i="1"/>
  <c r="I64" i="1"/>
  <c r="I63" i="1"/>
  <c r="I62" i="1"/>
  <c r="I53" i="1"/>
  <c r="I54" i="1"/>
  <c r="I55" i="1"/>
  <c r="I56" i="1"/>
  <c r="I57" i="1"/>
  <c r="I58" i="1"/>
  <c r="I59" i="1"/>
  <c r="I52" i="1"/>
  <c r="I42" i="1"/>
  <c r="I43" i="1"/>
  <c r="I44" i="1"/>
  <c r="I45" i="1"/>
  <c r="I46" i="1"/>
  <c r="I47" i="1"/>
  <c r="I48" i="1"/>
  <c r="I49" i="1"/>
  <c r="I41" i="1"/>
  <c r="E13" i="8" l="1"/>
  <c r="H58" i="5"/>
  <c r="I58" i="5"/>
  <c r="I41" i="5"/>
  <c r="H41" i="5"/>
  <c r="E13" i="5"/>
  <c r="E10" i="5"/>
  <c r="K60" i="1" l="1"/>
  <c r="D6" i="8" s="1"/>
  <c r="K126" i="1"/>
  <c r="D11" i="8" s="1"/>
  <c r="L70" i="1"/>
  <c r="E7" i="8" s="1"/>
  <c r="L60" i="1"/>
  <c r="E6" i="8" s="1"/>
  <c r="K70" i="1"/>
  <c r="D7" i="8" s="1"/>
  <c r="D10" i="8"/>
  <c r="K140" i="1"/>
  <c r="D12" i="8" s="1"/>
  <c r="L140" i="1"/>
  <c r="E12" i="8" s="1"/>
  <c r="K101" i="1"/>
  <c r="D8" i="8" s="1"/>
  <c r="L119" i="1"/>
  <c r="E10" i="8" s="1"/>
  <c r="L126" i="1"/>
  <c r="E11" i="8" s="1"/>
  <c r="L101" i="1"/>
  <c r="E8" i="8" s="1"/>
  <c r="D15" i="8"/>
  <c r="H59" i="5"/>
  <c r="I59" i="5"/>
  <c r="E15" i="8" s="1"/>
  <c r="E17" i="5" l="1"/>
  <c r="I30" i="1"/>
  <c r="L50" i="1" l="1"/>
  <c r="E5" i="8" s="1"/>
  <c r="K50" i="1"/>
  <c r="D5" i="8" s="1"/>
  <c r="K39" i="1" l="1"/>
  <c r="D4" i="8" s="1"/>
  <c r="D18" i="8" s="1"/>
  <c r="L39" i="1"/>
  <c r="E4" i="8" s="1"/>
  <c r="E18" i="8" s="1"/>
  <c r="D19" i="8" l="1"/>
  <c r="D20" i="8" l="1"/>
</calcChain>
</file>

<file path=xl/sharedStrings.xml><?xml version="1.0" encoding="utf-8"?>
<sst xmlns="http://schemas.openxmlformats.org/spreadsheetml/2006/main" count="659" uniqueCount="325">
  <si>
    <t>jedn</t>
  </si>
  <si>
    <t>jcena</t>
  </si>
  <si>
    <t>jcena dodávka</t>
  </si>
  <si>
    <t>celkem dodávka</t>
  </si>
  <si>
    <t>montáž</t>
  </si>
  <si>
    <t>MTZ</t>
  </si>
  <si>
    <t>číslo výrobce</t>
  </si>
  <si>
    <t>výrobce</t>
  </si>
  <si>
    <t>Název souborný</t>
  </si>
  <si>
    <t>Popis prvku</t>
  </si>
  <si>
    <t>Ventil k expanzi OVE 1"</t>
  </si>
  <si>
    <t>m</t>
  </si>
  <si>
    <t>soubor</t>
  </si>
  <si>
    <t>Podůrný rám pro instalaci kotlů</t>
  </si>
  <si>
    <t>spojeno svařováním ocel L60/60/6 - 5,7kg/m´</t>
  </si>
  <si>
    <t>atyp</t>
  </si>
  <si>
    <t>okruhů</t>
  </si>
  <si>
    <t>Dopojení ke stávajícím rozvodům</t>
  </si>
  <si>
    <t>DN 65</t>
  </si>
  <si>
    <t>DN80</t>
  </si>
  <si>
    <t>DN100</t>
  </si>
  <si>
    <t>DN 125</t>
  </si>
  <si>
    <t>DN 150</t>
  </si>
  <si>
    <t>DN65</t>
  </si>
  <si>
    <t>ks</t>
  </si>
  <si>
    <t>DN 15</t>
  </si>
  <si>
    <t>DN 25</t>
  </si>
  <si>
    <t>DN 40</t>
  </si>
  <si>
    <t>DN 50</t>
  </si>
  <si>
    <t>DN 80</t>
  </si>
  <si>
    <t>DN 100</t>
  </si>
  <si>
    <t>57/2,9</t>
  </si>
  <si>
    <t>76/3,2</t>
  </si>
  <si>
    <t>89/3,6</t>
  </si>
  <si>
    <t>108/4,0</t>
  </si>
  <si>
    <t>159/4,5</t>
  </si>
  <si>
    <t>133/4,0</t>
  </si>
  <si>
    <t>DOD</t>
  </si>
  <si>
    <t>Přírubový spoj</t>
  </si>
  <si>
    <t>včetně návarku a zkušebního kohoutu K70</t>
  </si>
  <si>
    <t>Teploměr dvojkovový včetně návarku</t>
  </si>
  <si>
    <t>Kruhová klapka DN 65-PN10/16</t>
  </si>
  <si>
    <t>Kruhová klapka DN 50-PN10/16</t>
  </si>
  <si>
    <t>Nastavovací ventil DN 65</t>
  </si>
  <si>
    <t>Nastavovací ventil DN 50</t>
  </si>
  <si>
    <t>Kulový kohout tmax=120°C</t>
  </si>
  <si>
    <t>DN25</t>
  </si>
  <si>
    <t>DN20</t>
  </si>
  <si>
    <t>Tlakoměr 0-1000kPa (0-1MPa)</t>
  </si>
  <si>
    <t>Zpětný ventil DN 20 mosazný vodorovný</t>
  </si>
  <si>
    <t>Vodoměr Qp=1.5 m3/hod l=110mm, G3/4"</t>
  </si>
  <si>
    <t>Nádrž ocelová beztlaká</t>
  </si>
  <si>
    <t>600/600/600mm</t>
  </si>
  <si>
    <t>včetně hadicové přípojky a plovoucího hlad.čidla, a el. připojení</t>
  </si>
  <si>
    <t>vč.tvarových kusů a uchycení</t>
  </si>
  <si>
    <t>Kulový kohout plynový</t>
  </si>
  <si>
    <t>DN 32</t>
  </si>
  <si>
    <t>Kulový kohout plynový vzorkovací</t>
  </si>
  <si>
    <t>DN 10</t>
  </si>
  <si>
    <t xml:space="preserve">Potrubí ocel. </t>
  </si>
  <si>
    <t>Tlakoměr d=100 HUTIRA</t>
  </si>
  <si>
    <t>0-10 kPa</t>
  </si>
  <si>
    <t>Průraz zdí či podl tl.500mm</t>
  </si>
  <si>
    <t>ukotvení kotlů a expanderu</t>
  </si>
  <si>
    <t>Vymalování</t>
  </si>
  <si>
    <t>Tepelné izolace</t>
  </si>
  <si>
    <t>hod</t>
  </si>
  <si>
    <t>Rozvaděč pro ovl. prvků kotelny</t>
  </si>
  <si>
    <t>Napojení čidla  úniku plynu</t>
  </si>
  <si>
    <t>Čidlo zaplavení Schrack relé</t>
  </si>
  <si>
    <t>Čidlo přetopení - termostat - hav. Vypíníání chodu kotelny nad t=40°C</t>
  </si>
  <si>
    <t xml:space="preserve">Napojení odvodu kondenzátu z přepad jímky </t>
  </si>
  <si>
    <t>Havarijní tlačítka - odstavení kotelny</t>
  </si>
  <si>
    <t>Uzemnění komína</t>
  </si>
  <si>
    <t>Signalizace, světlo, houkačka</t>
  </si>
  <si>
    <t>soub.</t>
  </si>
  <si>
    <t>Osvětlení</t>
  </si>
  <si>
    <t>Zřízení zásuvky</t>
  </si>
  <si>
    <t>6A samostatně jištěno</t>
  </si>
  <si>
    <t>topná zkouška</t>
  </si>
  <si>
    <t>Topení</t>
  </si>
  <si>
    <t>dilatační zkouška</t>
  </si>
  <si>
    <t>zkouška těsnosti</t>
  </si>
  <si>
    <t>Zkouška pevnosti potrubí</t>
  </si>
  <si>
    <t>vnitřní plynovod</t>
  </si>
  <si>
    <t>Zkouška těsnosti</t>
  </si>
  <si>
    <t xml:space="preserve">Zkouška provozuschopnosti plynovodu spoje, propoje </t>
  </si>
  <si>
    <t>Revize plynu</t>
  </si>
  <si>
    <t>Revize elektro</t>
  </si>
  <si>
    <t>Celkem bez DPH</t>
  </si>
  <si>
    <t>montážně přivařit sběrač s rozdělovačem do jednoho tělesa - nepropojeno</t>
  </si>
  <si>
    <t>tl. 40mm</t>
  </si>
  <si>
    <t>tl.60 mm</t>
  </si>
  <si>
    <t>tl.100mm</t>
  </si>
  <si>
    <t>tl. 160 mm</t>
  </si>
  <si>
    <t>Tepelné izolace trubice z minerální vlny s al. Fóliíí</t>
  </si>
  <si>
    <t>potrubí ocelBezešvé P235TR2/11353.1</t>
  </si>
  <si>
    <t>potrubí ocelBezešvé P235TR2/11353.2</t>
  </si>
  <si>
    <t>potrubí ocelBezešvé P235TR2/11353.3</t>
  </si>
  <si>
    <t>potrubí ocelBezešvé P235TR2/11353.4</t>
  </si>
  <si>
    <t>potrubí ocelBezešvé P235TR2/11353.5</t>
  </si>
  <si>
    <t>potrubí ocelBezešvé P235TR2/11353.6</t>
  </si>
  <si>
    <t>potrubí ocelBezešvé P235TR2/11353.7</t>
  </si>
  <si>
    <t>potrubí ocelBezešvé P235TR2/11353.8</t>
  </si>
  <si>
    <t>potrubí ocelBezešvé P235TR2/11353.9</t>
  </si>
  <si>
    <t>včetně tvarových kusů a podpor</t>
  </si>
  <si>
    <t>Nátěry dvojnásobné syntetické se základním nátěrem</t>
  </si>
  <si>
    <t>Nátěry</t>
  </si>
  <si>
    <t>Strojovna</t>
  </si>
  <si>
    <t>Podůrný rám Rozdělovač sběrač</t>
  </si>
  <si>
    <t>spojeno svařováním ocel U 120/70/10 - 18,72 kg/m´</t>
  </si>
  <si>
    <t>Rozdělovač / sběrač klasický DN250</t>
  </si>
  <si>
    <t xml:space="preserve">RZP </t>
  </si>
  <si>
    <t>Komíny</t>
  </si>
  <si>
    <t>HZS</t>
  </si>
  <si>
    <t>Výška komínu:</t>
  </si>
  <si>
    <t>Vnitřní průměr komína:</t>
  </si>
  <si>
    <t>Účinná výška:</t>
  </si>
  <si>
    <t>Vnější průměr komína:</t>
  </si>
  <si>
    <t>Spotřebič:</t>
  </si>
  <si>
    <t>Lokalita:</t>
  </si>
  <si>
    <t>Dělené odkouření a sání. Sání pro všechny kotle společné.</t>
  </si>
  <si>
    <t>Cenová kalkulace:</t>
  </si>
  <si>
    <t>Komponenty kouřovodu a komínu:</t>
  </si>
  <si>
    <t>Doprava materiálu:</t>
  </si>
  <si>
    <t>Výpis prvků:</t>
  </si>
  <si>
    <t>Kód prvku</t>
  </si>
  <si>
    <t>Název a DN (mm)</t>
  </si>
  <si>
    <t>Počet</t>
  </si>
  <si>
    <t>Kaskáda a kouřovod</t>
  </si>
  <si>
    <t>Koncový kus kaskády se sifonem</t>
  </si>
  <si>
    <t>ZUWK01</t>
  </si>
  <si>
    <t>Hadice pro odvod kondenzátu 1bm</t>
  </si>
  <si>
    <t>Trubkový díl s 45° odbočkou</t>
  </si>
  <si>
    <t>Revizní koleno 87°</t>
  </si>
  <si>
    <t>Trubka s hrdlem 0,5m</t>
  </si>
  <si>
    <t>Sání</t>
  </si>
  <si>
    <t>PPRM51</t>
  </si>
  <si>
    <t>Revizní T-kus s měřícím otvorem (redukovaný)</t>
  </si>
  <si>
    <t>Trubkový díl s 87° odbočkou</t>
  </si>
  <si>
    <t>Koleno 87°</t>
  </si>
  <si>
    <t>Ukončovací trubka bez hrdla (černá)</t>
  </si>
  <si>
    <t>TTLG03</t>
  </si>
  <si>
    <t>Větrací mřížka hliník</t>
  </si>
  <si>
    <t>300x300</t>
  </si>
  <si>
    <t>Komín</t>
  </si>
  <si>
    <t>Dodávka celkem</t>
  </si>
  <si>
    <t>Montáž celkem</t>
  </si>
  <si>
    <t>DOD celk</t>
  </si>
  <si>
    <t>MTZ celk</t>
  </si>
  <si>
    <t>Celkem DOD bez DPH:</t>
  </si>
  <si>
    <t>jednotka ozn.</t>
  </si>
  <si>
    <t>Potrubí</t>
  </si>
  <si>
    <t>DN 40-PN 16</t>
  </si>
  <si>
    <t>DN 50-PN16</t>
  </si>
  <si>
    <t>DN 65-PN16</t>
  </si>
  <si>
    <t>DN 80-PN16</t>
  </si>
  <si>
    <t>DN 100-PN16</t>
  </si>
  <si>
    <t>DN 125-PN16</t>
  </si>
  <si>
    <t>DN 150-PN16</t>
  </si>
  <si>
    <t>Tlakoměr 0-600 kPa</t>
  </si>
  <si>
    <t>Buracco 620B</t>
  </si>
  <si>
    <t>Kruhová klapka DN 80-PN10/15</t>
  </si>
  <si>
    <t>Kruhová klapka DN 100-PN10/14</t>
  </si>
  <si>
    <t>Kruhová klapka DN 125-PN10/13</t>
  </si>
  <si>
    <t>Kruhová klapka DN 150-PN10/12</t>
  </si>
  <si>
    <t>Nastavovací ventil DN 80</t>
  </si>
  <si>
    <t>Vnitřní plyn</t>
  </si>
  <si>
    <t>Stavební výpomoci</t>
  </si>
  <si>
    <t>Směšovací klapka</t>
  </si>
  <si>
    <t>Směšovací klapka DN65</t>
  </si>
  <si>
    <t>Servopohon</t>
  </si>
  <si>
    <t>230V, 120sec. Souč dodávky s klapkou</t>
  </si>
  <si>
    <t>nutno pořídít od jednoho výrobce</t>
  </si>
  <si>
    <t>Čerpadla napojení</t>
  </si>
  <si>
    <t>Elektro</t>
  </si>
  <si>
    <t>Náklady hrazené HZS hrubou zúčtovací sazbou (hodinovky)</t>
  </si>
  <si>
    <t>Kotelna</t>
  </si>
  <si>
    <t>Stavební úpravy</t>
  </si>
  <si>
    <t>Elektro a MaR</t>
  </si>
  <si>
    <t>do DN 50</t>
  </si>
  <si>
    <t>do DN 51</t>
  </si>
  <si>
    <t>do DN 52</t>
  </si>
  <si>
    <t>do DN 100</t>
  </si>
  <si>
    <t>do DN 150</t>
  </si>
  <si>
    <t>demontáže</t>
  </si>
  <si>
    <t>Celkem</t>
  </si>
  <si>
    <t>Excalibur Army s.r.o., provozovna Šternberk</t>
  </si>
  <si>
    <t>INV:</t>
  </si>
  <si>
    <t>AKCE:</t>
  </si>
  <si>
    <t>Rekapitulace rozpočtu</t>
  </si>
  <si>
    <t>Celkem s DPH</t>
  </si>
  <si>
    <t>Celkem celkem bez DPH</t>
  </si>
  <si>
    <t>Cena/Ks</t>
  </si>
  <si>
    <t>Sortiment dle ceníku Almeva (plast, hliník) 1.2.2018</t>
  </si>
  <si>
    <t>PPEKA0</t>
  </si>
  <si>
    <t>PPRK10</t>
  </si>
  <si>
    <t>200/110</t>
  </si>
  <si>
    <t>PPRM20</t>
  </si>
  <si>
    <t>Trubka s hrdlem 2m</t>
  </si>
  <si>
    <t>PPSB90</t>
  </si>
  <si>
    <t>PPRM50</t>
  </si>
  <si>
    <t>PPRB90</t>
  </si>
  <si>
    <t>PPKT30</t>
  </si>
  <si>
    <t>110*/200</t>
  </si>
  <si>
    <t>PPTE10</t>
  </si>
  <si>
    <t>PPRS50</t>
  </si>
  <si>
    <t>Sortiment dle ceníku Almeva (nerez) 1.9.2017</t>
  </si>
  <si>
    <t>IVDEDU20</t>
  </si>
  <si>
    <t>Přechodový díl EW-DW25/200</t>
  </si>
  <si>
    <t>200/250</t>
  </si>
  <si>
    <t>IVDRM520</t>
  </si>
  <si>
    <t>Rovný díl 450mm DW25/200</t>
  </si>
  <si>
    <t>IVDZSU20</t>
  </si>
  <si>
    <t>Vynášecí díl DW25/200</t>
  </si>
  <si>
    <t>IVDRTN20</t>
  </si>
  <si>
    <t>Kontrolní díl DW25/200</t>
  </si>
  <si>
    <t>IVDRM120</t>
  </si>
  <si>
    <t>Rovný díl 950mm DW25/200</t>
  </si>
  <si>
    <t>IVDRM020</t>
  </si>
  <si>
    <t>Rovný díl 200mm DW25/200</t>
  </si>
  <si>
    <t>IVDDEU20</t>
  </si>
  <si>
    <t>Hlavice a přechodový díl DW25-EW/200</t>
  </si>
  <si>
    <t>IVEMDE20</t>
  </si>
  <si>
    <t>Těsnění Silikon  /200</t>
  </si>
  <si>
    <t>IVEWBU25</t>
  </si>
  <si>
    <t>Rozeta a manž. proti zatékání EW/250</t>
  </si>
  <si>
    <t>IVDWK025</t>
  </si>
  <si>
    <t>Konzole trojúhelníková (odstup 50-130mm) DW25/250</t>
  </si>
  <si>
    <t>IVDWHF25</t>
  </si>
  <si>
    <t>Stěnová objímka (odstup 50mm) DW25/250</t>
  </si>
  <si>
    <t>DN15</t>
  </si>
  <si>
    <t>Zeparo G FORCE vč.mag.tyče DN 65</t>
  </si>
  <si>
    <t>Potrubí DN 20 závitové pozinkované</t>
  </si>
  <si>
    <t>Potrubí DN 20 závitové černé</t>
  </si>
  <si>
    <t>B58</t>
  </si>
  <si>
    <t>Kotelna plynová v objektu B58, Šternberk</t>
  </si>
  <si>
    <t>Excalibur, Šternberk - B58</t>
  </si>
  <si>
    <t>ZEPARO</t>
  </si>
  <si>
    <t>Automatický filtr - separátor kalů</t>
  </si>
  <si>
    <t>Demineralizační patrona s kapacitou 40 000 l x°dH. Připojení 2x G 3/4", výška 1065 mm, Ø 237 mm. Hnotnost 40 kg. Objem náplně 40 l. Výdrž náplně při 20°dH vstupní vody : 2 000 l upravené vody.</t>
  </si>
  <si>
    <t>Přístroj pro optickou kontrolu vodivosti upravené plnící vody. Indikace na hodnotu pod 10 μS/cm 2 LED červená / zelená. Provoz na baterie</t>
  </si>
  <si>
    <t>DN 160</t>
  </si>
  <si>
    <t>Nátěry dvojnásobné syntetické se základním nátěrem - žlutá</t>
  </si>
  <si>
    <t>GSM Modul</t>
  </si>
  <si>
    <t>Poruchová signalizace IE-8D</t>
  </si>
  <si>
    <t>Vypuštění a napuštění  odvzdušnění</t>
  </si>
  <si>
    <t>Vypuštění jen části vody v demontované čísti, napuštění a odvzdušnění celé soustavy vedení</t>
  </si>
  <si>
    <t>Staveništní přesun hmot</t>
  </si>
  <si>
    <t>Plošina nůžková</t>
  </si>
  <si>
    <t>Revize tlakové nádoby</t>
  </si>
  <si>
    <t>Výchozí a první provozní</t>
  </si>
  <si>
    <t>Chemická úprava vody v systému ÚT - odhad</t>
  </si>
  <si>
    <r>
      <t>Montáž komína a kaskády</t>
    </r>
    <r>
      <rPr>
        <sz val="11"/>
        <color rgb="FFFF0000"/>
        <rFont val="Calibri"/>
        <family val="2"/>
        <charset val="238"/>
        <scheme val="minor"/>
      </rPr>
      <t xml:space="preserve"> in situ:</t>
    </r>
  </si>
  <si>
    <t>Revize komína:</t>
  </si>
  <si>
    <t>soub</t>
  </si>
  <si>
    <t>uvedení zařízení do provozu</t>
  </si>
  <si>
    <t>Stavební výpomoci - zapravení (omítky - průrazy)</t>
  </si>
  <si>
    <t>Digitální měřič vodivosti</t>
  </si>
  <si>
    <t>NE 0.1-neutraliz. Zařízení + granulát</t>
  </si>
  <si>
    <t>Modul směšovace otopného okruhu.</t>
  </si>
  <si>
    <t>Neutralizační zařízení se skládá z plastové nádoby s neutralizačním oddílem, vč. granulátu, cca do 800 kW.</t>
  </si>
  <si>
    <t>Komfortní modulační regulátor se sběrnicí EMS plus, ovládání dle teploty prostoru nebo s možností řízení dle venkovní teploty, 2 vlastní časové programy, možnost rozšíření funkce i pro ovládání kaskády kotlů a otopných okruhu (s/bez smešovače). V kombinaci s MC 400 je možné použít modulu. Možnost ovládání až 4 otopných okruhu (s/bez smešovace). V kombinaci s MC 400 je možné použít i pro ovládání kaskády kotlů.</t>
  </si>
  <si>
    <t>příslušenství kotle</t>
  </si>
  <si>
    <t>záslepka na připojovací kus kotle</t>
  </si>
  <si>
    <t>Přechodka s DN100 na DN110 s měřícím otvorem na přisávací otvor kotle</t>
  </si>
  <si>
    <t>kód</t>
  </si>
  <si>
    <t>název prvku</t>
  </si>
  <si>
    <t>POČET JEDNOTEK</t>
  </si>
  <si>
    <t>Flexi prodloužení  100/425-1000mm SÁNÍ</t>
  </si>
  <si>
    <t>Koleno 45° pr.100mm AL</t>
  </si>
  <si>
    <t>Koleno 90° pr.100mm AL s revizním otvorem</t>
  </si>
  <si>
    <t>Koleno 90° pr.100mm AL</t>
  </si>
  <si>
    <t>Kondenzační jímka T-kus AL pr.100/100mm s uzávěrem</t>
  </si>
  <si>
    <t>Prodloužení AL 100/1000mm</t>
  </si>
  <si>
    <t>Flexi prodloužení  100/500mm ODTAH</t>
  </si>
  <si>
    <t>Koaxiální odkouření  S/O AL 100/100/150(1060mm)</t>
  </si>
  <si>
    <t>Kryt komína D150</t>
  </si>
  <si>
    <t>Prostorový termostat, krytí IP54</t>
  </si>
  <si>
    <t>Koaxiální hlavice horizontální prům.100/d150mm</t>
  </si>
  <si>
    <t>CELKEM</t>
  </si>
  <si>
    <t>CELKEM BEZ DPH</t>
  </si>
  <si>
    <t>jedn cena</t>
  </si>
  <si>
    <t xml:space="preserve">  celkem dodávka</t>
  </si>
  <si>
    <t>celkem MTZ</t>
  </si>
  <si>
    <t>Kotvení potrubí</t>
  </si>
  <si>
    <t>kg</t>
  </si>
  <si>
    <t>TVZ jednotky</t>
  </si>
  <si>
    <t>EXCALIBUR B58</t>
  </si>
  <si>
    <t>mezisoučet dodávka</t>
  </si>
  <si>
    <t>mezisoučet montáž</t>
  </si>
  <si>
    <t>pomocný rozměr</t>
  </si>
  <si>
    <t>pomocný název</t>
  </si>
  <si>
    <t>nástěnný kondezační kotel</t>
  </si>
  <si>
    <t>Nástěnný kondenzační kotel, výkon 95 kW +-5kW, s výměníkem tepla ze slitiny hliníku a křemíku, bez oběhového čerpadla a pojistného ventilu.</t>
  </si>
  <si>
    <t xml:space="preserve">spalinová klapka DN160, </t>
  </si>
  <si>
    <t xml:space="preserve">koleno redukční s kontrolním otvorem DN160-DN110, </t>
  </si>
  <si>
    <t>Čerp. skupina &gt;50 kW V2+zpět. klapka</t>
  </si>
  <si>
    <t>K připojení pod kotel, vč. izolace. Obsahuje oběhové čerpadlo, pojistný ventil 3b, uzavírací kohouty vč. teploměru, zpětnou klapku, napojení pro externí expanzní nádobu, napouštecí kohout a manometr</t>
  </si>
  <si>
    <t>prostorový modulační regulátor</t>
  </si>
  <si>
    <t>Kask.jednotka 3xkotel V2-3 vedle</t>
  </si>
  <si>
    <r>
      <t>Kaskádová jednotka pro 3 kotle GB162-70/85/100, montážní rám, anuloid k levé či pravé montáži, výstup 2 1/2""</t>
    </r>
    <r>
      <rPr>
        <sz val="11"/>
        <rFont val="Calibri"/>
        <family val="2"/>
        <charset val="238"/>
        <scheme val="minor"/>
      </rPr>
      <t xml:space="preserve"> (průtok max. 17 m3/h)</t>
    </r>
    <r>
      <rPr>
        <sz val="11"/>
        <color theme="1"/>
        <rFont val="Calibri"/>
        <family val="2"/>
        <charset val="238"/>
        <scheme val="minor"/>
      </rPr>
      <t>, sběrné potrubí pod kotli výstup/zpátečka, plynová trubka 2"", vč. izolace</t>
    </r>
  </si>
  <si>
    <t>Modul  s čidlem do anuloidu</t>
  </si>
  <si>
    <t>Kaskádový modul pro ovládání kaskády až 4 kotlů s EMS v kombinaci s regulátorem, včetně teplotního čidla do anuloidu</t>
  </si>
  <si>
    <t xml:space="preserve">Modul </t>
  </si>
  <si>
    <t>Expanzní nádoba pro soustavu vody, zvýšené nároky korozní odolnosti</t>
  </si>
  <si>
    <t xml:space="preserve">Demineralizační patrona </t>
  </si>
  <si>
    <t xml:space="preserve">Montážní rám pro kotel </t>
  </si>
  <si>
    <t>Montážní rám pro kotel. Pro montáž na zem. Bílý lakovaný ocelový rám</t>
  </si>
  <si>
    <t>oběhové čerpadlo</t>
  </si>
  <si>
    <t xml:space="preserve">Čerpadlo </t>
  </si>
  <si>
    <t>m2</t>
  </si>
  <si>
    <t>3x závěsný kotel</t>
  </si>
  <si>
    <t>č.</t>
  </si>
  <si>
    <t>Plynový ohřívač vzduchu  - ŽLUTÁ RAL 1021 - vertikální bez žaluzie - UDP v ceně</t>
  </si>
  <si>
    <t>elektronicky řízené přírubové oběhové čerpadlo k cirkulaci kapalin DN 80, dopravní výška max. 120, řady 3</t>
  </si>
  <si>
    <t>elektronicky řízené přírubové oběhové čerpadlo k cirkulaci kapalin DN 50, dopravní výška max. 120, řady 3</t>
  </si>
  <si>
    <t>4 x LED svítidlo pro intenzitu osvětlení 400 lux</t>
  </si>
  <si>
    <t>dokumentace skutečného provedení</t>
  </si>
  <si>
    <t>ponorné kalové čerpadlo, H=10m; Q=100 l/h</t>
  </si>
  <si>
    <t>Exp. nádoba, objem 300l, max.tlak 6 barů</t>
  </si>
  <si>
    <t>Exp. nádoba, objem 35l, max.tlak 6 barů</t>
  </si>
  <si>
    <t>včetně dodání dvoustupňového detektoru úniku plynu, s logikou NC, 230V</t>
  </si>
  <si>
    <t>typ; označení; rozměr</t>
  </si>
  <si>
    <t>vyplnit pouze takto označené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</si>
</sst>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0.00\ &quot;m&quot;"/>
    <numFmt numFmtId="165" formatCode="0.0\ \k\g"/>
    <numFmt numFmtId="166" formatCode="0\ &quot;mm&quot;"/>
    <numFmt numFmtId="167" formatCode="[$€-2]\ #,##0.00;\-[$€-2]\ #,##0.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 CE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40404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auto="1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11" fillId="2" borderId="1" xfId="0" applyFont="1" applyFill="1" applyBorder="1"/>
    <xf numFmtId="0" fontId="11" fillId="2" borderId="5" xfId="0" applyFont="1" applyFill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1" fillId="3" borderId="1" xfId="0" applyFont="1" applyFill="1" applyBorder="1"/>
    <xf numFmtId="44" fontId="11" fillId="0" borderId="0" xfId="1" applyFont="1"/>
    <xf numFmtId="44" fontId="11" fillId="7" borderId="1" xfId="0" applyNumberFormat="1" applyFont="1" applyFill="1" applyBorder="1"/>
    <xf numFmtId="0" fontId="17" fillId="0" borderId="0" xfId="0" applyFont="1"/>
    <xf numFmtId="44" fontId="11" fillId="2" borderId="1" xfId="0" applyNumberFormat="1" applyFont="1" applyFill="1" applyBorder="1"/>
    <xf numFmtId="0" fontId="12" fillId="2" borderId="5" xfId="0" applyFont="1" applyFill="1" applyBorder="1"/>
    <xf numFmtId="44" fontId="11" fillId="2" borderId="9" xfId="0" applyNumberFormat="1" applyFont="1" applyFill="1" applyBorder="1"/>
    <xf numFmtId="0" fontId="11" fillId="2" borderId="9" xfId="0" applyFont="1" applyFill="1" applyBorder="1"/>
    <xf numFmtId="0" fontId="0" fillId="0" borderId="5" xfId="0" applyBorder="1"/>
    <xf numFmtId="0" fontId="0" fillId="0" borderId="6" xfId="0" applyBorder="1"/>
    <xf numFmtId="0" fontId="11" fillId="0" borderId="1" xfId="0" applyFont="1" applyBorder="1"/>
    <xf numFmtId="0" fontId="12" fillId="0" borderId="1" xfId="0" applyFont="1" applyBorder="1"/>
    <xf numFmtId="44" fontId="11" fillId="0" borderId="1" xfId="0" applyNumberFormat="1" applyFont="1" applyBorder="1"/>
    <xf numFmtId="0" fontId="21" fillId="0" borderId="1" xfId="2" applyFont="1" applyBorder="1" applyAlignment="1">
      <alignment horizontal="center"/>
    </xf>
    <xf numFmtId="0" fontId="22" fillId="0" borderId="1" xfId="2" applyFont="1" applyBorder="1" applyAlignment="1">
      <alignment horizontal="center" vertical="top" wrapText="1"/>
    </xf>
    <xf numFmtId="0" fontId="22" fillId="0" borderId="1" xfId="2" applyFont="1" applyBorder="1" applyAlignment="1">
      <alignment vertical="top" wrapText="1"/>
    </xf>
    <xf numFmtId="0" fontId="23" fillId="0" borderId="1" xfId="2" applyFont="1" applyBorder="1" applyAlignment="1">
      <alignment horizontal="center" vertical="top" wrapText="1"/>
    </xf>
    <xf numFmtId="0" fontId="22" fillId="0" borderId="1" xfId="2" applyFont="1" applyFill="1" applyBorder="1" applyAlignment="1">
      <alignment horizontal="center" vertical="top" wrapText="1"/>
    </xf>
    <xf numFmtId="0" fontId="23" fillId="0" borderId="1" xfId="2" applyFont="1" applyFill="1" applyBorder="1" applyAlignment="1">
      <alignment horizontal="center" vertical="top" wrapText="1"/>
    </xf>
    <xf numFmtId="0" fontId="22" fillId="0" borderId="1" xfId="2" applyFont="1" applyBorder="1" applyAlignment="1" applyProtection="1">
      <alignment horizontal="center"/>
      <protection locked="0"/>
    </xf>
    <xf numFmtId="0" fontId="23" fillId="0" borderId="1" xfId="2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right"/>
    </xf>
    <xf numFmtId="165" fontId="16" fillId="0" borderId="1" xfId="0" applyNumberFormat="1" applyFont="1" applyBorder="1"/>
    <xf numFmtId="0" fontId="16" fillId="0" borderId="1" xfId="0" applyFont="1" applyFill="1" applyBorder="1"/>
    <xf numFmtId="0" fontId="17" fillId="0" borderId="1" xfId="0" applyFont="1" applyBorder="1" applyAlignment="1">
      <alignment horizontal="right"/>
    </xf>
    <xf numFmtId="44" fontId="12" fillId="0" borderId="0" xfId="0" applyNumberFormat="1" applyFont="1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2" fillId="4" borderId="1" xfId="0" applyFont="1" applyFill="1" applyBorder="1"/>
    <xf numFmtId="0" fontId="5" fillId="4" borderId="1" xfId="0" applyFont="1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0" xfId="0" applyFill="1"/>
    <xf numFmtId="0" fontId="4" fillId="0" borderId="0" xfId="0" applyFont="1" applyFill="1" applyBorder="1"/>
    <xf numFmtId="0" fontId="4" fillId="0" borderId="13" xfId="0" applyFont="1" applyFill="1" applyBorder="1"/>
    <xf numFmtId="0" fontId="0" fillId="0" borderId="1" xfId="0" applyFill="1" applyBorder="1" applyAlignment="1">
      <alignment vertical="justify"/>
    </xf>
    <xf numFmtId="0" fontId="0" fillId="0" borderId="1" xfId="0" applyFill="1" applyBorder="1" applyAlignment="1">
      <alignment horizontal="justify" textRotation="90"/>
    </xf>
    <xf numFmtId="0" fontId="0" fillId="0" borderId="0" xfId="0" applyFill="1" applyAlignment="1">
      <alignment horizontal="justify" textRotation="90"/>
    </xf>
    <xf numFmtId="0" fontId="2" fillId="0" borderId="1" xfId="0" applyFont="1" applyFill="1" applyBorder="1"/>
    <xf numFmtId="0" fontId="5" fillId="0" borderId="1" xfId="0" applyFont="1" applyFill="1" applyBorder="1"/>
    <xf numFmtId="44" fontId="0" fillId="0" borderId="1" xfId="1" applyFont="1" applyFill="1" applyBorder="1"/>
    <xf numFmtId="44" fontId="0" fillId="0" borderId="0" xfId="1" applyFont="1" applyFill="1"/>
    <xf numFmtId="0" fontId="0" fillId="0" borderId="1" xfId="0" applyFont="1" applyFill="1" applyBorder="1"/>
    <xf numFmtId="0" fontId="6" fillId="0" borderId="1" xfId="0" applyFont="1" applyFill="1" applyBorder="1"/>
    <xf numFmtId="44" fontId="6" fillId="0" borderId="1" xfId="1" applyFont="1" applyFill="1" applyBorder="1"/>
    <xf numFmtId="44" fontId="6" fillId="0" borderId="0" xfId="1" applyFont="1" applyFill="1" applyBorder="1"/>
    <xf numFmtId="0" fontId="6" fillId="0" borderId="0" xfId="0" applyFont="1" applyFill="1" applyBorder="1"/>
    <xf numFmtId="44" fontId="4" fillId="0" borderId="0" xfId="1" applyFont="1" applyFill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justify"/>
    </xf>
    <xf numFmtId="44" fontId="4" fillId="0" borderId="0" xfId="0" applyNumberFormat="1" applyFont="1" applyFill="1"/>
    <xf numFmtId="0" fontId="18" fillId="0" borderId="1" xfId="0" applyFont="1" applyFill="1" applyBorder="1"/>
    <xf numFmtId="0" fontId="6" fillId="0" borderId="1" xfId="0" applyFont="1" applyFill="1" applyBorder="1" applyAlignment="1">
      <alignment vertical="justify"/>
    </xf>
    <xf numFmtId="0" fontId="19" fillId="0" borderId="1" xfId="0" applyFont="1" applyFill="1" applyBorder="1"/>
    <xf numFmtId="0" fontId="10" fillId="0" borderId="1" xfId="0" applyFont="1" applyFill="1" applyBorder="1"/>
    <xf numFmtId="44" fontId="8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justify"/>
    </xf>
    <xf numFmtId="0" fontId="0" fillId="0" borderId="0" xfId="0" applyFill="1" applyBorder="1"/>
    <xf numFmtId="0" fontId="0" fillId="0" borderId="0" xfId="0" applyFill="1" applyAlignment="1">
      <alignment vertical="justify"/>
    </xf>
    <xf numFmtId="0" fontId="0" fillId="8" borderId="1" xfId="0" applyFill="1" applyBorder="1" applyAlignment="1">
      <alignment horizontal="justify" textRotation="90"/>
    </xf>
    <xf numFmtId="44" fontId="0" fillId="8" borderId="1" xfId="1" applyFont="1" applyFill="1" applyBorder="1"/>
    <xf numFmtId="44" fontId="6" fillId="8" borderId="1" xfId="1" applyFont="1" applyFill="1" applyBorder="1"/>
    <xf numFmtId="0" fontId="0" fillId="8" borderId="1" xfId="0" applyFill="1" applyBorder="1"/>
    <xf numFmtId="0" fontId="6" fillId="8" borderId="0" xfId="0" applyFont="1" applyFill="1" applyBorder="1"/>
    <xf numFmtId="0" fontId="0" fillId="8" borderId="0" xfId="0" applyFill="1" applyBorder="1" applyAlignment="1">
      <alignment vertical="justify"/>
    </xf>
    <xf numFmtId="0" fontId="0" fillId="8" borderId="0" xfId="0" applyFill="1"/>
    <xf numFmtId="167" fontId="0" fillId="0" borderId="0" xfId="1" applyNumberFormat="1" applyFont="1" applyBorder="1"/>
    <xf numFmtId="44" fontId="4" fillId="0" borderId="0" xfId="1" applyFont="1" applyFill="1" applyBorder="1"/>
    <xf numFmtId="0" fontId="4" fillId="0" borderId="0" xfId="0" applyFont="1" applyFill="1"/>
    <xf numFmtId="14" fontId="0" fillId="0" borderId="0" xfId="0" applyNumberFormat="1"/>
    <xf numFmtId="0" fontId="6" fillId="0" borderId="1" xfId="0" applyFont="1" applyFill="1" applyBorder="1" applyAlignment="1">
      <alignment horizontal="center"/>
    </xf>
    <xf numFmtId="0" fontId="11" fillId="0" borderId="0" xfId="0" applyFont="1" applyFill="1"/>
    <xf numFmtId="44" fontId="22" fillId="0" borderId="1" xfId="1" applyFont="1" applyBorder="1" applyAlignment="1">
      <alignment horizontal="center" vertical="top" wrapText="1"/>
    </xf>
    <xf numFmtId="49" fontId="0" fillId="9" borderId="1" xfId="0" applyNumberFormat="1" applyFill="1" applyBorder="1" applyAlignment="1">
      <alignment vertical="top"/>
    </xf>
    <xf numFmtId="44" fontId="0" fillId="0" borderId="1" xfId="1" applyFont="1" applyBorder="1"/>
    <xf numFmtId="44" fontId="0" fillId="0" borderId="9" xfId="1" applyFont="1" applyBorder="1"/>
    <xf numFmtId="49" fontId="0" fillId="9" borderId="7" xfId="0" applyNumberFormat="1" applyFill="1" applyBorder="1" applyAlignment="1">
      <alignment vertical="top"/>
    </xf>
    <xf numFmtId="49" fontId="0" fillId="9" borderId="5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justify"/>
    </xf>
    <xf numFmtId="0" fontId="0" fillId="0" borderId="4" xfId="0" applyBorder="1" applyAlignment="1">
      <alignment horizontal="center"/>
    </xf>
    <xf numFmtId="0" fontId="0" fillId="0" borderId="3" xfId="0" applyBorder="1"/>
    <xf numFmtId="44" fontId="0" fillId="0" borderId="4" xfId="0" applyNumberFormat="1" applyBorder="1"/>
    <xf numFmtId="44" fontId="0" fillId="0" borderId="19" xfId="0" applyNumberFormat="1" applyBorder="1"/>
    <xf numFmtId="0" fontId="11" fillId="0" borderId="0" xfId="0" applyFont="1" applyBorder="1"/>
    <xf numFmtId="0" fontId="11" fillId="0" borderId="5" xfId="0" applyFont="1" applyBorder="1"/>
    <xf numFmtId="0" fontId="0" fillId="8" borderId="20" xfId="0" applyFill="1" applyBorder="1"/>
    <xf numFmtId="0" fontId="11" fillId="2" borderId="0" xfId="0" applyFont="1" applyFill="1" applyBorder="1"/>
    <xf numFmtId="0" fontId="0" fillId="0" borderId="1" xfId="0" applyBorder="1" applyAlignment="1">
      <alignment horizontal="center"/>
    </xf>
    <xf numFmtId="0" fontId="24" fillId="0" borderId="1" xfId="0" applyFont="1" applyBorder="1" applyAlignment="1">
      <alignment horizontal="left" vertical="center" wrapText="1" indent="1"/>
    </xf>
    <xf numFmtId="0" fontId="20" fillId="0" borderId="15" xfId="0" applyFont="1" applyBorder="1"/>
    <xf numFmtId="0" fontId="0" fillId="0" borderId="7" xfId="0" applyBorder="1"/>
    <xf numFmtId="0" fontId="0" fillId="0" borderId="8" xfId="0" applyBorder="1"/>
    <xf numFmtId="0" fontId="11" fillId="0" borderId="15" xfId="0" applyFont="1" applyBorder="1"/>
    <xf numFmtId="0" fontId="11" fillId="0" borderId="16" xfId="0" applyFont="1" applyBorder="1"/>
    <xf numFmtId="166" fontId="11" fillId="0" borderId="17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/>
    <xf numFmtId="0" fontId="4" fillId="8" borderId="1" xfId="0" applyFont="1" applyFill="1" applyBorder="1"/>
    <xf numFmtId="44" fontId="0" fillId="9" borderId="1" xfId="1" applyFont="1" applyFill="1" applyBorder="1" applyAlignment="1">
      <alignment vertical="top"/>
    </xf>
    <xf numFmtId="44" fontId="0" fillId="9" borderId="1" xfId="1" applyFont="1" applyFill="1" applyBorder="1" applyAlignment="1">
      <alignment horizontal="right" vertical="top"/>
    </xf>
    <xf numFmtId="44" fontId="4" fillId="0" borderId="1" xfId="1" applyFont="1" applyBorder="1"/>
    <xf numFmtId="44" fontId="4" fillId="0" borderId="1" xfId="0" applyNumberFormat="1" applyFont="1" applyBorder="1"/>
    <xf numFmtId="164" fontId="12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vertical="justify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 vertical="justify"/>
    </xf>
    <xf numFmtId="0" fontId="4" fillId="8" borderId="16" xfId="0" applyFont="1" applyFill="1" applyBorder="1"/>
    <xf numFmtId="0" fontId="4" fillId="0" borderId="17" xfId="0" applyFont="1" applyFill="1" applyBorder="1"/>
    <xf numFmtId="0" fontId="0" fillId="0" borderId="5" xfId="0" applyBorder="1" applyAlignment="1">
      <alignment horizontal="center" textRotation="90"/>
    </xf>
    <xf numFmtId="0" fontId="0" fillId="0" borderId="9" xfId="0" applyFill="1" applyBorder="1" applyAlignment="1">
      <alignment horizontal="justify" textRotation="90"/>
    </xf>
    <xf numFmtId="0" fontId="0" fillId="0" borderId="5" xfId="0" applyBorder="1" applyAlignment="1">
      <alignment horizontal="center"/>
    </xf>
    <xf numFmtId="0" fontId="0" fillId="0" borderId="9" xfId="0" applyBorder="1"/>
    <xf numFmtId="44" fontId="4" fillId="0" borderId="9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4" fillId="0" borderId="7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0" borderId="21" xfId="0" applyFont="1" applyBorder="1"/>
    <xf numFmtId="0" fontId="11" fillId="0" borderId="22" xfId="0" applyFont="1" applyBorder="1"/>
    <xf numFmtId="0" fontId="12" fillId="0" borderId="22" xfId="0" applyFont="1" applyBorder="1" applyAlignment="1">
      <alignment horizontal="right"/>
    </xf>
    <xf numFmtId="0" fontId="12" fillId="0" borderId="22" xfId="0" applyFont="1" applyBorder="1"/>
    <xf numFmtId="0" fontId="11" fillId="0" borderId="23" xfId="0" applyFont="1" applyBorder="1"/>
    <xf numFmtId="9" fontId="15" fillId="0" borderId="6" xfId="0" applyNumberFormat="1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4" fontId="5" fillId="4" borderId="8" xfId="1" applyFont="1" applyFill="1" applyBorder="1" applyProtection="1">
      <protection locked="0"/>
    </xf>
    <xf numFmtId="164" fontId="12" fillId="0" borderId="16" xfId="0" applyNumberFormat="1" applyFont="1" applyBorder="1" applyAlignment="1" applyProtection="1">
      <alignment horizontal="left"/>
      <protection locked="0"/>
    </xf>
    <xf numFmtId="166" fontId="11" fillId="0" borderId="9" xfId="0" applyNumberFormat="1" applyFont="1" applyBorder="1" applyAlignment="1" applyProtection="1">
      <alignment horizontal="center"/>
      <protection locked="0"/>
    </xf>
    <xf numFmtId="164" fontId="12" fillId="0" borderId="7" xfId="0" applyNumberFormat="1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3" fillId="4" borderId="4" xfId="0" applyFont="1" applyFill="1" applyBorder="1" applyProtection="1">
      <protection locked="0"/>
    </xf>
    <xf numFmtId="0" fontId="11" fillId="4" borderId="4" xfId="0" applyFont="1" applyFill="1" applyBorder="1"/>
    <xf numFmtId="164" fontId="12" fillId="0" borderId="22" xfId="0" applyNumberFormat="1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3" xfId="0" applyFont="1" applyBorder="1"/>
    <xf numFmtId="0" fontId="11" fillId="4" borderId="19" xfId="0" applyFont="1" applyFill="1" applyBorder="1"/>
    <xf numFmtId="49" fontId="0" fillId="9" borderId="3" xfId="0" applyNumberFormat="1" applyFill="1" applyBorder="1" applyAlignment="1">
      <alignment horizontal="center" vertical="top"/>
    </xf>
    <xf numFmtId="49" fontId="0" fillId="9" borderId="4" xfId="0" applyNumberFormat="1" applyFill="1" applyBorder="1" applyAlignment="1">
      <alignment vertical="top"/>
    </xf>
    <xf numFmtId="49" fontId="0" fillId="9" borderId="4" xfId="0" applyNumberFormat="1" applyFill="1" applyBorder="1" applyAlignment="1">
      <alignment vertical="justify"/>
    </xf>
    <xf numFmtId="44" fontId="0" fillId="9" borderId="4" xfId="1" applyFont="1" applyFill="1" applyBorder="1" applyAlignment="1">
      <alignment vertical="top"/>
    </xf>
    <xf numFmtId="44" fontId="0" fillId="0" borderId="4" xfId="1" applyFont="1" applyBorder="1"/>
    <xf numFmtId="44" fontId="0" fillId="0" borderId="19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distributed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justify"/>
    </xf>
    <xf numFmtId="0" fontId="0" fillId="0" borderId="24" xfId="0" applyBorder="1" applyAlignment="1"/>
    <xf numFmtId="0" fontId="11" fillId="2" borderId="12" xfId="0" applyFont="1" applyFill="1" applyBorder="1"/>
    <xf numFmtId="0" fontId="11" fillId="2" borderId="0" xfId="0" applyFont="1" applyFill="1" applyBorder="1" applyProtection="1">
      <protection locked="0"/>
    </xf>
    <xf numFmtId="0" fontId="11" fillId="2" borderId="18" xfId="0" applyFont="1" applyFill="1" applyBorder="1"/>
    <xf numFmtId="0" fontId="14" fillId="2" borderId="15" xfId="0" applyFont="1" applyFill="1" applyBorder="1"/>
    <xf numFmtId="0" fontId="11" fillId="2" borderId="16" xfId="0" applyFont="1" applyFill="1" applyBorder="1"/>
    <xf numFmtId="0" fontId="11" fillId="2" borderId="16" xfId="0" applyFont="1" applyFill="1" applyBorder="1" applyAlignment="1">
      <alignment horizontal="right"/>
    </xf>
    <xf numFmtId="44" fontId="11" fillId="2" borderId="17" xfId="1" applyFont="1" applyFill="1" applyBorder="1"/>
    <xf numFmtId="0" fontId="14" fillId="2" borderId="5" xfId="0" applyFont="1" applyFill="1" applyBorder="1"/>
    <xf numFmtId="0" fontId="11" fillId="2" borderId="1" xfId="0" applyFont="1" applyFill="1" applyBorder="1" applyAlignment="1">
      <alignment horizontal="right"/>
    </xf>
    <xf numFmtId="9" fontId="11" fillId="2" borderId="1" xfId="0" applyNumberFormat="1" applyFont="1" applyFill="1" applyBorder="1"/>
    <xf numFmtId="44" fontId="11" fillId="2" borderId="9" xfId="1" applyFont="1" applyFill="1" applyBorder="1"/>
    <xf numFmtId="49" fontId="0" fillId="2" borderId="5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24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vertical="justify"/>
    </xf>
    <xf numFmtId="0" fontId="6" fillId="0" borderId="1" xfId="0" applyFont="1" applyBorder="1"/>
    <xf numFmtId="0" fontId="6" fillId="0" borderId="1" xfId="0" applyFont="1" applyBorder="1" applyAlignment="1">
      <alignment vertical="justify"/>
    </xf>
    <xf numFmtId="0" fontId="0" fillId="0" borderId="1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textRotation="90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0" fillId="0" borderId="25" xfId="0" applyFill="1" applyBorder="1" applyAlignment="1">
      <alignment horizontal="justify" vertical="center"/>
    </xf>
    <xf numFmtId="44" fontId="6" fillId="2" borderId="1" xfId="1" applyFont="1" applyFill="1" applyBorder="1"/>
    <xf numFmtId="0" fontId="6" fillId="0" borderId="1" xfId="0" applyFont="1" applyBorder="1" applyAlignment="1">
      <alignment horizontal="center" vertical="center"/>
    </xf>
    <xf numFmtId="44" fontId="22" fillId="8" borderId="1" xfId="1" applyFont="1" applyFill="1" applyBorder="1" applyAlignment="1">
      <alignment horizontal="center" vertical="top" wrapText="1"/>
    </xf>
    <xf numFmtId="44" fontId="11" fillId="8" borderId="1" xfId="0" applyNumberFormat="1" applyFont="1" applyFill="1" applyBorder="1"/>
    <xf numFmtId="44" fontId="11" fillId="8" borderId="9" xfId="1" applyFont="1" applyFill="1" applyBorder="1"/>
    <xf numFmtId="44" fontId="4" fillId="0" borderId="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/>
    <xf numFmtId="0" fontId="0" fillId="0" borderId="4" xfId="0" applyBorder="1" applyAlignment="1"/>
    <xf numFmtId="44" fontId="0" fillId="8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44" fontId="0" fillId="0" borderId="26" xfId="1" applyFont="1" applyFill="1" applyBorder="1" applyAlignment="1"/>
    <xf numFmtId="0" fontId="0" fillId="5" borderId="0" xfId="0" applyFont="1" applyFill="1" applyAlignment="1">
      <alignment horizontal="left" wrapText="1"/>
    </xf>
    <xf numFmtId="0" fontId="12" fillId="0" borderId="0" xfId="0" applyFont="1" applyBorder="1" applyAlignment="1">
      <alignment horizontal="left" vertical="top"/>
    </xf>
    <xf numFmtId="0" fontId="22" fillId="3" borderId="1" xfId="2" applyFont="1" applyFill="1" applyBorder="1" applyAlignment="1">
      <alignment horizontal="center" vertical="top" wrapText="1"/>
    </xf>
    <xf numFmtId="0" fontId="22" fillId="6" borderId="1" xfId="2" applyFont="1" applyFill="1" applyBorder="1" applyAlignment="1">
      <alignment horizontal="center" vertical="top" wrapText="1"/>
    </xf>
    <xf numFmtId="0" fontId="21" fillId="0" borderId="1" xfId="2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8" borderId="1" xfId="0" applyFont="1" applyFill="1" applyBorder="1"/>
    <xf numFmtId="0" fontId="0" fillId="8" borderId="1" xfId="0" applyFill="1" applyBorder="1" applyAlignment="1">
      <alignment horizontal="justify" vertical="center" textRotation="90"/>
    </xf>
    <xf numFmtId="0" fontId="0" fillId="0" borderId="1" xfId="0" applyFill="1" applyBorder="1" applyAlignment="1">
      <alignment horizontal="justify" vertical="center" textRotation="90"/>
    </xf>
    <xf numFmtId="0" fontId="6" fillId="8" borderId="2" xfId="0" applyFont="1" applyFill="1" applyBorder="1"/>
    <xf numFmtId="0" fontId="0" fillId="8" borderId="1" xfId="0" applyFill="1" applyBorder="1" applyAlignment="1">
      <alignment horizontal="center"/>
    </xf>
    <xf numFmtId="0" fontId="0" fillId="8" borderId="26" xfId="0" applyFill="1" applyBorder="1" applyAlignment="1"/>
    <xf numFmtId="0" fontId="0" fillId="8" borderId="27" xfId="0" applyFill="1" applyBorder="1" applyAlignment="1"/>
    <xf numFmtId="0" fontId="0" fillId="8" borderId="4" xfId="0" applyFill="1" applyBorder="1" applyAlignment="1"/>
    <xf numFmtId="0" fontId="6" fillId="8" borderId="1" xfId="0" applyFont="1" applyFill="1" applyBorder="1"/>
  </cellXfs>
  <cellStyles count="5">
    <cellStyle name="Měna" xfId="1" builtinId="4"/>
    <cellStyle name="Měna 2" xfId="3"/>
    <cellStyle name="Měna 3" xf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Normal="100" zoomScaleSheetLayoutView="100" workbookViewId="0">
      <selection activeCell="C24" sqref="C24"/>
    </sheetView>
  </sheetViews>
  <sheetFormatPr defaultRowHeight="15" x14ac:dyDescent="0.25"/>
  <cols>
    <col min="1" max="1" width="3" customWidth="1"/>
    <col min="2" max="2" width="6.28515625" customWidth="1"/>
    <col min="3" max="3" width="73.85546875" customWidth="1"/>
    <col min="4" max="5" width="18" customWidth="1"/>
  </cols>
  <sheetData>
    <row r="1" spans="1:7" x14ac:dyDescent="0.25">
      <c r="A1" s="2"/>
      <c r="B1" s="2" t="s">
        <v>188</v>
      </c>
      <c r="C1" s="2" t="s">
        <v>187</v>
      </c>
      <c r="D1" s="2"/>
      <c r="E1" s="2"/>
      <c r="F1" s="2"/>
      <c r="G1" s="2"/>
    </row>
    <row r="2" spans="1:7" ht="15.75" thickBot="1" x14ac:dyDescent="0.3">
      <c r="A2" s="2"/>
      <c r="B2" s="2" t="s">
        <v>189</v>
      </c>
      <c r="C2" s="2" t="s">
        <v>236</v>
      </c>
      <c r="D2" s="2"/>
      <c r="E2" s="2"/>
      <c r="F2" s="2"/>
      <c r="G2" s="2"/>
    </row>
    <row r="3" spans="1:7" ht="21" x14ac:dyDescent="0.35">
      <c r="A3" s="2"/>
      <c r="B3" s="2"/>
      <c r="C3" s="100" t="s">
        <v>190</v>
      </c>
      <c r="D3" s="137" t="s">
        <v>37</v>
      </c>
      <c r="E3" s="138" t="s">
        <v>5</v>
      </c>
      <c r="F3" s="2"/>
      <c r="G3" s="2"/>
    </row>
    <row r="4" spans="1:7" x14ac:dyDescent="0.25">
      <c r="A4" s="2"/>
      <c r="B4" s="2"/>
      <c r="C4" s="14" t="s">
        <v>177</v>
      </c>
      <c r="D4" s="13">
        <f>'B58 položky'!K39</f>
        <v>0</v>
      </c>
      <c r="E4" s="15">
        <f>'B58 položky'!L39</f>
        <v>0</v>
      </c>
      <c r="F4" s="2"/>
      <c r="G4" s="2"/>
    </row>
    <row r="5" spans="1:7" x14ac:dyDescent="0.25">
      <c r="A5" s="2"/>
      <c r="B5" s="2"/>
      <c r="C5" s="14" t="s">
        <v>152</v>
      </c>
      <c r="D5" s="13">
        <f>'B58 položky'!K50</f>
        <v>0</v>
      </c>
      <c r="E5" s="15">
        <f>'B58 položky'!L50</f>
        <v>0</v>
      </c>
      <c r="F5" s="2"/>
      <c r="G5" s="2"/>
    </row>
    <row r="6" spans="1:7" x14ac:dyDescent="0.25">
      <c r="A6" s="2"/>
      <c r="B6" s="2"/>
      <c r="C6" s="14" t="s">
        <v>95</v>
      </c>
      <c r="D6" s="13">
        <f>'B58 položky'!K60</f>
        <v>0</v>
      </c>
      <c r="E6" s="15">
        <f>'B58 položky'!L60</f>
        <v>0</v>
      </c>
      <c r="F6" s="2"/>
      <c r="G6" s="2"/>
    </row>
    <row r="7" spans="1:7" x14ac:dyDescent="0.25">
      <c r="A7" s="3"/>
      <c r="B7" s="3"/>
      <c r="C7" s="14" t="s">
        <v>106</v>
      </c>
      <c r="D7" s="13">
        <f>'B58 položky'!K70</f>
        <v>0</v>
      </c>
      <c r="E7" s="15">
        <f>'B58 položky'!L70</f>
        <v>0</v>
      </c>
      <c r="F7" s="2"/>
      <c r="G7" s="2"/>
    </row>
    <row r="8" spans="1:7" x14ac:dyDescent="0.25">
      <c r="A8" s="3"/>
      <c r="B8" s="3"/>
      <c r="C8" s="14" t="s">
        <v>108</v>
      </c>
      <c r="D8" s="13">
        <f>'B58 položky'!K101</f>
        <v>0</v>
      </c>
      <c r="E8" s="15">
        <f>'B58 položky'!L101</f>
        <v>0</v>
      </c>
      <c r="F8" s="2"/>
      <c r="G8" s="2"/>
    </row>
    <row r="9" spans="1:7" s="35" customFormat="1" x14ac:dyDescent="0.25">
      <c r="A9" s="3"/>
      <c r="B9" s="3"/>
      <c r="C9" s="14" t="s">
        <v>287</v>
      </c>
      <c r="D9" s="13">
        <f>'B58 TVZ'!G17</f>
        <v>0</v>
      </c>
      <c r="E9" s="15">
        <f>'B58 TVZ'!H17</f>
        <v>0</v>
      </c>
      <c r="F9" s="2"/>
      <c r="G9" s="2"/>
    </row>
    <row r="10" spans="1:7" x14ac:dyDescent="0.25">
      <c r="A10" s="3"/>
      <c r="B10" s="3"/>
      <c r="C10" s="14" t="s">
        <v>167</v>
      </c>
      <c r="D10" s="13">
        <f>'B58 položky'!K119</f>
        <v>0</v>
      </c>
      <c r="E10" s="15">
        <f>'B58 položky'!L119</f>
        <v>0</v>
      </c>
      <c r="F10" s="2"/>
      <c r="G10" s="2"/>
    </row>
    <row r="11" spans="1:7" x14ac:dyDescent="0.25">
      <c r="A11" s="3"/>
      <c r="B11" s="3"/>
      <c r="C11" s="14" t="s">
        <v>168</v>
      </c>
      <c r="D11" s="13">
        <f>'B58 položky'!K126</f>
        <v>0</v>
      </c>
      <c r="E11" s="15">
        <f>'B58 položky'!L126</f>
        <v>0</v>
      </c>
      <c r="F11" s="2"/>
      <c r="G11" s="2"/>
    </row>
    <row r="12" spans="1:7" x14ac:dyDescent="0.25">
      <c r="A12" s="3"/>
      <c r="B12" s="3"/>
      <c r="C12" s="14" t="s">
        <v>175</v>
      </c>
      <c r="D12" s="13">
        <f>'B58 položky'!K140</f>
        <v>0</v>
      </c>
      <c r="E12" s="15">
        <f>'B58 položky'!L140</f>
        <v>0</v>
      </c>
      <c r="F12" s="2"/>
      <c r="G12" s="2"/>
    </row>
    <row r="13" spans="1:7" x14ac:dyDescent="0.25">
      <c r="A13" s="3"/>
      <c r="B13" s="3"/>
      <c r="C13" s="14" t="s">
        <v>176</v>
      </c>
      <c r="D13" s="13"/>
      <c r="E13" s="15">
        <f>'B58 položky'!L160</f>
        <v>0</v>
      </c>
      <c r="F13" s="2"/>
      <c r="G13" s="2"/>
    </row>
    <row r="14" spans="1:7" x14ac:dyDescent="0.25">
      <c r="A14" s="3"/>
      <c r="B14" s="3"/>
      <c r="C14" s="5"/>
      <c r="D14" s="4"/>
      <c r="E14" s="16"/>
      <c r="F14" s="2"/>
      <c r="G14" s="2"/>
    </row>
    <row r="15" spans="1:7" x14ac:dyDescent="0.25">
      <c r="A15" s="3"/>
      <c r="B15" s="3"/>
      <c r="C15" s="14" t="s">
        <v>113</v>
      </c>
      <c r="D15" s="13">
        <f>'B58 komíny'!H41+'B58 komíny'!H58</f>
        <v>0</v>
      </c>
      <c r="E15" s="15">
        <f>'B58 komíny'!E14+'B58 komíny'!E15+'B58 komíny'!E16</f>
        <v>0</v>
      </c>
      <c r="F15" s="2"/>
      <c r="G15" s="2"/>
    </row>
    <row r="16" spans="1:7" x14ac:dyDescent="0.25">
      <c r="A16" s="3"/>
      <c r="B16" s="3"/>
      <c r="C16" s="5"/>
      <c r="D16" s="13"/>
      <c r="E16" s="16"/>
      <c r="F16" s="2"/>
      <c r="G16" s="2"/>
    </row>
    <row r="17" spans="1:8" ht="15.75" thickBot="1" x14ac:dyDescent="0.3">
      <c r="A17" s="2"/>
      <c r="B17" s="2"/>
      <c r="C17" s="18"/>
      <c r="D17" s="101"/>
      <c r="E17" s="102"/>
      <c r="F17" s="2"/>
      <c r="G17" s="2"/>
    </row>
    <row r="18" spans="1:8" x14ac:dyDescent="0.25">
      <c r="C18" s="91" t="s">
        <v>89</v>
      </c>
      <c r="D18" s="92">
        <f>SUM(D4:D17)</f>
        <v>0</v>
      </c>
      <c r="E18" s="93">
        <f>SUM(E4:E17)</f>
        <v>0</v>
      </c>
    </row>
    <row r="19" spans="1:8" x14ac:dyDescent="0.25">
      <c r="C19" s="17" t="s">
        <v>192</v>
      </c>
      <c r="D19" s="220">
        <f>SUM(D18:E18)</f>
        <v>0</v>
      </c>
      <c r="E19" s="221"/>
    </row>
    <row r="20" spans="1:8" ht="15.75" thickBot="1" x14ac:dyDescent="0.3">
      <c r="C20" s="18" t="s">
        <v>191</v>
      </c>
      <c r="D20" s="222">
        <f>D19*1.21</f>
        <v>0</v>
      </c>
      <c r="E20" s="223"/>
      <c r="H20" s="2"/>
    </row>
    <row r="23" spans="1:8" x14ac:dyDescent="0.25">
      <c r="C23" s="80">
        <v>44124</v>
      </c>
    </row>
  </sheetData>
  <mergeCells count="2">
    <mergeCell ref="D19:E19"/>
    <mergeCell ref="D20:E20"/>
  </mergeCells>
  <pageMargins left="0.70866141732283472" right="0.70866141732283472" top="0.78740157480314965" bottom="0.78740157480314965" header="0.31496062992125984" footer="0.31496062992125984"/>
  <pageSetup paperSize="9" fitToHeight="0" orientation="landscape" horizontalDpi="4294967293" r:id="rId1"/>
  <headerFooter>
    <oddHeader>&amp;LExcalibur Army s.r.o.&amp;Cprov.Šternberk&amp;RPlyn.kotelna v budově B58</oddHeader>
    <oddFooter>&amp;LV Olomouci&amp;D&amp;C&amp;P/&amp;N&amp;RIng.Vamberský Jan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view="pageBreakPreview" zoomScaleNormal="100" zoomScaleSheetLayoutView="100" workbookViewId="0">
      <pane xSplit="11" ySplit="4" topLeftCell="L5" activePane="bottomRight" state="frozen"/>
      <selection pane="topRight" activeCell="L1" sqref="L1"/>
      <selection pane="bottomLeft" activeCell="A4" sqref="A4"/>
      <selection pane="bottomRight" activeCell="L14" sqref="L14"/>
    </sheetView>
  </sheetViews>
  <sheetFormatPr defaultRowHeight="15" x14ac:dyDescent="0.25"/>
  <cols>
    <col min="1" max="1" width="3.5703125" style="207" customWidth="1"/>
    <col min="2" max="2" width="16" style="42" customWidth="1"/>
    <col min="3" max="3" width="21.42578125" style="42" customWidth="1"/>
    <col min="4" max="4" width="43.42578125" style="197" customWidth="1"/>
    <col min="5" max="5" width="51.5703125" style="69" customWidth="1"/>
    <col min="6" max="6" width="5.28515625" style="207" customWidth="1"/>
    <col min="7" max="7" width="11.28515625" style="207" bestFit="1" customWidth="1"/>
    <col min="8" max="8" width="14.140625" style="76" customWidth="1"/>
    <col min="9" max="9" width="20" style="42" bestFit="1" customWidth="1"/>
    <col min="10" max="10" width="14.140625" style="42" bestFit="1" customWidth="1"/>
    <col min="11" max="11" width="15.42578125" style="42" bestFit="1" customWidth="1"/>
    <col min="12" max="12" width="14" style="42" bestFit="1" customWidth="1"/>
    <col min="13" max="16384" width="9.140625" style="42"/>
  </cols>
  <sheetData>
    <row r="1" spans="1:12" x14ac:dyDescent="0.25">
      <c r="A1" s="198"/>
      <c r="B1" s="68"/>
      <c r="C1" s="68"/>
      <c r="D1" s="184"/>
      <c r="E1" s="67"/>
      <c r="F1" s="206"/>
      <c r="G1" s="206"/>
      <c r="H1" s="96"/>
      <c r="I1" s="40"/>
      <c r="J1" s="41"/>
    </row>
    <row r="2" spans="1:12" x14ac:dyDescent="0.25">
      <c r="A2" s="106" t="s">
        <v>235</v>
      </c>
      <c r="B2" s="36"/>
      <c r="C2" s="36"/>
      <c r="D2" s="243" t="s">
        <v>324</v>
      </c>
      <c r="E2" s="45"/>
      <c r="F2" s="200"/>
      <c r="G2" s="200"/>
      <c r="H2" s="73"/>
      <c r="I2" s="36"/>
      <c r="J2" s="36"/>
    </row>
    <row r="3" spans="1:12" ht="15" customHeight="1" x14ac:dyDescent="0.25">
      <c r="A3" s="199"/>
      <c r="B3" s="106" t="s">
        <v>112</v>
      </c>
      <c r="D3" s="185"/>
      <c r="E3" s="113"/>
      <c r="F3" s="199"/>
      <c r="G3" s="199"/>
      <c r="H3" s="107"/>
      <c r="I3" s="106"/>
      <c r="J3" s="107"/>
    </row>
    <row r="4" spans="1:12" ht="72" customHeight="1" x14ac:dyDescent="0.25">
      <c r="A4" s="200"/>
      <c r="B4" s="183" t="s">
        <v>291</v>
      </c>
      <c r="C4" s="183" t="s">
        <v>292</v>
      </c>
      <c r="D4" s="186" t="s">
        <v>8</v>
      </c>
      <c r="E4" s="182" t="s">
        <v>9</v>
      </c>
      <c r="F4" s="208" t="s">
        <v>0</v>
      </c>
      <c r="G4" s="208" t="s">
        <v>151</v>
      </c>
      <c r="H4" s="241" t="s">
        <v>2</v>
      </c>
      <c r="I4" s="242" t="s">
        <v>3</v>
      </c>
      <c r="J4" s="241" t="s">
        <v>4</v>
      </c>
      <c r="K4" s="213" t="s">
        <v>289</v>
      </c>
      <c r="L4" s="214" t="s">
        <v>290</v>
      </c>
    </row>
    <row r="5" spans="1:12" x14ac:dyDescent="0.25">
      <c r="A5" s="200"/>
      <c r="B5" s="48" t="s">
        <v>177</v>
      </c>
      <c r="C5" s="49"/>
      <c r="D5" s="187"/>
      <c r="E5" s="45"/>
      <c r="F5" s="208"/>
      <c r="G5" s="208"/>
      <c r="H5" s="46"/>
      <c r="I5" s="46"/>
      <c r="J5" s="46"/>
      <c r="K5" s="47"/>
    </row>
    <row r="6" spans="1:12" x14ac:dyDescent="0.25">
      <c r="A6" s="200"/>
      <c r="B6" s="38" t="s">
        <v>177</v>
      </c>
      <c r="C6" s="39"/>
      <c r="D6" s="193"/>
      <c r="E6" s="45"/>
      <c r="F6" s="208"/>
      <c r="G6" s="208"/>
      <c r="H6" s="46"/>
      <c r="I6" s="46"/>
      <c r="J6" s="46"/>
      <c r="K6" s="47"/>
    </row>
    <row r="7" spans="1:12" x14ac:dyDescent="0.25">
      <c r="A7" s="200"/>
      <c r="B7" s="240" t="s">
        <v>7</v>
      </c>
      <c r="C7" s="240" t="s">
        <v>323</v>
      </c>
      <c r="D7" s="239"/>
      <c r="E7" s="45"/>
      <c r="F7" s="208"/>
      <c r="G7" s="208"/>
      <c r="H7" s="46"/>
      <c r="I7" s="46"/>
      <c r="J7" s="46"/>
      <c r="K7" s="47"/>
    </row>
    <row r="8" spans="1:12" ht="45" x14ac:dyDescent="0.25">
      <c r="A8" s="200">
        <v>1</v>
      </c>
      <c r="B8" s="73"/>
      <c r="C8" s="73"/>
      <c r="D8" s="186" t="s">
        <v>293</v>
      </c>
      <c r="E8" s="45" t="s">
        <v>294</v>
      </c>
      <c r="F8" s="200">
        <v>3</v>
      </c>
      <c r="G8" s="200" t="s">
        <v>12</v>
      </c>
      <c r="H8" s="71"/>
      <c r="I8" s="50">
        <f>H8*F8</f>
        <v>0</v>
      </c>
      <c r="J8" s="71"/>
      <c r="K8" s="51"/>
    </row>
    <row r="9" spans="1:12" s="35" customFormat="1" x14ac:dyDescent="0.25">
      <c r="A9" s="224">
        <v>2</v>
      </c>
      <c r="B9" s="244"/>
      <c r="C9" s="245"/>
      <c r="D9" s="188" t="s">
        <v>263</v>
      </c>
      <c r="E9" s="99" t="s">
        <v>295</v>
      </c>
      <c r="F9" s="231">
        <v>3</v>
      </c>
      <c r="G9" s="231" t="s">
        <v>12</v>
      </c>
      <c r="H9" s="229"/>
      <c r="I9" s="232">
        <f>H12*F12</f>
        <v>0</v>
      </c>
      <c r="J9" s="229"/>
      <c r="L9" s="77"/>
    </row>
    <row r="10" spans="1:12" s="35" customFormat="1" x14ac:dyDescent="0.25">
      <c r="A10" s="225"/>
      <c r="B10" s="244"/>
      <c r="C10" s="246"/>
      <c r="D10" s="189" t="s">
        <v>263</v>
      </c>
      <c r="E10" s="178" t="s">
        <v>296</v>
      </c>
      <c r="F10" s="231"/>
      <c r="G10" s="231"/>
      <c r="H10" s="229"/>
      <c r="I10" s="227"/>
      <c r="J10" s="229"/>
      <c r="L10" s="77"/>
    </row>
    <row r="11" spans="1:12" s="35" customFormat="1" x14ac:dyDescent="0.25">
      <c r="A11" s="225"/>
      <c r="B11" s="244"/>
      <c r="C11" s="246"/>
      <c r="D11" s="189" t="s">
        <v>263</v>
      </c>
      <c r="E11" s="178" t="s">
        <v>264</v>
      </c>
      <c r="F11" s="231"/>
      <c r="G11" s="231"/>
      <c r="H11" s="229"/>
      <c r="I11" s="227"/>
      <c r="J11" s="229"/>
      <c r="L11" s="77"/>
    </row>
    <row r="12" spans="1:12" s="35" customFormat="1" ht="30" x14ac:dyDescent="0.25">
      <c r="A12" s="226"/>
      <c r="B12" s="244"/>
      <c r="C12" s="247"/>
      <c r="D12" s="189" t="s">
        <v>263</v>
      </c>
      <c r="E12" s="178" t="s">
        <v>265</v>
      </c>
      <c r="F12" s="231"/>
      <c r="G12" s="231"/>
      <c r="H12" s="229"/>
      <c r="I12" s="228"/>
      <c r="J12" s="229"/>
      <c r="L12" s="77"/>
    </row>
    <row r="13" spans="1:12" ht="60" x14ac:dyDescent="0.25">
      <c r="A13" s="201">
        <v>3</v>
      </c>
      <c r="B13" s="73"/>
      <c r="C13" s="73"/>
      <c r="D13" s="189" t="s">
        <v>297</v>
      </c>
      <c r="E13" s="179" t="s">
        <v>298</v>
      </c>
      <c r="F13" s="200">
        <v>3</v>
      </c>
      <c r="G13" s="200" t="s">
        <v>12</v>
      </c>
      <c r="H13" s="71"/>
      <c r="I13" s="50">
        <f t="shared" ref="I13:I73" si="0">H13*F13</f>
        <v>0</v>
      </c>
      <c r="J13" s="71"/>
      <c r="K13" s="51"/>
    </row>
    <row r="14" spans="1:12" ht="120" x14ac:dyDescent="0.25">
      <c r="A14" s="201">
        <v>4</v>
      </c>
      <c r="B14" s="73"/>
      <c r="C14" s="73"/>
      <c r="D14" s="189" t="s">
        <v>299</v>
      </c>
      <c r="E14" s="179" t="s">
        <v>262</v>
      </c>
      <c r="F14" s="200">
        <v>1</v>
      </c>
      <c r="G14" s="200" t="s">
        <v>12</v>
      </c>
      <c r="H14" s="71"/>
      <c r="I14" s="50">
        <f t="shared" si="0"/>
        <v>0</v>
      </c>
      <c r="J14" s="71"/>
      <c r="K14" s="51"/>
    </row>
    <row r="15" spans="1:12" ht="60" x14ac:dyDescent="0.25">
      <c r="A15" s="201">
        <v>5</v>
      </c>
      <c r="B15" s="73"/>
      <c r="C15" s="73"/>
      <c r="D15" s="190" t="s">
        <v>300</v>
      </c>
      <c r="E15" s="179" t="s">
        <v>301</v>
      </c>
      <c r="F15" s="200">
        <v>1</v>
      </c>
      <c r="G15" s="200" t="s">
        <v>12</v>
      </c>
      <c r="H15" s="71"/>
      <c r="I15" s="50">
        <f t="shared" si="0"/>
        <v>0</v>
      </c>
      <c r="J15" s="71"/>
      <c r="K15" s="51"/>
    </row>
    <row r="16" spans="1:12" ht="45" x14ac:dyDescent="0.25">
      <c r="A16" s="201">
        <v>6</v>
      </c>
      <c r="B16" s="73"/>
      <c r="C16" s="73"/>
      <c r="D16" s="189" t="s">
        <v>302</v>
      </c>
      <c r="E16" s="179" t="s">
        <v>303</v>
      </c>
      <c r="F16" s="200">
        <v>1</v>
      </c>
      <c r="G16" s="200" t="s">
        <v>12</v>
      </c>
      <c r="H16" s="71"/>
      <c r="I16" s="50">
        <f t="shared" si="0"/>
        <v>0</v>
      </c>
      <c r="J16" s="71"/>
      <c r="K16" s="51"/>
    </row>
    <row r="17" spans="1:12" x14ac:dyDescent="0.25">
      <c r="A17" s="201">
        <v>7</v>
      </c>
      <c r="B17" s="73"/>
      <c r="C17" s="73"/>
      <c r="D17" s="189" t="s">
        <v>304</v>
      </c>
      <c r="E17" s="179" t="s">
        <v>260</v>
      </c>
      <c r="F17" s="200">
        <v>2</v>
      </c>
      <c r="G17" s="200" t="s">
        <v>12</v>
      </c>
      <c r="H17" s="71"/>
      <c r="I17" s="50">
        <f t="shared" si="0"/>
        <v>0</v>
      </c>
      <c r="J17" s="71"/>
      <c r="K17" s="51"/>
    </row>
    <row r="18" spans="1:12" ht="30" x14ac:dyDescent="0.25">
      <c r="A18" s="201">
        <v>8</v>
      </c>
      <c r="B18" s="73"/>
      <c r="C18" s="73"/>
      <c r="D18" s="189" t="s">
        <v>259</v>
      </c>
      <c r="E18" s="179" t="s">
        <v>261</v>
      </c>
      <c r="F18" s="200">
        <v>1</v>
      </c>
      <c r="G18" s="200" t="s">
        <v>12</v>
      </c>
      <c r="H18" s="71"/>
      <c r="I18" s="50">
        <f t="shared" si="0"/>
        <v>0</v>
      </c>
      <c r="J18" s="71"/>
      <c r="K18" s="51"/>
    </row>
    <row r="19" spans="1:12" ht="30" x14ac:dyDescent="0.25">
      <c r="A19" s="201">
        <v>9</v>
      </c>
      <c r="B19" s="73"/>
      <c r="C19" s="73"/>
      <c r="D19" s="191" t="s">
        <v>320</v>
      </c>
      <c r="E19" s="181" t="s">
        <v>305</v>
      </c>
      <c r="F19" s="200">
        <v>1</v>
      </c>
      <c r="G19" s="200" t="s">
        <v>12</v>
      </c>
      <c r="H19" s="71"/>
      <c r="I19" s="50">
        <f t="shared" si="0"/>
        <v>0</v>
      </c>
      <c r="J19" s="71"/>
      <c r="K19" s="51"/>
    </row>
    <row r="20" spans="1:12" ht="30" x14ac:dyDescent="0.25">
      <c r="A20" s="201">
        <v>10</v>
      </c>
      <c r="B20" s="73"/>
      <c r="C20" s="73"/>
      <c r="D20" s="180" t="s">
        <v>321</v>
      </c>
      <c r="E20" s="181" t="s">
        <v>305</v>
      </c>
      <c r="F20" s="216">
        <v>3</v>
      </c>
      <c r="G20" s="216" t="s">
        <v>12</v>
      </c>
      <c r="H20" s="72"/>
      <c r="I20" s="215">
        <f t="shared" si="0"/>
        <v>0</v>
      </c>
      <c r="J20" s="72"/>
      <c r="K20" s="51"/>
    </row>
    <row r="21" spans="1:12" x14ac:dyDescent="0.25">
      <c r="A21" s="200">
        <v>11</v>
      </c>
      <c r="B21" s="73"/>
      <c r="C21" s="73"/>
      <c r="D21" s="186" t="s">
        <v>10</v>
      </c>
      <c r="E21" s="45"/>
      <c r="F21" s="200">
        <v>2</v>
      </c>
      <c r="G21" s="200" t="s">
        <v>12</v>
      </c>
      <c r="H21" s="71"/>
      <c r="I21" s="50">
        <f t="shared" si="0"/>
        <v>0</v>
      </c>
      <c r="J21" s="71"/>
      <c r="K21" s="51"/>
    </row>
    <row r="22" spans="1:12" ht="60" x14ac:dyDescent="0.25">
      <c r="A22" s="200">
        <v>12</v>
      </c>
      <c r="B22" s="73"/>
      <c r="C22" s="73"/>
      <c r="D22" s="186" t="s">
        <v>306</v>
      </c>
      <c r="E22" s="45" t="s">
        <v>240</v>
      </c>
      <c r="F22" s="200">
        <v>1</v>
      </c>
      <c r="G22" s="200" t="s">
        <v>12</v>
      </c>
      <c r="H22" s="71"/>
      <c r="I22" s="50">
        <f t="shared" si="0"/>
        <v>0</v>
      </c>
      <c r="J22" s="71"/>
      <c r="K22" s="51"/>
    </row>
    <row r="23" spans="1:12" ht="30" x14ac:dyDescent="0.25">
      <c r="A23" s="200">
        <v>13</v>
      </c>
      <c r="B23" s="73"/>
      <c r="C23" s="73"/>
      <c r="D23" s="186" t="s">
        <v>307</v>
      </c>
      <c r="E23" s="45" t="s">
        <v>308</v>
      </c>
      <c r="F23" s="200">
        <v>3</v>
      </c>
      <c r="G23" s="200" t="s">
        <v>12</v>
      </c>
      <c r="H23" s="71"/>
      <c r="I23" s="50">
        <f t="shared" si="0"/>
        <v>0</v>
      </c>
      <c r="J23" s="71"/>
      <c r="K23" s="51"/>
    </row>
    <row r="24" spans="1:12" ht="45" x14ac:dyDescent="0.25">
      <c r="A24" s="200">
        <v>14</v>
      </c>
      <c r="B24" s="73"/>
      <c r="C24" s="73"/>
      <c r="D24" s="186" t="s">
        <v>258</v>
      </c>
      <c r="E24" s="45" t="s">
        <v>241</v>
      </c>
      <c r="F24" s="200">
        <v>1</v>
      </c>
      <c r="G24" s="200" t="s">
        <v>12</v>
      </c>
      <c r="H24" s="71"/>
      <c r="I24" s="50">
        <f t="shared" si="0"/>
        <v>0</v>
      </c>
      <c r="J24" s="71"/>
      <c r="K24" s="51"/>
    </row>
    <row r="25" spans="1:12" ht="30" x14ac:dyDescent="0.25">
      <c r="A25" s="200">
        <v>15</v>
      </c>
      <c r="B25" s="73"/>
      <c r="C25" s="73"/>
      <c r="D25" s="186" t="s">
        <v>309</v>
      </c>
      <c r="E25" s="62" t="s">
        <v>315</v>
      </c>
      <c r="F25" s="200">
        <v>0</v>
      </c>
      <c r="G25" s="200"/>
      <c r="H25" s="50"/>
      <c r="I25" s="50">
        <f t="shared" si="0"/>
        <v>0</v>
      </c>
      <c r="J25" s="50"/>
      <c r="K25" s="51"/>
    </row>
    <row r="26" spans="1:12" ht="30" x14ac:dyDescent="0.25">
      <c r="A26" s="200">
        <v>16</v>
      </c>
      <c r="B26" s="73"/>
      <c r="C26" s="73"/>
      <c r="D26" s="186" t="s">
        <v>309</v>
      </c>
      <c r="E26" s="62" t="s">
        <v>316</v>
      </c>
      <c r="F26" s="200">
        <v>1</v>
      </c>
      <c r="G26" s="200"/>
      <c r="H26" s="71"/>
      <c r="I26" s="50">
        <f t="shared" si="0"/>
        <v>0</v>
      </c>
      <c r="J26" s="71"/>
      <c r="K26" s="51"/>
    </row>
    <row r="27" spans="1:12" x14ac:dyDescent="0.25">
      <c r="A27" s="200">
        <v>17</v>
      </c>
      <c r="B27" s="36"/>
      <c r="C27" s="36" t="s">
        <v>169</v>
      </c>
      <c r="D27" s="186" t="s">
        <v>170</v>
      </c>
      <c r="E27" s="230" t="s">
        <v>173</v>
      </c>
      <c r="F27" s="200">
        <v>0</v>
      </c>
      <c r="G27" s="200"/>
      <c r="H27" s="50"/>
      <c r="I27" s="50">
        <f t="shared" si="0"/>
        <v>0</v>
      </c>
      <c r="J27" s="50"/>
      <c r="K27" s="51"/>
    </row>
    <row r="28" spans="1:12" x14ac:dyDescent="0.25">
      <c r="A28" s="200">
        <v>18</v>
      </c>
      <c r="B28" s="36"/>
      <c r="C28" s="36" t="s">
        <v>171</v>
      </c>
      <c r="D28" s="186" t="s">
        <v>172</v>
      </c>
      <c r="E28" s="230"/>
      <c r="F28" s="200">
        <v>0</v>
      </c>
      <c r="G28" s="200"/>
      <c r="H28" s="50"/>
      <c r="I28" s="50">
        <f t="shared" si="0"/>
        <v>0</v>
      </c>
      <c r="J28" s="50"/>
      <c r="K28" s="51"/>
    </row>
    <row r="29" spans="1:12" s="56" customFormat="1" x14ac:dyDescent="0.25">
      <c r="A29" s="202">
        <v>19</v>
      </c>
      <c r="B29" s="53"/>
      <c r="C29" s="53"/>
      <c r="D29" s="192" t="s">
        <v>174</v>
      </c>
      <c r="E29" s="53"/>
      <c r="F29" s="202">
        <v>1</v>
      </c>
      <c r="G29" s="202" t="s">
        <v>66</v>
      </c>
      <c r="H29" s="72"/>
      <c r="I29" s="50">
        <f t="shared" si="0"/>
        <v>0</v>
      </c>
      <c r="J29" s="72"/>
      <c r="K29" s="55"/>
      <c r="L29" s="55"/>
    </row>
    <row r="30" spans="1:12" x14ac:dyDescent="0.25">
      <c r="A30" s="200">
        <v>20</v>
      </c>
      <c r="B30" s="36"/>
      <c r="C30" s="36" t="s">
        <v>15</v>
      </c>
      <c r="D30" s="186" t="s">
        <v>13</v>
      </c>
      <c r="E30" s="45" t="s">
        <v>14</v>
      </c>
      <c r="F30" s="200">
        <v>0</v>
      </c>
      <c r="G30" s="200" t="s">
        <v>11</v>
      </c>
      <c r="H30" s="36"/>
      <c r="I30" s="50">
        <f t="shared" si="0"/>
        <v>0</v>
      </c>
      <c r="J30" s="50"/>
      <c r="K30" s="51"/>
    </row>
    <row r="31" spans="1:12" ht="30" x14ac:dyDescent="0.25">
      <c r="A31" s="200">
        <v>21</v>
      </c>
      <c r="B31" s="36"/>
      <c r="C31" s="36" t="s">
        <v>15</v>
      </c>
      <c r="D31" s="186" t="s">
        <v>111</v>
      </c>
      <c r="E31" s="45" t="s">
        <v>90</v>
      </c>
      <c r="F31" s="200">
        <v>0</v>
      </c>
      <c r="G31" s="200" t="s">
        <v>16</v>
      </c>
      <c r="H31" s="50"/>
      <c r="I31" s="50">
        <f t="shared" si="0"/>
        <v>0</v>
      </c>
      <c r="J31" s="50"/>
      <c r="K31" s="51"/>
    </row>
    <row r="32" spans="1:12" ht="30" x14ac:dyDescent="0.25">
      <c r="A32" s="200">
        <v>22</v>
      </c>
      <c r="B32" s="36"/>
      <c r="C32" s="36" t="s">
        <v>15</v>
      </c>
      <c r="D32" s="186" t="s">
        <v>111</v>
      </c>
      <c r="E32" s="45" t="s">
        <v>90</v>
      </c>
      <c r="F32" s="200">
        <v>0</v>
      </c>
      <c r="G32" s="200" t="s">
        <v>16</v>
      </c>
      <c r="H32" s="50"/>
      <c r="I32" s="50">
        <f t="shared" si="0"/>
        <v>0</v>
      </c>
      <c r="J32" s="50"/>
      <c r="K32" s="51"/>
    </row>
    <row r="33" spans="1:12" x14ac:dyDescent="0.25">
      <c r="A33" s="200">
        <v>23</v>
      </c>
      <c r="B33" s="36"/>
      <c r="C33" s="36" t="s">
        <v>15</v>
      </c>
      <c r="D33" s="186" t="s">
        <v>17</v>
      </c>
      <c r="E33" s="45" t="s">
        <v>23</v>
      </c>
      <c r="F33" s="200">
        <v>0</v>
      </c>
      <c r="G33" s="200" t="s">
        <v>24</v>
      </c>
      <c r="H33" s="50"/>
      <c r="I33" s="50">
        <f t="shared" si="0"/>
        <v>0</v>
      </c>
      <c r="J33" s="50"/>
      <c r="K33" s="51"/>
    </row>
    <row r="34" spans="1:12" x14ac:dyDescent="0.25">
      <c r="A34" s="200">
        <v>24</v>
      </c>
      <c r="B34" s="36"/>
      <c r="C34" s="36" t="s">
        <v>15</v>
      </c>
      <c r="D34" s="186"/>
      <c r="E34" s="45" t="s">
        <v>19</v>
      </c>
      <c r="F34" s="200">
        <v>6</v>
      </c>
      <c r="G34" s="200" t="s">
        <v>24</v>
      </c>
      <c r="H34" s="71"/>
      <c r="I34" s="50">
        <f t="shared" si="0"/>
        <v>0</v>
      </c>
      <c r="J34" s="71"/>
      <c r="K34" s="51"/>
    </row>
    <row r="35" spans="1:12" x14ac:dyDescent="0.25">
      <c r="A35" s="200">
        <v>25</v>
      </c>
      <c r="B35" s="36"/>
      <c r="C35" s="36" t="s">
        <v>15</v>
      </c>
      <c r="D35" s="186"/>
      <c r="E35" s="45" t="s">
        <v>20</v>
      </c>
      <c r="F35" s="200">
        <v>0</v>
      </c>
      <c r="G35" s="200" t="s">
        <v>24</v>
      </c>
      <c r="H35" s="50"/>
      <c r="I35" s="50">
        <f t="shared" si="0"/>
        <v>0</v>
      </c>
      <c r="J35" s="50"/>
      <c r="K35" s="51"/>
    </row>
    <row r="36" spans="1:12" x14ac:dyDescent="0.25">
      <c r="A36" s="200">
        <v>26</v>
      </c>
      <c r="B36" s="36"/>
      <c r="C36" s="36" t="s">
        <v>15</v>
      </c>
      <c r="D36" s="186"/>
      <c r="E36" s="45" t="s">
        <v>21</v>
      </c>
      <c r="F36" s="200">
        <v>0</v>
      </c>
      <c r="G36" s="200" t="s">
        <v>24</v>
      </c>
      <c r="H36" s="50"/>
      <c r="I36" s="50">
        <f t="shared" si="0"/>
        <v>0</v>
      </c>
      <c r="J36" s="50"/>
      <c r="K36" s="51"/>
    </row>
    <row r="37" spans="1:12" x14ac:dyDescent="0.25">
      <c r="A37" s="200">
        <v>27</v>
      </c>
      <c r="B37" s="36"/>
      <c r="C37" s="36" t="s">
        <v>15</v>
      </c>
      <c r="D37" s="186"/>
      <c r="E37" s="45" t="s">
        <v>22</v>
      </c>
      <c r="F37" s="200">
        <v>0</v>
      </c>
      <c r="G37" s="200" t="s">
        <v>24</v>
      </c>
      <c r="H37" s="50"/>
      <c r="I37" s="50">
        <f t="shared" si="0"/>
        <v>0</v>
      </c>
      <c r="J37" s="50"/>
      <c r="K37" s="51"/>
    </row>
    <row r="38" spans="1:12" x14ac:dyDescent="0.25">
      <c r="A38" s="200">
        <v>28</v>
      </c>
      <c r="B38" s="36"/>
      <c r="C38" s="36" t="s">
        <v>15</v>
      </c>
      <c r="D38" s="186" t="s">
        <v>109</v>
      </c>
      <c r="E38" s="45" t="s">
        <v>110</v>
      </c>
      <c r="F38" s="200">
        <v>0</v>
      </c>
      <c r="G38" s="200" t="s">
        <v>11</v>
      </c>
      <c r="H38" s="50"/>
      <c r="I38" s="50">
        <f t="shared" si="0"/>
        <v>0</v>
      </c>
      <c r="J38" s="50"/>
      <c r="K38" s="51"/>
    </row>
    <row r="39" spans="1:12" x14ac:dyDescent="0.25">
      <c r="A39" s="200"/>
      <c r="B39" s="36"/>
      <c r="C39" s="36"/>
      <c r="D39" s="186"/>
      <c r="E39" s="45"/>
      <c r="F39" s="200"/>
      <c r="G39" s="200"/>
      <c r="H39" s="50"/>
      <c r="I39" s="50"/>
      <c r="J39" s="50"/>
      <c r="K39" s="57">
        <f>SUM(I8:I38)</f>
        <v>0</v>
      </c>
      <c r="L39" s="57">
        <f>SUM(J8:J38)</f>
        <v>0</v>
      </c>
    </row>
    <row r="40" spans="1:12" x14ac:dyDescent="0.25">
      <c r="A40" s="200"/>
      <c r="B40" s="38" t="s">
        <v>152</v>
      </c>
      <c r="C40" s="39"/>
      <c r="D40" s="193"/>
      <c r="E40" s="45"/>
      <c r="F40" s="200"/>
      <c r="G40" s="200"/>
      <c r="H40" s="36"/>
      <c r="I40" s="50"/>
      <c r="J40" s="50"/>
      <c r="K40" s="51"/>
    </row>
    <row r="41" spans="1:12" ht="30" x14ac:dyDescent="0.25">
      <c r="A41" s="200">
        <v>1</v>
      </c>
      <c r="B41" s="58">
        <v>15</v>
      </c>
      <c r="C41" s="59" t="s">
        <v>96</v>
      </c>
      <c r="D41" s="186" t="s">
        <v>105</v>
      </c>
      <c r="E41" s="45" t="s">
        <v>25</v>
      </c>
      <c r="F41" s="200">
        <v>10</v>
      </c>
      <c r="G41" s="200" t="s">
        <v>11</v>
      </c>
      <c r="H41" s="71"/>
      <c r="I41" s="50">
        <f t="shared" si="0"/>
        <v>0</v>
      </c>
      <c r="J41" s="71"/>
      <c r="K41" s="51"/>
    </row>
    <row r="42" spans="1:12" ht="30" x14ac:dyDescent="0.25">
      <c r="A42" s="200">
        <v>2</v>
      </c>
      <c r="B42" s="58">
        <v>25</v>
      </c>
      <c r="C42" s="59" t="s">
        <v>97</v>
      </c>
      <c r="D42" s="186" t="s">
        <v>105</v>
      </c>
      <c r="E42" s="45" t="s">
        <v>26</v>
      </c>
      <c r="F42" s="200">
        <v>66</v>
      </c>
      <c r="G42" s="200" t="s">
        <v>11</v>
      </c>
      <c r="H42" s="71"/>
      <c r="I42" s="50">
        <f t="shared" si="0"/>
        <v>0</v>
      </c>
      <c r="J42" s="71"/>
      <c r="K42" s="51"/>
    </row>
    <row r="43" spans="1:12" ht="30" x14ac:dyDescent="0.25">
      <c r="A43" s="200">
        <v>3</v>
      </c>
      <c r="B43" s="58">
        <v>40</v>
      </c>
      <c r="C43" s="59" t="s">
        <v>98</v>
      </c>
      <c r="D43" s="186" t="s">
        <v>105</v>
      </c>
      <c r="E43" s="45" t="s">
        <v>27</v>
      </c>
      <c r="F43" s="200">
        <v>12</v>
      </c>
      <c r="G43" s="200" t="s">
        <v>11</v>
      </c>
      <c r="H43" s="71"/>
      <c r="I43" s="50">
        <f t="shared" si="0"/>
        <v>0</v>
      </c>
      <c r="J43" s="71"/>
      <c r="K43" s="51"/>
    </row>
    <row r="44" spans="1:12" ht="30" x14ac:dyDescent="0.25">
      <c r="A44" s="200">
        <v>4</v>
      </c>
      <c r="B44" s="36" t="s">
        <v>31</v>
      </c>
      <c r="C44" s="59" t="s">
        <v>99</v>
      </c>
      <c r="D44" s="186" t="s">
        <v>105</v>
      </c>
      <c r="E44" s="45" t="s">
        <v>28</v>
      </c>
      <c r="F44" s="200">
        <v>0</v>
      </c>
      <c r="G44" s="200" t="s">
        <v>11</v>
      </c>
      <c r="H44" s="50"/>
      <c r="I44" s="50">
        <f t="shared" si="0"/>
        <v>0</v>
      </c>
      <c r="J44" s="50"/>
      <c r="K44" s="51"/>
    </row>
    <row r="45" spans="1:12" ht="30" x14ac:dyDescent="0.25">
      <c r="A45" s="200">
        <v>5</v>
      </c>
      <c r="B45" s="36" t="s">
        <v>32</v>
      </c>
      <c r="C45" s="59" t="s">
        <v>100</v>
      </c>
      <c r="D45" s="186" t="s">
        <v>105</v>
      </c>
      <c r="E45" s="45" t="s">
        <v>18</v>
      </c>
      <c r="F45" s="200">
        <v>0</v>
      </c>
      <c r="G45" s="200" t="s">
        <v>11</v>
      </c>
      <c r="H45" s="50"/>
      <c r="I45" s="50">
        <f t="shared" si="0"/>
        <v>0</v>
      </c>
      <c r="J45" s="50"/>
      <c r="K45" s="51"/>
    </row>
    <row r="46" spans="1:12" ht="30" x14ac:dyDescent="0.25">
      <c r="A46" s="200">
        <v>6</v>
      </c>
      <c r="B46" s="36" t="s">
        <v>33</v>
      </c>
      <c r="C46" s="59" t="s">
        <v>101</v>
      </c>
      <c r="D46" s="186" t="s">
        <v>105</v>
      </c>
      <c r="E46" s="45" t="s">
        <v>29</v>
      </c>
      <c r="F46" s="200">
        <v>12</v>
      </c>
      <c r="G46" s="200" t="s">
        <v>11</v>
      </c>
      <c r="H46" s="71"/>
      <c r="I46" s="50">
        <f t="shared" si="0"/>
        <v>0</v>
      </c>
      <c r="J46" s="71"/>
      <c r="K46" s="51"/>
    </row>
    <row r="47" spans="1:12" ht="30" x14ac:dyDescent="0.25">
      <c r="A47" s="200">
        <v>7</v>
      </c>
      <c r="B47" s="36" t="s">
        <v>34</v>
      </c>
      <c r="C47" s="59" t="s">
        <v>102</v>
      </c>
      <c r="D47" s="186" t="s">
        <v>105</v>
      </c>
      <c r="E47" s="45" t="s">
        <v>30</v>
      </c>
      <c r="F47" s="200">
        <v>0</v>
      </c>
      <c r="G47" s="200" t="s">
        <v>11</v>
      </c>
      <c r="H47" s="50"/>
      <c r="I47" s="50">
        <f t="shared" si="0"/>
        <v>0</v>
      </c>
      <c r="J47" s="50"/>
      <c r="K47" s="51"/>
    </row>
    <row r="48" spans="1:12" ht="30" x14ac:dyDescent="0.25">
      <c r="A48" s="200">
        <v>8</v>
      </c>
      <c r="B48" s="36" t="s">
        <v>36</v>
      </c>
      <c r="C48" s="59" t="s">
        <v>103</v>
      </c>
      <c r="D48" s="186" t="s">
        <v>105</v>
      </c>
      <c r="E48" s="45" t="s">
        <v>21</v>
      </c>
      <c r="F48" s="200">
        <v>0</v>
      </c>
      <c r="G48" s="200" t="s">
        <v>11</v>
      </c>
      <c r="H48" s="50"/>
      <c r="I48" s="50">
        <f t="shared" si="0"/>
        <v>0</v>
      </c>
      <c r="J48" s="50"/>
      <c r="K48" s="51"/>
    </row>
    <row r="49" spans="1:12" ht="30" x14ac:dyDescent="0.25">
      <c r="A49" s="200">
        <v>9</v>
      </c>
      <c r="B49" s="36" t="s">
        <v>35</v>
      </c>
      <c r="C49" s="59" t="s">
        <v>104</v>
      </c>
      <c r="D49" s="186" t="s">
        <v>105</v>
      </c>
      <c r="E49" s="45" t="s">
        <v>22</v>
      </c>
      <c r="F49" s="200">
        <v>0</v>
      </c>
      <c r="G49" s="200" t="s">
        <v>11</v>
      </c>
      <c r="H49" s="50"/>
      <c r="I49" s="50">
        <f t="shared" si="0"/>
        <v>0</v>
      </c>
      <c r="J49" s="50"/>
      <c r="K49" s="51"/>
    </row>
    <row r="50" spans="1:12" x14ac:dyDescent="0.25">
      <c r="A50" s="200"/>
      <c r="B50" s="36"/>
      <c r="C50" s="52"/>
      <c r="D50" s="186"/>
      <c r="E50" s="45"/>
      <c r="F50" s="200"/>
      <c r="G50" s="200"/>
      <c r="H50" s="50"/>
      <c r="I50" s="50"/>
      <c r="J50" s="50"/>
      <c r="K50" s="57">
        <f>SUM(I41:I49)</f>
        <v>0</v>
      </c>
      <c r="L50" s="57">
        <f>SUM(J41:J49)</f>
        <v>0</v>
      </c>
    </row>
    <row r="51" spans="1:12" x14ac:dyDescent="0.25">
      <c r="A51" s="203"/>
      <c r="B51" s="38" t="s">
        <v>95</v>
      </c>
      <c r="C51" s="39"/>
      <c r="D51" s="193"/>
      <c r="E51" s="45"/>
      <c r="F51" s="200"/>
      <c r="G51" s="200"/>
      <c r="H51" s="36"/>
      <c r="I51" s="50"/>
      <c r="J51" s="36"/>
    </row>
    <row r="52" spans="1:12" x14ac:dyDescent="0.25">
      <c r="A52" s="200">
        <v>1</v>
      </c>
      <c r="B52" s="58">
        <v>25</v>
      </c>
      <c r="C52" s="52" t="s">
        <v>65</v>
      </c>
      <c r="D52" s="186" t="s">
        <v>91</v>
      </c>
      <c r="E52" s="45" t="s">
        <v>26</v>
      </c>
      <c r="F52" s="200">
        <v>66</v>
      </c>
      <c r="G52" s="200" t="s">
        <v>11</v>
      </c>
      <c r="H52" s="71"/>
      <c r="I52" s="50">
        <f t="shared" si="0"/>
        <v>0</v>
      </c>
      <c r="J52" s="71"/>
      <c r="K52" s="51"/>
    </row>
    <row r="53" spans="1:12" x14ac:dyDescent="0.25">
      <c r="A53" s="200">
        <v>2</v>
      </c>
      <c r="B53" s="58">
        <v>40</v>
      </c>
      <c r="C53" s="52" t="s">
        <v>65</v>
      </c>
      <c r="D53" s="186" t="s">
        <v>91</v>
      </c>
      <c r="E53" s="45" t="s">
        <v>27</v>
      </c>
      <c r="F53" s="200">
        <v>0</v>
      </c>
      <c r="G53" s="200" t="s">
        <v>11</v>
      </c>
      <c r="H53" s="50"/>
      <c r="I53" s="50">
        <f t="shared" si="0"/>
        <v>0</v>
      </c>
      <c r="J53" s="50"/>
      <c r="K53" s="51"/>
    </row>
    <row r="54" spans="1:12" x14ac:dyDescent="0.25">
      <c r="A54" s="200">
        <v>3</v>
      </c>
      <c r="B54" s="36" t="s">
        <v>31</v>
      </c>
      <c r="C54" s="52" t="s">
        <v>65</v>
      </c>
      <c r="D54" s="186" t="s">
        <v>92</v>
      </c>
      <c r="E54" s="45" t="s">
        <v>28</v>
      </c>
      <c r="F54" s="200">
        <v>0</v>
      </c>
      <c r="G54" s="200" t="s">
        <v>11</v>
      </c>
      <c r="H54" s="50"/>
      <c r="I54" s="50">
        <f t="shared" si="0"/>
        <v>0</v>
      </c>
      <c r="J54" s="50"/>
      <c r="K54" s="51"/>
    </row>
    <row r="55" spans="1:12" x14ac:dyDescent="0.25">
      <c r="A55" s="200">
        <v>4</v>
      </c>
      <c r="B55" s="36" t="s">
        <v>32</v>
      </c>
      <c r="C55" s="52" t="s">
        <v>65</v>
      </c>
      <c r="D55" s="186" t="s">
        <v>92</v>
      </c>
      <c r="E55" s="45" t="s">
        <v>18</v>
      </c>
      <c r="F55" s="200">
        <v>0</v>
      </c>
      <c r="G55" s="200" t="s">
        <v>11</v>
      </c>
      <c r="H55" s="50"/>
      <c r="I55" s="50">
        <f t="shared" si="0"/>
        <v>0</v>
      </c>
      <c r="J55" s="50"/>
      <c r="K55" s="51"/>
    </row>
    <row r="56" spans="1:12" x14ac:dyDescent="0.25">
      <c r="A56" s="200">
        <v>5</v>
      </c>
      <c r="B56" s="36" t="s">
        <v>33</v>
      </c>
      <c r="C56" s="52" t="s">
        <v>65</v>
      </c>
      <c r="D56" s="186" t="s">
        <v>92</v>
      </c>
      <c r="E56" s="45" t="s">
        <v>29</v>
      </c>
      <c r="F56" s="200">
        <v>12</v>
      </c>
      <c r="G56" s="200" t="s">
        <v>11</v>
      </c>
      <c r="H56" s="71"/>
      <c r="I56" s="50">
        <f t="shared" si="0"/>
        <v>0</v>
      </c>
      <c r="J56" s="71"/>
      <c r="K56" s="51"/>
    </row>
    <row r="57" spans="1:12" x14ac:dyDescent="0.25">
      <c r="A57" s="200">
        <v>6</v>
      </c>
      <c r="B57" s="36" t="s">
        <v>34</v>
      </c>
      <c r="C57" s="52" t="s">
        <v>65</v>
      </c>
      <c r="D57" s="186" t="s">
        <v>93</v>
      </c>
      <c r="E57" s="45" t="s">
        <v>30</v>
      </c>
      <c r="F57" s="200">
        <v>0</v>
      </c>
      <c r="G57" s="200" t="s">
        <v>11</v>
      </c>
      <c r="H57" s="50"/>
      <c r="I57" s="50">
        <f t="shared" si="0"/>
        <v>0</v>
      </c>
      <c r="J57" s="50"/>
      <c r="K57" s="51"/>
    </row>
    <row r="58" spans="1:12" x14ac:dyDescent="0.25">
      <c r="A58" s="200">
        <v>7</v>
      </c>
      <c r="B58" s="36" t="s">
        <v>36</v>
      </c>
      <c r="C58" s="52" t="s">
        <v>65</v>
      </c>
      <c r="D58" s="186" t="s">
        <v>93</v>
      </c>
      <c r="E58" s="45" t="s">
        <v>21</v>
      </c>
      <c r="F58" s="200">
        <v>0</v>
      </c>
      <c r="G58" s="200" t="s">
        <v>11</v>
      </c>
      <c r="H58" s="50"/>
      <c r="I58" s="50">
        <f t="shared" si="0"/>
        <v>0</v>
      </c>
      <c r="J58" s="50"/>
      <c r="K58" s="51"/>
    </row>
    <row r="59" spans="1:12" x14ac:dyDescent="0.25">
      <c r="A59" s="200">
        <v>8</v>
      </c>
      <c r="B59" s="36" t="s">
        <v>35</v>
      </c>
      <c r="C59" s="52" t="s">
        <v>65</v>
      </c>
      <c r="D59" s="186" t="s">
        <v>94</v>
      </c>
      <c r="E59" s="45" t="s">
        <v>22</v>
      </c>
      <c r="F59" s="200">
        <v>0</v>
      </c>
      <c r="G59" s="200" t="s">
        <v>11</v>
      </c>
      <c r="H59" s="50"/>
      <c r="I59" s="50">
        <f t="shared" si="0"/>
        <v>0</v>
      </c>
      <c r="J59" s="50"/>
      <c r="K59" s="51"/>
    </row>
    <row r="60" spans="1:12" x14ac:dyDescent="0.25">
      <c r="A60" s="200"/>
      <c r="B60" s="36"/>
      <c r="C60" s="36"/>
      <c r="D60" s="186"/>
      <c r="E60" s="45"/>
      <c r="F60" s="200"/>
      <c r="G60" s="200"/>
      <c r="H60" s="36"/>
      <c r="I60" s="50"/>
      <c r="J60" s="36"/>
      <c r="K60" s="60">
        <f>SUM(I52:I59)</f>
        <v>0</v>
      </c>
      <c r="L60" s="60">
        <f>SUM(J52:J59)</f>
        <v>0</v>
      </c>
    </row>
    <row r="61" spans="1:12" x14ac:dyDescent="0.25">
      <c r="A61" s="203"/>
      <c r="B61" s="38" t="s">
        <v>106</v>
      </c>
      <c r="C61" s="39"/>
      <c r="D61" s="193"/>
      <c r="E61" s="45"/>
      <c r="F61" s="200"/>
      <c r="G61" s="200"/>
      <c r="H61" s="36"/>
      <c r="I61" s="50"/>
      <c r="J61" s="36"/>
    </row>
    <row r="62" spans="1:12" x14ac:dyDescent="0.25">
      <c r="A62" s="200">
        <v>1</v>
      </c>
      <c r="B62" s="58">
        <v>25</v>
      </c>
      <c r="C62" s="52" t="s">
        <v>107</v>
      </c>
      <c r="D62" s="186" t="s">
        <v>180</v>
      </c>
      <c r="E62" s="45" t="s">
        <v>26</v>
      </c>
      <c r="F62" s="200">
        <v>0</v>
      </c>
      <c r="G62" s="200" t="s">
        <v>11</v>
      </c>
      <c r="H62" s="50"/>
      <c r="I62" s="50">
        <f t="shared" si="0"/>
        <v>0</v>
      </c>
      <c r="J62" s="50"/>
      <c r="K62" s="51"/>
    </row>
    <row r="63" spans="1:12" x14ac:dyDescent="0.25">
      <c r="A63" s="200">
        <v>2</v>
      </c>
      <c r="B63" s="58">
        <v>40</v>
      </c>
      <c r="C63" s="52" t="s">
        <v>107</v>
      </c>
      <c r="D63" s="186" t="s">
        <v>181</v>
      </c>
      <c r="E63" s="45" t="s">
        <v>27</v>
      </c>
      <c r="F63" s="200">
        <v>0</v>
      </c>
      <c r="G63" s="200" t="s">
        <v>11</v>
      </c>
      <c r="H63" s="50"/>
      <c r="I63" s="50">
        <f t="shared" si="0"/>
        <v>0</v>
      </c>
      <c r="J63" s="50"/>
      <c r="K63" s="51"/>
    </row>
    <row r="64" spans="1:12" x14ac:dyDescent="0.25">
      <c r="A64" s="200">
        <v>3</v>
      </c>
      <c r="B64" s="36" t="s">
        <v>31</v>
      </c>
      <c r="C64" s="52" t="s">
        <v>107</v>
      </c>
      <c r="D64" s="186" t="s">
        <v>182</v>
      </c>
      <c r="E64" s="45" t="s">
        <v>28</v>
      </c>
      <c r="F64" s="200">
        <v>0</v>
      </c>
      <c r="G64" s="200" t="s">
        <v>11</v>
      </c>
      <c r="H64" s="50"/>
      <c r="I64" s="50">
        <f t="shared" si="0"/>
        <v>0</v>
      </c>
      <c r="J64" s="50"/>
      <c r="K64" s="51"/>
    </row>
    <row r="65" spans="1:12" x14ac:dyDescent="0.25">
      <c r="A65" s="200">
        <v>4</v>
      </c>
      <c r="B65" s="36" t="s">
        <v>32</v>
      </c>
      <c r="C65" s="52" t="s">
        <v>107</v>
      </c>
      <c r="D65" s="186" t="s">
        <v>183</v>
      </c>
      <c r="E65" s="45" t="s">
        <v>18</v>
      </c>
      <c r="F65" s="200">
        <v>0</v>
      </c>
      <c r="G65" s="200" t="s">
        <v>11</v>
      </c>
      <c r="H65" s="50"/>
      <c r="I65" s="50">
        <f t="shared" si="0"/>
        <v>0</v>
      </c>
      <c r="J65" s="50"/>
      <c r="K65" s="51"/>
    </row>
    <row r="66" spans="1:12" x14ac:dyDescent="0.25">
      <c r="A66" s="200">
        <v>5</v>
      </c>
      <c r="B66" s="36" t="s">
        <v>33</v>
      </c>
      <c r="C66" s="52" t="s">
        <v>107</v>
      </c>
      <c r="D66" s="186" t="s">
        <v>183</v>
      </c>
      <c r="E66" s="45" t="s">
        <v>29</v>
      </c>
      <c r="F66" s="200">
        <v>12</v>
      </c>
      <c r="G66" s="200" t="s">
        <v>11</v>
      </c>
      <c r="H66" s="71"/>
      <c r="I66" s="50">
        <f t="shared" si="0"/>
        <v>0</v>
      </c>
      <c r="J66" s="71"/>
      <c r="K66" s="51"/>
    </row>
    <row r="67" spans="1:12" x14ac:dyDescent="0.25">
      <c r="A67" s="200">
        <v>6</v>
      </c>
      <c r="B67" s="36" t="s">
        <v>34</v>
      </c>
      <c r="C67" s="52" t="s">
        <v>107</v>
      </c>
      <c r="D67" s="186" t="s">
        <v>183</v>
      </c>
      <c r="E67" s="45" t="s">
        <v>30</v>
      </c>
      <c r="F67" s="200">
        <v>0</v>
      </c>
      <c r="G67" s="200" t="s">
        <v>11</v>
      </c>
      <c r="H67" s="50"/>
      <c r="I67" s="50">
        <f t="shared" si="0"/>
        <v>0</v>
      </c>
      <c r="J67" s="50"/>
      <c r="K67" s="51"/>
    </row>
    <row r="68" spans="1:12" x14ac:dyDescent="0.25">
      <c r="A68" s="200">
        <v>7</v>
      </c>
      <c r="B68" s="36" t="s">
        <v>36</v>
      </c>
      <c r="C68" s="52" t="s">
        <v>107</v>
      </c>
      <c r="D68" s="186" t="s">
        <v>184</v>
      </c>
      <c r="E68" s="45" t="s">
        <v>21</v>
      </c>
      <c r="F68" s="200">
        <v>0</v>
      </c>
      <c r="G68" s="200" t="s">
        <v>11</v>
      </c>
      <c r="H68" s="50"/>
      <c r="I68" s="50">
        <f t="shared" si="0"/>
        <v>0</v>
      </c>
      <c r="J68" s="50"/>
      <c r="K68" s="51"/>
    </row>
    <row r="69" spans="1:12" x14ac:dyDescent="0.25">
      <c r="A69" s="200">
        <v>8</v>
      </c>
      <c r="B69" s="36" t="s">
        <v>35</v>
      </c>
      <c r="C69" s="52" t="s">
        <v>107</v>
      </c>
      <c r="D69" s="186" t="s">
        <v>184</v>
      </c>
      <c r="E69" s="45" t="s">
        <v>22</v>
      </c>
      <c r="F69" s="200">
        <v>0</v>
      </c>
      <c r="G69" s="200" t="s">
        <v>11</v>
      </c>
      <c r="H69" s="50"/>
      <c r="I69" s="50">
        <f t="shared" si="0"/>
        <v>0</v>
      </c>
      <c r="J69" s="50"/>
      <c r="K69" s="51"/>
    </row>
    <row r="70" spans="1:12" x14ac:dyDescent="0.25">
      <c r="A70" s="200"/>
      <c r="B70" s="36"/>
      <c r="C70" s="36"/>
      <c r="D70" s="186"/>
      <c r="E70" s="45"/>
      <c r="F70" s="200"/>
      <c r="G70" s="200"/>
      <c r="H70" s="36"/>
      <c r="I70" s="50"/>
      <c r="J70" s="36"/>
      <c r="K70" s="60">
        <f>SUM(I62:I69)</f>
        <v>0</v>
      </c>
      <c r="L70" s="60">
        <f>SUM(J62:J69)</f>
        <v>0</v>
      </c>
    </row>
    <row r="71" spans="1:12" x14ac:dyDescent="0.25">
      <c r="A71" s="204"/>
      <c r="B71" s="38" t="s">
        <v>108</v>
      </c>
      <c r="C71" s="39"/>
      <c r="D71" s="193"/>
      <c r="E71" s="36"/>
      <c r="F71" s="200"/>
      <c r="G71" s="200"/>
      <c r="H71" s="36"/>
      <c r="I71" s="50"/>
      <c r="J71" s="36"/>
    </row>
    <row r="72" spans="1:12" s="56" customFormat="1" x14ac:dyDescent="0.25">
      <c r="A72" s="202">
        <v>1</v>
      </c>
      <c r="B72" s="53"/>
      <c r="C72" s="53" t="s">
        <v>108</v>
      </c>
      <c r="D72" s="192" t="s">
        <v>310</v>
      </c>
      <c r="E72" s="53"/>
      <c r="F72" s="202">
        <v>0</v>
      </c>
      <c r="G72" s="202" t="s">
        <v>24</v>
      </c>
      <c r="H72" s="54"/>
      <c r="I72" s="50">
        <f t="shared" si="0"/>
        <v>0</v>
      </c>
      <c r="J72" s="54"/>
      <c r="K72" s="55"/>
      <c r="L72" s="55"/>
    </row>
    <row r="73" spans="1:12" s="56" customFormat="1" x14ac:dyDescent="0.25">
      <c r="A73" s="202">
        <v>2</v>
      </c>
      <c r="B73" s="53"/>
      <c r="C73" s="53" t="s">
        <v>108</v>
      </c>
      <c r="D73" s="192" t="s">
        <v>38</v>
      </c>
      <c r="E73" s="53" t="s">
        <v>153</v>
      </c>
      <c r="F73" s="202">
        <v>0</v>
      </c>
      <c r="G73" s="202" t="s">
        <v>24</v>
      </c>
      <c r="H73" s="54"/>
      <c r="I73" s="50">
        <f t="shared" si="0"/>
        <v>0</v>
      </c>
      <c r="J73" s="54"/>
      <c r="K73" s="55"/>
      <c r="L73" s="55"/>
    </row>
    <row r="74" spans="1:12" s="56" customFormat="1" x14ac:dyDescent="0.25">
      <c r="A74" s="202">
        <v>3</v>
      </c>
      <c r="B74" s="53"/>
      <c r="C74" s="53" t="s">
        <v>108</v>
      </c>
      <c r="D74" s="192" t="s">
        <v>38</v>
      </c>
      <c r="E74" s="45" t="s">
        <v>154</v>
      </c>
      <c r="F74" s="202">
        <v>0</v>
      </c>
      <c r="G74" s="202" t="s">
        <v>24</v>
      </c>
      <c r="H74" s="54"/>
      <c r="I74" s="50">
        <f t="shared" ref="I74:I137" si="1">H74*F74</f>
        <v>0</v>
      </c>
      <c r="J74" s="54"/>
      <c r="K74" s="55"/>
      <c r="L74" s="55"/>
    </row>
    <row r="75" spans="1:12" s="56" customFormat="1" x14ac:dyDescent="0.25">
      <c r="A75" s="202">
        <v>4</v>
      </c>
      <c r="B75" s="53"/>
      <c r="C75" s="53" t="s">
        <v>108</v>
      </c>
      <c r="D75" s="192" t="s">
        <v>38</v>
      </c>
      <c r="E75" s="45" t="s">
        <v>155</v>
      </c>
      <c r="F75" s="202">
        <v>6</v>
      </c>
      <c r="G75" s="202" t="s">
        <v>24</v>
      </c>
      <c r="H75" s="72"/>
      <c r="I75" s="50">
        <f t="shared" si="1"/>
        <v>0</v>
      </c>
      <c r="J75" s="72"/>
      <c r="K75" s="55"/>
      <c r="L75" s="55"/>
    </row>
    <row r="76" spans="1:12" s="56" customFormat="1" x14ac:dyDescent="0.25">
      <c r="A76" s="202">
        <v>5</v>
      </c>
      <c r="B76" s="53"/>
      <c r="C76" s="53" t="s">
        <v>108</v>
      </c>
      <c r="D76" s="192" t="s">
        <v>38</v>
      </c>
      <c r="E76" s="45" t="s">
        <v>156</v>
      </c>
      <c r="F76" s="202">
        <v>6</v>
      </c>
      <c r="G76" s="202" t="s">
        <v>24</v>
      </c>
      <c r="H76" s="72"/>
      <c r="I76" s="50">
        <f t="shared" si="1"/>
        <v>0</v>
      </c>
      <c r="J76" s="72"/>
      <c r="K76" s="55"/>
      <c r="L76" s="55"/>
    </row>
    <row r="77" spans="1:12" s="56" customFormat="1" x14ac:dyDescent="0.25">
      <c r="A77" s="202">
        <v>6</v>
      </c>
      <c r="B77" s="53"/>
      <c r="C77" s="53" t="s">
        <v>108</v>
      </c>
      <c r="D77" s="192" t="s">
        <v>38</v>
      </c>
      <c r="E77" s="45" t="s">
        <v>157</v>
      </c>
      <c r="F77" s="202">
        <v>0</v>
      </c>
      <c r="G77" s="202" t="s">
        <v>24</v>
      </c>
      <c r="H77" s="54"/>
      <c r="I77" s="50">
        <f t="shared" si="1"/>
        <v>0</v>
      </c>
      <c r="J77" s="54"/>
      <c r="K77" s="55"/>
      <c r="L77" s="55"/>
    </row>
    <row r="78" spans="1:12" s="56" customFormat="1" x14ac:dyDescent="0.25">
      <c r="A78" s="202">
        <v>7</v>
      </c>
      <c r="B78" s="53"/>
      <c r="C78" s="53" t="s">
        <v>108</v>
      </c>
      <c r="D78" s="192" t="s">
        <v>38</v>
      </c>
      <c r="E78" s="45" t="s">
        <v>158</v>
      </c>
      <c r="F78" s="202">
        <v>0</v>
      </c>
      <c r="G78" s="202" t="s">
        <v>24</v>
      </c>
      <c r="H78" s="54"/>
      <c r="I78" s="50">
        <f t="shared" si="1"/>
        <v>0</v>
      </c>
      <c r="J78" s="54"/>
      <c r="K78" s="55"/>
      <c r="L78" s="55"/>
    </row>
    <row r="79" spans="1:12" s="56" customFormat="1" x14ac:dyDescent="0.25">
      <c r="A79" s="202">
        <v>8</v>
      </c>
      <c r="B79" s="53"/>
      <c r="C79" s="53" t="s">
        <v>108</v>
      </c>
      <c r="D79" s="192" t="s">
        <v>38</v>
      </c>
      <c r="E79" s="45" t="s">
        <v>159</v>
      </c>
      <c r="F79" s="202">
        <v>0</v>
      </c>
      <c r="G79" s="202" t="s">
        <v>24</v>
      </c>
      <c r="H79" s="54"/>
      <c r="I79" s="50">
        <f t="shared" si="1"/>
        <v>0</v>
      </c>
      <c r="J79" s="54"/>
      <c r="K79" s="55"/>
      <c r="L79" s="55"/>
    </row>
    <row r="80" spans="1:12" s="56" customFormat="1" x14ac:dyDescent="0.25">
      <c r="A80" s="202">
        <v>9</v>
      </c>
      <c r="B80" s="53"/>
      <c r="C80" s="53" t="s">
        <v>108</v>
      </c>
      <c r="D80" s="192" t="s">
        <v>160</v>
      </c>
      <c r="E80" s="53" t="s">
        <v>39</v>
      </c>
      <c r="F80" s="202">
        <v>2</v>
      </c>
      <c r="G80" s="202" t="s">
        <v>24</v>
      </c>
      <c r="H80" s="72"/>
      <c r="I80" s="50">
        <f t="shared" si="1"/>
        <v>0</v>
      </c>
      <c r="J80" s="72"/>
      <c r="K80" s="55"/>
      <c r="L80" s="55"/>
    </row>
    <row r="81" spans="1:12" s="56" customFormat="1" x14ac:dyDescent="0.25">
      <c r="A81" s="202">
        <v>10</v>
      </c>
      <c r="B81" s="53"/>
      <c r="C81" s="53" t="s">
        <v>108</v>
      </c>
      <c r="D81" s="192" t="s">
        <v>40</v>
      </c>
      <c r="E81" s="53"/>
      <c r="F81" s="202">
        <v>4</v>
      </c>
      <c r="G81" s="202" t="s">
        <v>24</v>
      </c>
      <c r="H81" s="72"/>
      <c r="I81" s="50">
        <f t="shared" si="1"/>
        <v>0</v>
      </c>
      <c r="J81" s="72"/>
      <c r="K81" s="55"/>
      <c r="L81" s="55"/>
    </row>
    <row r="82" spans="1:12" s="56" customFormat="1" x14ac:dyDescent="0.25">
      <c r="A82" s="202">
        <v>11</v>
      </c>
      <c r="B82" s="53"/>
      <c r="C82" s="53" t="s">
        <v>108</v>
      </c>
      <c r="D82" s="192" t="s">
        <v>165</v>
      </c>
      <c r="E82" s="53" t="s">
        <v>161</v>
      </c>
      <c r="F82" s="202">
        <v>2</v>
      </c>
      <c r="G82" s="202" t="s">
        <v>24</v>
      </c>
      <c r="H82" s="72"/>
      <c r="I82" s="50">
        <f t="shared" si="1"/>
        <v>0</v>
      </c>
      <c r="J82" s="72"/>
      <c r="K82" s="55"/>
      <c r="L82" s="55"/>
    </row>
    <row r="83" spans="1:12" s="56" customFormat="1" x14ac:dyDescent="0.25">
      <c r="A83" s="202">
        <v>12</v>
      </c>
      <c r="B83" s="53"/>
      <c r="C83" s="53" t="s">
        <v>108</v>
      </c>
      <c r="D83" s="192" t="s">
        <v>164</v>
      </c>
      <c r="E83" s="53" t="s">
        <v>161</v>
      </c>
      <c r="F83" s="202">
        <v>6</v>
      </c>
      <c r="G83" s="202" t="s">
        <v>24</v>
      </c>
      <c r="H83" s="72"/>
      <c r="I83" s="50">
        <f t="shared" si="1"/>
        <v>0</v>
      </c>
      <c r="J83" s="72"/>
      <c r="K83" s="55"/>
      <c r="L83" s="55"/>
    </row>
    <row r="84" spans="1:12" s="56" customFormat="1" x14ac:dyDescent="0.25">
      <c r="A84" s="202">
        <v>13</v>
      </c>
      <c r="B84" s="53"/>
      <c r="C84" s="53" t="s">
        <v>108</v>
      </c>
      <c r="D84" s="192" t="s">
        <v>163</v>
      </c>
      <c r="E84" s="53" t="s">
        <v>161</v>
      </c>
      <c r="F84" s="202">
        <v>6</v>
      </c>
      <c r="G84" s="202" t="s">
        <v>24</v>
      </c>
      <c r="H84" s="72"/>
      <c r="I84" s="50">
        <f t="shared" si="1"/>
        <v>0</v>
      </c>
      <c r="J84" s="72"/>
      <c r="K84" s="55"/>
      <c r="L84" s="55"/>
    </row>
    <row r="85" spans="1:12" s="56" customFormat="1" x14ac:dyDescent="0.25">
      <c r="A85" s="202">
        <v>14</v>
      </c>
      <c r="B85" s="53"/>
      <c r="C85" s="53" t="s">
        <v>108</v>
      </c>
      <c r="D85" s="192" t="s">
        <v>162</v>
      </c>
      <c r="E85" s="53" t="s">
        <v>161</v>
      </c>
      <c r="F85" s="202">
        <v>6</v>
      </c>
      <c r="G85" s="202" t="s">
        <v>24</v>
      </c>
      <c r="H85" s="72"/>
      <c r="I85" s="50">
        <f t="shared" si="1"/>
        <v>0</v>
      </c>
      <c r="J85" s="72"/>
      <c r="K85" s="55"/>
      <c r="L85" s="55"/>
    </row>
    <row r="86" spans="1:12" s="56" customFormat="1" x14ac:dyDescent="0.25">
      <c r="A86" s="202">
        <v>15</v>
      </c>
      <c r="B86" s="53"/>
      <c r="C86" s="53" t="s">
        <v>108</v>
      </c>
      <c r="D86" s="192" t="s">
        <v>41</v>
      </c>
      <c r="E86" s="53" t="s">
        <v>161</v>
      </c>
      <c r="F86" s="202">
        <v>6</v>
      </c>
      <c r="G86" s="202" t="s">
        <v>24</v>
      </c>
      <c r="H86" s="72"/>
      <c r="I86" s="50">
        <f t="shared" si="1"/>
        <v>0</v>
      </c>
      <c r="J86" s="72"/>
      <c r="K86" s="55"/>
      <c r="L86" s="55"/>
    </row>
    <row r="87" spans="1:12" s="56" customFormat="1" x14ac:dyDescent="0.25">
      <c r="A87" s="202">
        <v>16</v>
      </c>
      <c r="B87" s="53"/>
      <c r="C87" s="53" t="s">
        <v>108</v>
      </c>
      <c r="D87" s="192" t="s">
        <v>42</v>
      </c>
      <c r="E87" s="53" t="s">
        <v>161</v>
      </c>
      <c r="F87" s="202">
        <v>2</v>
      </c>
      <c r="G87" s="202" t="s">
        <v>24</v>
      </c>
      <c r="H87" s="72"/>
      <c r="I87" s="50">
        <f t="shared" si="1"/>
        <v>0</v>
      </c>
      <c r="J87" s="72"/>
      <c r="K87" s="55"/>
      <c r="L87" s="55"/>
    </row>
    <row r="88" spans="1:12" s="56" customFormat="1" x14ac:dyDescent="0.25">
      <c r="A88" s="202">
        <v>17</v>
      </c>
      <c r="B88" s="53"/>
      <c r="C88" s="53" t="s">
        <v>108</v>
      </c>
      <c r="D88" s="192" t="s">
        <v>166</v>
      </c>
      <c r="E88" s="53"/>
      <c r="F88" s="202">
        <v>1</v>
      </c>
      <c r="G88" s="202" t="s">
        <v>24</v>
      </c>
      <c r="H88" s="72"/>
      <c r="I88" s="50">
        <f t="shared" si="1"/>
        <v>0</v>
      </c>
      <c r="J88" s="72"/>
      <c r="K88" s="55"/>
      <c r="L88" s="55"/>
    </row>
    <row r="89" spans="1:12" s="56" customFormat="1" x14ac:dyDescent="0.25">
      <c r="A89" s="202">
        <v>18</v>
      </c>
      <c r="B89" s="53"/>
      <c r="C89" s="53" t="s">
        <v>108</v>
      </c>
      <c r="D89" s="192" t="s">
        <v>43</v>
      </c>
      <c r="E89" s="53"/>
      <c r="F89" s="202">
        <v>0</v>
      </c>
      <c r="G89" s="202" t="s">
        <v>24</v>
      </c>
      <c r="H89" s="54"/>
      <c r="I89" s="50">
        <f t="shared" si="1"/>
        <v>0</v>
      </c>
      <c r="J89" s="54"/>
      <c r="K89" s="55"/>
      <c r="L89" s="55"/>
    </row>
    <row r="90" spans="1:12" s="56" customFormat="1" x14ac:dyDescent="0.25">
      <c r="A90" s="202">
        <v>19</v>
      </c>
      <c r="B90" s="53"/>
      <c r="C90" s="53" t="s">
        <v>108</v>
      </c>
      <c r="D90" s="192" t="s">
        <v>44</v>
      </c>
      <c r="E90" s="53"/>
      <c r="F90" s="202">
        <v>0</v>
      </c>
      <c r="G90" s="202" t="s">
        <v>24</v>
      </c>
      <c r="H90" s="54"/>
      <c r="I90" s="50">
        <f t="shared" si="1"/>
        <v>0</v>
      </c>
      <c r="J90" s="54"/>
      <c r="K90" s="55"/>
      <c r="L90" s="55"/>
    </row>
    <row r="91" spans="1:12" s="56" customFormat="1" x14ac:dyDescent="0.25">
      <c r="A91" s="202">
        <v>20</v>
      </c>
      <c r="B91" s="53"/>
      <c r="C91" s="53" t="s">
        <v>108</v>
      </c>
      <c r="D91" s="192" t="s">
        <v>45</v>
      </c>
      <c r="E91" s="53" t="s">
        <v>46</v>
      </c>
      <c r="F91" s="202">
        <v>6</v>
      </c>
      <c r="G91" s="202" t="s">
        <v>24</v>
      </c>
      <c r="H91" s="72"/>
      <c r="I91" s="50">
        <f t="shared" si="1"/>
        <v>0</v>
      </c>
      <c r="J91" s="72"/>
      <c r="K91" s="55"/>
      <c r="L91" s="55"/>
    </row>
    <row r="92" spans="1:12" s="56" customFormat="1" x14ac:dyDescent="0.25">
      <c r="A92" s="202">
        <v>21</v>
      </c>
      <c r="B92" s="53"/>
      <c r="C92" s="53" t="s">
        <v>108</v>
      </c>
      <c r="D92" s="192" t="s">
        <v>45</v>
      </c>
      <c r="E92" s="53" t="s">
        <v>47</v>
      </c>
      <c r="F92" s="202">
        <v>2</v>
      </c>
      <c r="G92" s="202" t="s">
        <v>24</v>
      </c>
      <c r="H92" s="72"/>
      <c r="I92" s="50">
        <f t="shared" si="1"/>
        <v>0</v>
      </c>
      <c r="J92" s="72"/>
      <c r="K92" s="55"/>
      <c r="L92" s="55"/>
    </row>
    <row r="93" spans="1:12" s="56" customFormat="1" x14ac:dyDescent="0.25">
      <c r="A93" s="202">
        <v>22</v>
      </c>
      <c r="B93" s="53"/>
      <c r="C93" s="53" t="s">
        <v>108</v>
      </c>
      <c r="D93" s="192" t="s">
        <v>45</v>
      </c>
      <c r="E93" s="53" t="s">
        <v>231</v>
      </c>
      <c r="F93" s="202">
        <v>4</v>
      </c>
      <c r="G93" s="202" t="s">
        <v>24</v>
      </c>
      <c r="H93" s="72"/>
      <c r="I93" s="50">
        <f t="shared" si="1"/>
        <v>0</v>
      </c>
      <c r="J93" s="72"/>
      <c r="K93" s="55"/>
      <c r="L93" s="55"/>
    </row>
    <row r="94" spans="1:12" s="56" customFormat="1" x14ac:dyDescent="0.25">
      <c r="A94" s="202">
        <v>23</v>
      </c>
      <c r="B94" s="53"/>
      <c r="C94" s="53" t="s">
        <v>238</v>
      </c>
      <c r="D94" s="192" t="s">
        <v>232</v>
      </c>
      <c r="E94" s="53" t="s">
        <v>239</v>
      </c>
      <c r="F94" s="202">
        <v>1</v>
      </c>
      <c r="G94" s="202" t="s">
        <v>24</v>
      </c>
      <c r="H94" s="72"/>
      <c r="I94" s="50">
        <f t="shared" si="1"/>
        <v>0</v>
      </c>
      <c r="J94" s="72"/>
      <c r="K94" s="55"/>
      <c r="L94" s="55"/>
    </row>
    <row r="95" spans="1:12" s="56" customFormat="1" x14ac:dyDescent="0.25">
      <c r="A95" s="202">
        <v>24</v>
      </c>
      <c r="B95" s="53"/>
      <c r="C95" s="53" t="s">
        <v>108</v>
      </c>
      <c r="D95" s="192" t="s">
        <v>48</v>
      </c>
      <c r="E95" s="53" t="s">
        <v>39</v>
      </c>
      <c r="F95" s="202">
        <v>1</v>
      </c>
      <c r="G95" s="202" t="s">
        <v>24</v>
      </c>
      <c r="H95" s="72"/>
      <c r="I95" s="50">
        <f t="shared" si="1"/>
        <v>0</v>
      </c>
      <c r="J95" s="72"/>
      <c r="K95" s="55"/>
      <c r="L95" s="55"/>
    </row>
    <row r="96" spans="1:12" s="56" customFormat="1" x14ac:dyDescent="0.25">
      <c r="A96" s="202">
        <v>25</v>
      </c>
      <c r="B96" s="53"/>
      <c r="C96" s="53" t="s">
        <v>108</v>
      </c>
      <c r="D96" s="192" t="s">
        <v>49</v>
      </c>
      <c r="E96" s="61"/>
      <c r="F96" s="202">
        <v>2</v>
      </c>
      <c r="G96" s="202" t="s">
        <v>24</v>
      </c>
      <c r="H96" s="72"/>
      <c r="I96" s="50">
        <f t="shared" si="1"/>
        <v>0</v>
      </c>
      <c r="J96" s="72"/>
      <c r="K96" s="55"/>
      <c r="L96" s="55"/>
    </row>
    <row r="97" spans="1:12" s="56" customFormat="1" x14ac:dyDescent="0.25">
      <c r="A97" s="202">
        <v>26</v>
      </c>
      <c r="B97" s="53"/>
      <c r="C97" s="53" t="s">
        <v>108</v>
      </c>
      <c r="D97" s="192" t="s">
        <v>50</v>
      </c>
      <c r="E97" s="61"/>
      <c r="F97" s="202">
        <v>1</v>
      </c>
      <c r="G97" s="202" t="s">
        <v>24</v>
      </c>
      <c r="H97" s="72"/>
      <c r="I97" s="50">
        <f t="shared" si="1"/>
        <v>0</v>
      </c>
      <c r="J97" s="72"/>
      <c r="K97" s="55"/>
      <c r="L97" s="55"/>
    </row>
    <row r="98" spans="1:12" s="56" customFormat="1" x14ac:dyDescent="0.25">
      <c r="A98" s="202">
        <v>27</v>
      </c>
      <c r="B98" s="53"/>
      <c r="C98" s="53" t="s">
        <v>108</v>
      </c>
      <c r="D98" s="192" t="s">
        <v>51</v>
      </c>
      <c r="E98" s="53" t="s">
        <v>52</v>
      </c>
      <c r="F98" s="202">
        <v>1</v>
      </c>
      <c r="G98" s="202" t="s">
        <v>24</v>
      </c>
      <c r="H98" s="72"/>
      <c r="I98" s="50">
        <f t="shared" si="1"/>
        <v>0</v>
      </c>
      <c r="J98" s="72"/>
      <c r="K98" s="55"/>
      <c r="L98" s="55"/>
    </row>
    <row r="99" spans="1:12" s="56" customFormat="1" ht="30" x14ac:dyDescent="0.25">
      <c r="A99" s="202">
        <v>28</v>
      </c>
      <c r="B99" s="248"/>
      <c r="C99" s="248"/>
      <c r="D99" s="192" t="s">
        <v>319</v>
      </c>
      <c r="E99" s="62" t="s">
        <v>53</v>
      </c>
      <c r="F99" s="202">
        <v>1</v>
      </c>
      <c r="G99" s="202" t="s">
        <v>24</v>
      </c>
      <c r="H99" s="72"/>
      <c r="I99" s="50">
        <f t="shared" si="1"/>
        <v>0</v>
      </c>
      <c r="J99" s="72"/>
      <c r="K99" s="55"/>
      <c r="L99" s="55"/>
    </row>
    <row r="100" spans="1:12" s="56" customFormat="1" x14ac:dyDescent="0.25">
      <c r="A100" s="202">
        <v>29</v>
      </c>
      <c r="B100" s="53"/>
      <c r="C100" s="53" t="s">
        <v>108</v>
      </c>
      <c r="D100" s="192" t="s">
        <v>233</v>
      </c>
      <c r="E100" s="53" t="s">
        <v>54</v>
      </c>
      <c r="F100" s="202">
        <v>12</v>
      </c>
      <c r="G100" s="202" t="s">
        <v>47</v>
      </c>
      <c r="H100" s="72"/>
      <c r="I100" s="50">
        <f t="shared" si="1"/>
        <v>0</v>
      </c>
      <c r="J100" s="72"/>
      <c r="K100" s="55"/>
      <c r="L100" s="55"/>
    </row>
    <row r="101" spans="1:12" s="56" customFormat="1" x14ac:dyDescent="0.25">
      <c r="A101" s="202">
        <v>30</v>
      </c>
      <c r="B101" s="53"/>
      <c r="C101" s="53" t="s">
        <v>108</v>
      </c>
      <c r="D101" s="192" t="s">
        <v>234</v>
      </c>
      <c r="E101" s="53" t="s">
        <v>54</v>
      </c>
      <c r="F101" s="202">
        <v>6</v>
      </c>
      <c r="G101" s="202" t="s">
        <v>47</v>
      </c>
      <c r="H101" s="72"/>
      <c r="I101" s="50">
        <f t="shared" si="1"/>
        <v>0</v>
      </c>
      <c r="J101" s="72"/>
      <c r="K101" s="78">
        <f>SUM(I72:I101)</f>
        <v>0</v>
      </c>
      <c r="L101" s="78">
        <f>SUM(J72:J101)</f>
        <v>0</v>
      </c>
    </row>
    <row r="102" spans="1:12" s="56" customFormat="1" x14ac:dyDescent="0.25">
      <c r="A102" s="202"/>
      <c r="B102" s="53"/>
      <c r="C102" s="53"/>
      <c r="D102" s="192"/>
      <c r="E102" s="53"/>
      <c r="F102" s="202"/>
      <c r="G102" s="212"/>
      <c r="H102" s="54"/>
      <c r="I102" s="50"/>
      <c r="J102" s="54"/>
      <c r="K102" s="78"/>
      <c r="L102" s="78"/>
    </row>
    <row r="103" spans="1:12" s="56" customFormat="1" x14ac:dyDescent="0.25">
      <c r="A103" s="202"/>
      <c r="B103" s="38" t="s">
        <v>167</v>
      </c>
      <c r="C103" s="39"/>
      <c r="D103" s="193"/>
      <c r="E103" s="63"/>
      <c r="F103" s="209"/>
      <c r="G103" s="209"/>
      <c r="H103" s="54"/>
      <c r="I103" s="50"/>
      <c r="J103" s="54"/>
      <c r="K103" s="78"/>
      <c r="L103" s="78"/>
    </row>
    <row r="104" spans="1:12" s="56" customFormat="1" x14ac:dyDescent="0.25">
      <c r="A104" s="202">
        <v>1</v>
      </c>
      <c r="B104" s="53"/>
      <c r="C104" s="53" t="s">
        <v>167</v>
      </c>
      <c r="D104" s="194" t="s">
        <v>55</v>
      </c>
      <c r="E104" s="64"/>
      <c r="F104" s="210">
        <v>3</v>
      </c>
      <c r="G104" s="210" t="s">
        <v>56</v>
      </c>
      <c r="H104" s="72"/>
      <c r="I104" s="50">
        <f t="shared" si="1"/>
        <v>0</v>
      </c>
      <c r="J104" s="72"/>
      <c r="K104" s="78"/>
      <c r="L104" s="78"/>
    </row>
    <row r="105" spans="1:12" s="56" customFormat="1" x14ac:dyDescent="0.25">
      <c r="A105" s="202">
        <v>2</v>
      </c>
      <c r="B105" s="53"/>
      <c r="C105" s="53" t="s">
        <v>167</v>
      </c>
      <c r="D105" s="194" t="s">
        <v>55</v>
      </c>
      <c r="E105" s="64"/>
      <c r="F105" s="210">
        <v>3</v>
      </c>
      <c r="G105" s="210" t="s">
        <v>25</v>
      </c>
      <c r="H105" s="72"/>
      <c r="I105" s="50">
        <f t="shared" si="1"/>
        <v>0</v>
      </c>
      <c r="J105" s="72"/>
      <c r="K105" s="78"/>
      <c r="L105" s="78"/>
    </row>
    <row r="106" spans="1:12" s="56" customFormat="1" x14ac:dyDescent="0.25">
      <c r="A106" s="202">
        <v>3</v>
      </c>
      <c r="B106" s="53"/>
      <c r="C106" s="53" t="s">
        <v>167</v>
      </c>
      <c r="D106" s="194" t="s">
        <v>57</v>
      </c>
      <c r="E106" s="64"/>
      <c r="F106" s="210">
        <v>3</v>
      </c>
      <c r="G106" s="210" t="s">
        <v>58</v>
      </c>
      <c r="H106" s="72"/>
      <c r="I106" s="50">
        <f t="shared" si="1"/>
        <v>0</v>
      </c>
      <c r="J106" s="72"/>
      <c r="K106" s="78"/>
      <c r="L106" s="78"/>
    </row>
    <row r="107" spans="1:12" s="56" customFormat="1" x14ac:dyDescent="0.25">
      <c r="A107" s="202">
        <v>4</v>
      </c>
      <c r="B107" s="53"/>
      <c r="C107" s="53" t="s">
        <v>167</v>
      </c>
      <c r="D107" s="194" t="s">
        <v>59</v>
      </c>
      <c r="E107" s="64" t="s">
        <v>54</v>
      </c>
      <c r="F107" s="210">
        <v>3</v>
      </c>
      <c r="G107" s="210" t="s">
        <v>242</v>
      </c>
      <c r="H107" s="72"/>
      <c r="I107" s="50">
        <f t="shared" si="1"/>
        <v>0</v>
      </c>
      <c r="J107" s="72"/>
      <c r="K107" s="78"/>
      <c r="L107" s="78"/>
    </row>
    <row r="108" spans="1:12" s="56" customFormat="1" x14ac:dyDescent="0.25">
      <c r="A108" s="202">
        <v>5</v>
      </c>
      <c r="B108" s="53"/>
      <c r="C108" s="53" t="s">
        <v>167</v>
      </c>
      <c r="D108" s="194" t="s">
        <v>59</v>
      </c>
      <c r="E108" s="64" t="s">
        <v>54</v>
      </c>
      <c r="F108" s="210">
        <v>16</v>
      </c>
      <c r="G108" s="210" t="s">
        <v>29</v>
      </c>
      <c r="H108" s="72"/>
      <c r="I108" s="50">
        <f t="shared" si="1"/>
        <v>0</v>
      </c>
      <c r="J108" s="72"/>
      <c r="K108" s="78"/>
      <c r="L108" s="78"/>
    </row>
    <row r="109" spans="1:12" s="56" customFormat="1" x14ac:dyDescent="0.25">
      <c r="A109" s="202">
        <v>6</v>
      </c>
      <c r="B109" s="53"/>
      <c r="C109" s="53" t="s">
        <v>167</v>
      </c>
      <c r="D109" s="194" t="s">
        <v>59</v>
      </c>
      <c r="E109" s="64" t="s">
        <v>54</v>
      </c>
      <c r="F109" s="210">
        <v>4</v>
      </c>
      <c r="G109" s="210" t="s">
        <v>28</v>
      </c>
      <c r="H109" s="72"/>
      <c r="I109" s="50">
        <f t="shared" si="1"/>
        <v>0</v>
      </c>
      <c r="J109" s="72"/>
      <c r="K109" s="78"/>
      <c r="L109" s="78"/>
    </row>
    <row r="110" spans="1:12" s="56" customFormat="1" x14ac:dyDescent="0.25">
      <c r="A110" s="202">
        <v>7</v>
      </c>
      <c r="B110" s="53"/>
      <c r="C110" s="53" t="s">
        <v>167</v>
      </c>
      <c r="D110" s="194" t="s">
        <v>59</v>
      </c>
      <c r="E110" s="64" t="s">
        <v>54</v>
      </c>
      <c r="F110" s="210">
        <v>0</v>
      </c>
      <c r="G110" s="210" t="s">
        <v>27</v>
      </c>
      <c r="H110" s="54"/>
      <c r="I110" s="50">
        <f t="shared" si="1"/>
        <v>0</v>
      </c>
      <c r="J110" s="54"/>
      <c r="K110" s="78"/>
      <c r="L110" s="78"/>
    </row>
    <row r="111" spans="1:12" s="56" customFormat="1" x14ac:dyDescent="0.25">
      <c r="A111" s="202">
        <v>8</v>
      </c>
      <c r="B111" s="53"/>
      <c r="C111" s="53" t="s">
        <v>167</v>
      </c>
      <c r="D111" s="194" t="s">
        <v>59</v>
      </c>
      <c r="E111" s="64" t="s">
        <v>54</v>
      </c>
      <c r="F111" s="210">
        <v>118</v>
      </c>
      <c r="G111" s="210" t="s">
        <v>56</v>
      </c>
      <c r="H111" s="72"/>
      <c r="I111" s="50">
        <f t="shared" si="1"/>
        <v>0</v>
      </c>
      <c r="J111" s="72"/>
      <c r="K111" s="78"/>
      <c r="L111" s="78"/>
    </row>
    <row r="112" spans="1:12" s="56" customFormat="1" x14ac:dyDescent="0.25">
      <c r="A112" s="202">
        <v>9</v>
      </c>
      <c r="B112" s="53"/>
      <c r="C112" s="53" t="s">
        <v>167</v>
      </c>
      <c r="D112" s="194" t="s">
        <v>59</v>
      </c>
      <c r="E112" s="64" t="s">
        <v>54</v>
      </c>
      <c r="F112" s="210">
        <v>24</v>
      </c>
      <c r="G112" s="210" t="s">
        <v>26</v>
      </c>
      <c r="H112" s="72"/>
      <c r="I112" s="50">
        <f t="shared" si="1"/>
        <v>0</v>
      </c>
      <c r="J112" s="72"/>
      <c r="K112" s="78"/>
      <c r="L112" s="78"/>
    </row>
    <row r="113" spans="1:12" s="56" customFormat="1" x14ac:dyDescent="0.25">
      <c r="A113" s="202">
        <v>10</v>
      </c>
      <c r="B113" s="53"/>
      <c r="C113" s="53" t="s">
        <v>167</v>
      </c>
      <c r="D113" s="194" t="s">
        <v>59</v>
      </c>
      <c r="E113" s="64" t="s">
        <v>54</v>
      </c>
      <c r="F113" s="210">
        <v>12</v>
      </c>
      <c r="G113" s="210" t="s">
        <v>25</v>
      </c>
      <c r="H113" s="72"/>
      <c r="I113" s="50">
        <f t="shared" si="1"/>
        <v>0</v>
      </c>
      <c r="J113" s="72"/>
      <c r="K113" s="78"/>
      <c r="L113" s="78"/>
    </row>
    <row r="114" spans="1:12" s="56" customFormat="1" x14ac:dyDescent="0.25">
      <c r="A114" s="202">
        <v>11</v>
      </c>
      <c r="B114" s="53"/>
      <c r="C114" s="53" t="s">
        <v>167</v>
      </c>
      <c r="D114" s="194" t="s">
        <v>60</v>
      </c>
      <c r="E114" s="64" t="s">
        <v>61</v>
      </c>
      <c r="F114" s="210">
        <v>1</v>
      </c>
      <c r="G114" s="210"/>
      <c r="H114" s="72"/>
      <c r="I114" s="50">
        <f t="shared" si="1"/>
        <v>0</v>
      </c>
      <c r="J114" s="72"/>
      <c r="K114" s="43"/>
      <c r="L114" s="43"/>
    </row>
    <row r="115" spans="1:12" s="56" customFormat="1" x14ac:dyDescent="0.25">
      <c r="A115" s="202"/>
      <c r="B115" s="53"/>
      <c r="C115" s="53"/>
      <c r="D115" s="194"/>
      <c r="E115" s="64"/>
      <c r="F115" s="210"/>
      <c r="G115" s="210"/>
      <c r="H115" s="54"/>
      <c r="I115" s="50"/>
      <c r="J115" s="54"/>
      <c r="K115" s="78"/>
      <c r="L115" s="78"/>
    </row>
    <row r="116" spans="1:12" s="56" customFormat="1" x14ac:dyDescent="0.25">
      <c r="A116" s="202"/>
      <c r="B116" s="38" t="s">
        <v>243</v>
      </c>
      <c r="C116" s="39"/>
      <c r="D116" s="193"/>
      <c r="E116" s="45"/>
      <c r="F116" s="200"/>
      <c r="G116" s="200"/>
      <c r="H116" s="36"/>
      <c r="I116" s="50"/>
      <c r="J116" s="36"/>
      <c r="K116" s="78"/>
      <c r="L116" s="78"/>
    </row>
    <row r="117" spans="1:12" s="56" customFormat="1" x14ac:dyDescent="0.25">
      <c r="A117" s="202">
        <v>12</v>
      </c>
      <c r="B117" s="36"/>
      <c r="C117" s="52" t="s">
        <v>107</v>
      </c>
      <c r="D117" s="186" t="s">
        <v>180</v>
      </c>
      <c r="E117" s="45" t="s">
        <v>28</v>
      </c>
      <c r="F117" s="200">
        <v>96</v>
      </c>
      <c r="G117" s="200" t="s">
        <v>11</v>
      </c>
      <c r="H117" s="71"/>
      <c r="I117" s="50">
        <f t="shared" si="1"/>
        <v>0</v>
      </c>
      <c r="J117" s="72"/>
      <c r="K117" s="78"/>
      <c r="L117" s="78"/>
    </row>
    <row r="118" spans="1:12" s="56" customFormat="1" x14ac:dyDescent="0.25">
      <c r="A118" s="202">
        <v>13</v>
      </c>
      <c r="B118" s="36"/>
      <c r="C118" s="52" t="s">
        <v>107</v>
      </c>
      <c r="D118" s="186" t="s">
        <v>183</v>
      </c>
      <c r="E118" s="45" t="s">
        <v>30</v>
      </c>
      <c r="F118" s="200">
        <f>F108</f>
        <v>16</v>
      </c>
      <c r="G118" s="200" t="s">
        <v>11</v>
      </c>
      <c r="H118" s="71"/>
      <c r="I118" s="50">
        <f t="shared" si="1"/>
        <v>0</v>
      </c>
      <c r="J118" s="72"/>
      <c r="K118" s="78"/>
      <c r="L118" s="78"/>
    </row>
    <row r="119" spans="1:12" s="56" customFormat="1" x14ac:dyDescent="0.25">
      <c r="A119" s="202">
        <v>14</v>
      </c>
      <c r="B119" s="36"/>
      <c r="C119" s="52" t="s">
        <v>107</v>
      </c>
      <c r="D119" s="186" t="s">
        <v>184</v>
      </c>
      <c r="E119" s="45" t="s">
        <v>22</v>
      </c>
      <c r="F119" s="200">
        <f>F107</f>
        <v>3</v>
      </c>
      <c r="G119" s="200" t="s">
        <v>11</v>
      </c>
      <c r="H119" s="71"/>
      <c r="I119" s="50">
        <f t="shared" si="1"/>
        <v>0</v>
      </c>
      <c r="J119" s="72"/>
      <c r="K119" s="78">
        <f>SUM(I104:I119)</f>
        <v>0</v>
      </c>
      <c r="L119" s="78">
        <f>SUM(J104:J119)</f>
        <v>0</v>
      </c>
    </row>
    <row r="120" spans="1:12" s="56" customFormat="1" x14ac:dyDescent="0.25">
      <c r="A120" s="202"/>
      <c r="B120" s="53"/>
      <c r="C120" s="53"/>
      <c r="D120" s="194"/>
      <c r="E120" s="64"/>
      <c r="F120" s="210"/>
      <c r="G120" s="210"/>
      <c r="H120" s="54"/>
      <c r="I120" s="50"/>
      <c r="J120" s="54"/>
      <c r="K120" s="78"/>
      <c r="L120" s="78"/>
    </row>
    <row r="121" spans="1:12" s="56" customFormat="1" x14ac:dyDescent="0.25">
      <c r="A121" s="202"/>
      <c r="B121" s="38" t="s">
        <v>178</v>
      </c>
      <c r="C121" s="39"/>
      <c r="D121" s="193"/>
      <c r="E121" s="65"/>
      <c r="F121" s="202"/>
      <c r="G121" s="202"/>
      <c r="H121" s="54"/>
      <c r="I121" s="50"/>
      <c r="J121" s="54"/>
      <c r="K121" s="78"/>
      <c r="L121" s="78"/>
    </row>
    <row r="122" spans="1:12" s="56" customFormat="1" x14ac:dyDescent="0.25">
      <c r="A122" s="202">
        <v>1</v>
      </c>
      <c r="B122" s="53"/>
      <c r="C122" s="53" t="s">
        <v>178</v>
      </c>
      <c r="D122" s="192" t="s">
        <v>62</v>
      </c>
      <c r="E122" s="53">
        <f>0.5*0.25*0.25</f>
        <v>3.125E-2</v>
      </c>
      <c r="F122" s="202">
        <v>12</v>
      </c>
      <c r="G122" s="210" t="s">
        <v>24</v>
      </c>
      <c r="H122" s="72"/>
      <c r="I122" s="50">
        <f t="shared" si="1"/>
        <v>0</v>
      </c>
      <c r="J122" s="72"/>
      <c r="K122" s="78"/>
      <c r="L122" s="78"/>
    </row>
    <row r="123" spans="1:12" s="56" customFormat="1" x14ac:dyDescent="0.25">
      <c r="A123" s="202">
        <v>2</v>
      </c>
      <c r="B123" s="53"/>
      <c r="C123" s="53" t="s">
        <v>178</v>
      </c>
      <c r="D123" s="194" t="s">
        <v>257</v>
      </c>
      <c r="E123" s="64"/>
      <c r="F123" s="210">
        <v>32</v>
      </c>
      <c r="G123" s="210" t="s">
        <v>24</v>
      </c>
      <c r="H123" s="72"/>
      <c r="I123" s="50">
        <f t="shared" si="1"/>
        <v>0</v>
      </c>
      <c r="J123" s="72"/>
      <c r="K123" s="78"/>
      <c r="L123" s="78"/>
    </row>
    <row r="124" spans="1:12" s="56" customFormat="1" x14ac:dyDescent="0.25">
      <c r="A124" s="202">
        <v>3</v>
      </c>
      <c r="B124" s="53"/>
      <c r="C124" s="53" t="s">
        <v>178</v>
      </c>
      <c r="D124" s="194" t="s">
        <v>63</v>
      </c>
      <c r="E124" s="64"/>
      <c r="F124" s="210">
        <v>6</v>
      </c>
      <c r="G124" s="210" t="s">
        <v>24</v>
      </c>
      <c r="H124" s="72"/>
      <c r="I124" s="50">
        <f t="shared" si="1"/>
        <v>0</v>
      </c>
      <c r="J124" s="72"/>
      <c r="K124" s="78"/>
      <c r="L124" s="78"/>
    </row>
    <row r="125" spans="1:12" s="56" customFormat="1" x14ac:dyDescent="0.25">
      <c r="A125" s="202">
        <v>4</v>
      </c>
      <c r="B125" s="53"/>
      <c r="C125" s="53" t="s">
        <v>285</v>
      </c>
      <c r="D125" s="194"/>
      <c r="E125" s="64"/>
      <c r="F125" s="210">
        <v>212</v>
      </c>
      <c r="G125" s="210" t="s">
        <v>286</v>
      </c>
      <c r="H125" s="72"/>
      <c r="I125" s="50">
        <f t="shared" si="1"/>
        <v>0</v>
      </c>
      <c r="J125" s="72"/>
      <c r="K125" s="78"/>
      <c r="L125" s="78"/>
    </row>
    <row r="126" spans="1:12" s="56" customFormat="1" x14ac:dyDescent="0.25">
      <c r="A126" s="202">
        <v>5</v>
      </c>
      <c r="B126" s="53"/>
      <c r="C126" s="53" t="s">
        <v>178</v>
      </c>
      <c r="D126" s="194" t="s">
        <v>64</v>
      </c>
      <c r="E126" s="64"/>
      <c r="F126" s="210">
        <v>60</v>
      </c>
      <c r="G126" s="210" t="s">
        <v>311</v>
      </c>
      <c r="H126" s="72"/>
      <c r="I126" s="50">
        <f t="shared" si="1"/>
        <v>0</v>
      </c>
      <c r="J126" s="72"/>
      <c r="K126" s="78">
        <f>SUM(I122:I126)</f>
        <v>0</v>
      </c>
      <c r="L126" s="78">
        <f>SUM(J122:J126)</f>
        <v>0</v>
      </c>
    </row>
    <row r="127" spans="1:12" s="56" customFormat="1" x14ac:dyDescent="0.25">
      <c r="A127" s="202"/>
      <c r="B127" s="53"/>
      <c r="C127" s="53"/>
      <c r="D127" s="194"/>
      <c r="E127" s="64"/>
      <c r="F127" s="210"/>
      <c r="G127" s="210"/>
      <c r="H127" s="54"/>
      <c r="I127" s="50"/>
      <c r="J127" s="54"/>
      <c r="K127" s="78"/>
      <c r="L127" s="78"/>
    </row>
    <row r="128" spans="1:12" x14ac:dyDescent="0.25">
      <c r="A128" s="200"/>
      <c r="B128" s="38" t="s">
        <v>175</v>
      </c>
      <c r="C128" s="39"/>
      <c r="D128" s="193"/>
      <c r="E128" s="45"/>
      <c r="F128" s="200"/>
      <c r="G128" s="200"/>
      <c r="H128" s="36"/>
      <c r="I128" s="50"/>
      <c r="J128" s="36"/>
      <c r="K128" s="79"/>
      <c r="L128" s="79"/>
    </row>
    <row r="129" spans="1:12" s="56" customFormat="1" x14ac:dyDescent="0.25">
      <c r="A129" s="202">
        <v>1</v>
      </c>
      <c r="B129" s="53"/>
      <c r="C129" s="53" t="s">
        <v>179</v>
      </c>
      <c r="D129" s="192" t="s">
        <v>67</v>
      </c>
      <c r="E129" s="53"/>
      <c r="F129" s="202">
        <v>1</v>
      </c>
      <c r="G129" s="202" t="s">
        <v>12</v>
      </c>
      <c r="H129" s="72"/>
      <c r="I129" s="50">
        <f t="shared" si="1"/>
        <v>0</v>
      </c>
      <c r="J129" s="72"/>
      <c r="K129" s="78"/>
      <c r="L129" s="78"/>
    </row>
    <row r="130" spans="1:12" s="56" customFormat="1" ht="30" customHeight="1" x14ac:dyDescent="0.25">
      <c r="A130" s="202">
        <v>2</v>
      </c>
      <c r="B130" s="53"/>
      <c r="C130" s="238" t="s">
        <v>179</v>
      </c>
      <c r="D130" s="192" t="s">
        <v>68</v>
      </c>
      <c r="E130" s="66" t="s">
        <v>322</v>
      </c>
      <c r="F130" s="202">
        <v>4</v>
      </c>
      <c r="G130" s="202" t="s">
        <v>24</v>
      </c>
      <c r="H130" s="72"/>
      <c r="I130" s="50">
        <f t="shared" si="1"/>
        <v>0</v>
      </c>
      <c r="J130" s="72"/>
      <c r="K130" s="78"/>
      <c r="L130" s="78"/>
    </row>
    <row r="131" spans="1:12" s="56" customFormat="1" x14ac:dyDescent="0.25">
      <c r="A131" s="202">
        <v>3</v>
      </c>
      <c r="B131" s="53"/>
      <c r="C131" s="53" t="s">
        <v>179</v>
      </c>
      <c r="D131" s="192" t="s">
        <v>69</v>
      </c>
      <c r="E131" s="53"/>
      <c r="F131" s="202">
        <v>1</v>
      </c>
      <c r="G131" s="202" t="s">
        <v>24</v>
      </c>
      <c r="H131" s="72"/>
      <c r="I131" s="50">
        <f t="shared" si="1"/>
        <v>0</v>
      </c>
      <c r="J131" s="72"/>
      <c r="K131" s="78"/>
      <c r="L131" s="78"/>
    </row>
    <row r="132" spans="1:12" s="56" customFormat="1" ht="30" customHeight="1" x14ac:dyDescent="0.25">
      <c r="A132" s="202">
        <v>4</v>
      </c>
      <c r="B132" s="53"/>
      <c r="C132" s="238" t="s">
        <v>179</v>
      </c>
      <c r="D132" s="195" t="s">
        <v>70</v>
      </c>
      <c r="E132" s="53"/>
      <c r="F132" s="202">
        <v>1</v>
      </c>
      <c r="G132" s="202" t="s">
        <v>24</v>
      </c>
      <c r="H132" s="72"/>
      <c r="I132" s="50">
        <f t="shared" si="1"/>
        <v>0</v>
      </c>
      <c r="J132" s="72"/>
      <c r="K132" s="78"/>
      <c r="L132" s="78"/>
    </row>
    <row r="133" spans="1:12" s="56" customFormat="1" x14ac:dyDescent="0.25">
      <c r="A133" s="202">
        <v>5</v>
      </c>
      <c r="B133" s="53"/>
      <c r="C133" s="53" t="s">
        <v>179</v>
      </c>
      <c r="D133" s="192" t="s">
        <v>71</v>
      </c>
      <c r="E133" s="53"/>
      <c r="F133" s="202">
        <v>4</v>
      </c>
      <c r="G133" s="202" t="s">
        <v>66</v>
      </c>
      <c r="H133" s="72"/>
      <c r="I133" s="50">
        <f t="shared" si="1"/>
        <v>0</v>
      </c>
      <c r="J133" s="72"/>
      <c r="K133" s="78"/>
      <c r="L133" s="78"/>
    </row>
    <row r="134" spans="1:12" s="56" customFormat="1" x14ac:dyDescent="0.25">
      <c r="A134" s="202">
        <v>6</v>
      </c>
      <c r="B134" s="53"/>
      <c r="C134" s="53" t="s">
        <v>179</v>
      </c>
      <c r="D134" s="192" t="s">
        <v>72</v>
      </c>
      <c r="E134" s="53"/>
      <c r="F134" s="202">
        <v>1</v>
      </c>
      <c r="G134" s="202" t="s">
        <v>24</v>
      </c>
      <c r="H134" s="72"/>
      <c r="I134" s="50">
        <f t="shared" si="1"/>
        <v>0</v>
      </c>
      <c r="J134" s="72"/>
      <c r="K134" s="78"/>
      <c r="L134" s="78"/>
    </row>
    <row r="135" spans="1:12" s="56" customFormat="1" x14ac:dyDescent="0.25">
      <c r="A135" s="202">
        <v>7</v>
      </c>
      <c r="B135" s="53"/>
      <c r="C135" s="53" t="s">
        <v>179</v>
      </c>
      <c r="D135" s="192" t="s">
        <v>73</v>
      </c>
      <c r="E135" s="53"/>
      <c r="F135" s="202">
        <v>1</v>
      </c>
      <c r="G135" s="202" t="s">
        <v>12</v>
      </c>
      <c r="H135" s="72"/>
      <c r="I135" s="50">
        <f t="shared" si="1"/>
        <v>0</v>
      </c>
      <c r="J135" s="72"/>
      <c r="K135" s="78"/>
      <c r="L135" s="78"/>
    </row>
    <row r="136" spans="1:12" s="56" customFormat="1" x14ac:dyDescent="0.25">
      <c r="A136" s="202">
        <v>8</v>
      </c>
      <c r="B136" s="53"/>
      <c r="C136" s="53"/>
      <c r="D136" s="192" t="s">
        <v>244</v>
      </c>
      <c r="E136" s="53"/>
      <c r="F136" s="202">
        <v>1</v>
      </c>
      <c r="G136" s="202" t="s">
        <v>12</v>
      </c>
      <c r="H136" s="72"/>
      <c r="I136" s="50">
        <f t="shared" si="1"/>
        <v>0</v>
      </c>
      <c r="J136" s="72"/>
      <c r="K136" s="78"/>
      <c r="L136" s="78"/>
    </row>
    <row r="137" spans="1:12" s="56" customFormat="1" x14ac:dyDescent="0.25">
      <c r="A137" s="202">
        <v>9</v>
      </c>
      <c r="B137" s="53"/>
      <c r="C137" s="53"/>
      <c r="D137" s="192" t="s">
        <v>245</v>
      </c>
      <c r="E137" s="53"/>
      <c r="F137" s="202">
        <v>1</v>
      </c>
      <c r="G137" s="202" t="s">
        <v>12</v>
      </c>
      <c r="H137" s="72"/>
      <c r="I137" s="50">
        <f t="shared" si="1"/>
        <v>0</v>
      </c>
      <c r="J137" s="72"/>
      <c r="K137" s="78"/>
      <c r="L137" s="78"/>
    </row>
    <row r="138" spans="1:12" s="56" customFormat="1" x14ac:dyDescent="0.25">
      <c r="A138" s="202">
        <v>10</v>
      </c>
      <c r="B138" s="53"/>
      <c r="C138" s="53" t="s">
        <v>179</v>
      </c>
      <c r="D138" s="192" t="s">
        <v>74</v>
      </c>
      <c r="E138" s="53"/>
      <c r="F138" s="202">
        <v>1</v>
      </c>
      <c r="G138" s="202" t="s">
        <v>75</v>
      </c>
      <c r="H138" s="72"/>
      <c r="I138" s="50">
        <f t="shared" ref="I138:I140" si="2">H138*F138</f>
        <v>0</v>
      </c>
      <c r="J138" s="72"/>
      <c r="K138" s="78"/>
      <c r="L138" s="78"/>
    </row>
    <row r="139" spans="1:12" s="56" customFormat="1" x14ac:dyDescent="0.25">
      <c r="A139" s="202">
        <v>11</v>
      </c>
      <c r="B139" s="53"/>
      <c r="C139" s="53" t="s">
        <v>179</v>
      </c>
      <c r="D139" s="192" t="s">
        <v>76</v>
      </c>
      <c r="E139" s="53" t="s">
        <v>317</v>
      </c>
      <c r="F139" s="202">
        <v>1</v>
      </c>
      <c r="G139" s="202" t="s">
        <v>12</v>
      </c>
      <c r="H139" s="72"/>
      <c r="I139" s="50">
        <f t="shared" si="2"/>
        <v>0</v>
      </c>
      <c r="J139" s="72"/>
      <c r="K139" s="78"/>
      <c r="L139" s="78"/>
    </row>
    <row r="140" spans="1:12" s="56" customFormat="1" x14ac:dyDescent="0.25">
      <c r="A140" s="202">
        <v>12</v>
      </c>
      <c r="B140" s="53"/>
      <c r="C140" s="53" t="s">
        <v>179</v>
      </c>
      <c r="D140" s="192" t="s">
        <v>77</v>
      </c>
      <c r="E140" s="53" t="s">
        <v>78</v>
      </c>
      <c r="F140" s="202">
        <v>1</v>
      </c>
      <c r="G140" s="202" t="s">
        <v>12</v>
      </c>
      <c r="H140" s="72"/>
      <c r="I140" s="50">
        <f t="shared" si="2"/>
        <v>0</v>
      </c>
      <c r="J140" s="72"/>
      <c r="K140" s="78">
        <f>SUM(I129:I140)</f>
        <v>0</v>
      </c>
      <c r="L140" s="78">
        <f>SUM(J129:J140)</f>
        <v>0</v>
      </c>
    </row>
    <row r="141" spans="1:12" s="56" customFormat="1" x14ac:dyDescent="0.25">
      <c r="A141" s="202"/>
      <c r="B141" s="53"/>
      <c r="C141" s="53"/>
      <c r="D141" s="192"/>
      <c r="E141" s="53"/>
      <c r="F141" s="202"/>
      <c r="G141" s="202"/>
      <c r="H141" s="54"/>
      <c r="I141" s="54"/>
      <c r="J141" s="54"/>
      <c r="K141" s="78"/>
      <c r="L141" s="78"/>
    </row>
    <row r="142" spans="1:12" s="56" customFormat="1" x14ac:dyDescent="0.25">
      <c r="A142" s="202"/>
      <c r="B142" s="38" t="s">
        <v>176</v>
      </c>
      <c r="C142" s="39"/>
      <c r="D142" s="193"/>
      <c r="E142" s="65"/>
      <c r="F142" s="211"/>
      <c r="G142" s="211"/>
      <c r="H142" s="54"/>
      <c r="I142" s="54"/>
      <c r="J142" s="54"/>
      <c r="K142" s="78"/>
      <c r="L142" s="78"/>
    </row>
    <row r="143" spans="1:12" s="56" customFormat="1" x14ac:dyDescent="0.25">
      <c r="A143" s="202">
        <v>1</v>
      </c>
      <c r="B143" s="53"/>
      <c r="C143" s="53" t="s">
        <v>114</v>
      </c>
      <c r="D143" s="192" t="s">
        <v>185</v>
      </c>
      <c r="E143" s="53" t="s">
        <v>80</v>
      </c>
      <c r="F143" s="202">
        <v>1</v>
      </c>
      <c r="G143" s="202" t="s">
        <v>12</v>
      </c>
      <c r="H143" s="72"/>
      <c r="I143" s="54"/>
      <c r="J143" s="54">
        <f>F143*H143</f>
        <v>0</v>
      </c>
      <c r="K143" s="78"/>
      <c r="L143" s="78"/>
    </row>
    <row r="144" spans="1:12" s="56" customFormat="1" ht="30" x14ac:dyDescent="0.25">
      <c r="A144" s="202">
        <v>2</v>
      </c>
      <c r="B144" s="53"/>
      <c r="C144" s="53"/>
      <c r="D144" s="192" t="s">
        <v>246</v>
      </c>
      <c r="E144" s="66" t="s">
        <v>247</v>
      </c>
      <c r="F144" s="202">
        <v>1</v>
      </c>
      <c r="G144" s="202" t="s">
        <v>12</v>
      </c>
      <c r="H144" s="72"/>
      <c r="I144" s="54"/>
      <c r="J144" s="54">
        <f t="shared" ref="J144:J160" si="3">F144*H144</f>
        <v>0</v>
      </c>
      <c r="K144" s="78"/>
      <c r="L144" s="78"/>
    </row>
    <row r="145" spans="1:12" s="56" customFormat="1" x14ac:dyDescent="0.25">
      <c r="A145" s="202">
        <v>3</v>
      </c>
      <c r="B145" s="53"/>
      <c r="C145" s="53"/>
      <c r="D145" s="192" t="s">
        <v>252</v>
      </c>
      <c r="E145" s="53"/>
      <c r="F145" s="202">
        <v>1</v>
      </c>
      <c r="G145" s="202" t="s">
        <v>12</v>
      </c>
      <c r="H145" s="72"/>
      <c r="I145" s="54"/>
      <c r="J145" s="54">
        <f t="shared" si="3"/>
        <v>0</v>
      </c>
      <c r="K145" s="78"/>
      <c r="L145" s="78"/>
    </row>
    <row r="146" spans="1:12" s="56" customFormat="1" x14ac:dyDescent="0.25">
      <c r="A146" s="202">
        <v>4</v>
      </c>
      <c r="B146" s="53"/>
      <c r="C146" s="53"/>
      <c r="D146" s="192" t="s">
        <v>248</v>
      </c>
      <c r="E146" s="53"/>
      <c r="F146" s="202">
        <v>1</v>
      </c>
      <c r="G146" s="202" t="s">
        <v>12</v>
      </c>
      <c r="H146" s="72"/>
      <c r="I146" s="54"/>
      <c r="J146" s="54">
        <f t="shared" si="3"/>
        <v>0</v>
      </c>
      <c r="K146" s="78"/>
      <c r="L146" s="78"/>
    </row>
    <row r="147" spans="1:12" s="56" customFormat="1" x14ac:dyDescent="0.25">
      <c r="A147" s="202">
        <v>5</v>
      </c>
      <c r="B147" s="53"/>
      <c r="C147" s="53"/>
      <c r="D147" s="192" t="s">
        <v>249</v>
      </c>
      <c r="E147" s="53"/>
      <c r="F147" s="202">
        <v>1</v>
      </c>
      <c r="G147" s="202" t="s">
        <v>12</v>
      </c>
      <c r="H147" s="72"/>
      <c r="I147" s="54"/>
      <c r="J147" s="54">
        <f t="shared" si="3"/>
        <v>0</v>
      </c>
      <c r="K147" s="78"/>
      <c r="L147" s="78"/>
    </row>
    <row r="148" spans="1:12" s="56" customFormat="1" x14ac:dyDescent="0.25">
      <c r="A148" s="202">
        <v>6</v>
      </c>
      <c r="B148" s="53"/>
      <c r="C148" s="53" t="s">
        <v>114</v>
      </c>
      <c r="D148" s="192" t="s">
        <v>79</v>
      </c>
      <c r="E148" s="53" t="s">
        <v>80</v>
      </c>
      <c r="F148" s="202">
        <v>72</v>
      </c>
      <c r="G148" s="202" t="s">
        <v>66</v>
      </c>
      <c r="H148" s="72"/>
      <c r="I148" s="54"/>
      <c r="J148" s="54">
        <f t="shared" si="3"/>
        <v>0</v>
      </c>
      <c r="K148" s="78"/>
      <c r="L148" s="78"/>
    </row>
    <row r="149" spans="1:12" s="56" customFormat="1" x14ac:dyDescent="0.25">
      <c r="A149" s="202">
        <v>7</v>
      </c>
      <c r="B149" s="53"/>
      <c r="C149" s="53" t="s">
        <v>114</v>
      </c>
      <c r="D149" s="192" t="s">
        <v>81</v>
      </c>
      <c r="E149" s="53" t="s">
        <v>80</v>
      </c>
      <c r="F149" s="202">
        <v>12</v>
      </c>
      <c r="G149" s="202" t="s">
        <v>66</v>
      </c>
      <c r="H149" s="72"/>
      <c r="I149" s="54"/>
      <c r="J149" s="54">
        <f t="shared" si="3"/>
        <v>0</v>
      </c>
      <c r="K149" s="78"/>
      <c r="L149" s="78"/>
    </row>
    <row r="150" spans="1:12" s="56" customFormat="1" x14ac:dyDescent="0.25">
      <c r="A150" s="202">
        <v>8</v>
      </c>
      <c r="B150" s="53"/>
      <c r="C150" s="53" t="s">
        <v>114</v>
      </c>
      <c r="D150" s="192" t="s">
        <v>82</v>
      </c>
      <c r="E150" s="53" t="s">
        <v>80</v>
      </c>
      <c r="F150" s="202">
        <v>12</v>
      </c>
      <c r="G150" s="202" t="s">
        <v>66</v>
      </c>
      <c r="H150" s="72"/>
      <c r="I150" s="54"/>
      <c r="J150" s="54">
        <f t="shared" si="3"/>
        <v>0</v>
      </c>
      <c r="K150" s="78"/>
      <c r="L150" s="78"/>
    </row>
    <row r="151" spans="1:12" s="56" customFormat="1" x14ac:dyDescent="0.25">
      <c r="A151" s="202">
        <v>9</v>
      </c>
      <c r="B151" s="53"/>
      <c r="C151" s="53" t="s">
        <v>114</v>
      </c>
      <c r="D151" s="192" t="s">
        <v>256</v>
      </c>
      <c r="E151" s="53" t="s">
        <v>80</v>
      </c>
      <c r="F151" s="202">
        <v>3</v>
      </c>
      <c r="G151" s="202" t="s">
        <v>66</v>
      </c>
      <c r="H151" s="72"/>
      <c r="I151" s="54"/>
      <c r="J151" s="54">
        <f t="shared" si="3"/>
        <v>0</v>
      </c>
      <c r="K151" s="78"/>
      <c r="L151" s="78"/>
    </row>
    <row r="152" spans="1:12" s="56" customFormat="1" x14ac:dyDescent="0.25">
      <c r="A152" s="202">
        <v>10</v>
      </c>
      <c r="B152" s="53"/>
      <c r="C152" s="53"/>
      <c r="D152" s="192"/>
      <c r="E152" s="53"/>
      <c r="F152" s="202"/>
      <c r="G152" s="202"/>
      <c r="H152" s="72"/>
      <c r="I152" s="54"/>
      <c r="J152" s="54">
        <f t="shared" si="3"/>
        <v>0</v>
      </c>
      <c r="K152" s="78"/>
      <c r="L152" s="78"/>
    </row>
    <row r="153" spans="1:12" s="56" customFormat="1" x14ac:dyDescent="0.25">
      <c r="A153" s="202">
        <v>11</v>
      </c>
      <c r="B153" s="53"/>
      <c r="C153" s="53" t="s">
        <v>114</v>
      </c>
      <c r="D153" s="192" t="s">
        <v>83</v>
      </c>
      <c r="E153" s="53" t="s">
        <v>84</v>
      </c>
      <c r="F153" s="202">
        <v>6</v>
      </c>
      <c r="G153" s="202" t="s">
        <v>66</v>
      </c>
      <c r="H153" s="72"/>
      <c r="I153" s="54"/>
      <c r="J153" s="54">
        <f t="shared" si="3"/>
        <v>0</v>
      </c>
      <c r="K153" s="78"/>
      <c r="L153" s="78"/>
    </row>
    <row r="154" spans="1:12" s="56" customFormat="1" x14ac:dyDescent="0.25">
      <c r="A154" s="202">
        <v>12</v>
      </c>
      <c r="B154" s="53"/>
      <c r="C154" s="53" t="s">
        <v>114</v>
      </c>
      <c r="D154" s="192" t="s">
        <v>85</v>
      </c>
      <c r="E154" s="53" t="s">
        <v>84</v>
      </c>
      <c r="F154" s="202">
        <v>12</v>
      </c>
      <c r="G154" s="202" t="s">
        <v>66</v>
      </c>
      <c r="H154" s="72"/>
      <c r="I154" s="54"/>
      <c r="J154" s="54">
        <f t="shared" si="3"/>
        <v>0</v>
      </c>
      <c r="K154" s="78"/>
      <c r="L154" s="78"/>
    </row>
    <row r="155" spans="1:12" s="56" customFormat="1" ht="30" x14ac:dyDescent="0.25">
      <c r="A155" s="202">
        <v>13</v>
      </c>
      <c r="B155" s="53"/>
      <c r="C155" s="53" t="s">
        <v>114</v>
      </c>
      <c r="D155" s="195" t="s">
        <v>86</v>
      </c>
      <c r="E155" s="53" t="s">
        <v>84</v>
      </c>
      <c r="F155" s="202">
        <v>4</v>
      </c>
      <c r="G155" s="202" t="s">
        <v>66</v>
      </c>
      <c r="H155" s="72"/>
      <c r="I155" s="54"/>
      <c r="J155" s="54">
        <f t="shared" si="3"/>
        <v>0</v>
      </c>
      <c r="K155" s="78"/>
      <c r="L155" s="78"/>
    </row>
    <row r="156" spans="1:12" s="56" customFormat="1" x14ac:dyDescent="0.25">
      <c r="A156" s="202">
        <v>14</v>
      </c>
      <c r="B156" s="53"/>
      <c r="C156" s="53"/>
      <c r="D156" s="192"/>
      <c r="E156" s="53"/>
      <c r="F156" s="202"/>
      <c r="G156" s="202"/>
      <c r="H156" s="72"/>
      <c r="I156" s="54"/>
      <c r="J156" s="54">
        <f t="shared" si="3"/>
        <v>0</v>
      </c>
      <c r="K156" s="78"/>
      <c r="L156" s="78"/>
    </row>
    <row r="157" spans="1:12" s="56" customFormat="1" x14ac:dyDescent="0.25">
      <c r="A157" s="202">
        <v>15</v>
      </c>
      <c r="B157" s="53"/>
      <c r="C157" s="53"/>
      <c r="D157" s="186" t="s">
        <v>250</v>
      </c>
      <c r="E157" s="45" t="s">
        <v>251</v>
      </c>
      <c r="F157" s="200">
        <v>1</v>
      </c>
      <c r="G157" s="200" t="s">
        <v>12</v>
      </c>
      <c r="H157" s="71"/>
      <c r="I157" s="50"/>
      <c r="J157" s="54">
        <f t="shared" si="3"/>
        <v>0</v>
      </c>
      <c r="K157" s="78"/>
      <c r="L157" s="78"/>
    </row>
    <row r="158" spans="1:12" s="56" customFormat="1" x14ac:dyDescent="0.25">
      <c r="A158" s="202">
        <v>16</v>
      </c>
      <c r="B158" s="53"/>
      <c r="C158" s="53" t="s">
        <v>114</v>
      </c>
      <c r="D158" s="192" t="s">
        <v>87</v>
      </c>
      <c r="E158" s="53"/>
      <c r="F158" s="202">
        <v>4</v>
      </c>
      <c r="G158" s="202" t="s">
        <v>66</v>
      </c>
      <c r="H158" s="72"/>
      <c r="I158" s="54"/>
      <c r="J158" s="54">
        <f t="shared" si="3"/>
        <v>0</v>
      </c>
      <c r="K158" s="78"/>
      <c r="L158" s="78"/>
    </row>
    <row r="159" spans="1:12" s="56" customFormat="1" x14ac:dyDescent="0.25">
      <c r="A159" s="202">
        <v>17</v>
      </c>
      <c r="B159" s="53"/>
      <c r="C159" s="53" t="s">
        <v>114</v>
      </c>
      <c r="D159" s="192" t="s">
        <v>88</v>
      </c>
      <c r="E159" s="53"/>
      <c r="F159" s="202">
        <v>4</v>
      </c>
      <c r="G159" s="202" t="s">
        <v>66</v>
      </c>
      <c r="H159" s="72"/>
      <c r="I159" s="54"/>
      <c r="J159" s="54">
        <f t="shared" ref="J159" si="4">F159*H159</f>
        <v>0</v>
      </c>
      <c r="K159" s="78"/>
      <c r="L159" s="78"/>
    </row>
    <row r="160" spans="1:12" s="56" customFormat="1" x14ac:dyDescent="0.25">
      <c r="A160" s="202">
        <v>18</v>
      </c>
      <c r="B160" s="53"/>
      <c r="C160" s="53"/>
      <c r="D160" s="192" t="s">
        <v>318</v>
      </c>
      <c r="E160" s="53"/>
      <c r="F160" s="202">
        <v>1</v>
      </c>
      <c r="G160" s="202" t="s">
        <v>12</v>
      </c>
      <c r="H160" s="72"/>
      <c r="I160" s="54"/>
      <c r="J160" s="54">
        <f t="shared" si="3"/>
        <v>0</v>
      </c>
      <c r="K160" s="78"/>
      <c r="L160" s="78">
        <f>SUM(J143:J160)</f>
        <v>0</v>
      </c>
    </row>
    <row r="161" spans="1:8" s="56" customFormat="1" x14ac:dyDescent="0.25">
      <c r="A161" s="205"/>
      <c r="D161" s="196"/>
      <c r="F161" s="205"/>
      <c r="G161" s="205"/>
      <c r="H161" s="74"/>
    </row>
    <row r="162" spans="1:8" s="56" customFormat="1" x14ac:dyDescent="0.25">
      <c r="A162" s="205"/>
      <c r="D162" s="196"/>
      <c r="F162" s="205"/>
      <c r="G162" s="205"/>
      <c r="H162" s="74"/>
    </row>
    <row r="163" spans="1:8" s="56" customFormat="1" x14ac:dyDescent="0.25">
      <c r="A163" s="205"/>
      <c r="D163" s="196"/>
      <c r="F163" s="205"/>
      <c r="G163" s="205"/>
      <c r="H163" s="75" t="s">
        <v>27</v>
      </c>
    </row>
    <row r="164" spans="1:8" s="56" customFormat="1" x14ac:dyDescent="0.25">
      <c r="A164" s="205"/>
      <c r="D164" s="196"/>
      <c r="F164" s="205"/>
      <c r="G164" s="205"/>
      <c r="H164" s="75" t="s">
        <v>28</v>
      </c>
    </row>
    <row r="165" spans="1:8" s="68" customFormat="1" x14ac:dyDescent="0.25">
      <c r="A165" s="206"/>
      <c r="D165" s="184"/>
      <c r="F165" s="206"/>
      <c r="G165" s="206"/>
      <c r="H165" s="75" t="s">
        <v>18</v>
      </c>
    </row>
    <row r="166" spans="1:8" s="68" customFormat="1" x14ac:dyDescent="0.25">
      <c r="A166" s="206"/>
      <c r="D166" s="184"/>
      <c r="F166" s="206"/>
      <c r="G166" s="206"/>
      <c r="H166" s="75" t="s">
        <v>29</v>
      </c>
    </row>
    <row r="167" spans="1:8" s="68" customFormat="1" x14ac:dyDescent="0.25">
      <c r="A167" s="206"/>
      <c r="D167" s="184"/>
      <c r="F167" s="206"/>
      <c r="G167" s="206"/>
      <c r="H167" s="75" t="s">
        <v>30</v>
      </c>
    </row>
    <row r="168" spans="1:8" s="68" customFormat="1" x14ac:dyDescent="0.25">
      <c r="A168" s="206"/>
      <c r="D168" s="184"/>
      <c r="F168" s="206"/>
      <c r="G168" s="206"/>
      <c r="H168" s="75" t="s">
        <v>21</v>
      </c>
    </row>
    <row r="169" spans="1:8" x14ac:dyDescent="0.25">
      <c r="E169" s="42"/>
      <c r="H169" s="75" t="s">
        <v>22</v>
      </c>
    </row>
    <row r="170" spans="1:8" x14ac:dyDescent="0.25">
      <c r="E170" s="42"/>
    </row>
    <row r="171" spans="1:8" x14ac:dyDescent="0.25">
      <c r="E171" s="42"/>
    </row>
    <row r="172" spans="1:8" x14ac:dyDescent="0.25">
      <c r="E172" s="42"/>
    </row>
    <row r="173" spans="1:8" x14ac:dyDescent="0.25">
      <c r="E173" s="42"/>
    </row>
    <row r="174" spans="1:8" x14ac:dyDescent="0.25">
      <c r="E174" s="42"/>
    </row>
    <row r="175" spans="1:8" x14ac:dyDescent="0.25">
      <c r="E175" s="42"/>
    </row>
    <row r="176" spans="1:8" x14ac:dyDescent="0.25">
      <c r="E176" s="42"/>
    </row>
  </sheetData>
  <autoFilter ref="A5:J160"/>
  <mergeCells count="9">
    <mergeCell ref="A9:A12"/>
    <mergeCell ref="C9:C12"/>
    <mergeCell ref="J9:J12"/>
    <mergeCell ref="E27:E28"/>
    <mergeCell ref="B9:B12"/>
    <mergeCell ref="F9:F12"/>
    <mergeCell ref="G9:G12"/>
    <mergeCell ref="H9:H12"/>
    <mergeCell ref="I9:I1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65" fitToHeight="0" orientation="landscape" horizontalDpi="4294967293" r:id="rId1"/>
  <headerFooter>
    <oddHeader>&amp;LExcalibur Army s.r.o.&amp;Cprov.Šternberk&amp;RPlyn.kotelna v budově B36</oddHeader>
    <oddFooter>&amp;LV Olomouci&amp;D&amp;C&amp;P/&amp;N&amp;RIng.Vamberský Jan</oddFooter>
  </headerFooter>
  <rowBreaks count="5" manualBreakCount="5">
    <brk id="22" max="9" man="1"/>
    <brk id="39" max="9" man="1"/>
    <brk id="69" max="9" man="1"/>
    <brk id="101" max="9" man="1"/>
    <brk id="127" max="9" man="1"/>
  </rowBreaks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selection activeCell="G4" sqref="G4"/>
    </sheetView>
  </sheetViews>
  <sheetFormatPr defaultRowHeight="15" x14ac:dyDescent="0.25"/>
  <cols>
    <col min="1" max="1" width="20.85546875" style="6" customWidth="1"/>
    <col min="2" max="2" width="39.85546875" style="6" customWidth="1"/>
    <col min="3" max="3" width="14" style="6" customWidth="1"/>
    <col min="4" max="4" width="15.28515625" style="6" customWidth="1"/>
    <col min="5" max="5" width="19.7109375" style="6" customWidth="1"/>
    <col min="6" max="6" width="27" style="6" customWidth="1"/>
    <col min="7" max="7" width="30" style="6" customWidth="1"/>
    <col min="8" max="8" width="16.28515625" style="6" bestFit="1" customWidth="1"/>
    <col min="9" max="9" width="14.85546875" style="6" bestFit="1" customWidth="1"/>
    <col min="10" max="256" width="9.140625" style="6"/>
    <col min="257" max="257" width="20.85546875" style="6" customWidth="1"/>
    <col min="258" max="258" width="39.85546875" style="6" customWidth="1"/>
    <col min="259" max="259" width="14" style="6" customWidth="1"/>
    <col min="260" max="260" width="15.28515625" style="6" customWidth="1"/>
    <col min="261" max="261" width="19.7109375" style="6" customWidth="1"/>
    <col min="262" max="262" width="2.5703125" style="6" customWidth="1"/>
    <col min="263" max="512" width="9.140625" style="6"/>
    <col min="513" max="513" width="20.85546875" style="6" customWidth="1"/>
    <col min="514" max="514" width="39.85546875" style="6" customWidth="1"/>
    <col min="515" max="515" width="14" style="6" customWidth="1"/>
    <col min="516" max="516" width="15.28515625" style="6" customWidth="1"/>
    <col min="517" max="517" width="19.7109375" style="6" customWidth="1"/>
    <col min="518" max="518" width="2.5703125" style="6" customWidth="1"/>
    <col min="519" max="768" width="9.140625" style="6"/>
    <col min="769" max="769" width="20.85546875" style="6" customWidth="1"/>
    <col min="770" max="770" width="39.85546875" style="6" customWidth="1"/>
    <col min="771" max="771" width="14" style="6" customWidth="1"/>
    <col min="772" max="772" width="15.28515625" style="6" customWidth="1"/>
    <col min="773" max="773" width="19.7109375" style="6" customWidth="1"/>
    <col min="774" max="774" width="2.5703125" style="6" customWidth="1"/>
    <col min="775" max="1024" width="9.140625" style="6"/>
    <col min="1025" max="1025" width="20.85546875" style="6" customWidth="1"/>
    <col min="1026" max="1026" width="39.85546875" style="6" customWidth="1"/>
    <col min="1027" max="1027" width="14" style="6" customWidth="1"/>
    <col min="1028" max="1028" width="15.28515625" style="6" customWidth="1"/>
    <col min="1029" max="1029" width="19.7109375" style="6" customWidth="1"/>
    <col min="1030" max="1030" width="2.5703125" style="6" customWidth="1"/>
    <col min="1031" max="1280" width="9.140625" style="6"/>
    <col min="1281" max="1281" width="20.85546875" style="6" customWidth="1"/>
    <col min="1282" max="1282" width="39.85546875" style="6" customWidth="1"/>
    <col min="1283" max="1283" width="14" style="6" customWidth="1"/>
    <col min="1284" max="1284" width="15.28515625" style="6" customWidth="1"/>
    <col min="1285" max="1285" width="19.7109375" style="6" customWidth="1"/>
    <col min="1286" max="1286" width="2.5703125" style="6" customWidth="1"/>
    <col min="1287" max="1536" width="9.140625" style="6"/>
    <col min="1537" max="1537" width="20.85546875" style="6" customWidth="1"/>
    <col min="1538" max="1538" width="39.85546875" style="6" customWidth="1"/>
    <col min="1539" max="1539" width="14" style="6" customWidth="1"/>
    <col min="1540" max="1540" width="15.28515625" style="6" customWidth="1"/>
    <col min="1541" max="1541" width="19.7109375" style="6" customWidth="1"/>
    <col min="1542" max="1542" width="2.5703125" style="6" customWidth="1"/>
    <col min="1543" max="1792" width="9.140625" style="6"/>
    <col min="1793" max="1793" width="20.85546875" style="6" customWidth="1"/>
    <col min="1794" max="1794" width="39.85546875" style="6" customWidth="1"/>
    <col min="1795" max="1795" width="14" style="6" customWidth="1"/>
    <col min="1796" max="1796" width="15.28515625" style="6" customWidth="1"/>
    <col min="1797" max="1797" width="19.7109375" style="6" customWidth="1"/>
    <col min="1798" max="1798" width="2.5703125" style="6" customWidth="1"/>
    <col min="1799" max="2048" width="9.140625" style="6"/>
    <col min="2049" max="2049" width="20.85546875" style="6" customWidth="1"/>
    <col min="2050" max="2050" width="39.85546875" style="6" customWidth="1"/>
    <col min="2051" max="2051" width="14" style="6" customWidth="1"/>
    <col min="2052" max="2052" width="15.28515625" style="6" customWidth="1"/>
    <col min="2053" max="2053" width="19.7109375" style="6" customWidth="1"/>
    <col min="2054" max="2054" width="2.5703125" style="6" customWidth="1"/>
    <col min="2055" max="2304" width="9.140625" style="6"/>
    <col min="2305" max="2305" width="20.85546875" style="6" customWidth="1"/>
    <col min="2306" max="2306" width="39.85546875" style="6" customWidth="1"/>
    <col min="2307" max="2307" width="14" style="6" customWidth="1"/>
    <col min="2308" max="2308" width="15.28515625" style="6" customWidth="1"/>
    <col min="2309" max="2309" width="19.7109375" style="6" customWidth="1"/>
    <col min="2310" max="2310" width="2.5703125" style="6" customWidth="1"/>
    <col min="2311" max="2560" width="9.140625" style="6"/>
    <col min="2561" max="2561" width="20.85546875" style="6" customWidth="1"/>
    <col min="2562" max="2562" width="39.85546875" style="6" customWidth="1"/>
    <col min="2563" max="2563" width="14" style="6" customWidth="1"/>
    <col min="2564" max="2564" width="15.28515625" style="6" customWidth="1"/>
    <col min="2565" max="2565" width="19.7109375" style="6" customWidth="1"/>
    <col min="2566" max="2566" width="2.5703125" style="6" customWidth="1"/>
    <col min="2567" max="2816" width="9.140625" style="6"/>
    <col min="2817" max="2817" width="20.85546875" style="6" customWidth="1"/>
    <col min="2818" max="2818" width="39.85546875" style="6" customWidth="1"/>
    <col min="2819" max="2819" width="14" style="6" customWidth="1"/>
    <col min="2820" max="2820" width="15.28515625" style="6" customWidth="1"/>
    <col min="2821" max="2821" width="19.7109375" style="6" customWidth="1"/>
    <col min="2822" max="2822" width="2.5703125" style="6" customWidth="1"/>
    <col min="2823" max="3072" width="9.140625" style="6"/>
    <col min="3073" max="3073" width="20.85546875" style="6" customWidth="1"/>
    <col min="3074" max="3074" width="39.85546875" style="6" customWidth="1"/>
    <col min="3075" max="3075" width="14" style="6" customWidth="1"/>
    <col min="3076" max="3076" width="15.28515625" style="6" customWidth="1"/>
    <col min="3077" max="3077" width="19.7109375" style="6" customWidth="1"/>
    <col min="3078" max="3078" width="2.5703125" style="6" customWidth="1"/>
    <col min="3079" max="3328" width="9.140625" style="6"/>
    <col min="3329" max="3329" width="20.85546875" style="6" customWidth="1"/>
    <col min="3330" max="3330" width="39.85546875" style="6" customWidth="1"/>
    <col min="3331" max="3331" width="14" style="6" customWidth="1"/>
    <col min="3332" max="3332" width="15.28515625" style="6" customWidth="1"/>
    <col min="3333" max="3333" width="19.7109375" style="6" customWidth="1"/>
    <col min="3334" max="3334" width="2.5703125" style="6" customWidth="1"/>
    <col min="3335" max="3584" width="9.140625" style="6"/>
    <col min="3585" max="3585" width="20.85546875" style="6" customWidth="1"/>
    <col min="3586" max="3586" width="39.85546875" style="6" customWidth="1"/>
    <col min="3587" max="3587" width="14" style="6" customWidth="1"/>
    <col min="3588" max="3588" width="15.28515625" style="6" customWidth="1"/>
    <col min="3589" max="3589" width="19.7109375" style="6" customWidth="1"/>
    <col min="3590" max="3590" width="2.5703125" style="6" customWidth="1"/>
    <col min="3591" max="3840" width="9.140625" style="6"/>
    <col min="3841" max="3841" width="20.85546875" style="6" customWidth="1"/>
    <col min="3842" max="3842" width="39.85546875" style="6" customWidth="1"/>
    <col min="3843" max="3843" width="14" style="6" customWidth="1"/>
    <col min="3844" max="3844" width="15.28515625" style="6" customWidth="1"/>
    <col min="3845" max="3845" width="19.7109375" style="6" customWidth="1"/>
    <col min="3846" max="3846" width="2.5703125" style="6" customWidth="1"/>
    <col min="3847" max="4096" width="9.140625" style="6"/>
    <col min="4097" max="4097" width="20.85546875" style="6" customWidth="1"/>
    <col min="4098" max="4098" width="39.85546875" style="6" customWidth="1"/>
    <col min="4099" max="4099" width="14" style="6" customWidth="1"/>
    <col min="4100" max="4100" width="15.28515625" style="6" customWidth="1"/>
    <col min="4101" max="4101" width="19.7109375" style="6" customWidth="1"/>
    <col min="4102" max="4102" width="2.5703125" style="6" customWidth="1"/>
    <col min="4103" max="4352" width="9.140625" style="6"/>
    <col min="4353" max="4353" width="20.85546875" style="6" customWidth="1"/>
    <col min="4354" max="4354" width="39.85546875" style="6" customWidth="1"/>
    <col min="4355" max="4355" width="14" style="6" customWidth="1"/>
    <col min="4356" max="4356" width="15.28515625" style="6" customWidth="1"/>
    <col min="4357" max="4357" width="19.7109375" style="6" customWidth="1"/>
    <col min="4358" max="4358" width="2.5703125" style="6" customWidth="1"/>
    <col min="4359" max="4608" width="9.140625" style="6"/>
    <col min="4609" max="4609" width="20.85546875" style="6" customWidth="1"/>
    <col min="4610" max="4610" width="39.85546875" style="6" customWidth="1"/>
    <col min="4611" max="4611" width="14" style="6" customWidth="1"/>
    <col min="4612" max="4612" width="15.28515625" style="6" customWidth="1"/>
    <col min="4613" max="4613" width="19.7109375" style="6" customWidth="1"/>
    <col min="4614" max="4614" width="2.5703125" style="6" customWidth="1"/>
    <col min="4615" max="4864" width="9.140625" style="6"/>
    <col min="4865" max="4865" width="20.85546875" style="6" customWidth="1"/>
    <col min="4866" max="4866" width="39.85546875" style="6" customWidth="1"/>
    <col min="4867" max="4867" width="14" style="6" customWidth="1"/>
    <col min="4868" max="4868" width="15.28515625" style="6" customWidth="1"/>
    <col min="4869" max="4869" width="19.7109375" style="6" customWidth="1"/>
    <col min="4870" max="4870" width="2.5703125" style="6" customWidth="1"/>
    <col min="4871" max="5120" width="9.140625" style="6"/>
    <col min="5121" max="5121" width="20.85546875" style="6" customWidth="1"/>
    <col min="5122" max="5122" width="39.85546875" style="6" customWidth="1"/>
    <col min="5123" max="5123" width="14" style="6" customWidth="1"/>
    <col min="5124" max="5124" width="15.28515625" style="6" customWidth="1"/>
    <col min="5125" max="5125" width="19.7109375" style="6" customWidth="1"/>
    <col min="5126" max="5126" width="2.5703125" style="6" customWidth="1"/>
    <col min="5127" max="5376" width="9.140625" style="6"/>
    <col min="5377" max="5377" width="20.85546875" style="6" customWidth="1"/>
    <col min="5378" max="5378" width="39.85546875" style="6" customWidth="1"/>
    <col min="5379" max="5379" width="14" style="6" customWidth="1"/>
    <col min="5380" max="5380" width="15.28515625" style="6" customWidth="1"/>
    <col min="5381" max="5381" width="19.7109375" style="6" customWidth="1"/>
    <col min="5382" max="5382" width="2.5703125" style="6" customWidth="1"/>
    <col min="5383" max="5632" width="9.140625" style="6"/>
    <col min="5633" max="5633" width="20.85546875" style="6" customWidth="1"/>
    <col min="5634" max="5634" width="39.85546875" style="6" customWidth="1"/>
    <col min="5635" max="5635" width="14" style="6" customWidth="1"/>
    <col min="5636" max="5636" width="15.28515625" style="6" customWidth="1"/>
    <col min="5637" max="5637" width="19.7109375" style="6" customWidth="1"/>
    <col min="5638" max="5638" width="2.5703125" style="6" customWidth="1"/>
    <col min="5639" max="5888" width="9.140625" style="6"/>
    <col min="5889" max="5889" width="20.85546875" style="6" customWidth="1"/>
    <col min="5890" max="5890" width="39.85546875" style="6" customWidth="1"/>
    <col min="5891" max="5891" width="14" style="6" customWidth="1"/>
    <col min="5892" max="5892" width="15.28515625" style="6" customWidth="1"/>
    <col min="5893" max="5893" width="19.7109375" style="6" customWidth="1"/>
    <col min="5894" max="5894" width="2.5703125" style="6" customWidth="1"/>
    <col min="5895" max="6144" width="9.140625" style="6"/>
    <col min="6145" max="6145" width="20.85546875" style="6" customWidth="1"/>
    <col min="6146" max="6146" width="39.85546875" style="6" customWidth="1"/>
    <col min="6147" max="6147" width="14" style="6" customWidth="1"/>
    <col min="6148" max="6148" width="15.28515625" style="6" customWidth="1"/>
    <col min="6149" max="6149" width="19.7109375" style="6" customWidth="1"/>
    <col min="6150" max="6150" width="2.5703125" style="6" customWidth="1"/>
    <col min="6151" max="6400" width="9.140625" style="6"/>
    <col min="6401" max="6401" width="20.85546875" style="6" customWidth="1"/>
    <col min="6402" max="6402" width="39.85546875" style="6" customWidth="1"/>
    <col min="6403" max="6403" width="14" style="6" customWidth="1"/>
    <col min="6404" max="6404" width="15.28515625" style="6" customWidth="1"/>
    <col min="6405" max="6405" width="19.7109375" style="6" customWidth="1"/>
    <col min="6406" max="6406" width="2.5703125" style="6" customWidth="1"/>
    <col min="6407" max="6656" width="9.140625" style="6"/>
    <col min="6657" max="6657" width="20.85546875" style="6" customWidth="1"/>
    <col min="6658" max="6658" width="39.85546875" style="6" customWidth="1"/>
    <col min="6659" max="6659" width="14" style="6" customWidth="1"/>
    <col min="6660" max="6660" width="15.28515625" style="6" customWidth="1"/>
    <col min="6661" max="6661" width="19.7109375" style="6" customWidth="1"/>
    <col min="6662" max="6662" width="2.5703125" style="6" customWidth="1"/>
    <col min="6663" max="6912" width="9.140625" style="6"/>
    <col min="6913" max="6913" width="20.85546875" style="6" customWidth="1"/>
    <col min="6914" max="6914" width="39.85546875" style="6" customWidth="1"/>
    <col min="6915" max="6915" width="14" style="6" customWidth="1"/>
    <col min="6916" max="6916" width="15.28515625" style="6" customWidth="1"/>
    <col min="6917" max="6917" width="19.7109375" style="6" customWidth="1"/>
    <col min="6918" max="6918" width="2.5703125" style="6" customWidth="1"/>
    <col min="6919" max="7168" width="9.140625" style="6"/>
    <col min="7169" max="7169" width="20.85546875" style="6" customWidth="1"/>
    <col min="7170" max="7170" width="39.85546875" style="6" customWidth="1"/>
    <col min="7171" max="7171" width="14" style="6" customWidth="1"/>
    <col min="7172" max="7172" width="15.28515625" style="6" customWidth="1"/>
    <col min="7173" max="7173" width="19.7109375" style="6" customWidth="1"/>
    <col min="7174" max="7174" width="2.5703125" style="6" customWidth="1"/>
    <col min="7175" max="7424" width="9.140625" style="6"/>
    <col min="7425" max="7425" width="20.85546875" style="6" customWidth="1"/>
    <col min="7426" max="7426" width="39.85546875" style="6" customWidth="1"/>
    <col min="7427" max="7427" width="14" style="6" customWidth="1"/>
    <col min="7428" max="7428" width="15.28515625" style="6" customWidth="1"/>
    <col min="7429" max="7429" width="19.7109375" style="6" customWidth="1"/>
    <col min="7430" max="7430" width="2.5703125" style="6" customWidth="1"/>
    <col min="7431" max="7680" width="9.140625" style="6"/>
    <col min="7681" max="7681" width="20.85546875" style="6" customWidth="1"/>
    <col min="7682" max="7682" width="39.85546875" style="6" customWidth="1"/>
    <col min="7683" max="7683" width="14" style="6" customWidth="1"/>
    <col min="7684" max="7684" width="15.28515625" style="6" customWidth="1"/>
    <col min="7685" max="7685" width="19.7109375" style="6" customWidth="1"/>
    <col min="7686" max="7686" width="2.5703125" style="6" customWidth="1"/>
    <col min="7687" max="7936" width="9.140625" style="6"/>
    <col min="7937" max="7937" width="20.85546875" style="6" customWidth="1"/>
    <col min="7938" max="7938" width="39.85546875" style="6" customWidth="1"/>
    <col min="7939" max="7939" width="14" style="6" customWidth="1"/>
    <col min="7940" max="7940" width="15.28515625" style="6" customWidth="1"/>
    <col min="7941" max="7941" width="19.7109375" style="6" customWidth="1"/>
    <col min="7942" max="7942" width="2.5703125" style="6" customWidth="1"/>
    <col min="7943" max="8192" width="9.140625" style="6"/>
    <col min="8193" max="8193" width="20.85546875" style="6" customWidth="1"/>
    <col min="8194" max="8194" width="39.85546875" style="6" customWidth="1"/>
    <col min="8195" max="8195" width="14" style="6" customWidth="1"/>
    <col min="8196" max="8196" width="15.28515625" style="6" customWidth="1"/>
    <col min="8197" max="8197" width="19.7109375" style="6" customWidth="1"/>
    <col min="8198" max="8198" width="2.5703125" style="6" customWidth="1"/>
    <col min="8199" max="8448" width="9.140625" style="6"/>
    <col min="8449" max="8449" width="20.85546875" style="6" customWidth="1"/>
    <col min="8450" max="8450" width="39.85546875" style="6" customWidth="1"/>
    <col min="8451" max="8451" width="14" style="6" customWidth="1"/>
    <col min="8452" max="8452" width="15.28515625" style="6" customWidth="1"/>
    <col min="8453" max="8453" width="19.7109375" style="6" customWidth="1"/>
    <col min="8454" max="8454" width="2.5703125" style="6" customWidth="1"/>
    <col min="8455" max="8704" width="9.140625" style="6"/>
    <col min="8705" max="8705" width="20.85546875" style="6" customWidth="1"/>
    <col min="8706" max="8706" width="39.85546875" style="6" customWidth="1"/>
    <col min="8707" max="8707" width="14" style="6" customWidth="1"/>
    <col min="8708" max="8708" width="15.28515625" style="6" customWidth="1"/>
    <col min="8709" max="8709" width="19.7109375" style="6" customWidth="1"/>
    <col min="8710" max="8710" width="2.5703125" style="6" customWidth="1"/>
    <col min="8711" max="8960" width="9.140625" style="6"/>
    <col min="8961" max="8961" width="20.85546875" style="6" customWidth="1"/>
    <col min="8962" max="8962" width="39.85546875" style="6" customWidth="1"/>
    <col min="8963" max="8963" width="14" style="6" customWidth="1"/>
    <col min="8964" max="8964" width="15.28515625" style="6" customWidth="1"/>
    <col min="8965" max="8965" width="19.7109375" style="6" customWidth="1"/>
    <col min="8966" max="8966" width="2.5703125" style="6" customWidth="1"/>
    <col min="8967" max="9216" width="9.140625" style="6"/>
    <col min="9217" max="9217" width="20.85546875" style="6" customWidth="1"/>
    <col min="9218" max="9218" width="39.85546875" style="6" customWidth="1"/>
    <col min="9219" max="9219" width="14" style="6" customWidth="1"/>
    <col min="9220" max="9220" width="15.28515625" style="6" customWidth="1"/>
    <col min="9221" max="9221" width="19.7109375" style="6" customWidth="1"/>
    <col min="9222" max="9222" width="2.5703125" style="6" customWidth="1"/>
    <col min="9223" max="9472" width="9.140625" style="6"/>
    <col min="9473" max="9473" width="20.85546875" style="6" customWidth="1"/>
    <col min="9474" max="9474" width="39.85546875" style="6" customWidth="1"/>
    <col min="9475" max="9475" width="14" style="6" customWidth="1"/>
    <col min="9476" max="9476" width="15.28515625" style="6" customWidth="1"/>
    <col min="9477" max="9477" width="19.7109375" style="6" customWidth="1"/>
    <col min="9478" max="9478" width="2.5703125" style="6" customWidth="1"/>
    <col min="9479" max="9728" width="9.140625" style="6"/>
    <col min="9729" max="9729" width="20.85546875" style="6" customWidth="1"/>
    <col min="9730" max="9730" width="39.85546875" style="6" customWidth="1"/>
    <col min="9731" max="9731" width="14" style="6" customWidth="1"/>
    <col min="9732" max="9732" width="15.28515625" style="6" customWidth="1"/>
    <col min="9733" max="9733" width="19.7109375" style="6" customWidth="1"/>
    <col min="9734" max="9734" width="2.5703125" style="6" customWidth="1"/>
    <col min="9735" max="9984" width="9.140625" style="6"/>
    <col min="9985" max="9985" width="20.85546875" style="6" customWidth="1"/>
    <col min="9986" max="9986" width="39.85546875" style="6" customWidth="1"/>
    <col min="9987" max="9987" width="14" style="6" customWidth="1"/>
    <col min="9988" max="9988" width="15.28515625" style="6" customWidth="1"/>
    <col min="9989" max="9989" width="19.7109375" style="6" customWidth="1"/>
    <col min="9990" max="9990" width="2.5703125" style="6" customWidth="1"/>
    <col min="9991" max="10240" width="9.140625" style="6"/>
    <col min="10241" max="10241" width="20.85546875" style="6" customWidth="1"/>
    <col min="10242" max="10242" width="39.85546875" style="6" customWidth="1"/>
    <col min="10243" max="10243" width="14" style="6" customWidth="1"/>
    <col min="10244" max="10244" width="15.28515625" style="6" customWidth="1"/>
    <col min="10245" max="10245" width="19.7109375" style="6" customWidth="1"/>
    <col min="10246" max="10246" width="2.5703125" style="6" customWidth="1"/>
    <col min="10247" max="10496" width="9.140625" style="6"/>
    <col min="10497" max="10497" width="20.85546875" style="6" customWidth="1"/>
    <col min="10498" max="10498" width="39.85546875" style="6" customWidth="1"/>
    <col min="10499" max="10499" width="14" style="6" customWidth="1"/>
    <col min="10500" max="10500" width="15.28515625" style="6" customWidth="1"/>
    <col min="10501" max="10501" width="19.7109375" style="6" customWidth="1"/>
    <col min="10502" max="10502" width="2.5703125" style="6" customWidth="1"/>
    <col min="10503" max="10752" width="9.140625" style="6"/>
    <col min="10753" max="10753" width="20.85546875" style="6" customWidth="1"/>
    <col min="10754" max="10754" width="39.85546875" style="6" customWidth="1"/>
    <col min="10755" max="10755" width="14" style="6" customWidth="1"/>
    <col min="10756" max="10756" width="15.28515625" style="6" customWidth="1"/>
    <col min="10757" max="10757" width="19.7109375" style="6" customWidth="1"/>
    <col min="10758" max="10758" width="2.5703125" style="6" customWidth="1"/>
    <col min="10759" max="11008" width="9.140625" style="6"/>
    <col min="11009" max="11009" width="20.85546875" style="6" customWidth="1"/>
    <col min="11010" max="11010" width="39.85546875" style="6" customWidth="1"/>
    <col min="11011" max="11011" width="14" style="6" customWidth="1"/>
    <col min="11012" max="11012" width="15.28515625" style="6" customWidth="1"/>
    <col min="11013" max="11013" width="19.7109375" style="6" customWidth="1"/>
    <col min="11014" max="11014" width="2.5703125" style="6" customWidth="1"/>
    <col min="11015" max="11264" width="9.140625" style="6"/>
    <col min="11265" max="11265" width="20.85546875" style="6" customWidth="1"/>
    <col min="11266" max="11266" width="39.85546875" style="6" customWidth="1"/>
    <col min="11267" max="11267" width="14" style="6" customWidth="1"/>
    <col min="11268" max="11268" width="15.28515625" style="6" customWidth="1"/>
    <col min="11269" max="11269" width="19.7109375" style="6" customWidth="1"/>
    <col min="11270" max="11270" width="2.5703125" style="6" customWidth="1"/>
    <col min="11271" max="11520" width="9.140625" style="6"/>
    <col min="11521" max="11521" width="20.85546875" style="6" customWidth="1"/>
    <col min="11522" max="11522" width="39.85546875" style="6" customWidth="1"/>
    <col min="11523" max="11523" width="14" style="6" customWidth="1"/>
    <col min="11524" max="11524" width="15.28515625" style="6" customWidth="1"/>
    <col min="11525" max="11525" width="19.7109375" style="6" customWidth="1"/>
    <col min="11526" max="11526" width="2.5703125" style="6" customWidth="1"/>
    <col min="11527" max="11776" width="9.140625" style="6"/>
    <col min="11777" max="11777" width="20.85546875" style="6" customWidth="1"/>
    <col min="11778" max="11778" width="39.85546875" style="6" customWidth="1"/>
    <col min="11779" max="11779" width="14" style="6" customWidth="1"/>
    <col min="11780" max="11780" width="15.28515625" style="6" customWidth="1"/>
    <col min="11781" max="11781" width="19.7109375" style="6" customWidth="1"/>
    <col min="11782" max="11782" width="2.5703125" style="6" customWidth="1"/>
    <col min="11783" max="12032" width="9.140625" style="6"/>
    <col min="12033" max="12033" width="20.85546875" style="6" customWidth="1"/>
    <col min="12034" max="12034" width="39.85546875" style="6" customWidth="1"/>
    <col min="12035" max="12035" width="14" style="6" customWidth="1"/>
    <col min="12036" max="12036" width="15.28515625" style="6" customWidth="1"/>
    <col min="12037" max="12037" width="19.7109375" style="6" customWidth="1"/>
    <col min="12038" max="12038" width="2.5703125" style="6" customWidth="1"/>
    <col min="12039" max="12288" width="9.140625" style="6"/>
    <col min="12289" max="12289" width="20.85546875" style="6" customWidth="1"/>
    <col min="12290" max="12290" width="39.85546875" style="6" customWidth="1"/>
    <col min="12291" max="12291" width="14" style="6" customWidth="1"/>
    <col min="12292" max="12292" width="15.28515625" style="6" customWidth="1"/>
    <col min="12293" max="12293" width="19.7109375" style="6" customWidth="1"/>
    <col min="12294" max="12294" width="2.5703125" style="6" customWidth="1"/>
    <col min="12295" max="12544" width="9.140625" style="6"/>
    <col min="12545" max="12545" width="20.85546875" style="6" customWidth="1"/>
    <col min="12546" max="12546" width="39.85546875" style="6" customWidth="1"/>
    <col min="12547" max="12547" width="14" style="6" customWidth="1"/>
    <col min="12548" max="12548" width="15.28515625" style="6" customWidth="1"/>
    <col min="12549" max="12549" width="19.7109375" style="6" customWidth="1"/>
    <col min="12550" max="12550" width="2.5703125" style="6" customWidth="1"/>
    <col min="12551" max="12800" width="9.140625" style="6"/>
    <col min="12801" max="12801" width="20.85546875" style="6" customWidth="1"/>
    <col min="12802" max="12802" width="39.85546875" style="6" customWidth="1"/>
    <col min="12803" max="12803" width="14" style="6" customWidth="1"/>
    <col min="12804" max="12804" width="15.28515625" style="6" customWidth="1"/>
    <col min="12805" max="12805" width="19.7109375" style="6" customWidth="1"/>
    <col min="12806" max="12806" width="2.5703125" style="6" customWidth="1"/>
    <col min="12807" max="13056" width="9.140625" style="6"/>
    <col min="13057" max="13057" width="20.85546875" style="6" customWidth="1"/>
    <col min="13058" max="13058" width="39.85546875" style="6" customWidth="1"/>
    <col min="13059" max="13059" width="14" style="6" customWidth="1"/>
    <col min="13060" max="13060" width="15.28515625" style="6" customWidth="1"/>
    <col min="13061" max="13061" width="19.7109375" style="6" customWidth="1"/>
    <col min="13062" max="13062" width="2.5703125" style="6" customWidth="1"/>
    <col min="13063" max="13312" width="9.140625" style="6"/>
    <col min="13313" max="13313" width="20.85546875" style="6" customWidth="1"/>
    <col min="13314" max="13314" width="39.85546875" style="6" customWidth="1"/>
    <col min="13315" max="13315" width="14" style="6" customWidth="1"/>
    <col min="13316" max="13316" width="15.28515625" style="6" customWidth="1"/>
    <col min="13317" max="13317" width="19.7109375" style="6" customWidth="1"/>
    <col min="13318" max="13318" width="2.5703125" style="6" customWidth="1"/>
    <col min="13319" max="13568" width="9.140625" style="6"/>
    <col min="13569" max="13569" width="20.85546875" style="6" customWidth="1"/>
    <col min="13570" max="13570" width="39.85546875" style="6" customWidth="1"/>
    <col min="13571" max="13571" width="14" style="6" customWidth="1"/>
    <col min="13572" max="13572" width="15.28515625" style="6" customWidth="1"/>
    <col min="13573" max="13573" width="19.7109375" style="6" customWidth="1"/>
    <col min="13574" max="13574" width="2.5703125" style="6" customWidth="1"/>
    <col min="13575" max="13824" width="9.140625" style="6"/>
    <col min="13825" max="13825" width="20.85546875" style="6" customWidth="1"/>
    <col min="13826" max="13826" width="39.85546875" style="6" customWidth="1"/>
    <col min="13827" max="13827" width="14" style="6" customWidth="1"/>
    <col min="13828" max="13828" width="15.28515625" style="6" customWidth="1"/>
    <col min="13829" max="13829" width="19.7109375" style="6" customWidth="1"/>
    <col min="13830" max="13830" width="2.5703125" style="6" customWidth="1"/>
    <col min="13831" max="14080" width="9.140625" style="6"/>
    <col min="14081" max="14081" width="20.85546875" style="6" customWidth="1"/>
    <col min="14082" max="14082" width="39.85546875" style="6" customWidth="1"/>
    <col min="14083" max="14083" width="14" style="6" customWidth="1"/>
    <col min="14084" max="14084" width="15.28515625" style="6" customWidth="1"/>
    <col min="14085" max="14085" width="19.7109375" style="6" customWidth="1"/>
    <col min="14086" max="14086" width="2.5703125" style="6" customWidth="1"/>
    <col min="14087" max="14336" width="9.140625" style="6"/>
    <col min="14337" max="14337" width="20.85546875" style="6" customWidth="1"/>
    <col min="14338" max="14338" width="39.85546875" style="6" customWidth="1"/>
    <col min="14339" max="14339" width="14" style="6" customWidth="1"/>
    <col min="14340" max="14340" width="15.28515625" style="6" customWidth="1"/>
    <col min="14341" max="14341" width="19.7109375" style="6" customWidth="1"/>
    <col min="14342" max="14342" width="2.5703125" style="6" customWidth="1"/>
    <col min="14343" max="14592" width="9.140625" style="6"/>
    <col min="14593" max="14593" width="20.85546875" style="6" customWidth="1"/>
    <col min="14594" max="14594" width="39.85546875" style="6" customWidth="1"/>
    <col min="14595" max="14595" width="14" style="6" customWidth="1"/>
    <col min="14596" max="14596" width="15.28515625" style="6" customWidth="1"/>
    <col min="14597" max="14597" width="19.7109375" style="6" customWidth="1"/>
    <col min="14598" max="14598" width="2.5703125" style="6" customWidth="1"/>
    <col min="14599" max="14848" width="9.140625" style="6"/>
    <col min="14849" max="14849" width="20.85546875" style="6" customWidth="1"/>
    <col min="14850" max="14850" width="39.85546875" style="6" customWidth="1"/>
    <col min="14851" max="14851" width="14" style="6" customWidth="1"/>
    <col min="14852" max="14852" width="15.28515625" style="6" customWidth="1"/>
    <col min="14853" max="14853" width="19.7109375" style="6" customWidth="1"/>
    <col min="14854" max="14854" width="2.5703125" style="6" customWidth="1"/>
    <col min="14855" max="15104" width="9.140625" style="6"/>
    <col min="15105" max="15105" width="20.85546875" style="6" customWidth="1"/>
    <col min="15106" max="15106" width="39.85546875" style="6" customWidth="1"/>
    <col min="15107" max="15107" width="14" style="6" customWidth="1"/>
    <col min="15108" max="15108" width="15.28515625" style="6" customWidth="1"/>
    <col min="15109" max="15109" width="19.7109375" style="6" customWidth="1"/>
    <col min="15110" max="15110" width="2.5703125" style="6" customWidth="1"/>
    <col min="15111" max="15360" width="9.140625" style="6"/>
    <col min="15361" max="15361" width="20.85546875" style="6" customWidth="1"/>
    <col min="15362" max="15362" width="39.85546875" style="6" customWidth="1"/>
    <col min="15363" max="15363" width="14" style="6" customWidth="1"/>
    <col min="15364" max="15364" width="15.28515625" style="6" customWidth="1"/>
    <col min="15365" max="15365" width="19.7109375" style="6" customWidth="1"/>
    <col min="15366" max="15366" width="2.5703125" style="6" customWidth="1"/>
    <col min="15367" max="15616" width="9.140625" style="6"/>
    <col min="15617" max="15617" width="20.85546875" style="6" customWidth="1"/>
    <col min="15618" max="15618" width="39.85546875" style="6" customWidth="1"/>
    <col min="15619" max="15619" width="14" style="6" customWidth="1"/>
    <col min="15620" max="15620" width="15.28515625" style="6" customWidth="1"/>
    <col min="15621" max="15621" width="19.7109375" style="6" customWidth="1"/>
    <col min="15622" max="15622" width="2.5703125" style="6" customWidth="1"/>
    <col min="15623" max="15872" width="9.140625" style="6"/>
    <col min="15873" max="15873" width="20.85546875" style="6" customWidth="1"/>
    <col min="15874" max="15874" width="39.85546875" style="6" customWidth="1"/>
    <col min="15875" max="15875" width="14" style="6" customWidth="1"/>
    <col min="15876" max="15876" width="15.28515625" style="6" customWidth="1"/>
    <col min="15877" max="15877" width="19.7109375" style="6" customWidth="1"/>
    <col min="15878" max="15878" width="2.5703125" style="6" customWidth="1"/>
    <col min="15879" max="16128" width="9.140625" style="6"/>
    <col min="16129" max="16129" width="20.85546875" style="6" customWidth="1"/>
    <col min="16130" max="16130" width="39.85546875" style="6" customWidth="1"/>
    <col min="16131" max="16131" width="14" style="6" customWidth="1"/>
    <col min="16132" max="16132" width="15.28515625" style="6" customWidth="1"/>
    <col min="16133" max="16133" width="19.7109375" style="6" customWidth="1"/>
    <col min="16134" max="16134" width="2.5703125" style="6" customWidth="1"/>
    <col min="16135" max="16384" width="9.140625" style="6"/>
  </cols>
  <sheetData>
    <row r="1" spans="1:8" ht="15.75" thickBot="1" x14ac:dyDescent="0.3">
      <c r="A1" s="234" t="s">
        <v>288</v>
      </c>
      <c r="B1" s="234"/>
      <c r="C1" s="234"/>
      <c r="D1" s="234"/>
      <c r="E1" s="234"/>
      <c r="F1" s="234"/>
      <c r="G1" s="234"/>
      <c r="H1" s="94"/>
    </row>
    <row r="2" spans="1:8" ht="57.75" customHeight="1" x14ac:dyDescent="0.25">
      <c r="A2" s="103" t="s">
        <v>115</v>
      </c>
      <c r="B2" s="140">
        <v>12.9</v>
      </c>
      <c r="C2" s="104" t="s">
        <v>116</v>
      </c>
      <c r="D2" s="104"/>
      <c r="E2" s="105">
        <v>250</v>
      </c>
      <c r="F2" s="94"/>
      <c r="G2" s="94"/>
      <c r="H2" s="94"/>
    </row>
    <row r="3" spans="1:8" x14ac:dyDescent="0.25">
      <c r="A3" s="95" t="s">
        <v>117</v>
      </c>
      <c r="B3" s="112">
        <v>12.9</v>
      </c>
      <c r="C3" s="19" t="s">
        <v>118</v>
      </c>
      <c r="D3" s="19"/>
      <c r="E3" s="141">
        <v>300</v>
      </c>
      <c r="F3" s="94"/>
      <c r="G3" s="94"/>
      <c r="H3" s="94"/>
    </row>
    <row r="4" spans="1:8" ht="15.75" thickBot="1" x14ac:dyDescent="0.3">
      <c r="A4" s="127" t="s">
        <v>119</v>
      </c>
      <c r="B4" s="142" t="s">
        <v>312</v>
      </c>
      <c r="C4" s="128"/>
      <c r="D4" s="128"/>
      <c r="E4" s="143"/>
      <c r="F4" s="94"/>
      <c r="G4" s="94"/>
      <c r="H4" s="94"/>
    </row>
    <row r="5" spans="1:8" ht="15.75" thickBot="1" x14ac:dyDescent="0.3">
      <c r="A5" s="129" t="s">
        <v>120</v>
      </c>
      <c r="B5" s="146" t="s">
        <v>237</v>
      </c>
      <c r="C5" s="130"/>
      <c r="D5" s="130"/>
      <c r="E5" s="147"/>
      <c r="F5" s="94"/>
      <c r="G5" s="94"/>
      <c r="H5" s="94"/>
    </row>
    <row r="6" spans="1:8" x14ac:dyDescent="0.25">
      <c r="A6" s="148"/>
      <c r="B6" s="144" t="s">
        <v>121</v>
      </c>
      <c r="C6" s="145"/>
      <c r="D6" s="145"/>
      <c r="E6" s="149"/>
      <c r="F6" s="94"/>
      <c r="G6" s="94"/>
      <c r="H6" s="94"/>
    </row>
    <row r="7" spans="1:8" ht="15.75" thickBot="1" x14ac:dyDescent="0.3">
      <c r="A7" s="161"/>
      <c r="B7" s="162"/>
      <c r="C7" s="97"/>
      <c r="D7" s="97"/>
      <c r="E7" s="163"/>
      <c r="F7" s="94"/>
      <c r="G7" s="94"/>
      <c r="H7" s="94"/>
    </row>
    <row r="8" spans="1:8" x14ac:dyDescent="0.25">
      <c r="A8" s="164" t="s">
        <v>122</v>
      </c>
      <c r="B8" s="165"/>
      <c r="C8" s="166" t="s">
        <v>123</v>
      </c>
      <c r="D8" s="165"/>
      <c r="E8" s="167">
        <f>SUMPRODUCT(D22:D41,E22:E41)</f>
        <v>0</v>
      </c>
      <c r="F8" s="94"/>
      <c r="G8" s="94"/>
      <c r="H8" s="94"/>
    </row>
    <row r="9" spans="1:8" x14ac:dyDescent="0.25">
      <c r="A9" s="168"/>
      <c r="B9" s="4"/>
      <c r="C9" s="169"/>
      <c r="D9" s="170"/>
      <c r="E9" s="171"/>
      <c r="F9" s="94"/>
      <c r="G9" s="94"/>
      <c r="H9" s="94"/>
    </row>
    <row r="10" spans="1:8" x14ac:dyDescent="0.25">
      <c r="A10" s="168"/>
      <c r="B10" s="4"/>
      <c r="C10" s="169" t="s">
        <v>186</v>
      </c>
      <c r="D10" s="4"/>
      <c r="E10" s="171">
        <f>E8-E9</f>
        <v>0</v>
      </c>
      <c r="F10" s="94"/>
      <c r="G10" s="94"/>
      <c r="H10" s="94"/>
    </row>
    <row r="11" spans="1:8" x14ac:dyDescent="0.25">
      <c r="A11" s="168"/>
      <c r="B11" s="4"/>
      <c r="C11" s="169" t="s">
        <v>123</v>
      </c>
      <c r="D11" s="4"/>
      <c r="E11" s="171">
        <f>SUMPRODUCT(D42:D56,E42:E56)</f>
        <v>0</v>
      </c>
      <c r="F11" s="94"/>
      <c r="G11" s="94"/>
      <c r="H11" s="94"/>
    </row>
    <row r="12" spans="1:8" x14ac:dyDescent="0.25">
      <c r="A12" s="168"/>
      <c r="B12" s="4"/>
      <c r="C12" s="169"/>
      <c r="D12" s="170"/>
      <c r="E12" s="171"/>
      <c r="F12" s="94"/>
      <c r="G12" s="94"/>
      <c r="H12" s="94"/>
    </row>
    <row r="13" spans="1:8" x14ac:dyDescent="0.25">
      <c r="A13" s="168"/>
      <c r="B13" s="4"/>
      <c r="C13" s="169" t="s">
        <v>186</v>
      </c>
      <c r="D13" s="4"/>
      <c r="E13" s="171">
        <f>E11-E12</f>
        <v>0</v>
      </c>
      <c r="F13" s="94"/>
      <c r="G13" s="94"/>
      <c r="H13" s="94"/>
    </row>
    <row r="14" spans="1:8" x14ac:dyDescent="0.25">
      <c r="A14" s="168"/>
      <c r="B14" s="4"/>
      <c r="C14" s="169" t="s">
        <v>124</v>
      </c>
      <c r="D14" s="4"/>
      <c r="E14" s="219"/>
      <c r="F14" s="94"/>
      <c r="G14" s="94"/>
      <c r="H14" s="94"/>
    </row>
    <row r="15" spans="1:8" x14ac:dyDescent="0.25">
      <c r="A15" s="168"/>
      <c r="B15" s="4"/>
      <c r="C15" s="169" t="s">
        <v>253</v>
      </c>
      <c r="D15" s="4"/>
      <c r="E15" s="171"/>
      <c r="F15" s="94"/>
      <c r="G15" s="94"/>
      <c r="H15" s="94"/>
    </row>
    <row r="16" spans="1:8" x14ac:dyDescent="0.25">
      <c r="A16" s="168"/>
      <c r="B16" s="4"/>
      <c r="C16" s="169" t="s">
        <v>254</v>
      </c>
      <c r="D16" s="4"/>
      <c r="E16" s="219"/>
      <c r="F16" s="94"/>
      <c r="G16" s="94"/>
      <c r="H16" s="94"/>
    </row>
    <row r="17" spans="1:8" ht="15.75" thickBot="1" x14ac:dyDescent="0.3">
      <c r="A17" s="134">
        <v>0.19</v>
      </c>
      <c r="B17" s="128"/>
      <c r="C17" s="135" t="s">
        <v>150</v>
      </c>
      <c r="D17" s="136"/>
      <c r="E17" s="139">
        <f>E10+E13+E14+E15+E16</f>
        <v>0</v>
      </c>
      <c r="F17" s="94"/>
      <c r="G17" s="94"/>
      <c r="H17" s="94"/>
    </row>
    <row r="18" spans="1:8" ht="15.75" thickBot="1" x14ac:dyDescent="0.3">
      <c r="A18" s="129"/>
      <c r="B18" s="130"/>
      <c r="C18" s="131"/>
      <c r="D18" s="132"/>
      <c r="E18" s="133"/>
      <c r="F18" s="94"/>
      <c r="G18" s="94"/>
      <c r="H18" s="94"/>
    </row>
    <row r="19" spans="1:8" x14ac:dyDescent="0.25">
      <c r="A19" s="8" t="s">
        <v>125</v>
      </c>
      <c r="H19" s="94"/>
    </row>
    <row r="20" spans="1:8" s="7" customFormat="1" x14ac:dyDescent="0.25">
      <c r="A20" s="22" t="s">
        <v>126</v>
      </c>
      <c r="B20" s="237" t="s">
        <v>127</v>
      </c>
      <c r="C20" s="237"/>
      <c r="D20" s="22" t="s">
        <v>128</v>
      </c>
      <c r="E20" s="22" t="s">
        <v>193</v>
      </c>
      <c r="F20" s="20" t="s">
        <v>146</v>
      </c>
      <c r="G20" s="20" t="s">
        <v>147</v>
      </c>
    </row>
    <row r="21" spans="1:8" ht="12.75" customHeight="1" x14ac:dyDescent="0.25">
      <c r="A21" s="235" t="s">
        <v>194</v>
      </c>
      <c r="B21" s="235"/>
      <c r="C21" s="235"/>
      <c r="D21" s="235"/>
      <c r="E21" s="235"/>
      <c r="F21" s="9"/>
      <c r="G21" s="9"/>
    </row>
    <row r="22" spans="1:8" ht="12.75" customHeight="1" x14ac:dyDescent="0.25">
      <c r="A22" s="23"/>
      <c r="B22" s="24"/>
      <c r="C22" s="23"/>
      <c r="D22" s="23"/>
      <c r="E22" s="23"/>
      <c r="F22" s="19"/>
      <c r="G22" s="19"/>
    </row>
    <row r="23" spans="1:8" ht="12.75" customHeight="1" x14ac:dyDescent="0.25">
      <c r="A23" s="25" t="s">
        <v>129</v>
      </c>
      <c r="B23" s="24"/>
      <c r="C23" s="23"/>
      <c r="D23" s="23"/>
      <c r="E23" s="23"/>
      <c r="F23" s="19"/>
      <c r="G23" s="19"/>
    </row>
    <row r="24" spans="1:8" ht="12.75" customHeight="1" x14ac:dyDescent="0.25">
      <c r="A24" s="23" t="s">
        <v>195</v>
      </c>
      <c r="B24" s="24" t="s">
        <v>130</v>
      </c>
      <c r="C24" s="23">
        <v>200</v>
      </c>
      <c r="D24" s="23">
        <v>1</v>
      </c>
      <c r="E24" s="217"/>
      <c r="F24" s="21">
        <f>D24*E24</f>
        <v>0</v>
      </c>
      <c r="G24" s="218"/>
    </row>
    <row r="25" spans="1:8" ht="12.75" customHeight="1" x14ac:dyDescent="0.25">
      <c r="A25" s="23" t="s">
        <v>131</v>
      </c>
      <c r="B25" s="24" t="s">
        <v>132</v>
      </c>
      <c r="C25" s="23"/>
      <c r="D25" s="23">
        <v>3</v>
      </c>
      <c r="E25" s="217"/>
      <c r="F25" s="21">
        <f t="shared" ref="F25:F30" si="0">D25*E25</f>
        <v>0</v>
      </c>
      <c r="G25" s="218"/>
    </row>
    <row r="26" spans="1:8" ht="12.75" customHeight="1" x14ac:dyDescent="0.25">
      <c r="A26" s="23" t="s">
        <v>196</v>
      </c>
      <c r="B26" s="24" t="s">
        <v>133</v>
      </c>
      <c r="C26" s="23" t="s">
        <v>197</v>
      </c>
      <c r="D26" s="23">
        <v>3</v>
      </c>
      <c r="E26" s="217"/>
      <c r="F26" s="21">
        <f t="shared" si="0"/>
        <v>0</v>
      </c>
      <c r="G26" s="218"/>
    </row>
    <row r="27" spans="1:8" ht="12.75" customHeight="1" x14ac:dyDescent="0.25">
      <c r="A27" s="23" t="s">
        <v>198</v>
      </c>
      <c r="B27" s="24" t="s">
        <v>199</v>
      </c>
      <c r="C27" s="23">
        <v>200</v>
      </c>
      <c r="D27" s="23">
        <v>1</v>
      </c>
      <c r="E27" s="217"/>
      <c r="F27" s="21">
        <f t="shared" si="0"/>
        <v>0</v>
      </c>
      <c r="G27" s="218"/>
    </row>
    <row r="28" spans="1:8" ht="12.75" customHeight="1" x14ac:dyDescent="0.25">
      <c r="A28" s="26" t="s">
        <v>200</v>
      </c>
      <c r="B28" s="24" t="s">
        <v>140</v>
      </c>
      <c r="C28" s="23">
        <v>200</v>
      </c>
      <c r="D28" s="23">
        <v>1</v>
      </c>
      <c r="E28" s="217"/>
      <c r="F28" s="21">
        <f t="shared" si="0"/>
        <v>0</v>
      </c>
      <c r="G28" s="218"/>
    </row>
    <row r="29" spans="1:8" ht="12.75" customHeight="1" x14ac:dyDescent="0.25">
      <c r="A29" s="26" t="s">
        <v>201</v>
      </c>
      <c r="B29" s="24" t="s">
        <v>135</v>
      </c>
      <c r="C29" s="23">
        <v>200</v>
      </c>
      <c r="D29" s="23">
        <v>2</v>
      </c>
      <c r="E29" s="217"/>
      <c r="F29" s="21">
        <f t="shared" si="0"/>
        <v>0</v>
      </c>
      <c r="G29" s="218"/>
    </row>
    <row r="30" spans="1:8" ht="12.75" customHeight="1" x14ac:dyDescent="0.25">
      <c r="A30" s="26" t="s">
        <v>202</v>
      </c>
      <c r="B30" s="24" t="s">
        <v>134</v>
      </c>
      <c r="C30" s="23">
        <v>200</v>
      </c>
      <c r="D30" s="23">
        <v>1</v>
      </c>
      <c r="E30" s="217"/>
      <c r="F30" s="21">
        <f t="shared" si="0"/>
        <v>0</v>
      </c>
      <c r="G30" s="218"/>
    </row>
    <row r="31" spans="1:8" ht="12.75" customHeight="1" x14ac:dyDescent="0.25">
      <c r="A31" s="26"/>
      <c r="B31" s="24"/>
      <c r="C31" s="23"/>
      <c r="D31" s="23"/>
      <c r="E31" s="83"/>
      <c r="F31" s="21"/>
      <c r="G31" s="21"/>
    </row>
    <row r="32" spans="1:8" ht="12.75" customHeight="1" x14ac:dyDescent="0.25">
      <c r="A32" s="27" t="s">
        <v>136</v>
      </c>
      <c r="B32" s="24"/>
      <c r="C32" s="23"/>
      <c r="D32" s="23"/>
      <c r="E32" s="83"/>
    </row>
    <row r="33" spans="1:9" ht="12.75" customHeight="1" x14ac:dyDescent="0.25">
      <c r="A33" s="26" t="s">
        <v>137</v>
      </c>
      <c r="B33" s="24" t="s">
        <v>135</v>
      </c>
      <c r="C33" s="23">
        <v>110</v>
      </c>
      <c r="D33" s="23">
        <v>3</v>
      </c>
      <c r="E33" s="217"/>
      <c r="F33" s="21">
        <f t="shared" ref="F33:F40" si="1">D33*E33</f>
        <v>0</v>
      </c>
      <c r="G33" s="218"/>
    </row>
    <row r="34" spans="1:9" ht="12.75" customHeight="1" x14ac:dyDescent="0.25">
      <c r="A34" s="26" t="s">
        <v>203</v>
      </c>
      <c r="B34" s="24" t="s">
        <v>138</v>
      </c>
      <c r="C34" s="23" t="s">
        <v>204</v>
      </c>
      <c r="D34" s="23">
        <v>1</v>
      </c>
      <c r="E34" s="217"/>
      <c r="F34" s="21">
        <f t="shared" si="1"/>
        <v>0</v>
      </c>
      <c r="G34" s="218"/>
    </row>
    <row r="35" spans="1:9" ht="12.75" customHeight="1" x14ac:dyDescent="0.25">
      <c r="A35" s="26" t="s">
        <v>205</v>
      </c>
      <c r="B35" s="24" t="s">
        <v>139</v>
      </c>
      <c r="C35" s="23" t="s">
        <v>197</v>
      </c>
      <c r="D35" s="23">
        <v>2</v>
      </c>
      <c r="E35" s="217"/>
      <c r="F35" s="21">
        <f t="shared" si="1"/>
        <v>0</v>
      </c>
      <c r="G35" s="218"/>
    </row>
    <row r="36" spans="1:9" ht="12.75" customHeight="1" x14ac:dyDescent="0.25">
      <c r="A36" s="26" t="s">
        <v>198</v>
      </c>
      <c r="B36" s="24" t="s">
        <v>199</v>
      </c>
      <c r="C36" s="23">
        <v>200</v>
      </c>
      <c r="D36" s="23">
        <v>1</v>
      </c>
      <c r="E36" s="217"/>
      <c r="F36" s="21">
        <f t="shared" si="1"/>
        <v>0</v>
      </c>
      <c r="G36" s="218"/>
    </row>
    <row r="37" spans="1:9" ht="12.75" customHeight="1" x14ac:dyDescent="0.25">
      <c r="A37" s="26" t="s">
        <v>200</v>
      </c>
      <c r="B37" s="24" t="s">
        <v>140</v>
      </c>
      <c r="C37" s="23">
        <v>200</v>
      </c>
      <c r="D37" s="23">
        <v>2</v>
      </c>
      <c r="E37" s="217"/>
      <c r="F37" s="21">
        <f t="shared" si="1"/>
        <v>0</v>
      </c>
      <c r="G37" s="218"/>
    </row>
    <row r="38" spans="1:9" ht="12.75" customHeight="1" x14ac:dyDescent="0.25">
      <c r="A38" s="26" t="s">
        <v>201</v>
      </c>
      <c r="B38" s="24" t="s">
        <v>135</v>
      </c>
      <c r="C38" s="23">
        <v>200</v>
      </c>
      <c r="D38" s="23">
        <v>2</v>
      </c>
      <c r="E38" s="217"/>
      <c r="F38" s="21">
        <f t="shared" si="1"/>
        <v>0</v>
      </c>
      <c r="G38" s="218"/>
    </row>
    <row r="39" spans="1:9" ht="12.75" customHeight="1" x14ac:dyDescent="0.25">
      <c r="A39" s="26" t="s">
        <v>206</v>
      </c>
      <c r="B39" s="24" t="s">
        <v>141</v>
      </c>
      <c r="C39" s="23">
        <v>200</v>
      </c>
      <c r="D39" s="23">
        <v>1</v>
      </c>
      <c r="E39" s="217"/>
      <c r="F39" s="21">
        <f t="shared" si="1"/>
        <v>0</v>
      </c>
      <c r="G39" s="218"/>
    </row>
    <row r="40" spans="1:9" ht="12.75" customHeight="1" x14ac:dyDescent="0.25">
      <c r="A40" s="26" t="s">
        <v>142</v>
      </c>
      <c r="B40" s="24" t="s">
        <v>143</v>
      </c>
      <c r="C40" s="23" t="s">
        <v>144</v>
      </c>
      <c r="D40" s="23">
        <v>1</v>
      </c>
      <c r="E40" s="217"/>
      <c r="F40" s="21">
        <f t="shared" si="1"/>
        <v>0</v>
      </c>
      <c r="G40" s="218"/>
      <c r="H40" s="6" t="s">
        <v>148</v>
      </c>
      <c r="I40" s="6" t="s">
        <v>149</v>
      </c>
    </row>
    <row r="41" spans="1:9" x14ac:dyDescent="0.25">
      <c r="A41" s="26"/>
      <c r="B41" s="24"/>
      <c r="C41" s="23"/>
      <c r="D41" s="23"/>
      <c r="E41" s="23"/>
      <c r="F41" s="21"/>
      <c r="G41" s="21"/>
      <c r="H41" s="10">
        <f>SUM(F22:F41)</f>
        <v>0</v>
      </c>
      <c r="I41" s="10">
        <f>SUM(G22:G41)</f>
        <v>0</v>
      </c>
    </row>
    <row r="42" spans="1:9" ht="12.75" customHeight="1" x14ac:dyDescent="0.25">
      <c r="A42" s="236" t="s">
        <v>207</v>
      </c>
      <c r="B42" s="236"/>
      <c r="C42" s="236"/>
      <c r="D42" s="236"/>
      <c r="E42" s="236"/>
      <c r="F42" s="11"/>
      <c r="G42" s="11"/>
    </row>
    <row r="43" spans="1:9" ht="12.75" customHeight="1" x14ac:dyDescent="0.25">
      <c r="A43" s="28"/>
      <c r="B43" s="24"/>
      <c r="C43" s="23"/>
      <c r="D43" s="23"/>
      <c r="E43" s="23"/>
      <c r="F43" s="21"/>
      <c r="G43" s="21"/>
    </row>
    <row r="44" spans="1:9" x14ac:dyDescent="0.25">
      <c r="A44" s="29" t="s">
        <v>145</v>
      </c>
      <c r="B44" s="24"/>
      <c r="C44" s="23"/>
      <c r="D44" s="23"/>
      <c r="E44" s="23"/>
      <c r="F44" s="21"/>
      <c r="G44" s="21"/>
    </row>
    <row r="45" spans="1:9" x14ac:dyDescent="0.25">
      <c r="A45" s="28" t="s">
        <v>208</v>
      </c>
      <c r="B45" s="24" t="s">
        <v>209</v>
      </c>
      <c r="C45" s="23" t="s">
        <v>210</v>
      </c>
      <c r="D45" s="23">
        <v>1</v>
      </c>
      <c r="E45" s="217"/>
      <c r="F45" s="21">
        <f t="shared" ref="F45:F55" si="2">D45*E45</f>
        <v>0</v>
      </c>
      <c r="G45" s="218"/>
    </row>
    <row r="46" spans="1:9" x14ac:dyDescent="0.25">
      <c r="A46" s="28" t="s">
        <v>211</v>
      </c>
      <c r="B46" s="24" t="s">
        <v>212</v>
      </c>
      <c r="C46" s="23" t="s">
        <v>210</v>
      </c>
      <c r="D46" s="23">
        <v>1</v>
      </c>
      <c r="E46" s="217"/>
      <c r="F46" s="21">
        <f t="shared" si="2"/>
        <v>0</v>
      </c>
      <c r="G46" s="218"/>
    </row>
    <row r="47" spans="1:9" x14ac:dyDescent="0.25">
      <c r="A47" s="28" t="s">
        <v>213</v>
      </c>
      <c r="B47" s="24" t="s">
        <v>214</v>
      </c>
      <c r="C47" s="23" t="s">
        <v>210</v>
      </c>
      <c r="D47" s="23">
        <v>1</v>
      </c>
      <c r="E47" s="217"/>
      <c r="F47" s="21">
        <f t="shared" si="2"/>
        <v>0</v>
      </c>
      <c r="G47" s="218"/>
    </row>
    <row r="48" spans="1:9" x14ac:dyDescent="0.25">
      <c r="A48" s="28" t="s">
        <v>215</v>
      </c>
      <c r="B48" s="24" t="s">
        <v>216</v>
      </c>
      <c r="C48" s="23" t="s">
        <v>210</v>
      </c>
      <c r="D48" s="23">
        <v>1</v>
      </c>
      <c r="E48" s="217"/>
      <c r="F48" s="21">
        <f t="shared" si="2"/>
        <v>0</v>
      </c>
      <c r="G48" s="218"/>
    </row>
    <row r="49" spans="1:9" x14ac:dyDescent="0.25">
      <c r="A49" s="28" t="s">
        <v>217</v>
      </c>
      <c r="B49" s="24" t="s">
        <v>218</v>
      </c>
      <c r="C49" s="23" t="s">
        <v>210</v>
      </c>
      <c r="D49" s="23">
        <v>8</v>
      </c>
      <c r="E49" s="217"/>
      <c r="F49" s="21">
        <f t="shared" si="2"/>
        <v>0</v>
      </c>
      <c r="G49" s="218"/>
    </row>
    <row r="50" spans="1:9" x14ac:dyDescent="0.25">
      <c r="A50" s="28" t="s">
        <v>219</v>
      </c>
      <c r="B50" s="24" t="s">
        <v>220</v>
      </c>
      <c r="C50" s="23" t="s">
        <v>210</v>
      </c>
      <c r="D50" s="23">
        <v>1</v>
      </c>
      <c r="E50" s="217"/>
      <c r="F50" s="21">
        <f t="shared" si="2"/>
        <v>0</v>
      </c>
      <c r="G50" s="218"/>
    </row>
    <row r="51" spans="1:9" x14ac:dyDescent="0.25">
      <c r="A51" s="28" t="s">
        <v>221</v>
      </c>
      <c r="B51" s="24" t="s">
        <v>222</v>
      </c>
      <c r="C51" s="23" t="s">
        <v>210</v>
      </c>
      <c r="D51" s="23">
        <v>1</v>
      </c>
      <c r="E51" s="217"/>
      <c r="F51" s="21">
        <f t="shared" si="2"/>
        <v>0</v>
      </c>
      <c r="G51" s="218"/>
    </row>
    <row r="52" spans="1:9" x14ac:dyDescent="0.25">
      <c r="A52" s="28" t="s">
        <v>223</v>
      </c>
      <c r="B52" s="24" t="s">
        <v>224</v>
      </c>
      <c r="C52" s="23">
        <v>200</v>
      </c>
      <c r="D52" s="23">
        <v>14</v>
      </c>
      <c r="E52" s="217"/>
      <c r="F52" s="21">
        <f t="shared" si="2"/>
        <v>0</v>
      </c>
      <c r="G52" s="218"/>
    </row>
    <row r="53" spans="1:9" x14ac:dyDescent="0.25">
      <c r="A53" s="28" t="s">
        <v>225</v>
      </c>
      <c r="B53" s="24" t="s">
        <v>226</v>
      </c>
      <c r="C53" s="23">
        <v>250</v>
      </c>
      <c r="D53" s="23">
        <v>1</v>
      </c>
      <c r="E53" s="217"/>
      <c r="F53" s="21">
        <f t="shared" si="2"/>
        <v>0</v>
      </c>
      <c r="G53" s="218"/>
    </row>
    <row r="54" spans="1:9" ht="25.5" x14ac:dyDescent="0.25">
      <c r="A54" s="28" t="s">
        <v>227</v>
      </c>
      <c r="B54" s="24" t="s">
        <v>228</v>
      </c>
      <c r="C54" s="23">
        <v>250</v>
      </c>
      <c r="D54" s="23">
        <v>1</v>
      </c>
      <c r="E54" s="217"/>
      <c r="F54" s="21">
        <f t="shared" si="2"/>
        <v>0</v>
      </c>
      <c r="G54" s="218"/>
    </row>
    <row r="55" spans="1:9" x14ac:dyDescent="0.25">
      <c r="A55" s="28" t="s">
        <v>229</v>
      </c>
      <c r="B55" s="24" t="s">
        <v>230</v>
      </c>
      <c r="C55" s="23">
        <v>250</v>
      </c>
      <c r="D55" s="23">
        <v>3</v>
      </c>
      <c r="E55" s="217"/>
      <c r="F55" s="21">
        <f t="shared" si="2"/>
        <v>0</v>
      </c>
      <c r="G55" s="218"/>
    </row>
    <row r="56" spans="1:9" x14ac:dyDescent="0.25">
      <c r="A56" s="53"/>
      <c r="B56" s="53" t="s">
        <v>249</v>
      </c>
      <c r="C56" s="81" t="s">
        <v>255</v>
      </c>
      <c r="D56" s="81">
        <v>1</v>
      </c>
      <c r="E56" s="72"/>
      <c r="F56" s="21"/>
      <c r="G56" s="21">
        <f>D56*E56</f>
        <v>0</v>
      </c>
    </row>
    <row r="57" spans="1:9" s="82" customFormat="1" x14ac:dyDescent="0.25">
      <c r="A57" s="19"/>
      <c r="B57" s="19"/>
      <c r="C57" s="19"/>
      <c r="D57" s="19"/>
      <c r="E57" s="19"/>
      <c r="F57" s="54"/>
      <c r="G57" s="54"/>
      <c r="H57" s="82" t="s">
        <v>148</v>
      </c>
      <c r="I57" s="82" t="s">
        <v>149</v>
      </c>
    </row>
    <row r="58" spans="1:9" x14ac:dyDescent="0.25">
      <c r="A58" s="19"/>
      <c r="B58" s="30"/>
      <c r="C58" s="31"/>
      <c r="D58" s="32"/>
      <c r="E58" s="33"/>
      <c r="F58" s="19"/>
      <c r="G58" s="19"/>
      <c r="H58" s="10">
        <f>SUM(F43:F57)</f>
        <v>0</v>
      </c>
      <c r="I58" s="10">
        <f>SUM(G45:G56)</f>
        <v>0</v>
      </c>
    </row>
    <row r="59" spans="1:9" x14ac:dyDescent="0.25">
      <c r="A59" s="233"/>
      <c r="B59" s="233"/>
      <c r="C59" s="233"/>
      <c r="D59" s="233"/>
      <c r="E59" s="233"/>
      <c r="F59" s="19"/>
      <c r="G59" s="19"/>
      <c r="H59" s="34">
        <f>SUM(H41,H58)</f>
        <v>0</v>
      </c>
      <c r="I59" s="34">
        <f>SUM(I41,I58)</f>
        <v>0</v>
      </c>
    </row>
    <row r="60" spans="1:9" s="12" customFormat="1" ht="12.75" customHeight="1" x14ac:dyDescent="0.25">
      <c r="A60" s="233"/>
      <c r="B60" s="233"/>
      <c r="C60" s="233"/>
      <c r="D60" s="233"/>
      <c r="E60" s="233"/>
    </row>
    <row r="61" spans="1:9" s="12" customFormat="1" ht="12.75" customHeight="1" x14ac:dyDescent="0.25">
      <c r="A61" s="233"/>
      <c r="B61" s="233"/>
      <c r="C61" s="233"/>
      <c r="D61" s="233"/>
      <c r="E61" s="233"/>
    </row>
    <row r="62" spans="1:9" ht="12.75" customHeight="1" x14ac:dyDescent="0.25">
      <c r="A62" s="233"/>
      <c r="B62" s="233"/>
      <c r="C62" s="233"/>
      <c r="D62" s="233"/>
      <c r="E62" s="233"/>
    </row>
    <row r="63" spans="1:9" ht="12.75" customHeight="1" x14ac:dyDescent="0.25">
      <c r="A63" s="233"/>
      <c r="B63" s="233"/>
      <c r="C63" s="233"/>
      <c r="D63" s="233"/>
      <c r="E63" s="233"/>
    </row>
    <row r="64" spans="1:9" ht="12.75" customHeight="1" x14ac:dyDescent="0.25">
      <c r="A64" s="233"/>
      <c r="B64" s="233"/>
      <c r="C64" s="233"/>
      <c r="D64" s="233"/>
      <c r="E64" s="233"/>
    </row>
    <row r="65" ht="12.75" customHeight="1" x14ac:dyDescent="0.25"/>
  </sheetData>
  <mergeCells count="10">
    <mergeCell ref="A61:E61"/>
    <mergeCell ref="A62:E62"/>
    <mergeCell ref="A63:E63"/>
    <mergeCell ref="A64:E64"/>
    <mergeCell ref="A1:G1"/>
    <mergeCell ref="A59:E59"/>
    <mergeCell ref="A60:E60"/>
    <mergeCell ref="A21:E21"/>
    <mergeCell ref="A42:E42"/>
    <mergeCell ref="B20:C20"/>
  </mergeCells>
  <pageMargins left="0.70866141732283472" right="0.70866141732283472" top="0.78740157480314965" bottom="0.78740157480314965" header="0.31496062992125984" footer="0.31496062992125984"/>
  <pageSetup paperSize="9" scale="78" fitToHeight="0" orientation="landscape" horizontalDpi="4294967293" r:id="rId1"/>
  <headerFooter>
    <oddHeader>&amp;LExcalibur Army s.r.o.&amp;Cprov.Šternberk&amp;RPlyn.kotelna v budově B36</oddHeader>
    <oddFooter>&amp;LV Olomouci&amp;D&amp;C&amp;P/&amp;N&amp;RIng.Vamberský Jan</oddFooter>
  </headerFooter>
  <rowBreaks count="1" manualBreakCount="1">
    <brk id="18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D17" sqref="D17"/>
    </sheetView>
  </sheetViews>
  <sheetFormatPr defaultRowHeight="15" x14ac:dyDescent="0.25"/>
  <cols>
    <col min="1" max="1" width="4" style="1" bestFit="1" customWidth="1"/>
    <col min="2" max="2" width="14.85546875" customWidth="1"/>
    <col min="3" max="3" width="8.42578125" bestFit="1" customWidth="1"/>
    <col min="4" max="4" width="62.140625" customWidth="1"/>
    <col min="5" max="5" width="10.5703125" style="1" bestFit="1" customWidth="1"/>
    <col min="6" max="6" width="14.85546875" bestFit="1" customWidth="1"/>
    <col min="7" max="7" width="16.28515625" bestFit="1" customWidth="1"/>
    <col min="8" max="8" width="14.85546875" bestFit="1" customWidth="1"/>
  </cols>
  <sheetData>
    <row r="1" spans="1:9" s="42" customFormat="1" x14ac:dyDescent="0.25">
      <c r="A1" s="114"/>
      <c r="B1" s="115" t="s">
        <v>112</v>
      </c>
      <c r="C1" s="115" t="s">
        <v>235</v>
      </c>
      <c r="D1" s="115"/>
      <c r="E1" s="116"/>
      <c r="F1" s="115"/>
      <c r="G1" s="117"/>
      <c r="H1" s="118"/>
      <c r="I1" s="44"/>
    </row>
    <row r="2" spans="1:9" s="42" customFormat="1" ht="57.75" customHeight="1" x14ac:dyDescent="0.25">
      <c r="A2" s="119" t="s">
        <v>313</v>
      </c>
      <c r="B2" s="36" t="s">
        <v>6</v>
      </c>
      <c r="C2" s="36" t="s">
        <v>7</v>
      </c>
      <c r="D2" s="36" t="s">
        <v>8</v>
      </c>
      <c r="E2" s="89"/>
      <c r="F2" s="46" t="s">
        <v>282</v>
      </c>
      <c r="G2" s="70" t="s">
        <v>283</v>
      </c>
      <c r="H2" s="120" t="s">
        <v>284</v>
      </c>
      <c r="I2" s="47"/>
    </row>
    <row r="3" spans="1:9" ht="30.75" thickBot="1" x14ac:dyDescent="0.3">
      <c r="A3" s="156"/>
      <c r="B3" s="157" t="s">
        <v>266</v>
      </c>
      <c r="C3" s="157"/>
      <c r="D3" s="158" t="s">
        <v>267</v>
      </c>
      <c r="E3" s="159" t="s">
        <v>268</v>
      </c>
      <c r="F3" s="157" t="s">
        <v>1</v>
      </c>
      <c r="G3" s="157" t="s">
        <v>37</v>
      </c>
      <c r="H3" s="160" t="s">
        <v>5</v>
      </c>
    </row>
    <row r="4" spans="1:9" ht="30.75" thickTop="1" x14ac:dyDescent="0.25">
      <c r="A4" s="150"/>
      <c r="B4" s="151"/>
      <c r="C4" s="151"/>
      <c r="D4" s="152" t="s">
        <v>314</v>
      </c>
      <c r="E4" s="90">
        <v>2</v>
      </c>
      <c r="F4" s="153"/>
      <c r="G4" s="154">
        <f t="shared" ref="G4:G15" si="0">F4*E4</f>
        <v>0</v>
      </c>
      <c r="H4" s="155">
        <f t="shared" ref="H4:H15" si="1">G4*0.35</f>
        <v>0</v>
      </c>
    </row>
    <row r="5" spans="1:9" x14ac:dyDescent="0.25">
      <c r="A5" s="88"/>
      <c r="B5" s="84"/>
      <c r="C5" s="84"/>
      <c r="D5" s="84" t="s">
        <v>269</v>
      </c>
      <c r="E5" s="98">
        <v>2</v>
      </c>
      <c r="F5" s="108"/>
      <c r="G5" s="85">
        <f t="shared" si="0"/>
        <v>0</v>
      </c>
      <c r="H5" s="86">
        <f t="shared" si="1"/>
        <v>0</v>
      </c>
    </row>
    <row r="6" spans="1:9" x14ac:dyDescent="0.25">
      <c r="A6" s="88"/>
      <c r="B6" s="84"/>
      <c r="C6" s="84"/>
      <c r="D6" s="84" t="s">
        <v>270</v>
      </c>
      <c r="E6" s="98">
        <v>3</v>
      </c>
      <c r="F6" s="108"/>
      <c r="G6" s="85">
        <f t="shared" si="0"/>
        <v>0</v>
      </c>
      <c r="H6" s="86">
        <f t="shared" si="1"/>
        <v>0</v>
      </c>
    </row>
    <row r="7" spans="1:9" x14ac:dyDescent="0.25">
      <c r="A7" s="172"/>
      <c r="B7" s="173"/>
      <c r="C7" s="173"/>
      <c r="D7" s="173" t="s">
        <v>271</v>
      </c>
      <c r="E7" s="174">
        <v>2</v>
      </c>
      <c r="F7" s="108"/>
      <c r="G7" s="85">
        <f t="shared" si="0"/>
        <v>0</v>
      </c>
      <c r="H7" s="86">
        <f t="shared" si="1"/>
        <v>0</v>
      </c>
    </row>
    <row r="8" spans="1:9" x14ac:dyDescent="0.25">
      <c r="A8" s="172"/>
      <c r="B8" s="173"/>
      <c r="C8" s="173"/>
      <c r="D8" s="173" t="s">
        <v>272</v>
      </c>
      <c r="E8" s="174">
        <v>5</v>
      </c>
      <c r="F8" s="108"/>
      <c r="G8" s="85">
        <f t="shared" si="0"/>
        <v>0</v>
      </c>
      <c r="H8" s="86">
        <f t="shared" si="1"/>
        <v>0</v>
      </c>
    </row>
    <row r="9" spans="1:9" x14ac:dyDescent="0.25">
      <c r="A9" s="172"/>
      <c r="B9" s="173"/>
      <c r="C9" s="173"/>
      <c r="D9" s="173" t="s">
        <v>273</v>
      </c>
      <c r="E9" s="174">
        <v>2</v>
      </c>
      <c r="F9" s="108"/>
      <c r="G9" s="85">
        <f t="shared" si="0"/>
        <v>0</v>
      </c>
      <c r="H9" s="86">
        <f t="shared" si="1"/>
        <v>0</v>
      </c>
    </row>
    <row r="10" spans="1:9" x14ac:dyDescent="0.25">
      <c r="A10" s="172"/>
      <c r="B10" s="173"/>
      <c r="C10" s="173"/>
      <c r="D10" s="173" t="s">
        <v>274</v>
      </c>
      <c r="E10" s="174">
        <v>2</v>
      </c>
      <c r="F10" s="108"/>
      <c r="G10" s="85">
        <f t="shared" si="0"/>
        <v>0</v>
      </c>
      <c r="H10" s="86">
        <f t="shared" si="1"/>
        <v>0</v>
      </c>
    </row>
    <row r="11" spans="1:9" x14ac:dyDescent="0.25">
      <c r="A11" s="172"/>
      <c r="B11" s="173"/>
      <c r="C11" s="173"/>
      <c r="D11" s="173" t="s">
        <v>275</v>
      </c>
      <c r="E11" s="175">
        <v>2</v>
      </c>
      <c r="F11" s="108"/>
      <c r="G11" s="85">
        <f t="shared" si="0"/>
        <v>0</v>
      </c>
      <c r="H11" s="86">
        <f t="shared" si="1"/>
        <v>0</v>
      </c>
    </row>
    <row r="12" spans="1:9" x14ac:dyDescent="0.25">
      <c r="A12" s="172"/>
      <c r="B12" s="173"/>
      <c r="C12" s="173"/>
      <c r="D12" s="173" t="s">
        <v>276</v>
      </c>
      <c r="E12" s="175">
        <v>2</v>
      </c>
      <c r="F12" s="108"/>
      <c r="G12" s="85">
        <f t="shared" si="0"/>
        <v>0</v>
      </c>
      <c r="H12" s="86">
        <f t="shared" si="1"/>
        <v>0</v>
      </c>
    </row>
    <row r="13" spans="1:9" x14ac:dyDescent="0.25">
      <c r="A13" s="172"/>
      <c r="B13" s="173"/>
      <c r="C13" s="173"/>
      <c r="D13" s="173" t="s">
        <v>277</v>
      </c>
      <c r="E13" s="174">
        <v>2</v>
      </c>
      <c r="F13" s="108"/>
      <c r="G13" s="85">
        <f t="shared" si="0"/>
        <v>0</v>
      </c>
      <c r="H13" s="86">
        <f t="shared" si="1"/>
        <v>0</v>
      </c>
    </row>
    <row r="14" spans="1:9" x14ac:dyDescent="0.25">
      <c r="A14" s="172"/>
      <c r="B14" s="173"/>
      <c r="C14" s="173"/>
      <c r="D14" s="173" t="s">
        <v>278</v>
      </c>
      <c r="E14" s="175">
        <v>2</v>
      </c>
      <c r="F14" s="109"/>
      <c r="G14" s="85">
        <f t="shared" si="0"/>
        <v>0</v>
      </c>
      <c r="H14" s="86">
        <f t="shared" si="1"/>
        <v>0</v>
      </c>
    </row>
    <row r="15" spans="1:9" x14ac:dyDescent="0.25">
      <c r="A15" s="172"/>
      <c r="B15" s="173"/>
      <c r="C15" s="173"/>
      <c r="D15" s="173" t="s">
        <v>279</v>
      </c>
      <c r="E15" s="175">
        <v>2</v>
      </c>
      <c r="F15" s="108"/>
      <c r="G15" s="85">
        <f t="shared" si="0"/>
        <v>0</v>
      </c>
      <c r="H15" s="86">
        <f t="shared" si="1"/>
        <v>0</v>
      </c>
    </row>
    <row r="16" spans="1:9" x14ac:dyDescent="0.25">
      <c r="A16" s="176"/>
      <c r="B16" s="177"/>
      <c r="C16" s="177"/>
      <c r="D16" s="177"/>
      <c r="E16" s="174"/>
      <c r="F16" s="85"/>
      <c r="G16" s="37"/>
      <c r="H16" s="122"/>
    </row>
    <row r="17" spans="1:8" x14ac:dyDescent="0.25">
      <c r="A17" s="121"/>
      <c r="B17" s="84" t="s">
        <v>280</v>
      </c>
      <c r="C17" s="37"/>
      <c r="D17" s="37"/>
      <c r="E17" s="98"/>
      <c r="F17" s="110"/>
      <c r="G17" s="111">
        <f>SUM(G4:G16)</f>
        <v>0</v>
      </c>
      <c r="H17" s="123">
        <f>SUM(H4:H16)</f>
        <v>0</v>
      </c>
    </row>
    <row r="18" spans="1:8" ht="15.75" thickBot="1" x14ac:dyDescent="0.3">
      <c r="A18" s="124"/>
      <c r="B18" s="87" t="s">
        <v>281</v>
      </c>
      <c r="C18" s="101"/>
      <c r="D18" s="101"/>
      <c r="E18" s="125"/>
      <c r="F18" s="126"/>
      <c r="G18" s="101"/>
      <c r="H18" s="102"/>
    </row>
  </sheetData>
  <pageMargins left="0.7" right="0.7" top="0.78740157499999996" bottom="0.78740157499999996" header="0.3" footer="0.3"/>
  <pageSetup paperSize="9" scale="86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B58 rekapitulace</vt:lpstr>
      <vt:lpstr>B58 položky</vt:lpstr>
      <vt:lpstr>B58 komíny</vt:lpstr>
      <vt:lpstr>B58 TVZ</vt:lpstr>
      <vt:lpstr>'B58 komíny'!Oblast_tisku</vt:lpstr>
      <vt:lpstr>'B58 položky'!Oblast_tisku</vt:lpstr>
      <vt:lpstr>'B58 rekapitulace'!Oblast_tisku</vt:lpstr>
      <vt:lpstr>'B58 TVZ'!Oblast_tisku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Honnza 5</dc:creator>
  <cp:lastModifiedBy>Kopečný Michal</cp:lastModifiedBy>
  <cp:lastPrinted>2020-06-08T15:32:17Z</cp:lastPrinted>
  <dcterms:created xsi:type="dcterms:W3CDTF">2019-02-11T06:27:38Z</dcterms:created>
  <dcterms:modified xsi:type="dcterms:W3CDTF">2020-10-22T15:00:18Z</dcterms:modified>
</cp:coreProperties>
</file>