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240" yWindow="408" windowWidth="20112" windowHeight="7632"/>
  </bookViews>
  <sheets>
    <sheet name="List1" sheetId="1" r:id="rId1"/>
    <sheet name="List2" sheetId="2" r:id="rId2"/>
    <sheet name="List3" sheetId="3" r:id="rId3"/>
  </sheets>
  <definedNames>
    <definedName name="_xlnm.Print_Area" localSheetId="0">List1!$A$1:$M$90</definedName>
  </definedNames>
  <calcPr calcId="145621"/>
</workbook>
</file>

<file path=xl/calcChain.xml><?xml version="1.0" encoding="utf-8"?>
<calcChain xmlns="http://schemas.openxmlformats.org/spreadsheetml/2006/main">
  <c r="M82" i="1" l="1"/>
  <c r="L82" i="1"/>
  <c r="K82" i="1"/>
  <c r="I82" i="1"/>
  <c r="H82" i="1"/>
  <c r="F82" i="1"/>
  <c r="K81" i="1" l="1"/>
  <c r="H81" i="1"/>
  <c r="I81" i="1" s="1"/>
  <c r="M81" i="1" s="1"/>
  <c r="K59" i="1"/>
  <c r="H59" i="1"/>
  <c r="L59" i="1" s="1"/>
  <c r="K49" i="1"/>
  <c r="H49" i="1"/>
  <c r="L49" i="1" s="1"/>
  <c r="K6" i="1"/>
  <c r="H6" i="1"/>
  <c r="L6" i="1" s="1"/>
  <c r="L81" i="1" l="1"/>
  <c r="I59" i="1"/>
  <c r="M59" i="1" s="1"/>
  <c r="I49" i="1"/>
  <c r="M49" i="1" s="1"/>
  <c r="I6" i="1"/>
  <c r="M6" i="1" s="1"/>
  <c r="F68" i="1"/>
  <c r="K68" i="1" s="1"/>
  <c r="H68" i="1" l="1"/>
  <c r="L68" i="1" s="1"/>
  <c r="I68" i="1" l="1"/>
  <c r="M68" i="1" s="1"/>
  <c r="K67" i="1"/>
  <c r="H67" i="1"/>
  <c r="I67" i="1" s="1"/>
  <c r="M67" i="1" s="1"/>
  <c r="H66" i="1"/>
  <c r="I66" i="1" s="1"/>
  <c r="M66" i="1" s="1"/>
  <c r="K66" i="1"/>
  <c r="L67" i="1" l="1"/>
  <c r="L66" i="1"/>
  <c r="K76" i="1"/>
  <c r="K44" i="1" l="1"/>
  <c r="H44" i="1"/>
  <c r="I44" i="1" s="1"/>
  <c r="M44" i="1" s="1"/>
  <c r="K9" i="1"/>
  <c r="H9" i="1"/>
  <c r="I9" i="1" s="1"/>
  <c r="M9" i="1" s="1"/>
  <c r="K72" i="1"/>
  <c r="H72" i="1"/>
  <c r="I72" i="1" s="1"/>
  <c r="M72" i="1" s="1"/>
  <c r="K69" i="1"/>
  <c r="H69" i="1"/>
  <c r="L69" i="1" s="1"/>
  <c r="L44" i="1" l="1"/>
  <c r="L9" i="1"/>
  <c r="L72" i="1"/>
  <c r="I69" i="1"/>
  <c r="M69" i="1" s="1"/>
  <c r="K80" i="1"/>
  <c r="H80" i="1"/>
  <c r="I80" i="1" s="1"/>
  <c r="M80" i="1" s="1"/>
  <c r="K77" i="1"/>
  <c r="H77" i="1"/>
  <c r="I77" i="1" s="1"/>
  <c r="M77" i="1" s="1"/>
  <c r="K61" i="1"/>
  <c r="H61" i="1"/>
  <c r="I61" i="1" s="1"/>
  <c r="M61" i="1" s="1"/>
  <c r="K23" i="1"/>
  <c r="H23" i="1"/>
  <c r="I23" i="1" s="1"/>
  <c r="M23" i="1" s="1"/>
  <c r="L61" i="1" l="1"/>
  <c r="L80" i="1"/>
  <c r="L77" i="1"/>
  <c r="L23" i="1"/>
  <c r="K12" i="1"/>
  <c r="H12" i="1"/>
  <c r="I12" i="1" s="1"/>
  <c r="M12" i="1" s="1"/>
  <c r="K37" i="1"/>
  <c r="H37" i="1"/>
  <c r="I37" i="1" s="1"/>
  <c r="M37" i="1" s="1"/>
  <c r="K17" i="1"/>
  <c r="H17" i="1"/>
  <c r="L17" i="1" s="1"/>
  <c r="K47" i="1"/>
  <c r="H47" i="1"/>
  <c r="L47" i="1" s="1"/>
  <c r="K26" i="1"/>
  <c r="H26" i="1"/>
  <c r="I26" i="1" s="1"/>
  <c r="M26" i="1" s="1"/>
  <c r="K15" i="1"/>
  <c r="H15" i="1"/>
  <c r="L15" i="1" s="1"/>
  <c r="H7" i="1"/>
  <c r="K7" i="1"/>
  <c r="L7" i="1" l="1"/>
  <c r="I47" i="1"/>
  <c r="M47" i="1" s="1"/>
  <c r="I17" i="1"/>
  <c r="M17" i="1" s="1"/>
  <c r="L12" i="1"/>
  <c r="I15" i="1"/>
  <c r="M15" i="1" s="1"/>
  <c r="L26" i="1"/>
  <c r="L37" i="1"/>
  <c r="I7" i="1"/>
  <c r="H11" i="1"/>
  <c r="H10" i="1"/>
  <c r="I10" i="1" s="1"/>
  <c r="H8" i="1"/>
  <c r="M7" i="1" l="1"/>
  <c r="K10" i="1"/>
  <c r="K11" i="1"/>
  <c r="K13" i="1"/>
  <c r="K14" i="1"/>
  <c r="K16" i="1"/>
  <c r="K18" i="1"/>
  <c r="K19" i="1"/>
  <c r="K20" i="1"/>
  <c r="K21" i="1"/>
  <c r="K22" i="1"/>
  <c r="K24" i="1"/>
  <c r="K25" i="1"/>
  <c r="K27" i="1"/>
  <c r="K28" i="1"/>
  <c r="K30" i="1"/>
  <c r="K31" i="1"/>
  <c r="K32" i="1"/>
  <c r="K33" i="1"/>
  <c r="K34" i="1"/>
  <c r="K35" i="1"/>
  <c r="K36" i="1"/>
  <c r="K38" i="1"/>
  <c r="K39" i="1"/>
  <c r="K40" i="1"/>
  <c r="K41" i="1"/>
  <c r="K42" i="1"/>
  <c r="K43" i="1"/>
  <c r="K45" i="1"/>
  <c r="K46" i="1"/>
  <c r="K48" i="1"/>
  <c r="K50" i="1"/>
  <c r="K52" i="1"/>
  <c r="K53" i="1"/>
  <c r="K54" i="1"/>
  <c r="K55" i="1"/>
  <c r="K56" i="1"/>
  <c r="K57" i="1"/>
  <c r="K58" i="1"/>
  <c r="K60" i="1"/>
  <c r="K62" i="1"/>
  <c r="K63" i="1"/>
  <c r="K64" i="1"/>
  <c r="K65" i="1"/>
  <c r="K70" i="1"/>
  <c r="K71" i="1"/>
  <c r="K73" i="1"/>
  <c r="K74" i="1"/>
  <c r="K29" i="1"/>
  <c r="K75" i="1"/>
  <c r="K78" i="1"/>
  <c r="K51" i="1"/>
  <c r="K79" i="1"/>
  <c r="K8" i="1"/>
  <c r="L10" i="1"/>
  <c r="C85" i="1" l="1"/>
  <c r="H79" i="1" l="1"/>
  <c r="H40" i="1"/>
  <c r="H22" i="1"/>
  <c r="I40" i="1" l="1"/>
  <c r="M40" i="1" s="1"/>
  <c r="L40" i="1"/>
  <c r="I22" i="1"/>
  <c r="M22" i="1" s="1"/>
  <c r="L22" i="1"/>
  <c r="I79" i="1"/>
  <c r="M79" i="1" s="1"/>
  <c r="L79" i="1"/>
  <c r="H35" i="1"/>
  <c r="H34" i="1"/>
  <c r="H36" i="1"/>
  <c r="H39" i="1"/>
  <c r="H38" i="1"/>
  <c r="I36" i="1" l="1"/>
  <c r="M36" i="1" s="1"/>
  <c r="L36" i="1"/>
  <c r="I34" i="1"/>
  <c r="M34" i="1" s="1"/>
  <c r="L34" i="1"/>
  <c r="I38" i="1"/>
  <c r="M38" i="1" s="1"/>
  <c r="L38" i="1"/>
  <c r="I35" i="1"/>
  <c r="M35" i="1" s="1"/>
  <c r="L35" i="1"/>
  <c r="I39" i="1"/>
  <c r="M39" i="1" s="1"/>
  <c r="L39" i="1"/>
  <c r="L8" i="1"/>
  <c r="M10" i="1"/>
  <c r="H13" i="1"/>
  <c r="H14" i="1"/>
  <c r="H16" i="1"/>
  <c r="H18" i="1"/>
  <c r="H19" i="1"/>
  <c r="H20" i="1"/>
  <c r="H21" i="1"/>
  <c r="H24" i="1"/>
  <c r="H25" i="1"/>
  <c r="H27" i="1"/>
  <c r="H28" i="1"/>
  <c r="H30" i="1"/>
  <c r="H31" i="1"/>
  <c r="H32" i="1"/>
  <c r="H33" i="1"/>
  <c r="H41" i="1"/>
  <c r="H42" i="1"/>
  <c r="H43" i="1"/>
  <c r="H45" i="1"/>
  <c r="H46" i="1"/>
  <c r="H48" i="1"/>
  <c r="H50" i="1"/>
  <c r="H52" i="1"/>
  <c r="H53" i="1"/>
  <c r="H54" i="1"/>
  <c r="H55" i="1"/>
  <c r="H56" i="1"/>
  <c r="H57" i="1"/>
  <c r="H58" i="1"/>
  <c r="H60" i="1"/>
  <c r="H62" i="1"/>
  <c r="H63" i="1"/>
  <c r="H64" i="1"/>
  <c r="H65" i="1"/>
  <c r="H70" i="1"/>
  <c r="H71" i="1"/>
  <c r="H73" i="1"/>
  <c r="H74" i="1"/>
  <c r="H29" i="1"/>
  <c r="H75" i="1"/>
  <c r="H78" i="1"/>
  <c r="H51" i="1"/>
  <c r="H76" i="1"/>
  <c r="I8" i="1"/>
  <c r="I51" i="1" l="1"/>
  <c r="M51" i="1" s="1"/>
  <c r="L51" i="1"/>
  <c r="I29" i="1"/>
  <c r="M29" i="1" s="1"/>
  <c r="L29" i="1"/>
  <c r="I60" i="1"/>
  <c r="M60" i="1" s="1"/>
  <c r="L60" i="1"/>
  <c r="I43" i="1"/>
  <c r="M43" i="1" s="1"/>
  <c r="L43" i="1"/>
  <c r="I33" i="1"/>
  <c r="M33" i="1" s="1"/>
  <c r="L33" i="1"/>
  <c r="I25" i="1"/>
  <c r="M25" i="1" s="1"/>
  <c r="L25" i="1"/>
  <c r="I16" i="1"/>
  <c r="M16" i="1" s="1"/>
  <c r="L16" i="1"/>
  <c r="I74" i="1"/>
  <c r="M74" i="1" s="1"/>
  <c r="L74" i="1"/>
  <c r="I71" i="1"/>
  <c r="M71" i="1" s="1"/>
  <c r="L71" i="1"/>
  <c r="I65" i="1"/>
  <c r="M65" i="1" s="1"/>
  <c r="L65" i="1"/>
  <c r="I58" i="1"/>
  <c r="M58" i="1" s="1"/>
  <c r="L58" i="1"/>
  <c r="I54" i="1"/>
  <c r="M54" i="1" s="1"/>
  <c r="L54" i="1"/>
  <c r="I50" i="1"/>
  <c r="M50" i="1" s="1"/>
  <c r="L50" i="1"/>
  <c r="I45" i="1"/>
  <c r="M45" i="1" s="1"/>
  <c r="L45" i="1"/>
  <c r="I42" i="1"/>
  <c r="M42" i="1" s="1"/>
  <c r="L42" i="1"/>
  <c r="I32" i="1"/>
  <c r="M32" i="1" s="1"/>
  <c r="L32" i="1"/>
  <c r="I30" i="1"/>
  <c r="M30" i="1" s="1"/>
  <c r="L30" i="1"/>
  <c r="I20" i="1"/>
  <c r="M20" i="1" s="1"/>
  <c r="L20" i="1"/>
  <c r="I14" i="1"/>
  <c r="M14" i="1" s="1"/>
  <c r="L14" i="1"/>
  <c r="I78" i="1"/>
  <c r="M78" i="1" s="1"/>
  <c r="L78" i="1"/>
  <c r="I73" i="1"/>
  <c r="M73" i="1" s="1"/>
  <c r="L73" i="1"/>
  <c r="I64" i="1"/>
  <c r="M64" i="1" s="1"/>
  <c r="L64" i="1"/>
  <c r="I57" i="1"/>
  <c r="M57" i="1" s="1"/>
  <c r="L57" i="1"/>
  <c r="I53" i="1"/>
  <c r="M53" i="1" s="1"/>
  <c r="L53" i="1"/>
  <c r="I41" i="1"/>
  <c r="M41" i="1" s="1"/>
  <c r="L41" i="1"/>
  <c r="I28" i="1"/>
  <c r="M28" i="1" s="1"/>
  <c r="L28" i="1"/>
  <c r="I24" i="1"/>
  <c r="M24" i="1" s="1"/>
  <c r="L24" i="1"/>
  <c r="I19" i="1"/>
  <c r="M19" i="1" s="1"/>
  <c r="L19" i="1"/>
  <c r="I11" i="1"/>
  <c r="M11" i="1" s="1"/>
  <c r="L11" i="1"/>
  <c r="I76" i="1"/>
  <c r="M76" i="1" s="1"/>
  <c r="L76" i="1"/>
  <c r="I75" i="1"/>
  <c r="M75" i="1" s="1"/>
  <c r="L75" i="1"/>
  <c r="I70" i="1"/>
  <c r="M70" i="1" s="1"/>
  <c r="L70" i="1"/>
  <c r="I63" i="1"/>
  <c r="M63" i="1" s="1"/>
  <c r="L63" i="1"/>
  <c r="I56" i="1"/>
  <c r="M56" i="1" s="1"/>
  <c r="L56" i="1"/>
  <c r="I52" i="1"/>
  <c r="M52" i="1" s="1"/>
  <c r="L52" i="1"/>
  <c r="I48" i="1"/>
  <c r="M48" i="1" s="1"/>
  <c r="L48" i="1"/>
  <c r="I27" i="1"/>
  <c r="M27" i="1" s="1"/>
  <c r="L27" i="1"/>
  <c r="I18" i="1"/>
  <c r="M18" i="1" s="1"/>
  <c r="L18" i="1"/>
  <c r="I13" i="1"/>
  <c r="M13" i="1" s="1"/>
  <c r="L13" i="1"/>
  <c r="I62" i="1"/>
  <c r="M62" i="1" s="1"/>
  <c r="L62" i="1"/>
  <c r="I55" i="1"/>
  <c r="M55" i="1" s="1"/>
  <c r="L55" i="1"/>
  <c r="I46" i="1"/>
  <c r="M46" i="1" s="1"/>
  <c r="L46" i="1"/>
  <c r="I31" i="1"/>
  <c r="M31" i="1" s="1"/>
  <c r="L31" i="1"/>
  <c r="I21" i="1"/>
  <c r="M21" i="1" s="1"/>
  <c r="L21" i="1"/>
  <c r="M8" i="1"/>
  <c r="C87" i="1" l="1"/>
  <c r="C86" i="1"/>
</calcChain>
</file>

<file path=xl/sharedStrings.xml><?xml version="1.0" encoding="utf-8"?>
<sst xmlns="http://schemas.openxmlformats.org/spreadsheetml/2006/main" count="394" uniqueCount="320">
  <si>
    <t>Obchodní název léčiva</t>
  </si>
  <si>
    <t>Léková forma a měrná jednotka (MJ)</t>
  </si>
  <si>
    <t>Cena balení bez DPH</t>
  </si>
  <si>
    <t>Adrenalin</t>
  </si>
  <si>
    <t>INJ SOL 5X1ML/1MG</t>
  </si>
  <si>
    <t>Anexate</t>
  </si>
  <si>
    <t>INJ SOL 5X5ML/0.5MG</t>
  </si>
  <si>
    <t>Ardeaosmosol MA 15</t>
  </si>
  <si>
    <t>INF SOL 1X80ML</t>
  </si>
  <si>
    <t>INJ SOL 10X1ML/0.5MG</t>
  </si>
  <si>
    <t>Betaloc</t>
  </si>
  <si>
    <t>INJ SOL 5X5ML/5MG</t>
  </si>
  <si>
    <t>Bricanyl</t>
  </si>
  <si>
    <t>Brilique</t>
  </si>
  <si>
    <t>POR TBL FLM 56X90MG</t>
  </si>
  <si>
    <t>INJ SOL 20X10ML</t>
  </si>
  <si>
    <t>Calypsol</t>
  </si>
  <si>
    <t>INJ SOL 5X10ML/500MG</t>
  </si>
  <si>
    <t>Dexamed</t>
  </si>
  <si>
    <t>INJ SOL 10X2ML/8MG</t>
  </si>
  <si>
    <t>RCT SOL 5X2.5ML/5MG</t>
  </si>
  <si>
    <t>POR TBL NOB 20X5MG</t>
  </si>
  <si>
    <t>Dithiaden</t>
  </si>
  <si>
    <t>POR TBL NOB 20X2MG</t>
  </si>
  <si>
    <t>INJ SOL 5X2ML/20MG</t>
  </si>
  <si>
    <t>Furosemid Biotika forte</t>
  </si>
  <si>
    <t>INJ SOL 10X10ML/125MG</t>
  </si>
  <si>
    <t>INF SOL 20X500ML</t>
  </si>
  <si>
    <t>Haloperidol</t>
  </si>
  <si>
    <t>INJ SOL 5X1ML/5MG</t>
  </si>
  <si>
    <t>Heparin</t>
  </si>
  <si>
    <t>Hydrogenuhličitan sodný 8,4%</t>
  </si>
  <si>
    <t>INF SOL 1X100ML</t>
  </si>
  <si>
    <t>INF SOL 10X10ML/10MG</t>
  </si>
  <si>
    <t>Isoket spray</t>
  </si>
  <si>
    <t>ORM SPR SLG 1X12.7GM</t>
  </si>
  <si>
    <t>Kardegic</t>
  </si>
  <si>
    <t>INJ PSO LQF 6X500MG</t>
  </si>
  <si>
    <t>Magnesium sulphuricum 20%</t>
  </si>
  <si>
    <t>INJ SOL 5X10ML 20%</t>
  </si>
  <si>
    <t>Mesocain 1%</t>
  </si>
  <si>
    <t>INJ SOL 10X10ML 1%</t>
  </si>
  <si>
    <t>URT GEL 1X20GM/200MG</t>
  </si>
  <si>
    <t>Morphin 1%</t>
  </si>
  <si>
    <t>INJ SOL 10X2ML/20MG</t>
  </si>
  <si>
    <t>Naloxone</t>
  </si>
  <si>
    <t>INJ SOL 10X1ML/0.4MG</t>
  </si>
  <si>
    <t>Oxytocin</t>
  </si>
  <si>
    <t>INJ SOL 5X1ML/5UT</t>
  </si>
  <si>
    <t>RCT SUP 5X100MG</t>
  </si>
  <si>
    <t>Peroxid vodíku</t>
  </si>
  <si>
    <t>DRM SOL 1X100ML 3%</t>
  </si>
  <si>
    <t>Plasmalyte</t>
  </si>
  <si>
    <t>INJ PSO LQF 125MG+2ML</t>
  </si>
  <si>
    <t>INJ SOL 5X2ML/10RG</t>
  </si>
  <si>
    <t>INJ SOL 5X10ML/240MG</t>
  </si>
  <si>
    <t>POR TBL NOB 30X12.5MG</t>
  </si>
  <si>
    <t>Torecan</t>
  </si>
  <si>
    <r>
      <t>Cena balení vč. DPH</t>
    </r>
    <r>
      <rPr>
        <sz val="11"/>
        <color theme="1"/>
        <rFont val="Cambria"/>
        <family val="1"/>
        <charset val="238"/>
        <scheme val="major"/>
      </rPr>
      <t xml:space="preserve"> </t>
    </r>
  </si>
  <si>
    <t>Formulář pro zpracování nabídkové ceny</t>
  </si>
  <si>
    <t>veřejná zakázka malého rozsahu</t>
  </si>
  <si>
    <t>Cena celkem v Kč</t>
  </si>
  <si>
    <t>INJ SOL 1X10ML/50KU</t>
  </si>
  <si>
    <t>DPH v Kč</t>
  </si>
  <si>
    <t>INJ 10X2ML/1MG</t>
  </si>
  <si>
    <t>DPH v %</t>
  </si>
  <si>
    <t>Výše DPH v Kč</t>
  </si>
  <si>
    <t>Nabídková cena Kč bez DPH</t>
  </si>
  <si>
    <t>Nabídková cena v Kč včetně DPH</t>
  </si>
  <si>
    <t>Calcium gluconicum 10% Braun</t>
  </si>
  <si>
    <t>Diazepam Desitin rectal tube 5mg</t>
  </si>
  <si>
    <t>Diazepam tbl</t>
  </si>
  <si>
    <t>Dithiaden tbl</t>
  </si>
  <si>
    <t>Exacyl</t>
  </si>
  <si>
    <t>Isoket inj</t>
  </si>
  <si>
    <t>Mesocain gel</t>
  </si>
  <si>
    <t>Methergine 0,2mg/ml</t>
  </si>
  <si>
    <t>Paralen 100  supp</t>
  </si>
  <si>
    <t>Propofol 1%</t>
  </si>
  <si>
    <t>Solu-Medrol 125mg</t>
  </si>
  <si>
    <t>Fyziologický roztok 1/1 10ml</t>
  </si>
  <si>
    <t>Fyziologický roztok 1/1  100ml</t>
  </si>
  <si>
    <t>AMIODARON</t>
  </si>
  <si>
    <t>MIDAZOLAM</t>
  </si>
  <si>
    <t>INJ SOL 5X5ML/500MG</t>
  </si>
  <si>
    <t>INJ EML 5X20ML</t>
  </si>
  <si>
    <t>INJ SOL 5X10ML/1MG</t>
  </si>
  <si>
    <t>IMS+IVN INJ PLV SOL 1X100MG I</t>
  </si>
  <si>
    <t>1MG/ML</t>
  </si>
  <si>
    <t>0.1MG/ML</t>
  </si>
  <si>
    <t>0.5MG/ML</t>
  </si>
  <si>
    <t>90MG</t>
  </si>
  <si>
    <t>50MG/ML</t>
  </si>
  <si>
    <t>4MG/ML</t>
  </si>
  <si>
    <t>5MG</t>
  </si>
  <si>
    <t>2MG</t>
  </si>
  <si>
    <t>5MG/ML</t>
  </si>
  <si>
    <t>100mg/ml</t>
  </si>
  <si>
    <t>10MG/ML</t>
  </si>
  <si>
    <t>12.5MG/ML</t>
  </si>
  <si>
    <t>5KU/1ML</t>
  </si>
  <si>
    <t>1.25MG/DÁV</t>
  </si>
  <si>
    <t>100MG/ML</t>
  </si>
  <si>
    <t>200MG/ML</t>
  </si>
  <si>
    <t>0.4MG/ML</t>
  </si>
  <si>
    <t>5UT/ML</t>
  </si>
  <si>
    <t>100MG</t>
  </si>
  <si>
    <t>10mg/ml</t>
  </si>
  <si>
    <t>62.5MG/ML</t>
  </si>
  <si>
    <t>100MG/LAH</t>
  </si>
  <si>
    <t>5RG/ML</t>
  </si>
  <si>
    <t>24MG/ML</t>
  </si>
  <si>
    <t>12.5MG</t>
  </si>
  <si>
    <t>6,5MG/ML</t>
  </si>
  <si>
    <t>5X1ML</t>
  </si>
  <si>
    <t>5X5ML</t>
  </si>
  <si>
    <t>10X2ML</t>
  </si>
  <si>
    <t>1X80ML</t>
  </si>
  <si>
    <t>10X1ML</t>
  </si>
  <si>
    <t>5X10ML</t>
  </si>
  <si>
    <t>20X2MG</t>
  </si>
  <si>
    <t>5x5ml</t>
  </si>
  <si>
    <t>5X2ML</t>
  </si>
  <si>
    <t>10X10ML</t>
  </si>
  <si>
    <t>1X10ML</t>
  </si>
  <si>
    <t>15ML</t>
  </si>
  <si>
    <t>1X20GM</t>
  </si>
  <si>
    <t>100ML</t>
  </si>
  <si>
    <t>5x20ml</t>
  </si>
  <si>
    <t>125MG+2ML</t>
  </si>
  <si>
    <t>1 lag</t>
  </si>
  <si>
    <t>5x1ML</t>
  </si>
  <si>
    <t>20ML</t>
  </si>
  <si>
    <t>9MG/ML</t>
  </si>
  <si>
    <t>50X100ML</t>
  </si>
  <si>
    <t>INF SOL 1X100ML-PE</t>
  </si>
  <si>
    <t>6X3ML</t>
  </si>
  <si>
    <t>EPINEFRIN</t>
  </si>
  <si>
    <t>FLUMAZENIL</t>
  </si>
  <si>
    <t>DIAZEPAM</t>
  </si>
  <si>
    <t>MANNITOL</t>
  </si>
  <si>
    <t>ATROPIN</t>
  </si>
  <si>
    <t>METOPROLOL</t>
  </si>
  <si>
    <t>TERBUTALIN</t>
  </si>
  <si>
    <t>TIKAGRELOR</t>
  </si>
  <si>
    <t>KALCIUM-GLUKONÁTU</t>
  </si>
  <si>
    <t>KETAMIN</t>
  </si>
  <si>
    <t>CEFTRIAXON</t>
  </si>
  <si>
    <t>DEXAMETHASON</t>
  </si>
  <si>
    <t>BISULEPIN</t>
  </si>
  <si>
    <t>AC. TRANEXAMICUM</t>
  </si>
  <si>
    <t>FUROSEMID</t>
  </si>
  <si>
    <t>HALOPERIDOL</t>
  </si>
  <si>
    <t>HEPARIN</t>
  </si>
  <si>
    <t>HYDROGENUHLIČITAN SODNÝ</t>
  </si>
  <si>
    <t>ISOSORBID-DINITRÁT</t>
  </si>
  <si>
    <t>ACETYLSALICYLÁT</t>
  </si>
  <si>
    <t>SÍRAN HOŘEČNATÝ</t>
  </si>
  <si>
    <t>TRIMEKAIN</t>
  </si>
  <si>
    <t>MORFIN</t>
  </si>
  <si>
    <t>NALOXON</t>
  </si>
  <si>
    <t>OXYTOCIN</t>
  </si>
  <si>
    <t>PARACETAMOL</t>
  </si>
  <si>
    <t>PEROXID VODÍKU 3%</t>
  </si>
  <si>
    <t>PROPOFOL</t>
  </si>
  <si>
    <t>SUFENTANIL</t>
  </si>
  <si>
    <t xml:space="preserve">THIETHYLPERAZIN-MALÁT </t>
  </si>
  <si>
    <t>SALBUTAMOL</t>
  </si>
  <si>
    <t>Cordarone</t>
  </si>
  <si>
    <t>Analgin</t>
  </si>
  <si>
    <t>Síla</t>
  </si>
  <si>
    <t>Preparáty</t>
  </si>
  <si>
    <t>Balení</t>
  </si>
  <si>
    <t>20X10 ML</t>
  </si>
  <si>
    <t>10X10 ML</t>
  </si>
  <si>
    <t>56x90 mg</t>
  </si>
  <si>
    <t>6+6X5 ML</t>
  </si>
  <si>
    <t>Glucagen 1mg Hipokit</t>
  </si>
  <si>
    <t>SDR+IMS INJ PSO LQF 1+1ML+STŘ</t>
  </si>
  <si>
    <t>1+1ML+STŘ</t>
  </si>
  <si>
    <t>Glukoza 5% 100ml</t>
  </si>
  <si>
    <t>Líh s benzínem</t>
  </si>
  <si>
    <t>Testovací proužky glukometr One Touch VERIO</t>
  </si>
  <si>
    <t>IMS+IVN INJ SOL 5X5ML</t>
  </si>
  <si>
    <t>IVN INJ SOL 6X3ML</t>
  </si>
  <si>
    <t>5x5ML</t>
  </si>
  <si>
    <t>1000ML</t>
  </si>
  <si>
    <t>Cena celkem bez DPH</t>
  </si>
  <si>
    <t>Cena celkem vč. DPH</t>
  </si>
  <si>
    <t>Celkem DPH</t>
  </si>
  <si>
    <t xml:space="preserve">GLUCAGON </t>
  </si>
  <si>
    <t>Předpokládaný množstevní odběr      balení/2 roky</t>
  </si>
  <si>
    <t>5X2.5  ML</t>
  </si>
  <si>
    <t>1x100  ml</t>
  </si>
  <si>
    <t>1X100  ML</t>
  </si>
  <si>
    <t>Při dodávce léků je možné dodat generické náhrady.</t>
  </si>
  <si>
    <t>MJ á 50ks</t>
  </si>
  <si>
    <t>2x5MG</t>
  </si>
  <si>
    <t>5x100 MG</t>
  </si>
  <si>
    <t>30x12,5 MG</t>
  </si>
  <si>
    <t>IMS+IVN INJ SOL 10X1ML</t>
  </si>
  <si>
    <t>Adenosin</t>
  </si>
  <si>
    <t>ADENOCOR</t>
  </si>
  <si>
    <t>INJ SOL 6MG/2ML</t>
  </si>
  <si>
    <t>3MG/ML</t>
  </si>
  <si>
    <t>6X2ML</t>
  </si>
  <si>
    <t>Berodual</t>
  </si>
  <si>
    <t>FENOTEROL+IPRATROPIN</t>
  </si>
  <si>
    <t>SUPP 10 MG</t>
  </si>
  <si>
    <t>Isuprel</t>
  </si>
  <si>
    <t>ISOPRENALIN</t>
  </si>
  <si>
    <t>INJ 1X0,2MG</t>
  </si>
  <si>
    <t>5X0,2MG</t>
  </si>
  <si>
    <t>1X1000ML</t>
  </si>
  <si>
    <t>REMESTYP</t>
  </si>
  <si>
    <t>Perlipresin</t>
  </si>
  <si>
    <t>Dihydrat suxamethonium chloridu</t>
  </si>
  <si>
    <t>SUCCINYLCHOLINCHLORID 100MG</t>
  </si>
  <si>
    <t>Theofylin</t>
  </si>
  <si>
    <t>SYNTOPHYLLIN</t>
  </si>
  <si>
    <t>Kaptopril</t>
  </si>
  <si>
    <t>Gelaspon</t>
  </si>
  <si>
    <t>10 supp</t>
  </si>
  <si>
    <t>GELITASPON STANDARD</t>
  </si>
  <si>
    <t>SPONGE 80X50X10</t>
  </si>
  <si>
    <t>1xSPONGE</t>
  </si>
  <si>
    <t>SOL NEB 20ML 0,25MG/ML + 0,5MG/ML</t>
  </si>
  <si>
    <t>0,25MG/ML+0,5MG/ML</t>
  </si>
  <si>
    <t>Apaurin</t>
  </si>
  <si>
    <t>INJ SOL 10X2ML/10MG</t>
  </si>
  <si>
    <t>20X500 ML</t>
  </si>
  <si>
    <t>Isocor</t>
  </si>
  <si>
    <t>INJ/INF SOL 10X2ML</t>
  </si>
  <si>
    <t>VERAPAMIL-HYDROCHLORID</t>
  </si>
  <si>
    <t>Paracetamol</t>
  </si>
  <si>
    <t>INF SOL 20X100ML/500MG</t>
  </si>
  <si>
    <t>20X100ML</t>
  </si>
  <si>
    <t>Solu-Medrol 40mg</t>
  </si>
  <si>
    <t>INJ PSO LQF 40MG+1ML</t>
  </si>
  <si>
    <t>40MG/ML</t>
  </si>
  <si>
    <t>40MG+1ML</t>
  </si>
  <si>
    <t>Controloc</t>
  </si>
  <si>
    <t>SESKVIHYDRÁT SODNÉ SOLI PANTOPRAZOLU</t>
  </si>
  <si>
    <t>40MG INJ PLV SOL 1</t>
  </si>
  <si>
    <t>40MG</t>
  </si>
  <si>
    <t>1X40MG</t>
  </si>
  <si>
    <t>0,5G/ML +2MG/ML +0,02MG/ML</t>
  </si>
  <si>
    <t>Glukoza 10% 500ml</t>
  </si>
  <si>
    <t>Noradrenalin</t>
  </si>
  <si>
    <t>NOREPINEFRIN-TARTARÁT</t>
  </si>
  <si>
    <t>1MG/ML INF CNC SOL 5X1ML</t>
  </si>
  <si>
    <t>Testovací proužky laktátmetr SCOUT</t>
  </si>
  <si>
    <t>MJ á 24ks</t>
  </si>
  <si>
    <t>Ventolin roztok</t>
  </si>
  <si>
    <t>5MG/ML INH SOL 1X20ML</t>
  </si>
  <si>
    <t>1X20ML</t>
  </si>
  <si>
    <t>10MG/SUPP</t>
  </si>
  <si>
    <t>Rocuronium</t>
  </si>
  <si>
    <t>ROKURONIUM-BROMID</t>
  </si>
  <si>
    <t>10MG/ML INJ/INF SOL 10X5ML</t>
  </si>
  <si>
    <t>20X5ML</t>
  </si>
  <si>
    <t>Septonex sprej</t>
  </si>
  <si>
    <t>KARBETHOPENDECINIUM-BROMID</t>
  </si>
  <si>
    <t>8,3MG/ML DRM SPR SOL 1X45ML</t>
  </si>
  <si>
    <t>8,3MG/ML</t>
  </si>
  <si>
    <t>1X46ML</t>
  </si>
  <si>
    <t>Almiral</t>
  </si>
  <si>
    <t>75MG/3ML INJ SOL 10X3ML</t>
  </si>
  <si>
    <t>75MG/3ML</t>
  </si>
  <si>
    <t>10X3ML</t>
  </si>
  <si>
    <t>DIKLOFENAK</t>
  </si>
  <si>
    <t>400MG POR TBL FLM 100X400MG</t>
  </si>
  <si>
    <t>400MG</t>
  </si>
  <si>
    <t>1X100TBL</t>
  </si>
  <si>
    <t>OPH GTT SOL 1X10ML PLAST</t>
  </si>
  <si>
    <t>Furosemid Kabi</t>
  </si>
  <si>
    <t>INF SOL 20X500 ML</t>
  </si>
  <si>
    <t>---------</t>
  </si>
  <si>
    <t>"Dodávka léčivých přípravků pro ZZS KVK 2022"</t>
  </si>
  <si>
    <t>KEPPRA</t>
  </si>
  <si>
    <t>MUSCORIL</t>
  </si>
  <si>
    <t>Rnger laktát</t>
  </si>
  <si>
    <t>20X500ML</t>
  </si>
  <si>
    <t>Zofran</t>
  </si>
  <si>
    <t>METAMIZOL, PITOFENON, FENPIVERIN</t>
  </si>
  <si>
    <t>GLUKOZA</t>
  </si>
  <si>
    <t>IBUPROFEN</t>
  </si>
  <si>
    <t>METHYLERGOMETRIN</t>
  </si>
  <si>
    <t>ELEKTROLYTY</t>
  </si>
  <si>
    <t>METHYLPREDNISOLON</t>
  </si>
  <si>
    <t>Actilyse</t>
  </si>
  <si>
    <t>1MG/ML INJ/INF PSO LQF 1+1X50ML+KAN</t>
  </si>
  <si>
    <t>1+1X50ML+KAN</t>
  </si>
  <si>
    <t>100MG/ML INF CNC SOL 10X5ML II</t>
  </si>
  <si>
    <t>Keppra</t>
  </si>
  <si>
    <t>10X5ML II</t>
  </si>
  <si>
    <t>2,5MG/ML</t>
  </si>
  <si>
    <t>Muscoril</t>
  </si>
  <si>
    <t>4MG/2ML INJ SOL 6X2ML</t>
  </si>
  <si>
    <t>4MG/2ML</t>
  </si>
  <si>
    <t>2MG/ML INJ/INF SOL 5X4ML</t>
  </si>
  <si>
    <t>2MG/ML</t>
  </si>
  <si>
    <t>5X4ML</t>
  </si>
  <si>
    <t>Ceftriaxon 2g</t>
  </si>
  <si>
    <t>INJ PLV SOL 10X2G</t>
  </si>
  <si>
    <t>10x2g</t>
  </si>
  <si>
    <t>2GM/LAH</t>
  </si>
  <si>
    <t>10X1  ML</t>
  </si>
  <si>
    <t>Atropin</t>
  </si>
  <si>
    <t>INF SOL 60X100ML</t>
  </si>
  <si>
    <t>Ibuprofen</t>
  </si>
  <si>
    <t>TENSIOMIN</t>
  </si>
  <si>
    <t>Midazolam Torrex</t>
  </si>
  <si>
    <t>NATRIUM CHLORATUM 0,9%</t>
  </si>
  <si>
    <t>CHLORID SODNÝ 0,9%</t>
  </si>
  <si>
    <t>Borová voda</t>
  </si>
  <si>
    <t>ACIDUM BORICUM</t>
  </si>
  <si>
    <t>Sufentanil</t>
  </si>
  <si>
    <t>ONDANSETRON KABI</t>
  </si>
  <si>
    <t>ACTILYSE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</si>
</sst>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rgb="FFFFFFFF"/>
      </left>
      <right style="dotted">
        <color rgb="FFFFFFFF"/>
      </right>
      <top/>
      <bottom style="dotted">
        <color rgb="FFFFFFF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4" fontId="3" fillId="0" borderId="3" xfId="0" applyNumberFormat="1" applyFont="1" applyBorder="1" applyAlignment="1">
      <alignment horizontal="center" vertical="center" wrapText="1"/>
    </xf>
    <xf numFmtId="44" fontId="3" fillId="0" borderId="13" xfId="0" applyNumberFormat="1" applyFont="1" applyBorder="1" applyAlignment="1">
      <alignment horizontal="center" vertical="center" wrapText="1"/>
    </xf>
    <xf numFmtId="44" fontId="3" fillId="0" borderId="3" xfId="0" applyNumberFormat="1" applyFont="1" applyBorder="1" applyAlignment="1">
      <alignment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vertical="center" wrapText="1"/>
    </xf>
    <xf numFmtId="44" fontId="3" fillId="0" borderId="14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9" fontId="3" fillId="0" borderId="2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0" fontId="3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 shrinkToFi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44" fontId="3" fillId="0" borderId="19" xfId="0" applyNumberFormat="1" applyFont="1" applyBorder="1" applyAlignment="1">
      <alignment horizontal="center" vertical="center" wrapText="1"/>
    </xf>
    <xf numFmtId="44" fontId="3" fillId="0" borderId="20" xfId="0" applyNumberFormat="1" applyFont="1" applyBorder="1" applyAlignment="1">
      <alignment horizontal="center" vertical="center" wrapText="1"/>
    </xf>
    <xf numFmtId="44" fontId="3" fillId="0" borderId="19" xfId="0" applyNumberFormat="1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2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9" xfId="1" applyFont="1" applyFill="1" applyBorder="1" applyAlignment="1">
      <alignment vertical="center" wrapText="1"/>
    </xf>
    <xf numFmtId="0" fontId="3" fillId="0" borderId="2" xfId="1" quotePrefix="1" applyFont="1" applyBorder="1" applyAlignment="1">
      <alignment horizontal="center" vertical="center" wrapText="1"/>
    </xf>
    <xf numFmtId="44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4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44" fontId="3" fillId="3" borderId="2" xfId="0" applyNumberFormat="1" applyFont="1" applyFill="1" applyBorder="1" applyAlignment="1" applyProtection="1">
      <alignment horizontal="left" vertical="center" wrapText="1"/>
      <protection locked="0"/>
    </xf>
    <xf numFmtId="44" fontId="3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vertical="center" wrapText="1"/>
      <protection locked="0"/>
    </xf>
    <xf numFmtId="0" fontId="4" fillId="2" borderId="22" xfId="0" applyFont="1" applyFill="1" applyBorder="1" applyAlignment="1">
      <alignment horizontal="center" vertical="center" wrapText="1"/>
    </xf>
    <xf numFmtId="44" fontId="4" fillId="3" borderId="23" xfId="0" applyNumberFormat="1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44" fontId="4" fillId="2" borderId="23" xfId="0" applyNumberFormat="1" applyFont="1" applyFill="1" applyBorder="1" applyAlignment="1">
      <alignment vertical="center" wrapText="1"/>
    </xf>
    <xf numFmtId="44" fontId="4" fillId="2" borderId="25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4" fontId="2" fillId="2" borderId="23" xfId="0" applyNumberFormat="1" applyFont="1" applyFill="1" applyBorder="1" applyAlignment="1">
      <alignment vertical="center" wrapText="1"/>
    </xf>
    <xf numFmtId="44" fontId="2" fillId="2" borderId="26" xfId="0" applyNumberFormat="1" applyFont="1" applyFill="1" applyBorder="1" applyAlignment="1">
      <alignment vertic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3" borderId="3" xfId="1" applyFont="1" applyFill="1" applyBorder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44" fontId="3" fillId="0" borderId="2" xfId="0" applyNumberFormat="1" applyFont="1" applyFill="1" applyBorder="1" applyAlignment="1">
      <alignment horizontal="center" vertical="center" wrapText="1"/>
    </xf>
    <xf numFmtId="44" fontId="3" fillId="0" borderId="14" xfId="0" applyNumberFormat="1" applyFont="1" applyFill="1" applyBorder="1" applyAlignment="1">
      <alignment horizontal="center" vertical="center" wrapText="1"/>
    </xf>
    <xf numFmtId="44" fontId="3" fillId="0" borderId="2" xfId="0" applyNumberFormat="1" applyFont="1" applyFill="1" applyBorder="1" applyAlignment="1">
      <alignment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3" fillId="0" borderId="3" xfId="1" quotePrefix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showWhiteSpace="0" view="pageBreakPreview" zoomScale="90" zoomScaleNormal="100" zoomScaleSheetLayoutView="90" workbookViewId="0">
      <selection activeCell="O8" sqref="O8"/>
    </sheetView>
  </sheetViews>
  <sheetFormatPr defaultColWidth="27" defaultRowHeight="13.8" x14ac:dyDescent="0.3"/>
  <cols>
    <col min="1" max="1" width="20.6640625" style="16" customWidth="1"/>
    <col min="2" max="2" width="22.109375" style="20" customWidth="1"/>
    <col min="3" max="3" width="21.5546875" style="20" customWidth="1"/>
    <col min="4" max="4" width="14.44140625" style="20" customWidth="1"/>
    <col min="5" max="5" width="12" style="20" customWidth="1"/>
    <col min="6" max="6" width="12.6640625" style="1" customWidth="1"/>
    <col min="7" max="7" width="8.33203125" style="1" customWidth="1"/>
    <col min="8" max="8" width="13" style="1" customWidth="1"/>
    <col min="9" max="9" width="12.88671875" style="1" customWidth="1"/>
    <col min="10" max="10" width="17.109375" style="4" customWidth="1"/>
    <col min="11" max="11" width="15.44140625" style="1" customWidth="1"/>
    <col min="12" max="12" width="15.44140625" style="3" customWidth="1"/>
    <col min="13" max="13" width="15.44140625" style="1" customWidth="1"/>
    <col min="14" max="16384" width="27" style="1"/>
  </cols>
  <sheetData>
    <row r="1" spans="1:13" ht="20.25" customHeight="1" x14ac:dyDescent="0.3">
      <c r="A1" s="86" t="s">
        <v>59</v>
      </c>
      <c r="B1" s="86"/>
      <c r="C1" s="86"/>
      <c r="D1" s="19"/>
      <c r="E1" s="19"/>
    </row>
    <row r="2" spans="1:13" x14ac:dyDescent="0.3">
      <c r="A2" s="89" t="s">
        <v>60</v>
      </c>
      <c r="B2" s="89"/>
    </row>
    <row r="3" spans="1:13" ht="16.5" customHeight="1" thickBot="1" x14ac:dyDescent="0.35">
      <c r="A3" s="90" t="s">
        <v>278</v>
      </c>
      <c r="B3" s="90"/>
      <c r="C3" s="90"/>
      <c r="D3" s="21"/>
      <c r="E3" s="21"/>
      <c r="F3" s="2"/>
    </row>
    <row r="4" spans="1:13" ht="15" customHeight="1" x14ac:dyDescent="0.3">
      <c r="A4" s="87" t="s">
        <v>0</v>
      </c>
      <c r="B4" s="95" t="s">
        <v>171</v>
      </c>
      <c r="C4" s="91" t="s">
        <v>1</v>
      </c>
      <c r="D4" s="95" t="s">
        <v>170</v>
      </c>
      <c r="E4" s="97" t="s">
        <v>172</v>
      </c>
      <c r="F4" s="101" t="s">
        <v>2</v>
      </c>
      <c r="G4" s="93" t="s">
        <v>65</v>
      </c>
      <c r="H4" s="97" t="s">
        <v>63</v>
      </c>
      <c r="I4" s="87" t="s">
        <v>58</v>
      </c>
      <c r="J4" s="99" t="s">
        <v>191</v>
      </c>
      <c r="K4" s="95" t="s">
        <v>187</v>
      </c>
      <c r="L4" s="95" t="s">
        <v>189</v>
      </c>
      <c r="M4" s="95" t="s">
        <v>188</v>
      </c>
    </row>
    <row r="5" spans="1:13" ht="40.5" customHeight="1" thickBot="1" x14ac:dyDescent="0.35">
      <c r="A5" s="88"/>
      <c r="B5" s="96"/>
      <c r="C5" s="92"/>
      <c r="D5" s="96"/>
      <c r="E5" s="98"/>
      <c r="F5" s="102"/>
      <c r="G5" s="94"/>
      <c r="H5" s="98"/>
      <c r="I5" s="88"/>
      <c r="J5" s="100"/>
      <c r="K5" s="96"/>
      <c r="L5" s="96"/>
      <c r="M5" s="96"/>
    </row>
    <row r="6" spans="1:13" s="4" customFormat="1" ht="40.5" customHeight="1" x14ac:dyDescent="0.2">
      <c r="A6" s="77" t="s">
        <v>290</v>
      </c>
      <c r="B6" s="68" t="s">
        <v>319</v>
      </c>
      <c r="C6" s="75" t="s">
        <v>291</v>
      </c>
      <c r="D6" s="68" t="s">
        <v>88</v>
      </c>
      <c r="E6" s="68" t="s">
        <v>292</v>
      </c>
      <c r="F6" s="49">
        <v>0</v>
      </c>
      <c r="G6" s="74"/>
      <c r="H6" s="12">
        <f t="shared" ref="H6" si="0">F6*G6%</f>
        <v>0</v>
      </c>
      <c r="I6" s="14">
        <f t="shared" ref="I6" si="1">F6+H6</f>
        <v>0</v>
      </c>
      <c r="J6" s="32">
        <v>10</v>
      </c>
      <c r="K6" s="13">
        <f t="shared" ref="K6" si="2">F6*J6</f>
        <v>0</v>
      </c>
      <c r="L6" s="13">
        <f t="shared" ref="L6" si="3">H6*J6</f>
        <v>0</v>
      </c>
      <c r="M6" s="13">
        <f t="shared" ref="M6" si="4">I6*J6</f>
        <v>0</v>
      </c>
    </row>
    <row r="7" spans="1:13" s="6" customFormat="1" ht="40.5" customHeight="1" x14ac:dyDescent="0.2">
      <c r="A7" s="45" t="s">
        <v>201</v>
      </c>
      <c r="B7" s="23" t="s">
        <v>202</v>
      </c>
      <c r="C7" s="23" t="s">
        <v>203</v>
      </c>
      <c r="D7" s="23" t="s">
        <v>204</v>
      </c>
      <c r="E7" s="23" t="s">
        <v>205</v>
      </c>
      <c r="F7" s="49">
        <v>0</v>
      </c>
      <c r="G7" s="67"/>
      <c r="H7" s="9">
        <f t="shared" ref="H7:H38" si="5">F7*G7%</f>
        <v>0</v>
      </c>
      <c r="I7" s="10">
        <f t="shared" ref="I7:I38" si="6">F7+H7</f>
        <v>0</v>
      </c>
      <c r="J7" s="81">
        <v>55</v>
      </c>
      <c r="K7" s="11">
        <f>F7*J7</f>
        <v>0</v>
      </c>
      <c r="L7" s="11">
        <f>H7*J7</f>
        <v>0</v>
      </c>
      <c r="M7" s="11">
        <f>I7*J7</f>
        <v>0</v>
      </c>
    </row>
    <row r="8" spans="1:13" ht="39.9" customHeight="1" x14ac:dyDescent="0.25">
      <c r="A8" s="45" t="s">
        <v>3</v>
      </c>
      <c r="B8" s="23" t="s">
        <v>137</v>
      </c>
      <c r="C8" s="23" t="s">
        <v>4</v>
      </c>
      <c r="D8" s="23" t="s">
        <v>88</v>
      </c>
      <c r="E8" s="23" t="s">
        <v>114</v>
      </c>
      <c r="F8" s="49">
        <v>0</v>
      </c>
      <c r="G8" s="50"/>
      <c r="H8" s="9">
        <f t="shared" si="5"/>
        <v>0</v>
      </c>
      <c r="I8" s="10">
        <f t="shared" si="6"/>
        <v>0</v>
      </c>
      <c r="J8" s="79">
        <v>1330</v>
      </c>
      <c r="K8" s="11">
        <f>F8*J8</f>
        <v>0</v>
      </c>
      <c r="L8" s="11">
        <f>H8*J8</f>
        <v>0</v>
      </c>
      <c r="M8" s="11">
        <f>I8*J8</f>
        <v>0</v>
      </c>
    </row>
    <row r="9" spans="1:13" s="17" customFormat="1" ht="39.9" customHeight="1" x14ac:dyDescent="0.25">
      <c r="A9" s="45" t="s">
        <v>266</v>
      </c>
      <c r="B9" s="23" t="s">
        <v>270</v>
      </c>
      <c r="C9" s="76" t="s">
        <v>267</v>
      </c>
      <c r="D9" s="30" t="s">
        <v>268</v>
      </c>
      <c r="E9" s="76" t="s">
        <v>269</v>
      </c>
      <c r="F9" s="49">
        <v>0</v>
      </c>
      <c r="G9" s="50"/>
      <c r="H9" s="9">
        <f t="shared" ref="H9" si="7">F9*G9%</f>
        <v>0</v>
      </c>
      <c r="I9" s="10">
        <f t="shared" ref="I9" si="8">F9+H9</f>
        <v>0</v>
      </c>
      <c r="J9" s="79">
        <v>215</v>
      </c>
      <c r="K9" s="11">
        <f>F9*J9</f>
        <v>0</v>
      </c>
      <c r="L9" s="11">
        <f>H9*J9</f>
        <v>0</v>
      </c>
      <c r="M9" s="11">
        <f>I9*J9</f>
        <v>0</v>
      </c>
    </row>
    <row r="10" spans="1:13" ht="41.25" customHeight="1" x14ac:dyDescent="0.25">
      <c r="A10" s="44" t="s">
        <v>169</v>
      </c>
      <c r="B10" s="22" t="s">
        <v>284</v>
      </c>
      <c r="C10" s="22" t="s">
        <v>183</v>
      </c>
      <c r="D10" s="30" t="s">
        <v>246</v>
      </c>
      <c r="E10" s="22" t="s">
        <v>185</v>
      </c>
      <c r="F10" s="51">
        <v>0</v>
      </c>
      <c r="G10" s="52"/>
      <c r="H10" s="12">
        <f>F10*G10%</f>
        <v>0</v>
      </c>
      <c r="I10" s="10">
        <f t="shared" si="6"/>
        <v>0</v>
      </c>
      <c r="J10" s="32">
        <v>200</v>
      </c>
      <c r="K10" s="13">
        <f t="shared" ref="K10:K66" si="9">F10*J10</f>
        <v>0</v>
      </c>
      <c r="L10" s="13">
        <f t="shared" ref="L10:L66" si="10">H10*J10</f>
        <v>0</v>
      </c>
      <c r="M10" s="13">
        <f t="shared" ref="M10:M66" si="11">I10*J10</f>
        <v>0</v>
      </c>
    </row>
    <row r="11" spans="1:13" ht="41.25" customHeight="1" x14ac:dyDescent="0.25">
      <c r="A11" s="44" t="s">
        <v>5</v>
      </c>
      <c r="B11" s="22" t="s">
        <v>138</v>
      </c>
      <c r="C11" s="22" t="s">
        <v>6</v>
      </c>
      <c r="D11" s="22" t="s">
        <v>89</v>
      </c>
      <c r="E11" s="22" t="s">
        <v>115</v>
      </c>
      <c r="F11" s="53">
        <v>0</v>
      </c>
      <c r="G11" s="52"/>
      <c r="H11" s="12">
        <f t="shared" si="5"/>
        <v>0</v>
      </c>
      <c r="I11" s="14">
        <f t="shared" si="6"/>
        <v>0</v>
      </c>
      <c r="J11" s="32">
        <v>40</v>
      </c>
      <c r="K11" s="13">
        <f t="shared" si="9"/>
        <v>0</v>
      </c>
      <c r="L11" s="13">
        <f t="shared" si="10"/>
        <v>0</v>
      </c>
      <c r="M11" s="13">
        <f t="shared" si="11"/>
        <v>0</v>
      </c>
    </row>
    <row r="12" spans="1:13" s="8" customFormat="1" ht="39.9" customHeight="1" x14ac:dyDescent="0.25">
      <c r="A12" s="44" t="s">
        <v>228</v>
      </c>
      <c r="B12" s="22" t="s">
        <v>139</v>
      </c>
      <c r="C12" s="22" t="s">
        <v>229</v>
      </c>
      <c r="D12" s="22" t="s">
        <v>96</v>
      </c>
      <c r="E12" s="22" t="s">
        <v>116</v>
      </c>
      <c r="F12" s="51">
        <v>0</v>
      </c>
      <c r="G12" s="52"/>
      <c r="H12" s="12">
        <f t="shared" si="5"/>
        <v>0</v>
      </c>
      <c r="I12" s="14">
        <f t="shared" si="6"/>
        <v>0</v>
      </c>
      <c r="J12" s="32">
        <v>140</v>
      </c>
      <c r="K12" s="13">
        <f t="shared" si="9"/>
        <v>0</v>
      </c>
      <c r="L12" s="13">
        <f t="shared" si="10"/>
        <v>0</v>
      </c>
      <c r="M12" s="13">
        <f t="shared" si="11"/>
        <v>0</v>
      </c>
    </row>
    <row r="13" spans="1:13" ht="39.9" customHeight="1" x14ac:dyDescent="0.3">
      <c r="A13" s="44" t="s">
        <v>7</v>
      </c>
      <c r="B13" s="22" t="s">
        <v>140</v>
      </c>
      <c r="C13" s="22" t="s">
        <v>8</v>
      </c>
      <c r="D13" s="25">
        <v>0.15</v>
      </c>
      <c r="E13" s="22" t="s">
        <v>117</v>
      </c>
      <c r="F13" s="51">
        <v>0</v>
      </c>
      <c r="G13" s="52"/>
      <c r="H13" s="12">
        <f t="shared" si="5"/>
        <v>0</v>
      </c>
      <c r="I13" s="14">
        <f t="shared" si="6"/>
        <v>0</v>
      </c>
      <c r="J13" s="32">
        <v>65</v>
      </c>
      <c r="K13" s="13">
        <f t="shared" si="9"/>
        <v>0</v>
      </c>
      <c r="L13" s="13">
        <f t="shared" si="10"/>
        <v>0</v>
      </c>
      <c r="M13" s="13">
        <f t="shared" si="11"/>
        <v>0</v>
      </c>
    </row>
    <row r="14" spans="1:13" ht="39.9" customHeight="1" x14ac:dyDescent="0.3">
      <c r="A14" s="44" t="s">
        <v>308</v>
      </c>
      <c r="B14" s="22" t="s">
        <v>141</v>
      </c>
      <c r="C14" s="22" t="s">
        <v>9</v>
      </c>
      <c r="D14" s="22" t="s">
        <v>90</v>
      </c>
      <c r="E14" s="22" t="s">
        <v>118</v>
      </c>
      <c r="F14" s="51">
        <v>0</v>
      </c>
      <c r="G14" s="52"/>
      <c r="H14" s="12">
        <f t="shared" si="5"/>
        <v>0</v>
      </c>
      <c r="I14" s="14">
        <f t="shared" si="6"/>
        <v>0</v>
      </c>
      <c r="J14" s="32">
        <v>85</v>
      </c>
      <c r="K14" s="13">
        <f t="shared" si="9"/>
        <v>0</v>
      </c>
      <c r="L14" s="13">
        <f t="shared" si="10"/>
        <v>0</v>
      </c>
      <c r="M14" s="13">
        <f t="shared" si="11"/>
        <v>0</v>
      </c>
    </row>
    <row r="15" spans="1:13" s="6" customFormat="1" ht="39.9" customHeight="1" x14ac:dyDescent="0.3">
      <c r="A15" s="44" t="s">
        <v>206</v>
      </c>
      <c r="B15" s="22" t="s">
        <v>207</v>
      </c>
      <c r="C15" s="24" t="s">
        <v>226</v>
      </c>
      <c r="D15" s="22" t="s">
        <v>227</v>
      </c>
      <c r="E15" s="22" t="s">
        <v>132</v>
      </c>
      <c r="F15" s="51">
        <v>0</v>
      </c>
      <c r="G15" s="52"/>
      <c r="H15" s="12">
        <f t="shared" si="5"/>
        <v>0</v>
      </c>
      <c r="I15" s="14">
        <f t="shared" si="6"/>
        <v>0</v>
      </c>
      <c r="J15" s="32">
        <v>195</v>
      </c>
      <c r="K15" s="13">
        <f t="shared" si="9"/>
        <v>0</v>
      </c>
      <c r="L15" s="13">
        <f t="shared" si="10"/>
        <v>0</v>
      </c>
      <c r="M15" s="13">
        <f t="shared" si="11"/>
        <v>0</v>
      </c>
    </row>
    <row r="16" spans="1:13" ht="39.9" customHeight="1" x14ac:dyDescent="0.3">
      <c r="A16" s="44" t="s">
        <v>10</v>
      </c>
      <c r="B16" s="22" t="s">
        <v>142</v>
      </c>
      <c r="C16" s="22" t="s">
        <v>11</v>
      </c>
      <c r="D16" s="22" t="s">
        <v>88</v>
      </c>
      <c r="E16" s="22" t="s">
        <v>115</v>
      </c>
      <c r="F16" s="51">
        <v>0</v>
      </c>
      <c r="G16" s="52"/>
      <c r="H16" s="12">
        <f t="shared" si="5"/>
        <v>0</v>
      </c>
      <c r="I16" s="14">
        <f t="shared" si="6"/>
        <v>0</v>
      </c>
      <c r="J16" s="32">
        <v>60</v>
      </c>
      <c r="K16" s="13">
        <f t="shared" si="9"/>
        <v>0</v>
      </c>
      <c r="L16" s="13">
        <f t="shared" si="10"/>
        <v>0</v>
      </c>
      <c r="M16" s="13">
        <f t="shared" si="11"/>
        <v>0</v>
      </c>
    </row>
    <row r="17" spans="1:13" s="6" customFormat="1" ht="69.75" customHeight="1" x14ac:dyDescent="0.3">
      <c r="A17" s="45" t="s">
        <v>315</v>
      </c>
      <c r="B17" s="23" t="s">
        <v>316</v>
      </c>
      <c r="C17" s="72" t="s">
        <v>274</v>
      </c>
      <c r="D17" s="73" t="s">
        <v>277</v>
      </c>
      <c r="E17" s="26" t="s">
        <v>124</v>
      </c>
      <c r="F17" s="51">
        <v>0</v>
      </c>
      <c r="G17" s="52"/>
      <c r="H17" s="12">
        <f>F17*G17%</f>
        <v>0</v>
      </c>
      <c r="I17" s="14">
        <f>F17+H17</f>
        <v>0</v>
      </c>
      <c r="J17" s="32">
        <v>840</v>
      </c>
      <c r="K17" s="13">
        <f>F17*J17</f>
        <v>0</v>
      </c>
      <c r="L17" s="13">
        <f>H17*J17</f>
        <v>0</v>
      </c>
      <c r="M17" s="13">
        <f>I17*J17</f>
        <v>0</v>
      </c>
    </row>
    <row r="18" spans="1:13" ht="39.9" customHeight="1" x14ac:dyDescent="0.3">
      <c r="A18" s="44" t="s">
        <v>12</v>
      </c>
      <c r="B18" s="22" t="s">
        <v>143</v>
      </c>
      <c r="C18" s="22" t="s">
        <v>9</v>
      </c>
      <c r="D18" s="22" t="s">
        <v>90</v>
      </c>
      <c r="E18" s="22" t="s">
        <v>118</v>
      </c>
      <c r="F18" s="51">
        <v>0</v>
      </c>
      <c r="G18" s="52"/>
      <c r="H18" s="12">
        <f t="shared" si="5"/>
        <v>0</v>
      </c>
      <c r="I18" s="14">
        <f t="shared" si="6"/>
        <v>0</v>
      </c>
      <c r="J18" s="32">
        <v>115</v>
      </c>
      <c r="K18" s="13">
        <f t="shared" si="9"/>
        <v>0</v>
      </c>
      <c r="L18" s="13">
        <f t="shared" si="10"/>
        <v>0</v>
      </c>
      <c r="M18" s="13">
        <f t="shared" si="11"/>
        <v>0</v>
      </c>
    </row>
    <row r="19" spans="1:13" ht="39.9" customHeight="1" x14ac:dyDescent="0.3">
      <c r="A19" s="44" t="s">
        <v>13</v>
      </c>
      <c r="B19" s="22" t="s">
        <v>144</v>
      </c>
      <c r="C19" s="22" t="s">
        <v>14</v>
      </c>
      <c r="D19" s="25" t="s">
        <v>91</v>
      </c>
      <c r="E19" s="22" t="s">
        <v>175</v>
      </c>
      <c r="F19" s="51">
        <v>0</v>
      </c>
      <c r="G19" s="52"/>
      <c r="H19" s="12">
        <f t="shared" si="5"/>
        <v>0</v>
      </c>
      <c r="I19" s="14">
        <f t="shared" si="6"/>
        <v>0</v>
      </c>
      <c r="J19" s="32">
        <v>25</v>
      </c>
      <c r="K19" s="13">
        <f t="shared" si="9"/>
        <v>0</v>
      </c>
      <c r="L19" s="13">
        <f t="shared" si="10"/>
        <v>0</v>
      </c>
      <c r="M19" s="13">
        <f t="shared" si="11"/>
        <v>0</v>
      </c>
    </row>
    <row r="20" spans="1:13" ht="39.9" customHeight="1" x14ac:dyDescent="0.3">
      <c r="A20" s="44" t="s">
        <v>69</v>
      </c>
      <c r="B20" s="22" t="s">
        <v>145</v>
      </c>
      <c r="C20" s="22" t="s">
        <v>15</v>
      </c>
      <c r="D20" s="25">
        <v>0.1</v>
      </c>
      <c r="E20" s="22" t="s">
        <v>173</v>
      </c>
      <c r="F20" s="51">
        <v>0</v>
      </c>
      <c r="G20" s="52"/>
      <c r="H20" s="12">
        <f t="shared" si="5"/>
        <v>0</v>
      </c>
      <c r="I20" s="14">
        <f t="shared" si="6"/>
        <v>0</v>
      </c>
      <c r="J20" s="32">
        <v>55</v>
      </c>
      <c r="K20" s="13">
        <f t="shared" si="9"/>
        <v>0</v>
      </c>
      <c r="L20" s="13">
        <f t="shared" si="10"/>
        <v>0</v>
      </c>
      <c r="M20" s="13">
        <f t="shared" si="11"/>
        <v>0</v>
      </c>
    </row>
    <row r="21" spans="1:13" ht="39.9" customHeight="1" x14ac:dyDescent="0.3">
      <c r="A21" s="44" t="s">
        <v>16</v>
      </c>
      <c r="B21" s="22" t="s">
        <v>146</v>
      </c>
      <c r="C21" s="22" t="s">
        <v>17</v>
      </c>
      <c r="D21" s="22" t="s">
        <v>92</v>
      </c>
      <c r="E21" s="22" t="s">
        <v>119</v>
      </c>
      <c r="F21" s="51">
        <v>0</v>
      </c>
      <c r="G21" s="52"/>
      <c r="H21" s="12">
        <f t="shared" si="5"/>
        <v>0</v>
      </c>
      <c r="I21" s="14">
        <f t="shared" si="6"/>
        <v>0</v>
      </c>
      <c r="J21" s="32">
        <v>40</v>
      </c>
      <c r="K21" s="13">
        <f t="shared" si="9"/>
        <v>0</v>
      </c>
      <c r="L21" s="13">
        <f t="shared" si="10"/>
        <v>0</v>
      </c>
      <c r="M21" s="13">
        <f t="shared" si="11"/>
        <v>0</v>
      </c>
    </row>
    <row r="22" spans="1:13" ht="39.9" customHeight="1" x14ac:dyDescent="0.3">
      <c r="A22" s="44" t="s">
        <v>303</v>
      </c>
      <c r="B22" s="24" t="s">
        <v>147</v>
      </c>
      <c r="C22" s="22" t="s">
        <v>304</v>
      </c>
      <c r="D22" s="22" t="s">
        <v>306</v>
      </c>
      <c r="E22" s="22" t="s">
        <v>305</v>
      </c>
      <c r="F22" s="51">
        <v>0</v>
      </c>
      <c r="G22" s="52"/>
      <c r="H22" s="12">
        <f t="shared" si="5"/>
        <v>0</v>
      </c>
      <c r="I22" s="14">
        <f t="shared" si="6"/>
        <v>0</v>
      </c>
      <c r="J22" s="32">
        <v>20</v>
      </c>
      <c r="K22" s="13">
        <f t="shared" si="9"/>
        <v>0</v>
      </c>
      <c r="L22" s="13">
        <f t="shared" si="10"/>
        <v>0</v>
      </c>
      <c r="M22" s="13">
        <f t="shared" si="11"/>
        <v>0</v>
      </c>
    </row>
    <row r="23" spans="1:13" s="16" customFormat="1" ht="39.9" customHeight="1" x14ac:dyDescent="0.3">
      <c r="A23" s="44" t="s">
        <v>241</v>
      </c>
      <c r="B23" s="24" t="s">
        <v>242</v>
      </c>
      <c r="C23" s="26" t="s">
        <v>243</v>
      </c>
      <c r="D23" s="22" t="s">
        <v>244</v>
      </c>
      <c r="E23" s="22" t="s">
        <v>245</v>
      </c>
      <c r="F23" s="51">
        <v>0</v>
      </c>
      <c r="G23" s="52"/>
      <c r="H23" s="12">
        <f t="shared" ref="H23" si="12">F23*G23%</f>
        <v>0</v>
      </c>
      <c r="I23" s="14">
        <f t="shared" ref="I23" si="13">F23+H23</f>
        <v>0</v>
      </c>
      <c r="J23" s="32">
        <v>40</v>
      </c>
      <c r="K23" s="13">
        <f t="shared" ref="K23" si="14">F23*J23</f>
        <v>0</v>
      </c>
      <c r="L23" s="13">
        <f t="shared" ref="L23" si="15">H23*J23</f>
        <v>0</v>
      </c>
      <c r="M23" s="13">
        <f t="shared" ref="M23" si="16">I23*J23</f>
        <v>0</v>
      </c>
    </row>
    <row r="24" spans="1:13" ht="39.9" customHeight="1" x14ac:dyDescent="0.3">
      <c r="A24" s="44" t="s">
        <v>168</v>
      </c>
      <c r="B24" s="27" t="s">
        <v>82</v>
      </c>
      <c r="C24" s="22" t="s">
        <v>184</v>
      </c>
      <c r="D24" s="22" t="s">
        <v>92</v>
      </c>
      <c r="E24" s="22" t="s">
        <v>136</v>
      </c>
      <c r="F24" s="51">
        <v>0</v>
      </c>
      <c r="G24" s="52"/>
      <c r="H24" s="12">
        <f t="shared" si="5"/>
        <v>0</v>
      </c>
      <c r="I24" s="14">
        <f t="shared" si="6"/>
        <v>0</v>
      </c>
      <c r="J24" s="32">
        <v>240</v>
      </c>
      <c r="K24" s="13">
        <f t="shared" si="9"/>
        <v>0</v>
      </c>
      <c r="L24" s="13">
        <f t="shared" si="10"/>
        <v>0</v>
      </c>
      <c r="M24" s="13">
        <f t="shared" si="11"/>
        <v>0</v>
      </c>
    </row>
    <row r="25" spans="1:13" ht="39.9" customHeight="1" x14ac:dyDescent="0.3">
      <c r="A25" s="44" t="s">
        <v>18</v>
      </c>
      <c r="B25" s="22" t="s">
        <v>148</v>
      </c>
      <c r="C25" s="22" t="s">
        <v>19</v>
      </c>
      <c r="D25" s="22" t="s">
        <v>93</v>
      </c>
      <c r="E25" s="22" t="s">
        <v>116</v>
      </c>
      <c r="F25" s="51">
        <v>0</v>
      </c>
      <c r="G25" s="52"/>
      <c r="H25" s="12">
        <f t="shared" si="5"/>
        <v>0</v>
      </c>
      <c r="I25" s="14">
        <f t="shared" si="6"/>
        <v>0</v>
      </c>
      <c r="J25" s="32">
        <v>200</v>
      </c>
      <c r="K25" s="13">
        <f t="shared" si="9"/>
        <v>0</v>
      </c>
      <c r="L25" s="13">
        <f t="shared" si="10"/>
        <v>0</v>
      </c>
      <c r="M25" s="13">
        <f t="shared" si="11"/>
        <v>0</v>
      </c>
    </row>
    <row r="26" spans="1:13" s="5" customFormat="1" ht="39.9" customHeight="1" x14ac:dyDescent="0.3">
      <c r="A26" s="44" t="s">
        <v>18</v>
      </c>
      <c r="B26" s="22" t="s">
        <v>148</v>
      </c>
      <c r="C26" s="22" t="s">
        <v>208</v>
      </c>
      <c r="D26" s="22" t="s">
        <v>256</v>
      </c>
      <c r="E26" s="22" t="s">
        <v>222</v>
      </c>
      <c r="F26" s="51">
        <v>0</v>
      </c>
      <c r="G26" s="52"/>
      <c r="H26" s="12">
        <f t="shared" si="5"/>
        <v>0</v>
      </c>
      <c r="I26" s="14">
        <f t="shared" si="6"/>
        <v>0</v>
      </c>
      <c r="J26" s="32">
        <v>180</v>
      </c>
      <c r="K26" s="13">
        <f t="shared" si="9"/>
        <v>0</v>
      </c>
      <c r="L26" s="13">
        <f t="shared" si="10"/>
        <v>0</v>
      </c>
      <c r="M26" s="13">
        <f t="shared" si="11"/>
        <v>0</v>
      </c>
    </row>
    <row r="27" spans="1:13" ht="39.9" customHeight="1" x14ac:dyDescent="0.3">
      <c r="A27" s="44" t="s">
        <v>70</v>
      </c>
      <c r="B27" s="22" t="s">
        <v>139</v>
      </c>
      <c r="C27" s="22" t="s">
        <v>20</v>
      </c>
      <c r="D27" s="22" t="s">
        <v>94</v>
      </c>
      <c r="E27" s="22" t="s">
        <v>192</v>
      </c>
      <c r="F27" s="51">
        <v>0</v>
      </c>
      <c r="G27" s="52"/>
      <c r="H27" s="12">
        <f t="shared" si="5"/>
        <v>0</v>
      </c>
      <c r="I27" s="14">
        <f t="shared" si="6"/>
        <v>0</v>
      </c>
      <c r="J27" s="32">
        <v>35</v>
      </c>
      <c r="K27" s="13">
        <f t="shared" si="9"/>
        <v>0</v>
      </c>
      <c r="L27" s="13">
        <f t="shared" si="10"/>
        <v>0</v>
      </c>
      <c r="M27" s="13">
        <f t="shared" si="11"/>
        <v>0</v>
      </c>
    </row>
    <row r="28" spans="1:13" ht="39.9" customHeight="1" x14ac:dyDescent="0.3">
      <c r="A28" s="44" t="s">
        <v>71</v>
      </c>
      <c r="B28" s="22" t="s">
        <v>139</v>
      </c>
      <c r="C28" s="22" t="s">
        <v>21</v>
      </c>
      <c r="D28" s="22" t="s">
        <v>94</v>
      </c>
      <c r="E28" s="22" t="s">
        <v>197</v>
      </c>
      <c r="F28" s="51">
        <v>0</v>
      </c>
      <c r="G28" s="52"/>
      <c r="H28" s="12">
        <f t="shared" si="5"/>
        <v>0</v>
      </c>
      <c r="I28" s="12">
        <f t="shared" si="6"/>
        <v>0</v>
      </c>
      <c r="J28" s="32">
        <v>220</v>
      </c>
      <c r="K28" s="13">
        <f t="shared" si="9"/>
        <v>0</v>
      </c>
      <c r="L28" s="13">
        <f t="shared" si="10"/>
        <v>0</v>
      </c>
      <c r="M28" s="13">
        <f t="shared" si="11"/>
        <v>0</v>
      </c>
    </row>
    <row r="29" spans="1:13" ht="44.25" customHeight="1" x14ac:dyDescent="0.3">
      <c r="A29" s="46" t="s">
        <v>216</v>
      </c>
      <c r="B29" s="32" t="s">
        <v>217</v>
      </c>
      <c r="C29" s="24" t="s">
        <v>87</v>
      </c>
      <c r="D29" s="24" t="s">
        <v>109</v>
      </c>
      <c r="E29" s="24" t="s">
        <v>130</v>
      </c>
      <c r="F29" s="51">
        <v>0</v>
      </c>
      <c r="G29" s="52"/>
      <c r="H29" s="12">
        <f>F29*G29%</f>
        <v>0</v>
      </c>
      <c r="I29" s="12">
        <f>F29+H29</f>
        <v>0</v>
      </c>
      <c r="J29" s="32">
        <v>150</v>
      </c>
      <c r="K29" s="13">
        <f>F29*J29</f>
        <v>0</v>
      </c>
      <c r="L29" s="13">
        <f>H29*J29</f>
        <v>0</v>
      </c>
      <c r="M29" s="13">
        <f>I29*J29</f>
        <v>0</v>
      </c>
    </row>
    <row r="30" spans="1:13" ht="39.9" customHeight="1" x14ac:dyDescent="0.3">
      <c r="A30" s="44" t="s">
        <v>22</v>
      </c>
      <c r="B30" s="22" t="s">
        <v>149</v>
      </c>
      <c r="C30" s="22" t="s">
        <v>64</v>
      </c>
      <c r="D30" s="22" t="s">
        <v>90</v>
      </c>
      <c r="E30" s="22" t="s">
        <v>116</v>
      </c>
      <c r="F30" s="51">
        <v>0</v>
      </c>
      <c r="G30" s="52"/>
      <c r="H30" s="12">
        <f t="shared" si="5"/>
        <v>0</v>
      </c>
      <c r="I30" s="14">
        <f t="shared" si="6"/>
        <v>0</v>
      </c>
      <c r="J30" s="32">
        <v>85</v>
      </c>
      <c r="K30" s="13">
        <f t="shared" si="9"/>
        <v>0</v>
      </c>
      <c r="L30" s="13">
        <f t="shared" si="10"/>
        <v>0</v>
      </c>
      <c r="M30" s="13">
        <f t="shared" si="11"/>
        <v>0</v>
      </c>
    </row>
    <row r="31" spans="1:13" ht="39.9" customHeight="1" x14ac:dyDescent="0.3">
      <c r="A31" s="44" t="s">
        <v>72</v>
      </c>
      <c r="B31" s="22" t="s">
        <v>149</v>
      </c>
      <c r="C31" s="22" t="s">
        <v>23</v>
      </c>
      <c r="D31" s="22" t="s">
        <v>95</v>
      </c>
      <c r="E31" s="22" t="s">
        <v>120</v>
      </c>
      <c r="F31" s="51">
        <v>0</v>
      </c>
      <c r="G31" s="52"/>
      <c r="H31" s="12">
        <f t="shared" si="5"/>
        <v>0</v>
      </c>
      <c r="I31" s="14">
        <f t="shared" si="6"/>
        <v>0</v>
      </c>
      <c r="J31" s="32">
        <v>120</v>
      </c>
      <c r="K31" s="13">
        <f t="shared" si="9"/>
        <v>0</v>
      </c>
      <c r="L31" s="13">
        <f t="shared" si="10"/>
        <v>0</v>
      </c>
      <c r="M31" s="13">
        <f t="shared" si="11"/>
        <v>0</v>
      </c>
    </row>
    <row r="32" spans="1:13" ht="39.9" customHeight="1" x14ac:dyDescent="0.3">
      <c r="A32" s="44" t="s">
        <v>73</v>
      </c>
      <c r="B32" s="22" t="s">
        <v>150</v>
      </c>
      <c r="C32" s="22" t="s">
        <v>84</v>
      </c>
      <c r="D32" s="22" t="s">
        <v>97</v>
      </c>
      <c r="E32" s="22" t="s">
        <v>121</v>
      </c>
      <c r="F32" s="51">
        <v>0</v>
      </c>
      <c r="G32" s="52"/>
      <c r="H32" s="12">
        <f t="shared" si="5"/>
        <v>0</v>
      </c>
      <c r="I32" s="14">
        <f t="shared" si="6"/>
        <v>0</v>
      </c>
      <c r="J32" s="32">
        <v>100</v>
      </c>
      <c r="K32" s="13">
        <f t="shared" si="9"/>
        <v>0</v>
      </c>
      <c r="L32" s="13">
        <f t="shared" si="10"/>
        <v>0</v>
      </c>
      <c r="M32" s="13">
        <f t="shared" si="11"/>
        <v>0</v>
      </c>
    </row>
    <row r="33" spans="1:13" ht="39.9" customHeight="1" x14ac:dyDescent="0.3">
      <c r="A33" s="44" t="s">
        <v>275</v>
      </c>
      <c r="B33" s="22" t="s">
        <v>151</v>
      </c>
      <c r="C33" s="22" t="s">
        <v>24</v>
      </c>
      <c r="D33" s="22" t="s">
        <v>98</v>
      </c>
      <c r="E33" s="22" t="s">
        <v>122</v>
      </c>
      <c r="F33" s="51">
        <v>0</v>
      </c>
      <c r="G33" s="52"/>
      <c r="H33" s="12">
        <f t="shared" si="5"/>
        <v>0</v>
      </c>
      <c r="I33" s="14">
        <f t="shared" si="6"/>
        <v>0</v>
      </c>
      <c r="J33" s="32">
        <v>30</v>
      </c>
      <c r="K33" s="13">
        <f t="shared" si="9"/>
        <v>0</v>
      </c>
      <c r="L33" s="13">
        <f t="shared" si="10"/>
        <v>0</v>
      </c>
      <c r="M33" s="13">
        <f t="shared" si="11"/>
        <v>0</v>
      </c>
    </row>
    <row r="34" spans="1:13" ht="39.9" customHeight="1" x14ac:dyDescent="0.3">
      <c r="A34" s="44" t="s">
        <v>25</v>
      </c>
      <c r="B34" s="22" t="s">
        <v>151</v>
      </c>
      <c r="C34" s="22" t="s">
        <v>26</v>
      </c>
      <c r="D34" s="28" t="s">
        <v>99</v>
      </c>
      <c r="E34" s="22" t="s">
        <v>174</v>
      </c>
      <c r="F34" s="51">
        <v>0</v>
      </c>
      <c r="G34" s="52"/>
      <c r="H34" s="12">
        <f t="shared" si="5"/>
        <v>0</v>
      </c>
      <c r="I34" s="14">
        <f t="shared" si="6"/>
        <v>0</v>
      </c>
      <c r="J34" s="32">
        <v>40</v>
      </c>
      <c r="K34" s="13">
        <f t="shared" si="9"/>
        <v>0</v>
      </c>
      <c r="L34" s="13">
        <f t="shared" si="10"/>
        <v>0</v>
      </c>
      <c r="M34" s="13">
        <f t="shared" si="11"/>
        <v>0</v>
      </c>
    </row>
    <row r="35" spans="1:13" ht="39.9" customHeight="1" x14ac:dyDescent="0.3">
      <c r="A35" s="44" t="s">
        <v>81</v>
      </c>
      <c r="B35" s="22" t="s">
        <v>313</v>
      </c>
      <c r="C35" s="22" t="s">
        <v>309</v>
      </c>
      <c r="D35" s="28">
        <v>8.9999999999999993E-3</v>
      </c>
      <c r="E35" s="22" t="s">
        <v>134</v>
      </c>
      <c r="F35" s="51">
        <v>0</v>
      </c>
      <c r="G35" s="52"/>
      <c r="H35" s="12">
        <f t="shared" si="5"/>
        <v>0</v>
      </c>
      <c r="I35" s="14">
        <f t="shared" si="6"/>
        <v>0</v>
      </c>
      <c r="J35" s="32">
        <v>120</v>
      </c>
      <c r="K35" s="13">
        <f t="shared" si="9"/>
        <v>0</v>
      </c>
      <c r="L35" s="13">
        <f t="shared" si="10"/>
        <v>0</v>
      </c>
      <c r="M35" s="13">
        <f t="shared" si="11"/>
        <v>0</v>
      </c>
    </row>
    <row r="36" spans="1:13" ht="39.75" customHeight="1" x14ac:dyDescent="0.3">
      <c r="A36" s="44" t="s">
        <v>80</v>
      </c>
      <c r="B36" s="22" t="s">
        <v>314</v>
      </c>
      <c r="C36" s="22" t="s">
        <v>15</v>
      </c>
      <c r="D36" s="28" t="s">
        <v>133</v>
      </c>
      <c r="E36" s="24" t="s">
        <v>173</v>
      </c>
      <c r="F36" s="51">
        <v>0</v>
      </c>
      <c r="G36" s="52"/>
      <c r="H36" s="12">
        <f t="shared" si="5"/>
        <v>0</v>
      </c>
      <c r="I36" s="14">
        <f t="shared" si="6"/>
        <v>0</v>
      </c>
      <c r="J36" s="32">
        <v>2600</v>
      </c>
      <c r="K36" s="13">
        <f t="shared" si="9"/>
        <v>0</v>
      </c>
      <c r="L36" s="13">
        <f t="shared" si="10"/>
        <v>0</v>
      </c>
      <c r="M36" s="13">
        <f t="shared" si="11"/>
        <v>0</v>
      </c>
    </row>
    <row r="37" spans="1:13" s="7" customFormat="1" ht="39.9" customHeight="1" x14ac:dyDescent="0.3">
      <c r="A37" s="47" t="s">
        <v>221</v>
      </c>
      <c r="B37" s="36" t="s">
        <v>223</v>
      </c>
      <c r="C37" s="36" t="s">
        <v>224</v>
      </c>
      <c r="D37" s="48" t="s">
        <v>277</v>
      </c>
      <c r="E37" s="36" t="s">
        <v>225</v>
      </c>
      <c r="F37" s="54">
        <v>0</v>
      </c>
      <c r="G37" s="55"/>
      <c r="H37" s="37">
        <f>F37*G37%</f>
        <v>0</v>
      </c>
      <c r="I37" s="38">
        <f>F37+H37</f>
        <v>0</v>
      </c>
      <c r="J37" s="80">
        <v>30</v>
      </c>
      <c r="K37" s="39">
        <f>F37*J37</f>
        <v>0</v>
      </c>
      <c r="L37" s="39">
        <f>H37*J37</f>
        <v>0</v>
      </c>
      <c r="M37" s="39">
        <f>I37*J37</f>
        <v>0</v>
      </c>
    </row>
    <row r="38" spans="1:13" ht="39.9" customHeight="1" x14ac:dyDescent="0.3">
      <c r="A38" s="44" t="s">
        <v>177</v>
      </c>
      <c r="B38" s="22" t="s">
        <v>190</v>
      </c>
      <c r="C38" s="22" t="s">
        <v>178</v>
      </c>
      <c r="D38" s="25" t="s">
        <v>88</v>
      </c>
      <c r="E38" s="22" t="s">
        <v>179</v>
      </c>
      <c r="F38" s="51">
        <v>0</v>
      </c>
      <c r="G38" s="52"/>
      <c r="H38" s="12">
        <f t="shared" si="5"/>
        <v>0</v>
      </c>
      <c r="I38" s="14">
        <f t="shared" si="6"/>
        <v>0</v>
      </c>
      <c r="J38" s="32">
        <v>15</v>
      </c>
      <c r="K38" s="13">
        <f t="shared" si="9"/>
        <v>0</v>
      </c>
      <c r="L38" s="13">
        <f t="shared" si="10"/>
        <v>0</v>
      </c>
      <c r="M38" s="13">
        <f t="shared" si="11"/>
        <v>0</v>
      </c>
    </row>
    <row r="39" spans="1:13" ht="39.9" customHeight="1" x14ac:dyDescent="0.3">
      <c r="A39" s="44" t="s">
        <v>247</v>
      </c>
      <c r="B39" s="22" t="s">
        <v>285</v>
      </c>
      <c r="C39" s="22" t="s">
        <v>27</v>
      </c>
      <c r="D39" s="25" t="s">
        <v>102</v>
      </c>
      <c r="E39" s="22" t="s">
        <v>230</v>
      </c>
      <c r="F39" s="51">
        <v>0</v>
      </c>
      <c r="G39" s="52"/>
      <c r="H39" s="12">
        <f>F39*G39%</f>
        <v>0</v>
      </c>
      <c r="I39" s="14">
        <f>F39+H39</f>
        <v>0</v>
      </c>
      <c r="J39" s="32">
        <v>70</v>
      </c>
      <c r="K39" s="13">
        <f t="shared" si="9"/>
        <v>0</v>
      </c>
      <c r="L39" s="13">
        <f t="shared" si="10"/>
        <v>0</v>
      </c>
      <c r="M39" s="13">
        <f t="shared" si="11"/>
        <v>0</v>
      </c>
    </row>
    <row r="40" spans="1:13" ht="39.9" customHeight="1" x14ac:dyDescent="0.3">
      <c r="A40" s="44" t="s">
        <v>180</v>
      </c>
      <c r="B40" s="22" t="s">
        <v>285</v>
      </c>
      <c r="C40" s="22" t="s">
        <v>135</v>
      </c>
      <c r="D40" s="25">
        <v>0.05</v>
      </c>
      <c r="E40" s="22" t="s">
        <v>193</v>
      </c>
      <c r="F40" s="51">
        <v>0</v>
      </c>
      <c r="G40" s="52"/>
      <c r="H40" s="12">
        <f>F40*G40%</f>
        <v>0</v>
      </c>
      <c r="I40" s="14">
        <f>F40+H40</f>
        <v>0</v>
      </c>
      <c r="J40" s="32">
        <v>10</v>
      </c>
      <c r="K40" s="13">
        <f t="shared" si="9"/>
        <v>0</v>
      </c>
      <c r="L40" s="13">
        <f t="shared" si="10"/>
        <v>0</v>
      </c>
      <c r="M40" s="13">
        <f t="shared" si="11"/>
        <v>0</v>
      </c>
    </row>
    <row r="41" spans="1:13" ht="39.9" customHeight="1" x14ac:dyDescent="0.3">
      <c r="A41" s="44" t="s">
        <v>28</v>
      </c>
      <c r="B41" s="22" t="s">
        <v>152</v>
      </c>
      <c r="C41" s="22" t="s">
        <v>29</v>
      </c>
      <c r="D41" s="22" t="s">
        <v>96</v>
      </c>
      <c r="E41" s="22" t="s">
        <v>114</v>
      </c>
      <c r="F41" s="51">
        <v>0</v>
      </c>
      <c r="G41" s="52"/>
      <c r="H41" s="12">
        <f t="shared" ref="H41:H70" si="17">F41*G41%</f>
        <v>0</v>
      </c>
      <c r="I41" s="14">
        <f t="shared" ref="I41:I70" si="18">F41+H41</f>
        <v>0</v>
      </c>
      <c r="J41" s="32">
        <v>25</v>
      </c>
      <c r="K41" s="13">
        <f t="shared" si="9"/>
        <v>0</v>
      </c>
      <c r="L41" s="13">
        <f t="shared" si="10"/>
        <v>0</v>
      </c>
      <c r="M41" s="13">
        <f t="shared" si="11"/>
        <v>0</v>
      </c>
    </row>
    <row r="42" spans="1:13" ht="39.9" customHeight="1" x14ac:dyDescent="0.3">
      <c r="A42" s="44" t="s">
        <v>30</v>
      </c>
      <c r="B42" s="22" t="s">
        <v>153</v>
      </c>
      <c r="C42" s="22" t="s">
        <v>62</v>
      </c>
      <c r="D42" s="22" t="s">
        <v>100</v>
      </c>
      <c r="E42" s="22" t="s">
        <v>124</v>
      </c>
      <c r="F42" s="51">
        <v>0</v>
      </c>
      <c r="G42" s="52"/>
      <c r="H42" s="12">
        <f t="shared" si="17"/>
        <v>0</v>
      </c>
      <c r="I42" s="14">
        <f t="shared" si="18"/>
        <v>0</v>
      </c>
      <c r="J42" s="32">
        <v>300</v>
      </c>
      <c r="K42" s="13">
        <f t="shared" si="9"/>
        <v>0</v>
      </c>
      <c r="L42" s="13">
        <f t="shared" si="10"/>
        <v>0</v>
      </c>
      <c r="M42" s="13">
        <f t="shared" si="11"/>
        <v>0</v>
      </c>
    </row>
    <row r="43" spans="1:13" ht="39.9" customHeight="1" x14ac:dyDescent="0.3">
      <c r="A43" s="44" t="s">
        <v>31</v>
      </c>
      <c r="B43" s="22" t="s">
        <v>154</v>
      </c>
      <c r="C43" s="22" t="s">
        <v>32</v>
      </c>
      <c r="D43" s="48" t="s">
        <v>277</v>
      </c>
      <c r="E43" s="22" t="s">
        <v>194</v>
      </c>
      <c r="F43" s="51">
        <v>0</v>
      </c>
      <c r="G43" s="52"/>
      <c r="H43" s="12">
        <f t="shared" si="17"/>
        <v>0</v>
      </c>
      <c r="I43" s="14">
        <f t="shared" si="18"/>
        <v>0</v>
      </c>
      <c r="J43" s="32">
        <v>5</v>
      </c>
      <c r="K43" s="13">
        <f t="shared" si="9"/>
        <v>0</v>
      </c>
      <c r="L43" s="13">
        <f t="shared" si="10"/>
        <v>0</v>
      </c>
      <c r="M43" s="13">
        <f t="shared" si="11"/>
        <v>0</v>
      </c>
    </row>
    <row r="44" spans="1:13" s="17" customFormat="1" ht="39.9" customHeight="1" x14ac:dyDescent="0.25">
      <c r="A44" s="44" t="s">
        <v>310</v>
      </c>
      <c r="B44" s="22" t="s">
        <v>286</v>
      </c>
      <c r="C44" s="40" t="s">
        <v>271</v>
      </c>
      <c r="D44" s="22" t="s">
        <v>272</v>
      </c>
      <c r="E44" s="22" t="s">
        <v>273</v>
      </c>
      <c r="F44" s="51">
        <v>0</v>
      </c>
      <c r="G44" s="52"/>
      <c r="H44" s="12">
        <f t="shared" ref="H44" si="19">F44*G44%</f>
        <v>0</v>
      </c>
      <c r="I44" s="14">
        <f t="shared" ref="I44" si="20">F44+H44</f>
        <v>0</v>
      </c>
      <c r="J44" s="32">
        <v>95</v>
      </c>
      <c r="K44" s="13">
        <f t="shared" ref="K44" si="21">F44*J44</f>
        <v>0</v>
      </c>
      <c r="L44" s="13">
        <f t="shared" ref="L44" si="22">H44*J44</f>
        <v>0</v>
      </c>
      <c r="M44" s="13">
        <f t="shared" ref="M44" si="23">I44*J44</f>
        <v>0</v>
      </c>
    </row>
    <row r="45" spans="1:13" ht="39.9" customHeight="1" x14ac:dyDescent="0.3">
      <c r="A45" s="44" t="s">
        <v>74</v>
      </c>
      <c r="B45" s="29" t="s">
        <v>155</v>
      </c>
      <c r="C45" s="22" t="s">
        <v>33</v>
      </c>
      <c r="D45" s="22" t="s">
        <v>88</v>
      </c>
      <c r="E45" s="22" t="s">
        <v>174</v>
      </c>
      <c r="F45" s="51">
        <v>0</v>
      </c>
      <c r="G45" s="52"/>
      <c r="H45" s="12">
        <f t="shared" si="17"/>
        <v>0</v>
      </c>
      <c r="I45" s="14">
        <f t="shared" si="18"/>
        <v>0</v>
      </c>
      <c r="J45" s="32">
        <v>80</v>
      </c>
      <c r="K45" s="13">
        <f t="shared" si="9"/>
        <v>0</v>
      </c>
      <c r="L45" s="13">
        <f t="shared" si="10"/>
        <v>0</v>
      </c>
      <c r="M45" s="13">
        <f t="shared" si="11"/>
        <v>0</v>
      </c>
    </row>
    <row r="46" spans="1:13" ht="39.9" customHeight="1" x14ac:dyDescent="0.3">
      <c r="A46" s="44" t="s">
        <v>34</v>
      </c>
      <c r="B46" s="22" t="s">
        <v>155</v>
      </c>
      <c r="C46" s="22" t="s">
        <v>35</v>
      </c>
      <c r="D46" s="22" t="s">
        <v>101</v>
      </c>
      <c r="E46" s="22" t="s">
        <v>125</v>
      </c>
      <c r="F46" s="51">
        <v>0</v>
      </c>
      <c r="G46" s="52"/>
      <c r="H46" s="12">
        <f t="shared" si="17"/>
        <v>0</v>
      </c>
      <c r="I46" s="14">
        <f t="shared" si="18"/>
        <v>0</v>
      </c>
      <c r="J46" s="32">
        <v>115</v>
      </c>
      <c r="K46" s="13">
        <f t="shared" si="9"/>
        <v>0</v>
      </c>
      <c r="L46" s="13">
        <f t="shared" si="10"/>
        <v>0</v>
      </c>
      <c r="M46" s="13">
        <f t="shared" si="11"/>
        <v>0</v>
      </c>
    </row>
    <row r="47" spans="1:13" s="5" customFormat="1" ht="39.9" customHeight="1" x14ac:dyDescent="0.3">
      <c r="A47" s="44" t="s">
        <v>209</v>
      </c>
      <c r="B47" s="22" t="s">
        <v>210</v>
      </c>
      <c r="C47" s="22" t="s">
        <v>211</v>
      </c>
      <c r="D47" s="48" t="s">
        <v>277</v>
      </c>
      <c r="E47" s="22" t="s">
        <v>212</v>
      </c>
      <c r="F47" s="51">
        <v>0</v>
      </c>
      <c r="G47" s="52"/>
      <c r="H47" s="12">
        <f t="shared" si="17"/>
        <v>0</v>
      </c>
      <c r="I47" s="14">
        <f t="shared" si="18"/>
        <v>0</v>
      </c>
      <c r="J47" s="32">
        <v>5</v>
      </c>
      <c r="K47" s="13">
        <f t="shared" si="9"/>
        <v>0</v>
      </c>
      <c r="L47" s="13">
        <f t="shared" si="10"/>
        <v>0</v>
      </c>
      <c r="M47" s="13">
        <f t="shared" si="11"/>
        <v>0</v>
      </c>
    </row>
    <row r="48" spans="1:13" ht="39.9" customHeight="1" x14ac:dyDescent="0.3">
      <c r="A48" s="44" t="s">
        <v>36</v>
      </c>
      <c r="B48" s="22" t="s">
        <v>156</v>
      </c>
      <c r="C48" s="22" t="s">
        <v>37</v>
      </c>
      <c r="D48" s="22" t="s">
        <v>102</v>
      </c>
      <c r="E48" s="22" t="s">
        <v>176</v>
      </c>
      <c r="F48" s="51">
        <v>0</v>
      </c>
      <c r="G48" s="52"/>
      <c r="H48" s="12">
        <f t="shared" si="17"/>
        <v>0</v>
      </c>
      <c r="I48" s="14">
        <f t="shared" si="18"/>
        <v>0</v>
      </c>
      <c r="J48" s="32">
        <v>100</v>
      </c>
      <c r="K48" s="13">
        <f t="shared" si="9"/>
        <v>0</v>
      </c>
      <c r="L48" s="13">
        <f t="shared" si="10"/>
        <v>0</v>
      </c>
      <c r="M48" s="13">
        <f t="shared" si="11"/>
        <v>0</v>
      </c>
    </row>
    <row r="49" spans="1:13" s="65" customFormat="1" ht="39.9" customHeight="1" x14ac:dyDescent="0.3">
      <c r="A49" s="44" t="s">
        <v>294</v>
      </c>
      <c r="B49" s="22" t="s">
        <v>279</v>
      </c>
      <c r="C49" s="31" t="s">
        <v>293</v>
      </c>
      <c r="D49" s="30" t="s">
        <v>102</v>
      </c>
      <c r="E49" s="26" t="s">
        <v>295</v>
      </c>
      <c r="F49" s="51">
        <v>0</v>
      </c>
      <c r="G49" s="52"/>
      <c r="H49" s="12">
        <f t="shared" ref="H49" si="24">F49*G49%</f>
        <v>0</v>
      </c>
      <c r="I49" s="14">
        <f t="shared" ref="I49" si="25">F49+H49</f>
        <v>0</v>
      </c>
      <c r="J49" s="32">
        <v>50</v>
      </c>
      <c r="K49" s="13">
        <f t="shared" ref="K49" si="26">F49*J49</f>
        <v>0</v>
      </c>
      <c r="L49" s="13">
        <f t="shared" ref="L49" si="27">H49*J49</f>
        <v>0</v>
      </c>
      <c r="M49" s="13">
        <f t="shared" ref="M49" si="28">I49*J49</f>
        <v>0</v>
      </c>
    </row>
    <row r="50" spans="1:13" ht="39.9" customHeight="1" x14ac:dyDescent="0.3">
      <c r="A50" s="44" t="s">
        <v>231</v>
      </c>
      <c r="B50" s="22" t="s">
        <v>233</v>
      </c>
      <c r="C50" s="22" t="s">
        <v>232</v>
      </c>
      <c r="D50" s="26" t="s">
        <v>296</v>
      </c>
      <c r="E50" s="22" t="s">
        <v>116</v>
      </c>
      <c r="F50" s="51">
        <v>0</v>
      </c>
      <c r="G50" s="52"/>
      <c r="H50" s="12">
        <f t="shared" si="17"/>
        <v>0</v>
      </c>
      <c r="I50" s="14">
        <f t="shared" si="18"/>
        <v>0</v>
      </c>
      <c r="J50" s="32">
        <v>15</v>
      </c>
      <c r="K50" s="13">
        <f t="shared" si="9"/>
        <v>0</v>
      </c>
      <c r="L50" s="13">
        <f t="shared" si="10"/>
        <v>0</v>
      </c>
      <c r="M50" s="13">
        <f t="shared" si="11"/>
        <v>0</v>
      </c>
    </row>
    <row r="51" spans="1:13" ht="39.9" customHeight="1" x14ac:dyDescent="0.3">
      <c r="A51" s="44" t="s">
        <v>220</v>
      </c>
      <c r="B51" s="24" t="s">
        <v>311</v>
      </c>
      <c r="C51" s="24" t="s">
        <v>56</v>
      </c>
      <c r="D51" s="24" t="s">
        <v>112</v>
      </c>
      <c r="E51" s="24" t="s">
        <v>199</v>
      </c>
      <c r="F51" s="51">
        <v>0</v>
      </c>
      <c r="G51" s="52"/>
      <c r="H51" s="12">
        <f>F51*G51%</f>
        <v>0</v>
      </c>
      <c r="I51" s="14">
        <f>F51+H51</f>
        <v>0</v>
      </c>
      <c r="J51" s="32">
        <v>170</v>
      </c>
      <c r="K51" s="13">
        <f>F51*J51</f>
        <v>0</v>
      </c>
      <c r="L51" s="13">
        <f>H51*J51</f>
        <v>0</v>
      </c>
      <c r="M51" s="13">
        <f>I51*J51</f>
        <v>0</v>
      </c>
    </row>
    <row r="52" spans="1:13" ht="39.9" customHeight="1" x14ac:dyDescent="0.3">
      <c r="A52" s="44" t="s">
        <v>181</v>
      </c>
      <c r="B52" s="48" t="s">
        <v>277</v>
      </c>
      <c r="C52" s="48" t="s">
        <v>277</v>
      </c>
      <c r="D52" s="48" t="s">
        <v>277</v>
      </c>
      <c r="E52" s="22" t="s">
        <v>186</v>
      </c>
      <c r="F52" s="51">
        <v>0</v>
      </c>
      <c r="G52" s="52"/>
      <c r="H52" s="12">
        <f t="shared" si="17"/>
        <v>0</v>
      </c>
      <c r="I52" s="14">
        <f t="shared" si="18"/>
        <v>0</v>
      </c>
      <c r="J52" s="32">
        <v>5</v>
      </c>
      <c r="K52" s="13">
        <f t="shared" si="9"/>
        <v>0</v>
      </c>
      <c r="L52" s="13">
        <f t="shared" si="10"/>
        <v>0</v>
      </c>
      <c r="M52" s="13">
        <f t="shared" si="11"/>
        <v>0</v>
      </c>
    </row>
    <row r="53" spans="1:13" ht="39.9" customHeight="1" x14ac:dyDescent="0.3">
      <c r="A53" s="44" t="s">
        <v>38</v>
      </c>
      <c r="B53" s="22" t="s">
        <v>157</v>
      </c>
      <c r="C53" s="22" t="s">
        <v>39</v>
      </c>
      <c r="D53" s="22" t="s">
        <v>103</v>
      </c>
      <c r="E53" s="22" t="s">
        <v>119</v>
      </c>
      <c r="F53" s="51">
        <v>0</v>
      </c>
      <c r="G53" s="52"/>
      <c r="H53" s="12">
        <f t="shared" si="17"/>
        <v>0</v>
      </c>
      <c r="I53" s="14">
        <f t="shared" si="18"/>
        <v>0</v>
      </c>
      <c r="J53" s="32">
        <v>185</v>
      </c>
      <c r="K53" s="13">
        <f t="shared" si="9"/>
        <v>0</v>
      </c>
      <c r="L53" s="13">
        <f t="shared" si="10"/>
        <v>0</v>
      </c>
      <c r="M53" s="13">
        <f t="shared" si="11"/>
        <v>0</v>
      </c>
    </row>
    <row r="54" spans="1:13" ht="39.9" customHeight="1" x14ac:dyDescent="0.3">
      <c r="A54" s="44" t="s">
        <v>40</v>
      </c>
      <c r="B54" s="22" t="s">
        <v>158</v>
      </c>
      <c r="C54" s="22" t="s">
        <v>41</v>
      </c>
      <c r="D54" s="22" t="s">
        <v>98</v>
      </c>
      <c r="E54" s="22" t="s">
        <v>123</v>
      </c>
      <c r="F54" s="51">
        <v>0</v>
      </c>
      <c r="G54" s="52"/>
      <c r="H54" s="12">
        <f t="shared" si="17"/>
        <v>0</v>
      </c>
      <c r="I54" s="14">
        <f t="shared" si="18"/>
        <v>0</v>
      </c>
      <c r="J54" s="32">
        <v>20</v>
      </c>
      <c r="K54" s="13">
        <f t="shared" si="9"/>
        <v>0</v>
      </c>
      <c r="L54" s="13">
        <f t="shared" si="10"/>
        <v>0</v>
      </c>
      <c r="M54" s="13">
        <f t="shared" si="11"/>
        <v>0</v>
      </c>
    </row>
    <row r="55" spans="1:13" ht="39.9" customHeight="1" x14ac:dyDescent="0.3">
      <c r="A55" s="44" t="s">
        <v>75</v>
      </c>
      <c r="B55" s="22" t="s">
        <v>158</v>
      </c>
      <c r="C55" s="22" t="s">
        <v>42</v>
      </c>
      <c r="D55" s="48" t="s">
        <v>277</v>
      </c>
      <c r="E55" s="22" t="s">
        <v>126</v>
      </c>
      <c r="F55" s="51">
        <v>0</v>
      </c>
      <c r="G55" s="52"/>
      <c r="H55" s="12">
        <f t="shared" si="17"/>
        <v>0</v>
      </c>
      <c r="I55" s="14">
        <f t="shared" si="18"/>
        <v>0</v>
      </c>
      <c r="J55" s="32">
        <v>420</v>
      </c>
      <c r="K55" s="13">
        <f t="shared" si="9"/>
        <v>0</v>
      </c>
      <c r="L55" s="13">
        <f t="shared" si="10"/>
        <v>0</v>
      </c>
      <c r="M55" s="13">
        <f t="shared" si="11"/>
        <v>0</v>
      </c>
    </row>
    <row r="56" spans="1:13" ht="39.9" customHeight="1" x14ac:dyDescent="0.3">
      <c r="A56" s="44" t="s">
        <v>76</v>
      </c>
      <c r="B56" s="22" t="s">
        <v>287</v>
      </c>
      <c r="C56" s="48" t="s">
        <v>277</v>
      </c>
      <c r="D56" s="48" t="s">
        <v>277</v>
      </c>
      <c r="E56" s="22" t="s">
        <v>307</v>
      </c>
      <c r="F56" s="51">
        <v>0</v>
      </c>
      <c r="G56" s="52"/>
      <c r="H56" s="12">
        <f t="shared" si="17"/>
        <v>0</v>
      </c>
      <c r="I56" s="14">
        <f t="shared" si="18"/>
        <v>0</v>
      </c>
      <c r="J56" s="32">
        <v>6</v>
      </c>
      <c r="K56" s="13">
        <f t="shared" si="9"/>
        <v>0</v>
      </c>
      <c r="L56" s="13">
        <f t="shared" si="10"/>
        <v>0</v>
      </c>
      <c r="M56" s="13">
        <f t="shared" si="11"/>
        <v>0</v>
      </c>
    </row>
    <row r="57" spans="1:13" ht="39.9" customHeight="1" x14ac:dyDescent="0.3">
      <c r="A57" s="44" t="s">
        <v>312</v>
      </c>
      <c r="B57" s="22" t="s">
        <v>83</v>
      </c>
      <c r="C57" s="22" t="s">
        <v>200</v>
      </c>
      <c r="D57" s="22" t="s">
        <v>96</v>
      </c>
      <c r="E57" s="22" t="s">
        <v>118</v>
      </c>
      <c r="F57" s="51">
        <v>0</v>
      </c>
      <c r="G57" s="52"/>
      <c r="H57" s="12">
        <f t="shared" si="17"/>
        <v>0</v>
      </c>
      <c r="I57" s="14">
        <f t="shared" si="18"/>
        <v>0</v>
      </c>
      <c r="J57" s="32">
        <v>120</v>
      </c>
      <c r="K57" s="13">
        <f t="shared" si="9"/>
        <v>0</v>
      </c>
      <c r="L57" s="13">
        <f t="shared" si="10"/>
        <v>0</v>
      </c>
      <c r="M57" s="13">
        <f t="shared" si="11"/>
        <v>0</v>
      </c>
    </row>
    <row r="58" spans="1:13" ht="39.9" customHeight="1" x14ac:dyDescent="0.3">
      <c r="A58" s="44" t="s">
        <v>43</v>
      </c>
      <c r="B58" s="22" t="s">
        <v>159</v>
      </c>
      <c r="C58" s="22" t="s">
        <v>44</v>
      </c>
      <c r="D58" s="22" t="s">
        <v>98</v>
      </c>
      <c r="E58" s="22" t="s">
        <v>116</v>
      </c>
      <c r="F58" s="51">
        <v>0</v>
      </c>
      <c r="G58" s="52"/>
      <c r="H58" s="12">
        <f t="shared" si="17"/>
        <v>0</v>
      </c>
      <c r="I58" s="14">
        <f t="shared" si="18"/>
        <v>0</v>
      </c>
      <c r="J58" s="32">
        <v>20</v>
      </c>
      <c r="K58" s="13">
        <f t="shared" si="9"/>
        <v>0</v>
      </c>
      <c r="L58" s="13">
        <f t="shared" si="10"/>
        <v>0</v>
      </c>
      <c r="M58" s="13">
        <f t="shared" si="11"/>
        <v>0</v>
      </c>
    </row>
    <row r="59" spans="1:13" s="65" customFormat="1" ht="39.9" customHeight="1" x14ac:dyDescent="0.3">
      <c r="A59" s="44" t="s">
        <v>297</v>
      </c>
      <c r="B59" s="22" t="s">
        <v>280</v>
      </c>
      <c r="C59" s="22" t="s">
        <v>298</v>
      </c>
      <c r="D59" s="22" t="s">
        <v>299</v>
      </c>
      <c r="E59" s="22" t="s">
        <v>205</v>
      </c>
      <c r="F59" s="51">
        <v>0</v>
      </c>
      <c r="G59" s="52"/>
      <c r="H59" s="12">
        <f t="shared" ref="H59" si="29">F59*G59%</f>
        <v>0</v>
      </c>
      <c r="I59" s="14">
        <f t="shared" ref="I59" si="30">F59+H59</f>
        <v>0</v>
      </c>
      <c r="J59" s="32">
        <v>200</v>
      </c>
      <c r="K59" s="13">
        <f t="shared" ref="K59" si="31">F59*J59</f>
        <v>0</v>
      </c>
      <c r="L59" s="13">
        <f t="shared" ref="L59" si="32">H59*J59</f>
        <v>0</v>
      </c>
      <c r="M59" s="13">
        <f t="shared" ref="M59" si="33">I59*J59</f>
        <v>0</v>
      </c>
    </row>
    <row r="60" spans="1:13" ht="39.9" customHeight="1" x14ac:dyDescent="0.3">
      <c r="A60" s="44" t="s">
        <v>45</v>
      </c>
      <c r="B60" s="22" t="s">
        <v>160</v>
      </c>
      <c r="C60" s="22" t="s">
        <v>46</v>
      </c>
      <c r="D60" s="22" t="s">
        <v>104</v>
      </c>
      <c r="E60" s="22" t="s">
        <v>118</v>
      </c>
      <c r="F60" s="51">
        <v>0</v>
      </c>
      <c r="G60" s="52"/>
      <c r="H60" s="12">
        <f t="shared" si="17"/>
        <v>0</v>
      </c>
      <c r="I60" s="14">
        <f t="shared" si="18"/>
        <v>0</v>
      </c>
      <c r="J60" s="32">
        <v>15</v>
      </c>
      <c r="K60" s="13">
        <f t="shared" si="9"/>
        <v>0</v>
      </c>
      <c r="L60" s="13">
        <f t="shared" si="10"/>
        <v>0</v>
      </c>
      <c r="M60" s="13">
        <f t="shared" si="11"/>
        <v>0</v>
      </c>
    </row>
    <row r="61" spans="1:13" s="16" customFormat="1" ht="39.9" customHeight="1" x14ac:dyDescent="0.3">
      <c r="A61" s="44" t="s">
        <v>248</v>
      </c>
      <c r="B61" s="22" t="s">
        <v>249</v>
      </c>
      <c r="C61" s="30" t="s">
        <v>250</v>
      </c>
      <c r="D61" s="22" t="s">
        <v>88</v>
      </c>
      <c r="E61" s="22" t="s">
        <v>114</v>
      </c>
      <c r="F61" s="51">
        <v>0</v>
      </c>
      <c r="G61" s="52"/>
      <c r="H61" s="12">
        <f t="shared" ref="H61" si="34">F61*G61%</f>
        <v>0</v>
      </c>
      <c r="I61" s="14">
        <f t="shared" ref="I61" si="35">F61+H61</f>
        <v>0</v>
      </c>
      <c r="J61" s="32">
        <v>220</v>
      </c>
      <c r="K61" s="13">
        <f t="shared" ref="K61" si="36">F61*J61</f>
        <v>0</v>
      </c>
      <c r="L61" s="13">
        <f t="shared" ref="L61" si="37">H61*J61</f>
        <v>0</v>
      </c>
      <c r="M61" s="13">
        <f t="shared" ref="M61" si="38">I61*J61</f>
        <v>0</v>
      </c>
    </row>
    <row r="62" spans="1:13" ht="39.9" customHeight="1" x14ac:dyDescent="0.3">
      <c r="A62" s="44" t="s">
        <v>47</v>
      </c>
      <c r="B62" s="22" t="s">
        <v>161</v>
      </c>
      <c r="C62" s="22" t="s">
        <v>48</v>
      </c>
      <c r="D62" s="22" t="s">
        <v>105</v>
      </c>
      <c r="E62" s="22" t="s">
        <v>114</v>
      </c>
      <c r="F62" s="51">
        <v>0</v>
      </c>
      <c r="G62" s="52"/>
      <c r="H62" s="12">
        <f t="shared" si="17"/>
        <v>0</v>
      </c>
      <c r="I62" s="14">
        <f t="shared" si="18"/>
        <v>0</v>
      </c>
      <c r="J62" s="32">
        <v>20</v>
      </c>
      <c r="K62" s="13">
        <f t="shared" si="9"/>
        <v>0</v>
      </c>
      <c r="L62" s="13">
        <f t="shared" si="10"/>
        <v>0</v>
      </c>
      <c r="M62" s="13">
        <f t="shared" si="11"/>
        <v>0</v>
      </c>
    </row>
    <row r="63" spans="1:13" ht="39.9" customHeight="1" x14ac:dyDescent="0.3">
      <c r="A63" s="44" t="s">
        <v>77</v>
      </c>
      <c r="B63" s="22" t="s">
        <v>162</v>
      </c>
      <c r="C63" s="22" t="s">
        <v>49</v>
      </c>
      <c r="D63" s="22" t="s">
        <v>106</v>
      </c>
      <c r="E63" s="22" t="s">
        <v>198</v>
      </c>
      <c r="F63" s="51">
        <v>0</v>
      </c>
      <c r="G63" s="52"/>
      <c r="H63" s="12">
        <f t="shared" si="17"/>
        <v>0</v>
      </c>
      <c r="I63" s="14">
        <f t="shared" si="18"/>
        <v>0</v>
      </c>
      <c r="J63" s="32">
        <v>130</v>
      </c>
      <c r="K63" s="13">
        <f t="shared" si="9"/>
        <v>0</v>
      </c>
      <c r="L63" s="13">
        <f t="shared" si="10"/>
        <v>0</v>
      </c>
      <c r="M63" s="13">
        <f t="shared" si="11"/>
        <v>0</v>
      </c>
    </row>
    <row r="64" spans="1:13" ht="39.9" customHeight="1" x14ac:dyDescent="0.3">
      <c r="A64" s="44" t="s">
        <v>234</v>
      </c>
      <c r="B64" s="22" t="s">
        <v>162</v>
      </c>
      <c r="C64" s="22" t="s">
        <v>235</v>
      </c>
      <c r="D64" s="22" t="s">
        <v>107</v>
      </c>
      <c r="E64" s="22" t="s">
        <v>236</v>
      </c>
      <c r="F64" s="51">
        <v>0</v>
      </c>
      <c r="G64" s="52"/>
      <c r="H64" s="12">
        <f t="shared" si="17"/>
        <v>0</v>
      </c>
      <c r="I64" s="14">
        <f t="shared" si="18"/>
        <v>0</v>
      </c>
      <c r="J64" s="32">
        <v>285</v>
      </c>
      <c r="K64" s="13">
        <f t="shared" si="9"/>
        <v>0</v>
      </c>
      <c r="L64" s="13">
        <f t="shared" si="10"/>
        <v>0</v>
      </c>
      <c r="M64" s="13">
        <f t="shared" si="11"/>
        <v>0</v>
      </c>
    </row>
    <row r="65" spans="1:13" ht="39.9" customHeight="1" x14ac:dyDescent="0.3">
      <c r="A65" s="44" t="s">
        <v>50</v>
      </c>
      <c r="B65" s="22" t="s">
        <v>163</v>
      </c>
      <c r="C65" s="22" t="s">
        <v>51</v>
      </c>
      <c r="D65" s="25">
        <v>0.03</v>
      </c>
      <c r="E65" s="22" t="s">
        <v>127</v>
      </c>
      <c r="F65" s="51">
        <v>0</v>
      </c>
      <c r="G65" s="52"/>
      <c r="H65" s="12">
        <f t="shared" si="17"/>
        <v>0</v>
      </c>
      <c r="I65" s="14">
        <f t="shared" si="18"/>
        <v>0</v>
      </c>
      <c r="J65" s="32">
        <v>860</v>
      </c>
      <c r="K65" s="13">
        <f t="shared" si="9"/>
        <v>0</v>
      </c>
      <c r="L65" s="13">
        <f t="shared" si="10"/>
        <v>0</v>
      </c>
      <c r="M65" s="13">
        <f t="shared" si="11"/>
        <v>0</v>
      </c>
    </row>
    <row r="66" spans="1:13" s="5" customFormat="1" ht="39.9" customHeight="1" x14ac:dyDescent="0.3">
      <c r="A66" s="44" t="s">
        <v>50</v>
      </c>
      <c r="B66" s="22" t="s">
        <v>163</v>
      </c>
      <c r="C66" s="22" t="s">
        <v>213</v>
      </c>
      <c r="D66" s="25">
        <v>0.03</v>
      </c>
      <c r="E66" s="22" t="s">
        <v>186</v>
      </c>
      <c r="F66" s="51">
        <v>0</v>
      </c>
      <c r="G66" s="52"/>
      <c r="H66" s="12">
        <f t="shared" si="17"/>
        <v>0</v>
      </c>
      <c r="I66" s="14">
        <f t="shared" si="18"/>
        <v>0</v>
      </c>
      <c r="J66" s="32">
        <v>5</v>
      </c>
      <c r="K66" s="13">
        <f t="shared" si="9"/>
        <v>0</v>
      </c>
      <c r="L66" s="13">
        <f t="shared" si="10"/>
        <v>0</v>
      </c>
      <c r="M66" s="13">
        <f t="shared" si="11"/>
        <v>0</v>
      </c>
    </row>
    <row r="67" spans="1:13" s="43" customFormat="1" ht="39.9" customHeight="1" x14ac:dyDescent="0.3">
      <c r="A67" s="44" t="s">
        <v>52</v>
      </c>
      <c r="B67" s="22" t="s">
        <v>288</v>
      </c>
      <c r="C67" s="22" t="s">
        <v>276</v>
      </c>
      <c r="D67" s="48" t="s">
        <v>277</v>
      </c>
      <c r="E67" s="22" t="s">
        <v>230</v>
      </c>
      <c r="F67" s="51">
        <v>0</v>
      </c>
      <c r="G67" s="52"/>
      <c r="H67" s="12">
        <f t="shared" ref="H67:H68" si="39">F67*G67%</f>
        <v>0</v>
      </c>
      <c r="I67" s="14">
        <f t="shared" ref="I67:I68" si="40">F67+H67</f>
        <v>0</v>
      </c>
      <c r="J67" s="32">
        <v>250</v>
      </c>
      <c r="K67" s="13">
        <f t="shared" ref="K67:K68" si="41">F67*J67</f>
        <v>0</v>
      </c>
      <c r="L67" s="13">
        <f t="shared" ref="L67:L68" si="42">H67*J67</f>
        <v>0</v>
      </c>
      <c r="M67" s="13">
        <f t="shared" ref="M67:M68" si="43">I67*J67</f>
        <v>0</v>
      </c>
    </row>
    <row r="68" spans="1:13" s="65" customFormat="1" ht="39.9" customHeight="1" x14ac:dyDescent="0.3">
      <c r="A68" s="44" t="s">
        <v>281</v>
      </c>
      <c r="B68" s="22" t="s">
        <v>288</v>
      </c>
      <c r="C68" s="22" t="s">
        <v>276</v>
      </c>
      <c r="D68" s="48"/>
      <c r="E68" s="22" t="s">
        <v>282</v>
      </c>
      <c r="F68" s="51">
        <f>-F67+F69</f>
        <v>0</v>
      </c>
      <c r="G68" s="52"/>
      <c r="H68" s="12">
        <f t="shared" si="39"/>
        <v>0</v>
      </c>
      <c r="I68" s="14">
        <f t="shared" si="40"/>
        <v>0</v>
      </c>
      <c r="J68" s="32">
        <v>200</v>
      </c>
      <c r="K68" s="13">
        <f t="shared" si="41"/>
        <v>0</v>
      </c>
      <c r="L68" s="13">
        <f t="shared" si="42"/>
        <v>0</v>
      </c>
      <c r="M68" s="13">
        <f t="shared" si="43"/>
        <v>0</v>
      </c>
    </row>
    <row r="69" spans="1:13" s="17" customFormat="1" ht="39.9" customHeight="1" x14ac:dyDescent="0.25">
      <c r="A69" s="44" t="s">
        <v>257</v>
      </c>
      <c r="B69" s="22" t="s">
        <v>258</v>
      </c>
      <c r="C69" s="40" t="s">
        <v>259</v>
      </c>
      <c r="D69" s="22" t="s">
        <v>98</v>
      </c>
      <c r="E69" s="24" t="s">
        <v>260</v>
      </c>
      <c r="F69" s="51">
        <v>0</v>
      </c>
      <c r="G69" s="52"/>
      <c r="H69" s="12">
        <f t="shared" ref="H69" si="44">F69*G69%</f>
        <v>0</v>
      </c>
      <c r="I69" s="14">
        <f t="shared" ref="I69" si="45">F69+H69</f>
        <v>0</v>
      </c>
      <c r="J69" s="32">
        <v>40</v>
      </c>
      <c r="K69" s="13">
        <f t="shared" ref="K69" si="46">F69*J69</f>
        <v>0</v>
      </c>
      <c r="L69" s="13">
        <f t="shared" ref="L69" si="47">H69*J69</f>
        <v>0</v>
      </c>
      <c r="M69" s="13">
        <f t="shared" ref="M69" si="48">I69*J69</f>
        <v>0</v>
      </c>
    </row>
    <row r="70" spans="1:13" ht="39.9" customHeight="1" x14ac:dyDescent="0.3">
      <c r="A70" s="44" t="s">
        <v>78</v>
      </c>
      <c r="B70" s="22" t="s">
        <v>164</v>
      </c>
      <c r="C70" s="22" t="s">
        <v>85</v>
      </c>
      <c r="D70" s="22" t="s">
        <v>107</v>
      </c>
      <c r="E70" s="22" t="s">
        <v>128</v>
      </c>
      <c r="F70" s="51">
        <v>0</v>
      </c>
      <c r="G70" s="52"/>
      <c r="H70" s="12">
        <f t="shared" si="17"/>
        <v>0</v>
      </c>
      <c r="I70" s="14">
        <f t="shared" si="18"/>
        <v>0</v>
      </c>
      <c r="J70" s="32">
        <v>110</v>
      </c>
      <c r="K70" s="13">
        <f t="shared" ref="K70:K79" si="49">F70*J70</f>
        <v>0</v>
      </c>
      <c r="L70" s="13">
        <f t="shared" ref="L70:L79" si="50">H70*J70</f>
        <v>0</v>
      </c>
      <c r="M70" s="13">
        <f t="shared" ref="M70:M79" si="51">I70*J70</f>
        <v>0</v>
      </c>
    </row>
    <row r="71" spans="1:13" ht="39.9" customHeight="1" x14ac:dyDescent="0.3">
      <c r="A71" s="44" t="s">
        <v>215</v>
      </c>
      <c r="B71" s="32" t="s">
        <v>214</v>
      </c>
      <c r="C71" s="24" t="s">
        <v>86</v>
      </c>
      <c r="D71" s="24" t="s">
        <v>89</v>
      </c>
      <c r="E71" s="24" t="s">
        <v>119</v>
      </c>
      <c r="F71" s="51">
        <v>0</v>
      </c>
      <c r="G71" s="52"/>
      <c r="H71" s="69">
        <f t="shared" ref="H71:H79" si="52">F71*G71%</f>
        <v>0</v>
      </c>
      <c r="I71" s="70">
        <f t="shared" ref="I71:I79" si="53">F71+H71</f>
        <v>0</v>
      </c>
      <c r="J71" s="32">
        <v>5</v>
      </c>
      <c r="K71" s="71">
        <f t="shared" si="49"/>
        <v>0</v>
      </c>
      <c r="L71" s="71">
        <f t="shared" si="50"/>
        <v>0</v>
      </c>
      <c r="M71" s="71">
        <f t="shared" si="51"/>
        <v>0</v>
      </c>
    </row>
    <row r="72" spans="1:13" s="17" customFormat="1" ht="39.9" customHeight="1" x14ac:dyDescent="0.3">
      <c r="A72" s="44" t="s">
        <v>261</v>
      </c>
      <c r="B72" s="41" t="s">
        <v>262</v>
      </c>
      <c r="C72" s="41" t="s">
        <v>263</v>
      </c>
      <c r="D72" s="42" t="s">
        <v>264</v>
      </c>
      <c r="E72" s="22" t="s">
        <v>265</v>
      </c>
      <c r="F72" s="51">
        <v>0</v>
      </c>
      <c r="G72" s="52"/>
      <c r="H72" s="12">
        <f t="shared" ref="H72" si="54">F72*G72%</f>
        <v>0</v>
      </c>
      <c r="I72" s="14">
        <f t="shared" ref="I72" si="55">F72+H72</f>
        <v>0</v>
      </c>
      <c r="J72" s="32">
        <v>15</v>
      </c>
      <c r="K72" s="13">
        <f t="shared" ref="K72" si="56">F72*J72</f>
        <v>0</v>
      </c>
      <c r="L72" s="13">
        <f t="shared" ref="L72" si="57">H72*J72</f>
        <v>0</v>
      </c>
      <c r="M72" s="13">
        <f t="shared" ref="M72" si="58">I72*J72</f>
        <v>0</v>
      </c>
    </row>
    <row r="73" spans="1:13" ht="39.9" customHeight="1" x14ac:dyDescent="0.3">
      <c r="A73" s="44" t="s">
        <v>79</v>
      </c>
      <c r="B73" s="22" t="s">
        <v>289</v>
      </c>
      <c r="C73" s="22" t="s">
        <v>53</v>
      </c>
      <c r="D73" s="22" t="s">
        <v>108</v>
      </c>
      <c r="E73" s="22" t="s">
        <v>129</v>
      </c>
      <c r="F73" s="51">
        <v>0</v>
      </c>
      <c r="G73" s="52"/>
      <c r="H73" s="12">
        <f t="shared" si="52"/>
        <v>0</v>
      </c>
      <c r="I73" s="14">
        <f t="shared" si="53"/>
        <v>0</v>
      </c>
      <c r="J73" s="32">
        <v>700</v>
      </c>
      <c r="K73" s="13">
        <f t="shared" si="49"/>
        <v>0</v>
      </c>
      <c r="L73" s="13">
        <f t="shared" si="50"/>
        <v>0</v>
      </c>
      <c r="M73" s="13">
        <f t="shared" si="51"/>
        <v>0</v>
      </c>
    </row>
    <row r="74" spans="1:13" ht="39.9" customHeight="1" x14ac:dyDescent="0.3">
      <c r="A74" s="44" t="s">
        <v>237</v>
      </c>
      <c r="B74" s="22" t="s">
        <v>289</v>
      </c>
      <c r="C74" s="22" t="s">
        <v>238</v>
      </c>
      <c r="D74" s="22" t="s">
        <v>239</v>
      </c>
      <c r="E74" s="22" t="s">
        <v>240</v>
      </c>
      <c r="F74" s="51">
        <v>0</v>
      </c>
      <c r="G74" s="52"/>
      <c r="H74" s="12">
        <f t="shared" si="52"/>
        <v>0</v>
      </c>
      <c r="I74" s="14">
        <f t="shared" si="53"/>
        <v>0</v>
      </c>
      <c r="J74" s="32">
        <v>850</v>
      </c>
      <c r="K74" s="13">
        <f t="shared" si="49"/>
        <v>0</v>
      </c>
      <c r="L74" s="13">
        <f t="shared" si="50"/>
        <v>0</v>
      </c>
      <c r="M74" s="13">
        <f t="shared" si="51"/>
        <v>0</v>
      </c>
    </row>
    <row r="75" spans="1:13" ht="39.9" customHeight="1" x14ac:dyDescent="0.3">
      <c r="A75" s="44" t="s">
        <v>317</v>
      </c>
      <c r="B75" s="24" t="s">
        <v>165</v>
      </c>
      <c r="C75" s="24" t="s">
        <v>54</v>
      </c>
      <c r="D75" s="24" t="s">
        <v>110</v>
      </c>
      <c r="E75" s="24" t="s">
        <v>122</v>
      </c>
      <c r="F75" s="51">
        <v>0</v>
      </c>
      <c r="G75" s="52"/>
      <c r="H75" s="12">
        <f t="shared" si="52"/>
        <v>0</v>
      </c>
      <c r="I75" s="14">
        <f t="shared" si="53"/>
        <v>0</v>
      </c>
      <c r="J75" s="32">
        <v>480</v>
      </c>
      <c r="K75" s="13">
        <f t="shared" si="49"/>
        <v>0</v>
      </c>
      <c r="L75" s="13">
        <f t="shared" si="50"/>
        <v>0</v>
      </c>
      <c r="M75" s="13">
        <f t="shared" si="51"/>
        <v>0</v>
      </c>
    </row>
    <row r="76" spans="1:13" ht="39.9" customHeight="1" x14ac:dyDescent="0.3">
      <c r="A76" s="44" t="s">
        <v>182</v>
      </c>
      <c r="B76" s="48" t="s">
        <v>277</v>
      </c>
      <c r="C76" s="48" t="s">
        <v>277</v>
      </c>
      <c r="D76" s="48" t="s">
        <v>277</v>
      </c>
      <c r="E76" s="22" t="s">
        <v>196</v>
      </c>
      <c r="F76" s="51">
        <v>0</v>
      </c>
      <c r="G76" s="52"/>
      <c r="H76" s="12">
        <f>F76*G76%</f>
        <v>0</v>
      </c>
      <c r="I76" s="14">
        <f>F76+H76</f>
        <v>0</v>
      </c>
      <c r="J76" s="32">
        <v>900</v>
      </c>
      <c r="K76" s="13">
        <f>F76*J76</f>
        <v>0</v>
      </c>
      <c r="L76" s="13">
        <f>H76*J76</f>
        <v>0</v>
      </c>
      <c r="M76" s="13">
        <f>I76*J76</f>
        <v>0</v>
      </c>
    </row>
    <row r="77" spans="1:13" s="16" customFormat="1" ht="39.9" customHeight="1" x14ac:dyDescent="0.3">
      <c r="A77" s="44" t="s">
        <v>251</v>
      </c>
      <c r="B77" s="48" t="s">
        <v>277</v>
      </c>
      <c r="C77" s="48" t="s">
        <v>277</v>
      </c>
      <c r="D77" s="48" t="s">
        <v>277</v>
      </c>
      <c r="E77" s="22" t="s">
        <v>252</v>
      </c>
      <c r="F77" s="51">
        <v>0</v>
      </c>
      <c r="G77" s="52"/>
      <c r="H77" s="12">
        <f t="shared" ref="H77" si="59">F77*G77%</f>
        <v>0</v>
      </c>
      <c r="I77" s="14">
        <f t="shared" ref="I77" si="60">F77+H77</f>
        <v>0</v>
      </c>
      <c r="J77" s="32">
        <v>60</v>
      </c>
      <c r="K77" s="13">
        <f t="shared" ref="K77" si="61">F77*J77</f>
        <v>0</v>
      </c>
      <c r="L77" s="13">
        <f t="shared" ref="L77" si="62">H77*J77</f>
        <v>0</v>
      </c>
      <c r="M77" s="13">
        <f t="shared" ref="M77" si="63">I77*J77</f>
        <v>0</v>
      </c>
    </row>
    <row r="78" spans="1:13" ht="39.9" customHeight="1" x14ac:dyDescent="0.3">
      <c r="A78" s="44" t="s">
        <v>218</v>
      </c>
      <c r="B78" s="24" t="s">
        <v>219</v>
      </c>
      <c r="C78" s="24" t="s">
        <v>55</v>
      </c>
      <c r="D78" s="24" t="s">
        <v>111</v>
      </c>
      <c r="E78" s="24" t="s">
        <v>119</v>
      </c>
      <c r="F78" s="51">
        <v>0</v>
      </c>
      <c r="G78" s="52"/>
      <c r="H78" s="12">
        <f t="shared" si="52"/>
        <v>0</v>
      </c>
      <c r="I78" s="14">
        <f t="shared" si="53"/>
        <v>0</v>
      </c>
      <c r="J78" s="32">
        <v>75</v>
      </c>
      <c r="K78" s="13">
        <f t="shared" si="49"/>
        <v>0</v>
      </c>
      <c r="L78" s="13">
        <f t="shared" si="50"/>
        <v>0</v>
      </c>
      <c r="M78" s="13">
        <f t="shared" si="51"/>
        <v>0</v>
      </c>
    </row>
    <row r="79" spans="1:13" ht="39.9" customHeight="1" x14ac:dyDescent="0.3">
      <c r="A79" s="44" t="s">
        <v>57</v>
      </c>
      <c r="B79" s="22" t="s">
        <v>166</v>
      </c>
      <c r="C79" s="48" t="s">
        <v>277</v>
      </c>
      <c r="D79" s="22" t="s">
        <v>113</v>
      </c>
      <c r="E79" s="22" t="s">
        <v>131</v>
      </c>
      <c r="F79" s="51">
        <v>0</v>
      </c>
      <c r="G79" s="52"/>
      <c r="H79" s="12">
        <f t="shared" si="52"/>
        <v>0</v>
      </c>
      <c r="I79" s="14">
        <f t="shared" si="53"/>
        <v>0</v>
      </c>
      <c r="J79" s="32">
        <v>10</v>
      </c>
      <c r="K79" s="13">
        <f t="shared" si="49"/>
        <v>0</v>
      </c>
      <c r="L79" s="13">
        <f t="shared" si="50"/>
        <v>0</v>
      </c>
      <c r="M79" s="13">
        <f t="shared" si="51"/>
        <v>0</v>
      </c>
    </row>
    <row r="80" spans="1:13" s="16" customFormat="1" ht="39.9" customHeight="1" x14ac:dyDescent="0.3">
      <c r="A80" s="44" t="s">
        <v>253</v>
      </c>
      <c r="B80" s="22" t="s">
        <v>167</v>
      </c>
      <c r="C80" s="31" t="s">
        <v>254</v>
      </c>
      <c r="D80" s="22" t="s">
        <v>96</v>
      </c>
      <c r="E80" s="22" t="s">
        <v>255</v>
      </c>
      <c r="F80" s="51">
        <v>0</v>
      </c>
      <c r="G80" s="52"/>
      <c r="H80" s="12">
        <f t="shared" ref="H80" si="64">F80*G80%</f>
        <v>0</v>
      </c>
      <c r="I80" s="14">
        <f t="shared" ref="I80" si="65">F80+H80</f>
        <v>0</v>
      </c>
      <c r="J80" s="32">
        <v>115</v>
      </c>
      <c r="K80" s="13">
        <f t="shared" ref="K80" si="66">F80*J80</f>
        <v>0</v>
      </c>
      <c r="L80" s="13">
        <f t="shared" ref="L80" si="67">H80*J80</f>
        <v>0</v>
      </c>
      <c r="M80" s="13">
        <f t="shared" ref="M80" si="68">I80*J80</f>
        <v>0</v>
      </c>
    </row>
    <row r="81" spans="1:13" s="66" customFormat="1" ht="39.9" customHeight="1" thickBot="1" x14ac:dyDescent="0.35">
      <c r="A81" s="44" t="s">
        <v>283</v>
      </c>
      <c r="B81" s="22" t="s">
        <v>318</v>
      </c>
      <c r="C81" s="76" t="s">
        <v>300</v>
      </c>
      <c r="D81" s="78" t="s">
        <v>301</v>
      </c>
      <c r="E81" s="78" t="s">
        <v>302</v>
      </c>
      <c r="F81" s="51">
        <v>0</v>
      </c>
      <c r="G81" s="52"/>
      <c r="H81" s="12">
        <f t="shared" ref="H81" si="69">F81*G81%</f>
        <v>0</v>
      </c>
      <c r="I81" s="14">
        <f t="shared" ref="I81" si="70">F81+H81</f>
        <v>0</v>
      </c>
      <c r="J81" s="32">
        <v>440</v>
      </c>
      <c r="K81" s="13">
        <f t="shared" ref="K81" si="71">F81*J81</f>
        <v>0</v>
      </c>
      <c r="L81" s="13">
        <f t="shared" ref="L81" si="72">H81*J81</f>
        <v>0</v>
      </c>
      <c r="M81" s="13">
        <f t="shared" ref="M81" si="73">I81*J81</f>
        <v>0</v>
      </c>
    </row>
    <row r="82" spans="1:13" ht="39.9" customHeight="1" thickBot="1" x14ac:dyDescent="0.35">
      <c r="A82" s="84" t="s">
        <v>61</v>
      </c>
      <c r="B82" s="85"/>
      <c r="C82" s="85"/>
      <c r="D82" s="56"/>
      <c r="E82" s="56"/>
      <c r="F82" s="57">
        <f>SUM(F6:F81)</f>
        <v>0</v>
      </c>
      <c r="G82" s="58"/>
      <c r="H82" s="59">
        <f>SUM(H6:H81)</f>
        <v>0</v>
      </c>
      <c r="I82" s="60">
        <f>SUM(I6:I81)</f>
        <v>0</v>
      </c>
      <c r="J82" s="61"/>
      <c r="K82" s="62">
        <f xml:space="preserve"> SUM(K6:K81)</f>
        <v>0</v>
      </c>
      <c r="L82" s="62">
        <f>SUM(L6:L81)</f>
        <v>0</v>
      </c>
      <c r="M82" s="63">
        <f>SUM(M6:M81)</f>
        <v>0</v>
      </c>
    </row>
    <row r="83" spans="1:13" x14ac:dyDescent="0.3">
      <c r="I83" s="4"/>
      <c r="K83" s="4"/>
    </row>
    <row r="84" spans="1:13" x14ac:dyDescent="0.3">
      <c r="A84" s="83"/>
      <c r="B84" s="83"/>
      <c r="C84" s="83"/>
      <c r="D84" s="33"/>
      <c r="E84" s="33"/>
      <c r="I84" s="4"/>
      <c r="K84" s="4"/>
    </row>
    <row r="85" spans="1:13" x14ac:dyDescent="0.3">
      <c r="A85" s="82" t="s">
        <v>67</v>
      </c>
      <c r="B85" s="82"/>
      <c r="C85" s="64">
        <f>K82</f>
        <v>0</v>
      </c>
      <c r="D85" s="34"/>
      <c r="E85" s="34"/>
      <c r="I85" s="4"/>
      <c r="J85" s="15"/>
      <c r="K85" s="4"/>
    </row>
    <row r="86" spans="1:13" x14ac:dyDescent="0.3">
      <c r="A86" s="82" t="s">
        <v>66</v>
      </c>
      <c r="B86" s="82"/>
      <c r="C86" s="64">
        <f>L82</f>
        <v>0</v>
      </c>
      <c r="D86" s="34"/>
      <c r="E86" s="34"/>
      <c r="I86" s="4"/>
      <c r="K86" s="4"/>
      <c r="L86" s="1"/>
    </row>
    <row r="87" spans="1:13" ht="17.25" customHeight="1" x14ac:dyDescent="0.3">
      <c r="A87" s="82" t="s">
        <v>68</v>
      </c>
      <c r="B87" s="82"/>
      <c r="C87" s="64">
        <f>M82</f>
        <v>0</v>
      </c>
      <c r="D87" s="34"/>
      <c r="E87" s="34"/>
      <c r="I87" s="4"/>
      <c r="K87" s="4"/>
      <c r="L87" s="1"/>
    </row>
    <row r="88" spans="1:13" x14ac:dyDescent="0.3">
      <c r="D88" s="35"/>
      <c r="E88" s="35"/>
      <c r="I88" s="4"/>
      <c r="K88" s="4"/>
      <c r="L88" s="1"/>
    </row>
    <row r="89" spans="1:13" x14ac:dyDescent="0.3">
      <c r="I89" s="4"/>
      <c r="K89" s="4"/>
      <c r="L89" s="1"/>
    </row>
    <row r="90" spans="1:13" ht="14.4" x14ac:dyDescent="0.3">
      <c r="A90" s="18" t="s">
        <v>195</v>
      </c>
      <c r="I90" s="4"/>
      <c r="K90" s="4"/>
      <c r="L90" s="1"/>
    </row>
  </sheetData>
  <sortState ref="A6:J82">
    <sortCondition ref="A6"/>
  </sortState>
  <mergeCells count="21">
    <mergeCell ref="K4:K5"/>
    <mergeCell ref="M4:M5"/>
    <mergeCell ref="L4:L5"/>
    <mergeCell ref="J4:J5"/>
    <mergeCell ref="F4:F5"/>
    <mergeCell ref="H4:H5"/>
    <mergeCell ref="A1:C1"/>
    <mergeCell ref="I4:I5"/>
    <mergeCell ref="A2:B2"/>
    <mergeCell ref="A3:C3"/>
    <mergeCell ref="A4:A5"/>
    <mergeCell ref="C4:C5"/>
    <mergeCell ref="G4:G5"/>
    <mergeCell ref="B4:B5"/>
    <mergeCell ref="D4:D5"/>
    <mergeCell ref="E4:E5"/>
    <mergeCell ref="A87:B87"/>
    <mergeCell ref="A84:C84"/>
    <mergeCell ref="A82:C82"/>
    <mergeCell ref="A85:B85"/>
    <mergeCell ref="A86:B86"/>
  </mergeCells>
  <pageMargins left="0.7" right="0.7" top="0.78740157499999996" bottom="0.78740157499999996" header="0.3" footer="0.3"/>
  <pageSetup paperSize="9" scale="63" orientation="landscape" r:id="rId1"/>
  <headerFooter>
    <oddHeader>&amp;R&amp;"+,Obyčejné"Příloha č. 6 zadávací dokumentace</oddHeader>
  </headerFooter>
  <rowBreaks count="4" manualBreakCount="4">
    <brk id="21" max="12" man="1"/>
    <brk id="37" max="12" man="1"/>
    <brk id="56" max="12" man="1"/>
    <brk id="2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ZZS KVK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Petra Hnátková</cp:lastModifiedBy>
  <cp:lastPrinted>2022-08-05T10:40:57Z</cp:lastPrinted>
  <dcterms:created xsi:type="dcterms:W3CDTF">2014-01-28T13:37:14Z</dcterms:created>
  <dcterms:modified xsi:type="dcterms:W3CDTF">2022-08-05T10:57:03Z</dcterms:modified>
</cp:coreProperties>
</file>