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50" yWindow="630" windowWidth="28455" windowHeight="15015"/>
  </bookViews>
  <sheets>
    <sheet name="Rekapitulace stavby" sheetId="1" r:id="rId1"/>
    <sheet name="SO 01 - pozemní komunikace" sheetId="2" r:id="rId2"/>
    <sheet name="21 - hlavní řad" sheetId="3" r:id="rId3"/>
    <sheet name="22 - přípojky" sheetId="4" r:id="rId4"/>
    <sheet name="31 - hlavní řad" sheetId="5" r:id="rId5"/>
    <sheet name="32 - přípojky" sheetId="6" r:id="rId6"/>
    <sheet name="41 - hlavní řad" sheetId="7" r:id="rId7"/>
    <sheet name="42 - přípojky" sheetId="8" r:id="rId8"/>
    <sheet name="SO 05 - plynovod" sheetId="9" r:id="rId9"/>
    <sheet name="SO 06 - veřejné osvětlení" sheetId="10" r:id="rId10"/>
    <sheet name="VON - vedlejší a ostatní ..." sheetId="11" r:id="rId11"/>
    <sheet name="Pokyny pro vyplnění" sheetId="12" r:id="rId12"/>
  </sheets>
  <definedNames>
    <definedName name="_xlnm._FilterDatabase" localSheetId="2" hidden="1">'21 - hlavní řad'!$C$89:$K$336</definedName>
    <definedName name="_xlnm._FilterDatabase" localSheetId="3" hidden="1">'22 - přípojky'!$C$86:$K$235</definedName>
    <definedName name="_xlnm._FilterDatabase" localSheetId="4" hidden="1">'31 - hlavní řad'!$C$91:$K$558</definedName>
    <definedName name="_xlnm._FilterDatabase" localSheetId="5" hidden="1">'32 - přípojky'!$C$86:$K$235</definedName>
    <definedName name="_xlnm._FilterDatabase" localSheetId="6" hidden="1">'41 - hlavní řad'!$C$86:$K$277</definedName>
    <definedName name="_xlnm._FilterDatabase" localSheetId="7" hidden="1">'42 - přípojky'!$C$86:$K$177</definedName>
    <definedName name="_xlnm._FilterDatabase" localSheetId="1" hidden="1">'SO 01 - pozemní komunikace'!$C$85:$K$427</definedName>
    <definedName name="_xlnm._FilterDatabase" localSheetId="8" hidden="1">'SO 05 - plynovod'!$C$78:$K$114</definedName>
    <definedName name="_xlnm._FilterDatabase" localSheetId="9" hidden="1">'SO 06 - veřejné osvětlení'!$C$78:$K$111</definedName>
    <definedName name="_xlnm._FilterDatabase" localSheetId="10" hidden="1">'VON - vedlejší a ostatní ...'!$C$79:$K$90</definedName>
    <definedName name="_xlnm.Print_Titles" localSheetId="2">'21 - hlavní řad'!$89:$89</definedName>
    <definedName name="_xlnm.Print_Titles" localSheetId="3">'22 - přípojky'!$86:$86</definedName>
    <definedName name="_xlnm.Print_Titles" localSheetId="4">'31 - hlavní řad'!$91:$91</definedName>
    <definedName name="_xlnm.Print_Titles" localSheetId="5">'32 - přípojky'!$86:$86</definedName>
    <definedName name="_xlnm.Print_Titles" localSheetId="6">'41 - hlavní řad'!$86:$86</definedName>
    <definedName name="_xlnm.Print_Titles" localSheetId="7">'42 - přípojky'!$86:$86</definedName>
    <definedName name="_xlnm.Print_Titles" localSheetId="0">'Rekapitulace stavby'!$49:$49</definedName>
    <definedName name="_xlnm.Print_Titles" localSheetId="1">'SO 01 - pozemní komunikace'!$85:$85</definedName>
    <definedName name="_xlnm.Print_Titles" localSheetId="8">'SO 05 - plynovod'!$78:$78</definedName>
    <definedName name="_xlnm.Print_Titles" localSheetId="9">'SO 06 - veřejné osvětlení'!$78:$78</definedName>
    <definedName name="_xlnm.Print_Titles" localSheetId="10">'VON - vedlejší a ostatní ...'!$79:$79</definedName>
    <definedName name="_xlnm.Print_Area" localSheetId="2">'21 - hlavní řad'!$C$4:$J$38,'21 - hlavní řad'!$C$44:$J$69,'21 - hlavní řad'!$C$75:$K$336</definedName>
    <definedName name="_xlnm.Print_Area" localSheetId="3">'22 - přípojky'!$C$4:$J$38,'22 - přípojky'!$C$44:$J$66,'22 - přípojky'!$C$72:$K$235</definedName>
    <definedName name="_xlnm.Print_Area" localSheetId="4">'31 - hlavní řad'!$C$4:$J$38,'31 - hlavní řad'!$C$44:$J$71,'31 - hlavní řad'!$C$77:$K$558</definedName>
    <definedName name="_xlnm.Print_Area" localSheetId="5">'32 - přípojky'!$C$4:$J$38,'32 - přípojky'!$C$44:$J$66,'32 - přípojky'!$C$72:$K$235</definedName>
    <definedName name="_xlnm.Print_Area" localSheetId="6">'41 - hlavní řad'!$C$4:$J$38,'41 - hlavní řad'!$C$44:$J$66,'41 - hlavní řad'!$C$72:$K$277</definedName>
    <definedName name="_xlnm.Print_Area" localSheetId="7">'42 - přípojky'!$C$4:$J$38,'42 - přípojky'!$C$44:$J$66,'42 - přípojky'!$C$72:$K$177</definedName>
    <definedName name="_xlnm.Print_Area" localSheetId="11">'Pokyny pro vyplnění'!$B$2:$K$69,'Pokyny pro vyplnění'!$B$72:$K$116,'Pokyny pro vyplnění'!$B$119:$K$188,'Pokyny pro vyplnění'!$B$196:$K$216</definedName>
    <definedName name="_xlnm.Print_Area" localSheetId="0">'Rekapitulace stavby'!$D$4:$AO$33,'Rekapitulace stavby'!$C$39:$AQ$65</definedName>
    <definedName name="_xlnm.Print_Area" localSheetId="1">'SO 01 - pozemní komunikace'!$C$4:$J$36,'SO 01 - pozemní komunikace'!$C$42:$J$67,'SO 01 - pozemní komunikace'!$C$73:$K$427</definedName>
    <definedName name="_xlnm.Print_Area" localSheetId="8">'SO 05 - plynovod'!$C$4:$J$36,'SO 05 - plynovod'!$C$42:$J$60,'SO 05 - plynovod'!$C$66:$K$114</definedName>
    <definedName name="_xlnm.Print_Area" localSheetId="9">'SO 06 - veřejné osvětlení'!$C$4:$J$36,'SO 06 - veřejné osvětlení'!$C$42:$J$60,'SO 06 - veřejné osvětlení'!$C$66:$K$111</definedName>
    <definedName name="_xlnm.Print_Area" localSheetId="10">'VON - vedlejší a ostatní ...'!$C$4:$J$36,'VON - vedlejší a ostatní ...'!$C$42:$J$61,'VON - vedlejší a ostatní ...'!$C$67:$K$90</definedName>
  </definedNames>
  <calcPr calcId="125725"/>
</workbook>
</file>

<file path=xl/calcChain.xml><?xml version="1.0" encoding="utf-8"?>
<calcChain xmlns="http://schemas.openxmlformats.org/spreadsheetml/2006/main">
  <c r="AY64" i="1"/>
  <c r="AX64"/>
  <c r="BI90" i="11"/>
  <c r="BH90"/>
  <c r="BG90"/>
  <c r="BF90"/>
  <c r="T90"/>
  <c r="T89" s="1"/>
  <c r="R90"/>
  <c r="R89" s="1"/>
  <c r="P90"/>
  <c r="P89" s="1"/>
  <c r="BK90"/>
  <c r="BK89" s="1"/>
  <c r="J89" s="1"/>
  <c r="J60" s="1"/>
  <c r="J90"/>
  <c r="BE90" s="1"/>
  <c r="BI88"/>
  <c r="BH88"/>
  <c r="BG88"/>
  <c r="BF88"/>
  <c r="T88"/>
  <c r="T87" s="1"/>
  <c r="R88"/>
  <c r="R87" s="1"/>
  <c r="P88"/>
  <c r="P87" s="1"/>
  <c r="BK88"/>
  <c r="BK87" s="1"/>
  <c r="J87" s="1"/>
  <c r="J59" s="1"/>
  <c r="J88"/>
  <c r="BE88" s="1"/>
  <c r="BI86"/>
  <c r="BH86"/>
  <c r="BG86"/>
  <c r="BF86"/>
  <c r="T86"/>
  <c r="R86"/>
  <c r="P86"/>
  <c r="BK86"/>
  <c r="J86"/>
  <c r="BE86" s="1"/>
  <c r="BI85"/>
  <c r="BH85"/>
  <c r="BG85"/>
  <c r="BF85"/>
  <c r="BE85"/>
  <c r="T85"/>
  <c r="R85"/>
  <c r="P85"/>
  <c r="BK85"/>
  <c r="J85"/>
  <c r="BI84"/>
  <c r="BH84"/>
  <c r="BG84"/>
  <c r="BF84"/>
  <c r="T84"/>
  <c r="R84"/>
  <c r="P84"/>
  <c r="BK84"/>
  <c r="J84"/>
  <c r="BE84" s="1"/>
  <c r="BI83"/>
  <c r="F34" s="1"/>
  <c r="BD64" i="1" s="1"/>
  <c r="BH83" i="11"/>
  <c r="F33" s="1"/>
  <c r="BC64" i="1" s="1"/>
  <c r="BG83" i="11"/>
  <c r="F32" s="1"/>
  <c r="BB64" i="1" s="1"/>
  <c r="BF83" i="11"/>
  <c r="F31" s="1"/>
  <c r="BA64" i="1" s="1"/>
  <c r="BE83" i="11"/>
  <c r="T83"/>
  <c r="T82" s="1"/>
  <c r="T81" s="1"/>
  <c r="T80" s="1"/>
  <c r="R83"/>
  <c r="R82" s="1"/>
  <c r="R81" s="1"/>
  <c r="R80" s="1"/>
  <c r="P83"/>
  <c r="P82" s="1"/>
  <c r="P81" s="1"/>
  <c r="P80" s="1"/>
  <c r="AU64" i="1" s="1"/>
  <c r="BK83" i="11"/>
  <c r="BK82" s="1"/>
  <c r="J83"/>
  <c r="J76"/>
  <c r="F74"/>
  <c r="E72"/>
  <c r="J51"/>
  <c r="F49"/>
  <c r="E47"/>
  <c r="J18"/>
  <c r="E18"/>
  <c r="F77" s="1"/>
  <c r="J17"/>
  <c r="J15"/>
  <c r="E15"/>
  <c r="F76" s="1"/>
  <c r="J14"/>
  <c r="J12"/>
  <c r="J49" s="1"/>
  <c r="E7"/>
  <c r="E70" s="1"/>
  <c r="AY63" i="1"/>
  <c r="AX63"/>
  <c r="BI111" i="10"/>
  <c r="BH111"/>
  <c r="BG111"/>
  <c r="BF111"/>
  <c r="T111"/>
  <c r="R111"/>
  <c r="P111"/>
  <c r="BK111"/>
  <c r="J111"/>
  <c r="BE111" s="1"/>
  <c r="BI110"/>
  <c r="BH110"/>
  <c r="BG110"/>
  <c r="BF110"/>
  <c r="BE110"/>
  <c r="T110"/>
  <c r="R110"/>
  <c r="P110"/>
  <c r="BK110"/>
  <c r="J110"/>
  <c r="BI109"/>
  <c r="BH109"/>
  <c r="BG109"/>
  <c r="BF109"/>
  <c r="T109"/>
  <c r="R109"/>
  <c r="P109"/>
  <c r="BK109"/>
  <c r="J109"/>
  <c r="BE109" s="1"/>
  <c r="BI108"/>
  <c r="BH108"/>
  <c r="BG108"/>
  <c r="BF108"/>
  <c r="BE108"/>
  <c r="T108"/>
  <c r="R108"/>
  <c r="P108"/>
  <c r="BK108"/>
  <c r="J108"/>
  <c r="BI107"/>
  <c r="BH107"/>
  <c r="BG107"/>
  <c r="BF107"/>
  <c r="T107"/>
  <c r="R107"/>
  <c r="P107"/>
  <c r="BK107"/>
  <c r="J107"/>
  <c r="BE107" s="1"/>
  <c r="BI106"/>
  <c r="BH106"/>
  <c r="BG106"/>
  <c r="BF106"/>
  <c r="BE106"/>
  <c r="T106"/>
  <c r="R106"/>
  <c r="P106"/>
  <c r="BK106"/>
  <c r="J106"/>
  <c r="BI105"/>
  <c r="BH105"/>
  <c r="BG105"/>
  <c r="BF105"/>
  <c r="T105"/>
  <c r="R105"/>
  <c r="P105"/>
  <c r="BK105"/>
  <c r="J105"/>
  <c r="BE105" s="1"/>
  <c r="BI104"/>
  <c r="BH104"/>
  <c r="BG104"/>
  <c r="BF104"/>
  <c r="BE104"/>
  <c r="T104"/>
  <c r="R104"/>
  <c r="P104"/>
  <c r="BK104"/>
  <c r="J104"/>
  <c r="BI103"/>
  <c r="BH103"/>
  <c r="BG103"/>
  <c r="BF103"/>
  <c r="T103"/>
  <c r="T102" s="1"/>
  <c r="R103"/>
  <c r="R102" s="1"/>
  <c r="P103"/>
  <c r="P102" s="1"/>
  <c r="BK103"/>
  <c r="BK102" s="1"/>
  <c r="J102" s="1"/>
  <c r="J59" s="1"/>
  <c r="J103"/>
  <c r="BE103" s="1"/>
  <c r="BI101"/>
  <c r="BH101"/>
  <c r="BG101"/>
  <c r="BF101"/>
  <c r="T101"/>
  <c r="R101"/>
  <c r="P101"/>
  <c r="BK101"/>
  <c r="J101"/>
  <c r="BE101" s="1"/>
  <c r="BI100"/>
  <c r="BH100"/>
  <c r="BG100"/>
  <c r="BF100"/>
  <c r="BE100"/>
  <c r="T100"/>
  <c r="R100"/>
  <c r="P100"/>
  <c r="BK100"/>
  <c r="J100"/>
  <c r="BI99"/>
  <c r="BH99"/>
  <c r="BG99"/>
  <c r="BF99"/>
  <c r="T99"/>
  <c r="R99"/>
  <c r="P99"/>
  <c r="BK99"/>
  <c r="J99"/>
  <c r="BE99" s="1"/>
  <c r="BI98"/>
  <c r="BH98"/>
  <c r="BG98"/>
  <c r="BF98"/>
  <c r="BE98"/>
  <c r="T98"/>
  <c r="R98"/>
  <c r="P98"/>
  <c r="BK98"/>
  <c r="J98"/>
  <c r="BI97"/>
  <c r="BH97"/>
  <c r="BG97"/>
  <c r="BF97"/>
  <c r="T97"/>
  <c r="T96" s="1"/>
  <c r="R97"/>
  <c r="R96" s="1"/>
  <c r="P97"/>
  <c r="P96" s="1"/>
  <c r="BK97"/>
  <c r="BK96" s="1"/>
  <c r="J96" s="1"/>
  <c r="J58" s="1"/>
  <c r="J97"/>
  <c r="BE97" s="1"/>
  <c r="BI95"/>
  <c r="BH95"/>
  <c r="BG95"/>
  <c r="BF95"/>
  <c r="BE95"/>
  <c r="T95"/>
  <c r="R95"/>
  <c r="P95"/>
  <c r="BK95"/>
  <c r="J95"/>
  <c r="BI94"/>
  <c r="BH94"/>
  <c r="BG94"/>
  <c r="BF94"/>
  <c r="T94"/>
  <c r="R94"/>
  <c r="P94"/>
  <c r="BK94"/>
  <c r="J94"/>
  <c r="BE94" s="1"/>
  <c r="BI93"/>
  <c r="BH93"/>
  <c r="BG93"/>
  <c r="BF93"/>
  <c r="BE93"/>
  <c r="T93"/>
  <c r="R93"/>
  <c r="P93"/>
  <c r="BK93"/>
  <c r="J93"/>
  <c r="BI92"/>
  <c r="BH92"/>
  <c r="BG92"/>
  <c r="BF92"/>
  <c r="T92"/>
  <c r="R92"/>
  <c r="P92"/>
  <c r="BK92"/>
  <c r="J92"/>
  <c r="BE92" s="1"/>
  <c r="BI91"/>
  <c r="BH91"/>
  <c r="BG91"/>
  <c r="BF91"/>
  <c r="BE91"/>
  <c r="T91"/>
  <c r="R91"/>
  <c r="P91"/>
  <c r="BK91"/>
  <c r="J91"/>
  <c r="BI90"/>
  <c r="BH90"/>
  <c r="BG90"/>
  <c r="BF90"/>
  <c r="BE90"/>
  <c r="T90"/>
  <c r="R90"/>
  <c r="P90"/>
  <c r="BK90"/>
  <c r="J90"/>
  <c r="BI89"/>
  <c r="BH89"/>
  <c r="BG89"/>
  <c r="BF89"/>
  <c r="BE89"/>
  <c r="T89"/>
  <c r="R89"/>
  <c r="P89"/>
  <c r="BK89"/>
  <c r="J89"/>
  <c r="BI88"/>
  <c r="BH88"/>
  <c r="BG88"/>
  <c r="BF88"/>
  <c r="BE88"/>
  <c r="T88"/>
  <c r="R88"/>
  <c r="P88"/>
  <c r="BK88"/>
  <c r="J88"/>
  <c r="BI87"/>
  <c r="BH87"/>
  <c r="BG87"/>
  <c r="BF87"/>
  <c r="BE87"/>
  <c r="T87"/>
  <c r="R87"/>
  <c r="P87"/>
  <c r="BK87"/>
  <c r="J87"/>
  <c r="BI86"/>
  <c r="BH86"/>
  <c r="BG86"/>
  <c r="BF86"/>
  <c r="BE86"/>
  <c r="T86"/>
  <c r="R86"/>
  <c r="P86"/>
  <c r="BK86"/>
  <c r="J86"/>
  <c r="BI85"/>
  <c r="BH85"/>
  <c r="BG85"/>
  <c r="BF85"/>
  <c r="BE85"/>
  <c r="T85"/>
  <c r="R85"/>
  <c r="P85"/>
  <c r="BK85"/>
  <c r="J85"/>
  <c r="BI84"/>
  <c r="BH84"/>
  <c r="BG84"/>
  <c r="BF84"/>
  <c r="BE84"/>
  <c r="T84"/>
  <c r="R84"/>
  <c r="P84"/>
  <c r="BK84"/>
  <c r="J84"/>
  <c r="BI83"/>
  <c r="BH83"/>
  <c r="BG83"/>
  <c r="BF83"/>
  <c r="BE83"/>
  <c r="T83"/>
  <c r="R83"/>
  <c r="P83"/>
  <c r="BK83"/>
  <c r="J83"/>
  <c r="BI82"/>
  <c r="BH82"/>
  <c r="BG82"/>
  <c r="BF82"/>
  <c r="BE82"/>
  <c r="T82"/>
  <c r="R82"/>
  <c r="P82"/>
  <c r="BK82"/>
  <c r="J82"/>
  <c r="BI81"/>
  <c r="F34" s="1"/>
  <c r="BD63" i="1" s="1"/>
  <c r="BH81" i="10"/>
  <c r="F33" s="1"/>
  <c r="BC63" i="1" s="1"/>
  <c r="BG81" i="10"/>
  <c r="F32" s="1"/>
  <c r="BB63" i="1" s="1"/>
  <c r="BF81" i="10"/>
  <c r="F31" s="1"/>
  <c r="BA63" i="1" s="1"/>
  <c r="BE81" i="10"/>
  <c r="T81"/>
  <c r="T80" s="1"/>
  <c r="T79" s="1"/>
  <c r="R81"/>
  <c r="R80" s="1"/>
  <c r="R79" s="1"/>
  <c r="P81"/>
  <c r="P80" s="1"/>
  <c r="P79" s="1"/>
  <c r="AU63" i="1" s="1"/>
  <c r="BK81" i="10"/>
  <c r="BK80" s="1"/>
  <c r="J81"/>
  <c r="J75"/>
  <c r="F73"/>
  <c r="E71"/>
  <c r="F52"/>
  <c r="J51"/>
  <c r="F49"/>
  <c r="E47"/>
  <c r="E45"/>
  <c r="J18"/>
  <c r="E18"/>
  <c r="F76" s="1"/>
  <c r="J17"/>
  <c r="J15"/>
  <c r="E15"/>
  <c r="F75" s="1"/>
  <c r="J14"/>
  <c r="J12"/>
  <c r="J49" s="1"/>
  <c r="E7"/>
  <c r="E69" s="1"/>
  <c r="AY62" i="1"/>
  <c r="AX62"/>
  <c r="BI114" i="9"/>
  <c r="BH114"/>
  <c r="BG114"/>
  <c r="BF114"/>
  <c r="BE114"/>
  <c r="T114"/>
  <c r="R114"/>
  <c r="P114"/>
  <c r="BK114"/>
  <c r="J114"/>
  <c r="BI113"/>
  <c r="BH113"/>
  <c r="BG113"/>
  <c r="BF113"/>
  <c r="BE113"/>
  <c r="T113"/>
  <c r="R113"/>
  <c r="P113"/>
  <c r="BK113"/>
  <c r="J113"/>
  <c r="BI112"/>
  <c r="BH112"/>
  <c r="BG112"/>
  <c r="BF112"/>
  <c r="BE112"/>
  <c r="T112"/>
  <c r="R112"/>
  <c r="P112"/>
  <c r="BK112"/>
  <c r="J112"/>
  <c r="BI111"/>
  <c r="BH111"/>
  <c r="BG111"/>
  <c r="BF111"/>
  <c r="BE111"/>
  <c r="T111"/>
  <c r="R111"/>
  <c r="P111"/>
  <c r="BK111"/>
  <c r="J111"/>
  <c r="BI110"/>
  <c r="BH110"/>
  <c r="BG110"/>
  <c r="BF110"/>
  <c r="BE110"/>
  <c r="T110"/>
  <c r="R110"/>
  <c r="P110"/>
  <c r="BK110"/>
  <c r="J110"/>
  <c r="BI109"/>
  <c r="BH109"/>
  <c r="BG109"/>
  <c r="BF109"/>
  <c r="BE109"/>
  <c r="T109"/>
  <c r="R109"/>
  <c r="P109"/>
  <c r="BK109"/>
  <c r="J109"/>
  <c r="BI108"/>
  <c r="BH108"/>
  <c r="BG108"/>
  <c r="BF108"/>
  <c r="BE108"/>
  <c r="T108"/>
  <c r="R108"/>
  <c r="P108"/>
  <c r="BK108"/>
  <c r="J108"/>
  <c r="BI107"/>
  <c r="BH107"/>
  <c r="BG107"/>
  <c r="BF107"/>
  <c r="BE107"/>
  <c r="T107"/>
  <c r="R107"/>
  <c r="P107"/>
  <c r="BK107"/>
  <c r="J107"/>
  <c r="BI106"/>
  <c r="BH106"/>
  <c r="BG106"/>
  <c r="BF106"/>
  <c r="BE106"/>
  <c r="T106"/>
  <c r="R106"/>
  <c r="P106"/>
  <c r="BK106"/>
  <c r="J106"/>
  <c r="BI105"/>
  <c r="BH105"/>
  <c r="BG105"/>
  <c r="BF105"/>
  <c r="BE105"/>
  <c r="T105"/>
  <c r="R105"/>
  <c r="P105"/>
  <c r="BK105"/>
  <c r="J105"/>
  <c r="BI104"/>
  <c r="BH104"/>
  <c r="BG104"/>
  <c r="BF104"/>
  <c r="BE104"/>
  <c r="T104"/>
  <c r="R104"/>
  <c r="P104"/>
  <c r="BK104"/>
  <c r="J104"/>
  <c r="BI103"/>
  <c r="BH103"/>
  <c r="BG103"/>
  <c r="BF103"/>
  <c r="BE103"/>
  <c r="T103"/>
  <c r="R103"/>
  <c r="P103"/>
  <c r="BK103"/>
  <c r="J103"/>
  <c r="BI102"/>
  <c r="BH102"/>
  <c r="BG102"/>
  <c r="BF102"/>
  <c r="BE102"/>
  <c r="T102"/>
  <c r="R102"/>
  <c r="P102"/>
  <c r="BK102"/>
  <c r="J102"/>
  <c r="BI101"/>
  <c r="BH101"/>
  <c r="BG101"/>
  <c r="BF101"/>
  <c r="BE101"/>
  <c r="T101"/>
  <c r="R101"/>
  <c r="P101"/>
  <c r="BK101"/>
  <c r="J101"/>
  <c r="BI100"/>
  <c r="BH100"/>
  <c r="BG100"/>
  <c r="BF100"/>
  <c r="BE100"/>
  <c r="T100"/>
  <c r="R100"/>
  <c r="P100"/>
  <c r="BK100"/>
  <c r="J100"/>
  <c r="BI99"/>
  <c r="BH99"/>
  <c r="BG99"/>
  <c r="BF99"/>
  <c r="BE99"/>
  <c r="T99"/>
  <c r="R99"/>
  <c r="P99"/>
  <c r="BK99"/>
  <c r="J99"/>
  <c r="BI98"/>
  <c r="BH98"/>
  <c r="BG98"/>
  <c r="BF98"/>
  <c r="BE98"/>
  <c r="T98"/>
  <c r="R98"/>
  <c r="P98"/>
  <c r="BK98"/>
  <c r="J98"/>
  <c r="BI97"/>
  <c r="BH97"/>
  <c r="BG97"/>
  <c r="BF97"/>
  <c r="BE97"/>
  <c r="T97"/>
  <c r="R97"/>
  <c r="P97"/>
  <c r="BK97"/>
  <c r="J97"/>
  <c r="BI96"/>
  <c r="BH96"/>
  <c r="BG96"/>
  <c r="BF96"/>
  <c r="BE96"/>
  <c r="T96"/>
  <c r="T95" s="1"/>
  <c r="R96"/>
  <c r="R95" s="1"/>
  <c r="P96"/>
  <c r="P95" s="1"/>
  <c r="BK96"/>
  <c r="BK95" s="1"/>
  <c r="J95" s="1"/>
  <c r="J59" s="1"/>
  <c r="J96"/>
  <c r="BI94"/>
  <c r="BH94"/>
  <c r="BG94"/>
  <c r="BF94"/>
  <c r="T94"/>
  <c r="R94"/>
  <c r="P94"/>
  <c r="BK94"/>
  <c r="J94"/>
  <c r="BE94" s="1"/>
  <c r="BI93"/>
  <c r="BH93"/>
  <c r="BG93"/>
  <c r="BF93"/>
  <c r="T93"/>
  <c r="R93"/>
  <c r="P93"/>
  <c r="BK93"/>
  <c r="J93"/>
  <c r="BE93" s="1"/>
  <c r="BI92"/>
  <c r="BH92"/>
  <c r="BG92"/>
  <c r="BF92"/>
  <c r="T92"/>
  <c r="R92"/>
  <c r="P92"/>
  <c r="BK92"/>
  <c r="J92"/>
  <c r="BE92" s="1"/>
  <c r="BI91"/>
  <c r="BH91"/>
  <c r="BG91"/>
  <c r="BF91"/>
  <c r="T91"/>
  <c r="R91"/>
  <c r="P91"/>
  <c r="BK91"/>
  <c r="J91"/>
  <c r="BE91" s="1"/>
  <c r="BI90"/>
  <c r="BH90"/>
  <c r="BG90"/>
  <c r="BF90"/>
  <c r="T90"/>
  <c r="R90"/>
  <c r="P90"/>
  <c r="BK90"/>
  <c r="J90"/>
  <c r="BE90" s="1"/>
  <c r="BI89"/>
  <c r="BH89"/>
  <c r="BG89"/>
  <c r="BF89"/>
  <c r="T89"/>
  <c r="R89"/>
  <c r="P89"/>
  <c r="BK89"/>
  <c r="J89"/>
  <c r="BE89" s="1"/>
  <c r="BI88"/>
  <c r="BH88"/>
  <c r="BG88"/>
  <c r="BF88"/>
  <c r="T88"/>
  <c r="R88"/>
  <c r="P88"/>
  <c r="BK88"/>
  <c r="J88"/>
  <c r="BE88" s="1"/>
  <c r="BI87"/>
  <c r="BH87"/>
  <c r="BG87"/>
  <c r="BF87"/>
  <c r="T87"/>
  <c r="R87"/>
  <c r="P87"/>
  <c r="BK87"/>
  <c r="J87"/>
  <c r="BE87" s="1"/>
  <c r="BI86"/>
  <c r="BH86"/>
  <c r="BG86"/>
  <c r="BF86"/>
  <c r="T86"/>
  <c r="R86"/>
  <c r="P86"/>
  <c r="BK86"/>
  <c r="J86"/>
  <c r="BE86" s="1"/>
  <c r="BI85"/>
  <c r="BH85"/>
  <c r="BG85"/>
  <c r="BF85"/>
  <c r="T85"/>
  <c r="R85"/>
  <c r="P85"/>
  <c r="BK85"/>
  <c r="J85"/>
  <c r="BE85" s="1"/>
  <c r="BI84"/>
  <c r="BH84"/>
  <c r="BG84"/>
  <c r="BF84"/>
  <c r="T84"/>
  <c r="R84"/>
  <c r="P84"/>
  <c r="BK84"/>
  <c r="J84"/>
  <c r="BE84" s="1"/>
  <c r="BI83"/>
  <c r="BH83"/>
  <c r="BG83"/>
  <c r="BF83"/>
  <c r="T83"/>
  <c r="R83"/>
  <c r="P83"/>
  <c r="BK83"/>
  <c r="J83"/>
  <c r="BE83" s="1"/>
  <c r="BI82"/>
  <c r="F34" s="1"/>
  <c r="BD62" i="1" s="1"/>
  <c r="BH82" i="9"/>
  <c r="F33" s="1"/>
  <c r="BC62" i="1" s="1"/>
  <c r="BG82" i="9"/>
  <c r="F32" s="1"/>
  <c r="BB62" i="1" s="1"/>
  <c r="BF82" i="9"/>
  <c r="F31" s="1"/>
  <c r="BA62" i="1" s="1"/>
  <c r="T82" i="9"/>
  <c r="T81" s="1"/>
  <c r="T80" s="1"/>
  <c r="T79" s="1"/>
  <c r="R82"/>
  <c r="R81" s="1"/>
  <c r="R80" s="1"/>
  <c r="R79" s="1"/>
  <c r="P82"/>
  <c r="P81" s="1"/>
  <c r="BK82"/>
  <c r="BK81" s="1"/>
  <c r="J82"/>
  <c r="BE82" s="1"/>
  <c r="J75"/>
  <c r="F73"/>
  <c r="E71"/>
  <c r="F52"/>
  <c r="J51"/>
  <c r="F49"/>
  <c r="E47"/>
  <c r="E45"/>
  <c r="J18"/>
  <c r="E18"/>
  <c r="F76" s="1"/>
  <c r="J17"/>
  <c r="J15"/>
  <c r="E15"/>
  <c r="F75" s="1"/>
  <c r="J14"/>
  <c r="J12"/>
  <c r="J73" s="1"/>
  <c r="E7"/>
  <c r="E69" s="1"/>
  <c r="T175" i="8"/>
  <c r="P175"/>
  <c r="P149"/>
  <c r="AY61" i="1"/>
  <c r="AX61"/>
  <c r="BI176" i="8"/>
  <c r="BH176"/>
  <c r="BG176"/>
  <c r="BF176"/>
  <c r="BE176"/>
  <c r="T176"/>
  <c r="R176"/>
  <c r="R175" s="1"/>
  <c r="P176"/>
  <c r="BK176"/>
  <c r="BK175" s="1"/>
  <c r="J175" s="1"/>
  <c r="J65" s="1"/>
  <c r="J176"/>
  <c r="BI173"/>
  <c r="BH173"/>
  <c r="BG173"/>
  <c r="BF173"/>
  <c r="T173"/>
  <c r="R173"/>
  <c r="P173"/>
  <c r="BK173"/>
  <c r="J173"/>
  <c r="BE173" s="1"/>
  <c r="BI170"/>
  <c r="BH170"/>
  <c r="BG170"/>
  <c r="BF170"/>
  <c r="T170"/>
  <c r="R170"/>
  <c r="P170"/>
  <c r="BK170"/>
  <c r="J170"/>
  <c r="BE170" s="1"/>
  <c r="BI167"/>
  <c r="BH167"/>
  <c r="BG167"/>
  <c r="BF167"/>
  <c r="T167"/>
  <c r="R167"/>
  <c r="P167"/>
  <c r="BK167"/>
  <c r="J167"/>
  <c r="BE167" s="1"/>
  <c r="BI164"/>
  <c r="BH164"/>
  <c r="BG164"/>
  <c r="BF164"/>
  <c r="T164"/>
  <c r="R164"/>
  <c r="P164"/>
  <c r="BK164"/>
  <c r="J164"/>
  <c r="BE164" s="1"/>
  <c r="BI162"/>
  <c r="BH162"/>
  <c r="BG162"/>
  <c r="BF162"/>
  <c r="T162"/>
  <c r="R162"/>
  <c r="P162"/>
  <c r="BK162"/>
  <c r="J162"/>
  <c r="BE162" s="1"/>
  <c r="BI159"/>
  <c r="BH159"/>
  <c r="BG159"/>
  <c r="BF159"/>
  <c r="T159"/>
  <c r="R159"/>
  <c r="P159"/>
  <c r="BK159"/>
  <c r="J159"/>
  <c r="BE159" s="1"/>
  <c r="BI157"/>
  <c r="BH157"/>
  <c r="BG157"/>
  <c r="BF157"/>
  <c r="T157"/>
  <c r="R157"/>
  <c r="R153" s="1"/>
  <c r="P157"/>
  <c r="BK157"/>
  <c r="J157"/>
  <c r="BE157" s="1"/>
  <c r="BI154"/>
  <c r="BH154"/>
  <c r="BG154"/>
  <c r="BF154"/>
  <c r="T154"/>
  <c r="T153" s="1"/>
  <c r="R154"/>
  <c r="P154"/>
  <c r="P153" s="1"/>
  <c r="BK154"/>
  <c r="BK153" s="1"/>
  <c r="J153" s="1"/>
  <c r="J64" s="1"/>
  <c r="J154"/>
  <c r="BE154" s="1"/>
  <c r="BI150"/>
  <c r="BH150"/>
  <c r="BG150"/>
  <c r="BF150"/>
  <c r="BE150"/>
  <c r="T150"/>
  <c r="T149" s="1"/>
  <c r="R150"/>
  <c r="R149" s="1"/>
  <c r="P150"/>
  <c r="BK150"/>
  <c r="BK149" s="1"/>
  <c r="J149" s="1"/>
  <c r="J63" s="1"/>
  <c r="J150"/>
  <c r="BI145"/>
  <c r="BH145"/>
  <c r="BG145"/>
  <c r="BF145"/>
  <c r="T145"/>
  <c r="R145"/>
  <c r="P145"/>
  <c r="BK145"/>
  <c r="J145"/>
  <c r="BE145" s="1"/>
  <c r="BI141"/>
  <c r="BH141"/>
  <c r="BG141"/>
  <c r="BF141"/>
  <c r="T141"/>
  <c r="R141"/>
  <c r="P141"/>
  <c r="BK141"/>
  <c r="J141"/>
  <c r="BE141" s="1"/>
  <c r="BI138"/>
  <c r="BH138"/>
  <c r="BG138"/>
  <c r="BF138"/>
  <c r="T138"/>
  <c r="R138"/>
  <c r="P138"/>
  <c r="BK138"/>
  <c r="J138"/>
  <c r="BE138" s="1"/>
  <c r="BI135"/>
  <c r="BH135"/>
  <c r="BG135"/>
  <c r="BF135"/>
  <c r="T135"/>
  <c r="R135"/>
  <c r="P135"/>
  <c r="BK135"/>
  <c r="J135"/>
  <c r="BE135" s="1"/>
  <c r="BI131"/>
  <c r="BH131"/>
  <c r="BG131"/>
  <c r="BF131"/>
  <c r="T131"/>
  <c r="R131"/>
  <c r="P131"/>
  <c r="BK131"/>
  <c r="J131"/>
  <c r="BE131" s="1"/>
  <c r="BI127"/>
  <c r="BH127"/>
  <c r="BG127"/>
  <c r="BF127"/>
  <c r="T127"/>
  <c r="R127"/>
  <c r="P127"/>
  <c r="BK127"/>
  <c r="J127"/>
  <c r="BE127" s="1"/>
  <c r="BI124"/>
  <c r="BH124"/>
  <c r="BG124"/>
  <c r="BF124"/>
  <c r="T124"/>
  <c r="R124"/>
  <c r="P124"/>
  <c r="BK124"/>
  <c r="J124"/>
  <c r="BE124" s="1"/>
  <c r="BI120"/>
  <c r="BH120"/>
  <c r="BG120"/>
  <c r="BF120"/>
  <c r="T120"/>
  <c r="R120"/>
  <c r="P120"/>
  <c r="BK120"/>
  <c r="J120"/>
  <c r="BE120" s="1"/>
  <c r="BI115"/>
  <c r="BH115"/>
  <c r="BG115"/>
  <c r="BF115"/>
  <c r="T115"/>
  <c r="R115"/>
  <c r="P115"/>
  <c r="BK115"/>
  <c r="J115"/>
  <c r="BE115" s="1"/>
  <c r="BI113"/>
  <c r="BH113"/>
  <c r="BG113"/>
  <c r="BF113"/>
  <c r="T113"/>
  <c r="R113"/>
  <c r="P113"/>
  <c r="BK113"/>
  <c r="J113"/>
  <c r="BE113" s="1"/>
  <c r="BI110"/>
  <c r="BH110"/>
  <c r="BG110"/>
  <c r="BF110"/>
  <c r="T110"/>
  <c r="R110"/>
  <c r="P110"/>
  <c r="BK110"/>
  <c r="J110"/>
  <c r="BE110" s="1"/>
  <c r="BI105"/>
  <c r="BH105"/>
  <c r="BG105"/>
  <c r="BF105"/>
  <c r="T105"/>
  <c r="R105"/>
  <c r="P105"/>
  <c r="BK105"/>
  <c r="J105"/>
  <c r="BE105" s="1"/>
  <c r="BI100"/>
  <c r="BH100"/>
  <c r="BG100"/>
  <c r="BF100"/>
  <c r="T100"/>
  <c r="R100"/>
  <c r="P100"/>
  <c r="BK100"/>
  <c r="J100"/>
  <c r="BE100" s="1"/>
  <c r="BI95"/>
  <c r="BH95"/>
  <c r="BG95"/>
  <c r="BF95"/>
  <c r="T95"/>
  <c r="R95"/>
  <c r="P95"/>
  <c r="BK95"/>
  <c r="J95"/>
  <c r="BE95" s="1"/>
  <c r="BI90"/>
  <c r="F36" s="1"/>
  <c r="BD61" i="1" s="1"/>
  <c r="BH90" i="8"/>
  <c r="F35" s="1"/>
  <c r="BC61" i="1" s="1"/>
  <c r="BG90" i="8"/>
  <c r="F34" s="1"/>
  <c r="BB61" i="1" s="1"/>
  <c r="BF90" i="8"/>
  <c r="F33" s="1"/>
  <c r="BA61" i="1" s="1"/>
  <c r="T90" i="8"/>
  <c r="T89" s="1"/>
  <c r="T88" s="1"/>
  <c r="T87" s="1"/>
  <c r="R90"/>
  <c r="R89" s="1"/>
  <c r="R88" s="1"/>
  <c r="R87" s="1"/>
  <c r="P90"/>
  <c r="P89" s="1"/>
  <c r="P88" s="1"/>
  <c r="P87" s="1"/>
  <c r="AU61" i="1" s="1"/>
  <c r="BK90" i="8"/>
  <c r="BK89" s="1"/>
  <c r="J90"/>
  <c r="BE90" s="1"/>
  <c r="J83"/>
  <c r="F81"/>
  <c r="E79"/>
  <c r="F56"/>
  <c r="J55"/>
  <c r="F53"/>
  <c r="E51"/>
  <c r="E47"/>
  <c r="J20"/>
  <c r="E20"/>
  <c r="F84" s="1"/>
  <c r="J19"/>
  <c r="J17"/>
  <c r="E17"/>
  <c r="F83" s="1"/>
  <c r="J16"/>
  <c r="J14"/>
  <c r="J81" s="1"/>
  <c r="E7"/>
  <c r="E75" s="1"/>
  <c r="T275" i="7"/>
  <c r="P275"/>
  <c r="AY60" i="1"/>
  <c r="AX60"/>
  <c r="BI276" i="7"/>
  <c r="BH276"/>
  <c r="BG276"/>
  <c r="BF276"/>
  <c r="BE276"/>
  <c r="T276"/>
  <c r="R276"/>
  <c r="R275" s="1"/>
  <c r="P276"/>
  <c r="BK276"/>
  <c r="BK275" s="1"/>
  <c r="J275" s="1"/>
  <c r="J65" s="1"/>
  <c r="J276"/>
  <c r="BI273"/>
  <c r="BH273"/>
  <c r="BG273"/>
  <c r="BF273"/>
  <c r="T273"/>
  <c r="R273"/>
  <c r="P273"/>
  <c r="BK273"/>
  <c r="J273"/>
  <c r="BE273" s="1"/>
  <c r="BI271"/>
  <c r="BH271"/>
  <c r="BG271"/>
  <c r="BF271"/>
  <c r="T271"/>
  <c r="R271"/>
  <c r="P271"/>
  <c r="BK271"/>
  <c r="J271"/>
  <c r="BE271" s="1"/>
  <c r="BI269"/>
  <c r="BH269"/>
  <c r="BG269"/>
  <c r="BF269"/>
  <c r="T269"/>
  <c r="R269"/>
  <c r="P269"/>
  <c r="BK269"/>
  <c r="J269"/>
  <c r="BE269" s="1"/>
  <c r="BI264"/>
  <c r="BH264"/>
  <c r="BG264"/>
  <c r="BF264"/>
  <c r="T264"/>
  <c r="R264"/>
  <c r="P264"/>
  <c r="BK264"/>
  <c r="J264"/>
  <c r="BE264" s="1"/>
  <c r="BI262"/>
  <c r="BH262"/>
  <c r="BG262"/>
  <c r="BF262"/>
  <c r="T262"/>
  <c r="R262"/>
  <c r="P262"/>
  <c r="BK262"/>
  <c r="J262"/>
  <c r="BE262" s="1"/>
  <c r="BI259"/>
  <c r="BH259"/>
  <c r="BG259"/>
  <c r="BF259"/>
  <c r="T259"/>
  <c r="R259"/>
  <c r="P259"/>
  <c r="BK259"/>
  <c r="J259"/>
  <c r="BE259" s="1"/>
  <c r="BI258"/>
  <c r="BH258"/>
  <c r="BG258"/>
  <c r="BF258"/>
  <c r="T258"/>
  <c r="R258"/>
  <c r="P258"/>
  <c r="BK258"/>
  <c r="J258"/>
  <c r="BE258" s="1"/>
  <c r="BI255"/>
  <c r="BH255"/>
  <c r="BG255"/>
  <c r="BF255"/>
  <c r="T255"/>
  <c r="R255"/>
  <c r="P255"/>
  <c r="BK255"/>
  <c r="J255"/>
  <c r="BE255" s="1"/>
  <c r="BI252"/>
  <c r="BH252"/>
  <c r="BG252"/>
  <c r="BF252"/>
  <c r="T252"/>
  <c r="R252"/>
  <c r="P252"/>
  <c r="BK252"/>
  <c r="J252"/>
  <c r="BE252" s="1"/>
  <c r="BI250"/>
  <c r="BH250"/>
  <c r="BG250"/>
  <c r="BF250"/>
  <c r="T250"/>
  <c r="R250"/>
  <c r="P250"/>
  <c r="BK250"/>
  <c r="J250"/>
  <c r="BE250" s="1"/>
  <c r="BI247"/>
  <c r="BH247"/>
  <c r="BG247"/>
  <c r="BF247"/>
  <c r="T247"/>
  <c r="R247"/>
  <c r="P247"/>
  <c r="BK247"/>
  <c r="J247"/>
  <c r="BE247" s="1"/>
  <c r="BI244"/>
  <c r="BH244"/>
  <c r="BG244"/>
  <c r="BF244"/>
  <c r="T244"/>
  <c r="R244"/>
  <c r="P244"/>
  <c r="BK244"/>
  <c r="J244"/>
  <c r="BE244" s="1"/>
  <c r="BI242"/>
  <c r="BH242"/>
  <c r="BG242"/>
  <c r="BF242"/>
  <c r="T242"/>
  <c r="R242"/>
  <c r="P242"/>
  <c r="BK242"/>
  <c r="J242"/>
  <c r="BE242" s="1"/>
  <c r="BI239"/>
  <c r="BH239"/>
  <c r="BG239"/>
  <c r="BF239"/>
  <c r="T239"/>
  <c r="R239"/>
  <c r="P239"/>
  <c r="BK239"/>
  <c r="J239"/>
  <c r="BE239" s="1"/>
  <c r="BI237"/>
  <c r="BH237"/>
  <c r="BG237"/>
  <c r="BF237"/>
  <c r="T237"/>
  <c r="R237"/>
  <c r="P237"/>
  <c r="BK237"/>
  <c r="J237"/>
  <c r="BE237" s="1"/>
  <c r="BI235"/>
  <c r="BH235"/>
  <c r="BG235"/>
  <c r="BF235"/>
  <c r="T235"/>
  <c r="R235"/>
  <c r="P235"/>
  <c r="BK235"/>
  <c r="J235"/>
  <c r="BE235" s="1"/>
  <c r="BI233"/>
  <c r="BH233"/>
  <c r="BG233"/>
  <c r="BF233"/>
  <c r="T233"/>
  <c r="R233"/>
  <c r="P233"/>
  <c r="BK233"/>
  <c r="J233"/>
  <c r="BE233" s="1"/>
  <c r="BI231"/>
  <c r="BH231"/>
  <c r="BG231"/>
  <c r="BF231"/>
  <c r="T231"/>
  <c r="R231"/>
  <c r="P231"/>
  <c r="BK231"/>
  <c r="J231"/>
  <c r="BE231" s="1"/>
  <c r="BI228"/>
  <c r="BH228"/>
  <c r="BG228"/>
  <c r="BF228"/>
  <c r="T228"/>
  <c r="R228"/>
  <c r="P228"/>
  <c r="BK228"/>
  <c r="J228"/>
  <c r="BE228" s="1"/>
  <c r="BI226"/>
  <c r="BH226"/>
  <c r="BG226"/>
  <c r="BF226"/>
  <c r="BE226"/>
  <c r="T226"/>
  <c r="R226"/>
  <c r="P226"/>
  <c r="BK226"/>
  <c r="J226"/>
  <c r="BI224"/>
  <c r="BH224"/>
  <c r="BG224"/>
  <c r="BF224"/>
  <c r="T224"/>
  <c r="R224"/>
  <c r="P224"/>
  <c r="BK224"/>
  <c r="J224"/>
  <c r="BE224" s="1"/>
  <c r="BI222"/>
  <c r="BH222"/>
  <c r="BG222"/>
  <c r="BF222"/>
  <c r="BE222"/>
  <c r="T222"/>
  <c r="R222"/>
  <c r="P222"/>
  <c r="BK222"/>
  <c r="J222"/>
  <c r="BI219"/>
  <c r="BH219"/>
  <c r="BG219"/>
  <c r="BF219"/>
  <c r="T219"/>
  <c r="R219"/>
  <c r="P219"/>
  <c r="BK219"/>
  <c r="J219"/>
  <c r="BE219" s="1"/>
  <c r="BI217"/>
  <c r="BH217"/>
  <c r="BG217"/>
  <c r="BF217"/>
  <c r="BE217"/>
  <c r="T217"/>
  <c r="R217"/>
  <c r="P217"/>
  <c r="BK217"/>
  <c r="J217"/>
  <c r="BI214"/>
  <c r="BH214"/>
  <c r="BG214"/>
  <c r="BF214"/>
  <c r="T214"/>
  <c r="R214"/>
  <c r="P214"/>
  <c r="BK214"/>
  <c r="J214"/>
  <c r="BE214" s="1"/>
  <c r="BI212"/>
  <c r="BH212"/>
  <c r="BG212"/>
  <c r="BF212"/>
  <c r="BE212"/>
  <c r="T212"/>
  <c r="R212"/>
  <c r="P212"/>
  <c r="BK212"/>
  <c r="J212"/>
  <c r="BI210"/>
  <c r="BH210"/>
  <c r="BG210"/>
  <c r="BF210"/>
  <c r="T210"/>
  <c r="R210"/>
  <c r="P210"/>
  <c r="BK210"/>
  <c r="J210"/>
  <c r="BE210" s="1"/>
  <c r="BI207"/>
  <c r="BH207"/>
  <c r="BG207"/>
  <c r="BF207"/>
  <c r="BE207"/>
  <c r="T207"/>
  <c r="R207"/>
  <c r="P207"/>
  <c r="BK207"/>
  <c r="J207"/>
  <c r="BI204"/>
  <c r="BH204"/>
  <c r="BG204"/>
  <c r="BF204"/>
  <c r="T204"/>
  <c r="R204"/>
  <c r="P204"/>
  <c r="BK204"/>
  <c r="J204"/>
  <c r="BE204" s="1"/>
  <c r="BI202"/>
  <c r="BH202"/>
  <c r="BG202"/>
  <c r="BF202"/>
  <c r="BE202"/>
  <c r="T202"/>
  <c r="R202"/>
  <c r="P202"/>
  <c r="BK202"/>
  <c r="J202"/>
  <c r="BI199"/>
  <c r="BH199"/>
  <c r="BG199"/>
  <c r="BF199"/>
  <c r="T199"/>
  <c r="T198" s="1"/>
  <c r="R199"/>
  <c r="R198" s="1"/>
  <c r="P199"/>
  <c r="P198" s="1"/>
  <c r="BK199"/>
  <c r="BK198" s="1"/>
  <c r="J198" s="1"/>
  <c r="J64" s="1"/>
  <c r="J199"/>
  <c r="BE199" s="1"/>
  <c r="BI196"/>
  <c r="BH196"/>
  <c r="BG196"/>
  <c r="BF196"/>
  <c r="BE196"/>
  <c r="T196"/>
  <c r="R196"/>
  <c r="P196"/>
  <c r="BK196"/>
  <c r="J196"/>
  <c r="BI193"/>
  <c r="BH193"/>
  <c r="BG193"/>
  <c r="BF193"/>
  <c r="T193"/>
  <c r="R193"/>
  <c r="P193"/>
  <c r="BK193"/>
  <c r="J193"/>
  <c r="BE193" s="1"/>
  <c r="BI190"/>
  <c r="BH190"/>
  <c r="BG190"/>
  <c r="BF190"/>
  <c r="BE190"/>
  <c r="T190"/>
  <c r="T189" s="1"/>
  <c r="R190"/>
  <c r="R189" s="1"/>
  <c r="P190"/>
  <c r="P189" s="1"/>
  <c r="BK190"/>
  <c r="BK189" s="1"/>
  <c r="J189" s="1"/>
  <c r="J63" s="1"/>
  <c r="J190"/>
  <c r="BI185"/>
  <c r="BH185"/>
  <c r="BG185"/>
  <c r="BF185"/>
  <c r="BE185"/>
  <c r="T185"/>
  <c r="R185"/>
  <c r="P185"/>
  <c r="BK185"/>
  <c r="J185"/>
  <c r="BI181"/>
  <c r="BH181"/>
  <c r="BG181"/>
  <c r="BF181"/>
  <c r="T181"/>
  <c r="R181"/>
  <c r="P181"/>
  <c r="BK181"/>
  <c r="J181"/>
  <c r="BE181" s="1"/>
  <c r="BI178"/>
  <c r="BH178"/>
  <c r="BG178"/>
  <c r="BF178"/>
  <c r="BE178"/>
  <c r="T178"/>
  <c r="R178"/>
  <c r="P178"/>
  <c r="BK178"/>
  <c r="J178"/>
  <c r="BI175"/>
  <c r="BH175"/>
  <c r="BG175"/>
  <c r="BF175"/>
  <c r="T175"/>
  <c r="R175"/>
  <c r="P175"/>
  <c r="BK175"/>
  <c r="J175"/>
  <c r="BE175" s="1"/>
  <c r="BI170"/>
  <c r="BH170"/>
  <c r="BG170"/>
  <c r="BF170"/>
  <c r="BE170"/>
  <c r="T170"/>
  <c r="R170"/>
  <c r="P170"/>
  <c r="BK170"/>
  <c r="J170"/>
  <c r="BI165"/>
  <c r="BH165"/>
  <c r="BG165"/>
  <c r="BF165"/>
  <c r="T165"/>
  <c r="R165"/>
  <c r="P165"/>
  <c r="BK165"/>
  <c r="J165"/>
  <c r="BE165" s="1"/>
  <c r="BI162"/>
  <c r="BH162"/>
  <c r="BG162"/>
  <c r="BF162"/>
  <c r="BE162"/>
  <c r="T162"/>
  <c r="R162"/>
  <c r="P162"/>
  <c r="BK162"/>
  <c r="J162"/>
  <c r="BI157"/>
  <c r="BH157"/>
  <c r="BG157"/>
  <c r="BF157"/>
  <c r="T157"/>
  <c r="R157"/>
  <c r="P157"/>
  <c r="BK157"/>
  <c r="J157"/>
  <c r="BE157" s="1"/>
  <c r="BI147"/>
  <c r="BH147"/>
  <c r="BG147"/>
  <c r="BF147"/>
  <c r="BE147"/>
  <c r="T147"/>
  <c r="R147"/>
  <c r="P147"/>
  <c r="BK147"/>
  <c r="J147"/>
  <c r="BI139"/>
  <c r="BH139"/>
  <c r="BG139"/>
  <c r="BF139"/>
  <c r="T139"/>
  <c r="R139"/>
  <c r="P139"/>
  <c r="BK139"/>
  <c r="J139"/>
  <c r="BE139" s="1"/>
  <c r="BI130"/>
  <c r="BH130"/>
  <c r="BG130"/>
  <c r="BF130"/>
  <c r="BE130"/>
  <c r="T130"/>
  <c r="R130"/>
  <c r="P130"/>
  <c r="BK130"/>
  <c r="J130"/>
  <c r="BI120"/>
  <c r="BH120"/>
  <c r="BG120"/>
  <c r="BF120"/>
  <c r="T120"/>
  <c r="R120"/>
  <c r="P120"/>
  <c r="BK120"/>
  <c r="J120"/>
  <c r="BE120" s="1"/>
  <c r="BI110"/>
  <c r="BH110"/>
  <c r="BG110"/>
  <c r="BF110"/>
  <c r="BE110"/>
  <c r="T110"/>
  <c r="R110"/>
  <c r="P110"/>
  <c r="BK110"/>
  <c r="J110"/>
  <c r="BI100"/>
  <c r="BH100"/>
  <c r="BG100"/>
  <c r="BF100"/>
  <c r="BE100"/>
  <c r="T100"/>
  <c r="R100"/>
  <c r="P100"/>
  <c r="BK100"/>
  <c r="J100"/>
  <c r="BI90"/>
  <c r="F36" s="1"/>
  <c r="BD60" i="1" s="1"/>
  <c r="BD59" s="1"/>
  <c r="BH90" i="7"/>
  <c r="F35" s="1"/>
  <c r="BC60" i="1" s="1"/>
  <c r="BC59" s="1"/>
  <c r="AY59" s="1"/>
  <c r="BG90" i="7"/>
  <c r="F34" s="1"/>
  <c r="BB60" i="1" s="1"/>
  <c r="BB59" s="1"/>
  <c r="AX59" s="1"/>
  <c r="BF90" i="7"/>
  <c r="F33" s="1"/>
  <c r="BA60" i="1" s="1"/>
  <c r="BA59" s="1"/>
  <c r="AW59" s="1"/>
  <c r="BE90" i="7"/>
  <c r="F32" s="1"/>
  <c r="AZ60" i="1" s="1"/>
  <c r="T90" i="7"/>
  <c r="T89" s="1"/>
  <c r="T88" s="1"/>
  <c r="T87" s="1"/>
  <c r="R90"/>
  <c r="R89" s="1"/>
  <c r="R88" s="1"/>
  <c r="R87" s="1"/>
  <c r="P90"/>
  <c r="P89" s="1"/>
  <c r="P88" s="1"/>
  <c r="P87" s="1"/>
  <c r="AU60" i="1" s="1"/>
  <c r="AU59" s="1"/>
  <c r="BK90" i="7"/>
  <c r="BK89" s="1"/>
  <c r="J90"/>
  <c r="J83"/>
  <c r="F81"/>
  <c r="E79"/>
  <c r="J55"/>
  <c r="F55"/>
  <c r="F53"/>
  <c r="E51"/>
  <c r="E47"/>
  <c r="J20"/>
  <c r="E20"/>
  <c r="F84" s="1"/>
  <c r="J19"/>
  <c r="J17"/>
  <c r="E17"/>
  <c r="F83" s="1"/>
  <c r="J16"/>
  <c r="J14"/>
  <c r="J53" s="1"/>
  <c r="E7"/>
  <c r="E75" s="1"/>
  <c r="R233" i="6"/>
  <c r="AY58" i="1"/>
  <c r="AX58"/>
  <c r="BI234" i="6"/>
  <c r="BH234"/>
  <c r="BG234"/>
  <c r="BF234"/>
  <c r="BE234"/>
  <c r="T234"/>
  <c r="T233" s="1"/>
  <c r="R234"/>
  <c r="P234"/>
  <c r="P233" s="1"/>
  <c r="BK234"/>
  <c r="BK233" s="1"/>
  <c r="J233" s="1"/>
  <c r="J65" s="1"/>
  <c r="J234"/>
  <c r="BI231"/>
  <c r="BH231"/>
  <c r="BG231"/>
  <c r="BF231"/>
  <c r="BE231"/>
  <c r="T231"/>
  <c r="R231"/>
  <c r="P231"/>
  <c r="BK231"/>
  <c r="J231"/>
  <c r="BI228"/>
  <c r="BH228"/>
  <c r="BG228"/>
  <c r="BF228"/>
  <c r="BE228"/>
  <c r="T228"/>
  <c r="R228"/>
  <c r="P228"/>
  <c r="BK228"/>
  <c r="J228"/>
  <c r="BI225"/>
  <c r="BH225"/>
  <c r="BG225"/>
  <c r="BF225"/>
  <c r="BE225"/>
  <c r="T225"/>
  <c r="R225"/>
  <c r="P225"/>
  <c r="BK225"/>
  <c r="J225"/>
  <c r="BI222"/>
  <c r="BH222"/>
  <c r="BG222"/>
  <c r="BF222"/>
  <c r="BE222"/>
  <c r="T222"/>
  <c r="R222"/>
  <c r="P222"/>
  <c r="BK222"/>
  <c r="J222"/>
  <c r="BI219"/>
  <c r="BH219"/>
  <c r="BG219"/>
  <c r="BF219"/>
  <c r="BE219"/>
  <c r="T219"/>
  <c r="R219"/>
  <c r="P219"/>
  <c r="BK219"/>
  <c r="J219"/>
  <c r="BI216"/>
  <c r="BH216"/>
  <c r="BG216"/>
  <c r="BF216"/>
  <c r="BE216"/>
  <c r="T216"/>
  <c r="R216"/>
  <c r="P216"/>
  <c r="BK216"/>
  <c r="J216"/>
  <c r="BI214"/>
  <c r="BH214"/>
  <c r="BG214"/>
  <c r="BF214"/>
  <c r="BE214"/>
  <c r="T214"/>
  <c r="R214"/>
  <c r="P214"/>
  <c r="BK214"/>
  <c r="J214"/>
  <c r="BI211"/>
  <c r="BH211"/>
  <c r="BG211"/>
  <c r="BF211"/>
  <c r="BE211"/>
  <c r="T211"/>
  <c r="R211"/>
  <c r="P211"/>
  <c r="BK211"/>
  <c r="J211"/>
  <c r="BI208"/>
  <c r="BH208"/>
  <c r="BG208"/>
  <c r="BF208"/>
  <c r="BE208"/>
  <c r="T208"/>
  <c r="T207" s="1"/>
  <c r="R208"/>
  <c r="R207" s="1"/>
  <c r="P208"/>
  <c r="P207" s="1"/>
  <c r="BK208"/>
  <c r="BK207" s="1"/>
  <c r="J207" s="1"/>
  <c r="J64" s="1"/>
  <c r="J208"/>
  <c r="BI204"/>
  <c r="BH204"/>
  <c r="BG204"/>
  <c r="BF204"/>
  <c r="T204"/>
  <c r="R204"/>
  <c r="P204"/>
  <c r="BK204"/>
  <c r="J204"/>
  <c r="BE204" s="1"/>
  <c r="BI200"/>
  <c r="BH200"/>
  <c r="BG200"/>
  <c r="BF200"/>
  <c r="T200"/>
  <c r="R200"/>
  <c r="P200"/>
  <c r="BK200"/>
  <c r="J200"/>
  <c r="BE200" s="1"/>
  <c r="BI197"/>
  <c r="BH197"/>
  <c r="BG197"/>
  <c r="BF197"/>
  <c r="T197"/>
  <c r="T196" s="1"/>
  <c r="R197"/>
  <c r="R196" s="1"/>
  <c r="P197"/>
  <c r="P196" s="1"/>
  <c r="BK197"/>
  <c r="BK196" s="1"/>
  <c r="J196" s="1"/>
  <c r="J63" s="1"/>
  <c r="J197"/>
  <c r="BE197" s="1"/>
  <c r="BI192"/>
  <c r="BH192"/>
  <c r="BG192"/>
  <c r="BF192"/>
  <c r="BE192"/>
  <c r="T192"/>
  <c r="R192"/>
  <c r="P192"/>
  <c r="BK192"/>
  <c r="J192"/>
  <c r="BI188"/>
  <c r="BH188"/>
  <c r="BG188"/>
  <c r="BF188"/>
  <c r="BE188"/>
  <c r="T188"/>
  <c r="R188"/>
  <c r="P188"/>
  <c r="BK188"/>
  <c r="J188"/>
  <c r="BI183"/>
  <c r="BH183"/>
  <c r="BG183"/>
  <c r="BF183"/>
  <c r="BE183"/>
  <c r="T183"/>
  <c r="R183"/>
  <c r="P183"/>
  <c r="BK183"/>
  <c r="J183"/>
  <c r="BI180"/>
  <c r="BH180"/>
  <c r="BG180"/>
  <c r="BF180"/>
  <c r="BE180"/>
  <c r="T180"/>
  <c r="R180"/>
  <c r="P180"/>
  <c r="BK180"/>
  <c r="J180"/>
  <c r="BI175"/>
  <c r="BH175"/>
  <c r="BG175"/>
  <c r="BF175"/>
  <c r="BE175"/>
  <c r="T175"/>
  <c r="R175"/>
  <c r="P175"/>
  <c r="BK175"/>
  <c r="J175"/>
  <c r="BI170"/>
  <c r="BH170"/>
  <c r="BG170"/>
  <c r="BF170"/>
  <c r="BE170"/>
  <c r="T170"/>
  <c r="R170"/>
  <c r="P170"/>
  <c r="BK170"/>
  <c r="J170"/>
  <c r="BI167"/>
  <c r="BH167"/>
  <c r="BG167"/>
  <c r="BF167"/>
  <c r="BE167"/>
  <c r="T167"/>
  <c r="R167"/>
  <c r="P167"/>
  <c r="BK167"/>
  <c r="J167"/>
  <c r="BI162"/>
  <c r="BH162"/>
  <c r="BG162"/>
  <c r="BF162"/>
  <c r="BE162"/>
  <c r="T162"/>
  <c r="R162"/>
  <c r="P162"/>
  <c r="BK162"/>
  <c r="J162"/>
  <c r="BI157"/>
  <c r="BH157"/>
  <c r="BG157"/>
  <c r="BF157"/>
  <c r="BE157"/>
  <c r="T157"/>
  <c r="R157"/>
  <c r="P157"/>
  <c r="BK157"/>
  <c r="J157"/>
  <c r="BI155"/>
  <c r="BH155"/>
  <c r="BG155"/>
  <c r="BF155"/>
  <c r="BE155"/>
  <c r="T155"/>
  <c r="R155"/>
  <c r="P155"/>
  <c r="BK155"/>
  <c r="J155"/>
  <c r="BI152"/>
  <c r="BH152"/>
  <c r="BG152"/>
  <c r="BF152"/>
  <c r="BE152"/>
  <c r="T152"/>
  <c r="R152"/>
  <c r="P152"/>
  <c r="BK152"/>
  <c r="J152"/>
  <c r="BI150"/>
  <c r="BH150"/>
  <c r="BG150"/>
  <c r="BF150"/>
  <c r="BE150"/>
  <c r="T150"/>
  <c r="R150"/>
  <c r="P150"/>
  <c r="BK150"/>
  <c r="J150"/>
  <c r="BI147"/>
  <c r="BH147"/>
  <c r="BG147"/>
  <c r="BF147"/>
  <c r="BE147"/>
  <c r="T147"/>
  <c r="R147"/>
  <c r="P147"/>
  <c r="BK147"/>
  <c r="J147"/>
  <c r="BI145"/>
  <c r="BH145"/>
  <c r="BG145"/>
  <c r="BF145"/>
  <c r="BE145"/>
  <c r="T145"/>
  <c r="R145"/>
  <c r="P145"/>
  <c r="BK145"/>
  <c r="J145"/>
  <c r="BI142"/>
  <c r="BH142"/>
  <c r="BG142"/>
  <c r="BF142"/>
  <c r="BE142"/>
  <c r="T142"/>
  <c r="R142"/>
  <c r="P142"/>
  <c r="BK142"/>
  <c r="J142"/>
  <c r="BI134"/>
  <c r="BH134"/>
  <c r="BG134"/>
  <c r="BF134"/>
  <c r="BE134"/>
  <c r="T134"/>
  <c r="R134"/>
  <c r="P134"/>
  <c r="BK134"/>
  <c r="J134"/>
  <c r="BI126"/>
  <c r="BH126"/>
  <c r="BG126"/>
  <c r="BF126"/>
  <c r="BE126"/>
  <c r="T126"/>
  <c r="R126"/>
  <c r="P126"/>
  <c r="BK126"/>
  <c r="J126"/>
  <c r="BI118"/>
  <c r="BH118"/>
  <c r="BG118"/>
  <c r="BF118"/>
  <c r="BE118"/>
  <c r="T118"/>
  <c r="R118"/>
  <c r="P118"/>
  <c r="BK118"/>
  <c r="J118"/>
  <c r="BI110"/>
  <c r="BH110"/>
  <c r="BG110"/>
  <c r="BF110"/>
  <c r="BE110"/>
  <c r="T110"/>
  <c r="R110"/>
  <c r="P110"/>
  <c r="BK110"/>
  <c r="J110"/>
  <c r="BI105"/>
  <c r="BH105"/>
  <c r="BG105"/>
  <c r="BF105"/>
  <c r="BE105"/>
  <c r="T105"/>
  <c r="R105"/>
  <c r="P105"/>
  <c r="BK105"/>
  <c r="J105"/>
  <c r="BI100"/>
  <c r="BH100"/>
  <c r="BG100"/>
  <c r="BF100"/>
  <c r="BE100"/>
  <c r="T100"/>
  <c r="R100"/>
  <c r="P100"/>
  <c r="BK100"/>
  <c r="J100"/>
  <c r="BI95"/>
  <c r="BH95"/>
  <c r="BG95"/>
  <c r="BF95"/>
  <c r="BE95"/>
  <c r="T95"/>
  <c r="R95"/>
  <c r="P95"/>
  <c r="BK95"/>
  <c r="J95"/>
  <c r="BI90"/>
  <c r="F36" s="1"/>
  <c r="BD58" i="1" s="1"/>
  <c r="BH90" i="6"/>
  <c r="F35" s="1"/>
  <c r="BC58" i="1" s="1"/>
  <c r="BG90" i="6"/>
  <c r="F34" s="1"/>
  <c r="BB58" i="1" s="1"/>
  <c r="BF90" i="6"/>
  <c r="F33" s="1"/>
  <c r="BA58" i="1" s="1"/>
  <c r="BE90" i="6"/>
  <c r="F32" s="1"/>
  <c r="AZ58" i="1" s="1"/>
  <c r="T90" i="6"/>
  <c r="T89" s="1"/>
  <c r="T88" s="1"/>
  <c r="T87" s="1"/>
  <c r="R90"/>
  <c r="R89" s="1"/>
  <c r="R88" s="1"/>
  <c r="R87" s="1"/>
  <c r="P90"/>
  <c r="P89" s="1"/>
  <c r="BK90"/>
  <c r="BK89" s="1"/>
  <c r="J90"/>
  <c r="J83"/>
  <c r="F83"/>
  <c r="J81"/>
  <c r="F81"/>
  <c r="E79"/>
  <c r="J55"/>
  <c r="J53"/>
  <c r="F53"/>
  <c r="E51"/>
  <c r="J20"/>
  <c r="E20"/>
  <c r="F84" s="1"/>
  <c r="J19"/>
  <c r="J17"/>
  <c r="E17"/>
  <c r="F55" s="1"/>
  <c r="J16"/>
  <c r="J14"/>
  <c r="E7"/>
  <c r="E75" s="1"/>
  <c r="AY57" i="1"/>
  <c r="AX57"/>
  <c r="BI557" i="5"/>
  <c r="BH557"/>
  <c r="BG557"/>
  <c r="BF557"/>
  <c r="BE557"/>
  <c r="T557"/>
  <c r="T556" s="1"/>
  <c r="R557"/>
  <c r="R556" s="1"/>
  <c r="P557"/>
  <c r="P556" s="1"/>
  <c r="BK557"/>
  <c r="BK556" s="1"/>
  <c r="J556" s="1"/>
  <c r="J70" s="1"/>
  <c r="J557"/>
  <c r="BI554"/>
  <c r="BH554"/>
  <c r="BG554"/>
  <c r="BF554"/>
  <c r="T554"/>
  <c r="R554"/>
  <c r="P554"/>
  <c r="BK554"/>
  <c r="J554"/>
  <c r="BE554" s="1"/>
  <c r="BI552"/>
  <c r="BH552"/>
  <c r="BG552"/>
  <c r="BF552"/>
  <c r="T552"/>
  <c r="R552"/>
  <c r="P552"/>
  <c r="BK552"/>
  <c r="J552"/>
  <c r="BE552" s="1"/>
  <c r="BI550"/>
  <c r="BH550"/>
  <c r="BG550"/>
  <c r="BF550"/>
  <c r="T550"/>
  <c r="R550"/>
  <c r="P550"/>
  <c r="BK550"/>
  <c r="J550"/>
  <c r="BE550" s="1"/>
  <c r="BI548"/>
  <c r="BH548"/>
  <c r="BG548"/>
  <c r="BF548"/>
  <c r="T548"/>
  <c r="R548"/>
  <c r="P548"/>
  <c r="BK548"/>
  <c r="J548"/>
  <c r="BE548" s="1"/>
  <c r="BI545"/>
  <c r="BH545"/>
  <c r="BG545"/>
  <c r="BF545"/>
  <c r="T545"/>
  <c r="R545"/>
  <c r="P545"/>
  <c r="BK545"/>
  <c r="J545"/>
  <c r="BE545" s="1"/>
  <c r="BI543"/>
  <c r="BH543"/>
  <c r="BG543"/>
  <c r="BF543"/>
  <c r="T543"/>
  <c r="T542" s="1"/>
  <c r="R543"/>
  <c r="R542" s="1"/>
  <c r="P543"/>
  <c r="P542" s="1"/>
  <c r="BK543"/>
  <c r="BK542" s="1"/>
  <c r="J542" s="1"/>
  <c r="J69" s="1"/>
  <c r="J543"/>
  <c r="BE543" s="1"/>
  <c r="BI540"/>
  <c r="BH540"/>
  <c r="BG540"/>
  <c r="BF540"/>
  <c r="BE540"/>
  <c r="T540"/>
  <c r="R540"/>
  <c r="P540"/>
  <c r="BK540"/>
  <c r="J540"/>
  <c r="BI537"/>
  <c r="BH537"/>
  <c r="BG537"/>
  <c r="BF537"/>
  <c r="BE537"/>
  <c r="T537"/>
  <c r="R537"/>
  <c r="P537"/>
  <c r="BK537"/>
  <c r="J537"/>
  <c r="BI534"/>
  <c r="BH534"/>
  <c r="BG534"/>
  <c r="BF534"/>
  <c r="BE534"/>
  <c r="T534"/>
  <c r="T533" s="1"/>
  <c r="R534"/>
  <c r="R533" s="1"/>
  <c r="P534"/>
  <c r="P533" s="1"/>
  <c r="BK534"/>
  <c r="BK533" s="1"/>
  <c r="J533" s="1"/>
  <c r="J68" s="1"/>
  <c r="J534"/>
  <c r="BI531"/>
  <c r="BH531"/>
  <c r="BG531"/>
  <c r="BF531"/>
  <c r="T531"/>
  <c r="R531"/>
  <c r="P531"/>
  <c r="BK531"/>
  <c r="J531"/>
  <c r="BE531" s="1"/>
  <c r="BI529"/>
  <c r="BH529"/>
  <c r="BG529"/>
  <c r="BF529"/>
  <c r="T529"/>
  <c r="R529"/>
  <c r="P529"/>
  <c r="BK529"/>
  <c r="J529"/>
  <c r="BE529" s="1"/>
  <c r="BI526"/>
  <c r="BH526"/>
  <c r="BG526"/>
  <c r="BF526"/>
  <c r="T526"/>
  <c r="R526"/>
  <c r="P526"/>
  <c r="BK526"/>
  <c r="J526"/>
  <c r="BE526" s="1"/>
  <c r="BI524"/>
  <c r="BH524"/>
  <c r="BG524"/>
  <c r="BF524"/>
  <c r="T524"/>
  <c r="R524"/>
  <c r="P524"/>
  <c r="BK524"/>
  <c r="J524"/>
  <c r="BE524" s="1"/>
  <c r="BI522"/>
  <c r="BH522"/>
  <c r="BG522"/>
  <c r="BF522"/>
  <c r="T522"/>
  <c r="R522"/>
  <c r="P522"/>
  <c r="BK522"/>
  <c r="J522"/>
  <c r="BE522" s="1"/>
  <c r="BI520"/>
  <c r="BH520"/>
  <c r="BG520"/>
  <c r="BF520"/>
  <c r="T520"/>
  <c r="R520"/>
  <c r="P520"/>
  <c r="BK520"/>
  <c r="J520"/>
  <c r="BE520" s="1"/>
  <c r="BI518"/>
  <c r="BH518"/>
  <c r="BG518"/>
  <c r="BF518"/>
  <c r="T518"/>
  <c r="R518"/>
  <c r="P518"/>
  <c r="BK518"/>
  <c r="J518"/>
  <c r="BE518" s="1"/>
  <c r="BI516"/>
  <c r="BH516"/>
  <c r="BG516"/>
  <c r="BF516"/>
  <c r="T516"/>
  <c r="R516"/>
  <c r="P516"/>
  <c r="BK516"/>
  <c r="J516"/>
  <c r="BE516" s="1"/>
  <c r="BI513"/>
  <c r="BH513"/>
  <c r="BG513"/>
  <c r="BF513"/>
  <c r="T513"/>
  <c r="R513"/>
  <c r="P513"/>
  <c r="BK513"/>
  <c r="J513"/>
  <c r="BE513" s="1"/>
  <c r="BI510"/>
  <c r="BH510"/>
  <c r="BG510"/>
  <c r="BF510"/>
  <c r="T510"/>
  <c r="R510"/>
  <c r="P510"/>
  <c r="BK510"/>
  <c r="J510"/>
  <c r="BE510" s="1"/>
  <c r="BI507"/>
  <c r="BH507"/>
  <c r="BG507"/>
  <c r="BF507"/>
  <c r="T507"/>
  <c r="R507"/>
  <c r="P507"/>
  <c r="BK507"/>
  <c r="J507"/>
  <c r="BE507" s="1"/>
  <c r="BI504"/>
  <c r="BH504"/>
  <c r="BG504"/>
  <c r="BF504"/>
  <c r="T504"/>
  <c r="R504"/>
  <c r="P504"/>
  <c r="BK504"/>
  <c r="J504"/>
  <c r="BE504" s="1"/>
  <c r="BI501"/>
  <c r="BH501"/>
  <c r="BG501"/>
  <c r="BF501"/>
  <c r="T501"/>
  <c r="R501"/>
  <c r="P501"/>
  <c r="BK501"/>
  <c r="J501"/>
  <c r="BE501" s="1"/>
  <c r="BI498"/>
  <c r="BH498"/>
  <c r="BG498"/>
  <c r="BF498"/>
  <c r="T498"/>
  <c r="R498"/>
  <c r="P498"/>
  <c r="BK498"/>
  <c r="J498"/>
  <c r="BE498" s="1"/>
  <c r="BI495"/>
  <c r="BH495"/>
  <c r="BG495"/>
  <c r="BF495"/>
  <c r="T495"/>
  <c r="R495"/>
  <c r="P495"/>
  <c r="BK495"/>
  <c r="J495"/>
  <c r="BE495" s="1"/>
  <c r="BI492"/>
  <c r="BH492"/>
  <c r="BG492"/>
  <c r="BF492"/>
  <c r="BE492"/>
  <c r="T492"/>
  <c r="R492"/>
  <c r="P492"/>
  <c r="BK492"/>
  <c r="J492"/>
  <c r="BI489"/>
  <c r="BH489"/>
  <c r="BG489"/>
  <c r="BF489"/>
  <c r="T489"/>
  <c r="R489"/>
  <c r="P489"/>
  <c r="BK489"/>
  <c r="J489"/>
  <c r="BE489" s="1"/>
  <c r="BI486"/>
  <c r="BH486"/>
  <c r="BG486"/>
  <c r="BF486"/>
  <c r="BE486"/>
  <c r="T486"/>
  <c r="R486"/>
  <c r="P486"/>
  <c r="BK486"/>
  <c r="J486"/>
  <c r="BI483"/>
  <c r="BH483"/>
  <c r="BG483"/>
  <c r="BF483"/>
  <c r="T483"/>
  <c r="R483"/>
  <c r="P483"/>
  <c r="BK483"/>
  <c r="J483"/>
  <c r="BE483" s="1"/>
  <c r="BI480"/>
  <c r="BH480"/>
  <c r="BG480"/>
  <c r="BF480"/>
  <c r="BE480"/>
  <c r="T480"/>
  <c r="R480"/>
  <c r="P480"/>
  <c r="BK480"/>
  <c r="J480"/>
  <c r="BI477"/>
  <c r="BH477"/>
  <c r="BG477"/>
  <c r="BF477"/>
  <c r="T477"/>
  <c r="R477"/>
  <c r="P477"/>
  <c r="BK477"/>
  <c r="J477"/>
  <c r="BE477" s="1"/>
  <c r="BI475"/>
  <c r="BH475"/>
  <c r="BG475"/>
  <c r="BF475"/>
  <c r="BE475"/>
  <c r="T475"/>
  <c r="R475"/>
  <c r="P475"/>
  <c r="BK475"/>
  <c r="J475"/>
  <c r="BI472"/>
  <c r="BH472"/>
  <c r="BG472"/>
  <c r="BF472"/>
  <c r="T472"/>
  <c r="R472"/>
  <c r="P472"/>
  <c r="BK472"/>
  <c r="J472"/>
  <c r="BE472" s="1"/>
  <c r="BI470"/>
  <c r="BH470"/>
  <c r="BG470"/>
  <c r="BF470"/>
  <c r="BE470"/>
  <c r="T470"/>
  <c r="R470"/>
  <c r="P470"/>
  <c r="BK470"/>
  <c r="J470"/>
  <c r="BI467"/>
  <c r="BH467"/>
  <c r="BG467"/>
  <c r="BF467"/>
  <c r="T467"/>
  <c r="R467"/>
  <c r="P467"/>
  <c r="BK467"/>
  <c r="J467"/>
  <c r="BE467" s="1"/>
  <c r="BI465"/>
  <c r="BH465"/>
  <c r="BG465"/>
  <c r="BF465"/>
  <c r="BE465"/>
  <c r="T465"/>
  <c r="R465"/>
  <c r="P465"/>
  <c r="BK465"/>
  <c r="J465"/>
  <c r="BI463"/>
  <c r="BH463"/>
  <c r="BG463"/>
  <c r="BF463"/>
  <c r="T463"/>
  <c r="R463"/>
  <c r="P463"/>
  <c r="BK463"/>
  <c r="J463"/>
  <c r="BE463" s="1"/>
  <c r="BI460"/>
  <c r="BH460"/>
  <c r="BG460"/>
  <c r="BF460"/>
  <c r="BE460"/>
  <c r="T460"/>
  <c r="R460"/>
  <c r="P460"/>
  <c r="BK460"/>
  <c r="J460"/>
  <c r="BI458"/>
  <c r="BH458"/>
  <c r="BG458"/>
  <c r="BF458"/>
  <c r="T458"/>
  <c r="R458"/>
  <c r="P458"/>
  <c r="BK458"/>
  <c r="J458"/>
  <c r="BE458" s="1"/>
  <c r="BI456"/>
  <c r="BH456"/>
  <c r="BG456"/>
  <c r="BF456"/>
  <c r="BE456"/>
  <c r="T456"/>
  <c r="R456"/>
  <c r="P456"/>
  <c r="BK456"/>
  <c r="J456"/>
  <c r="BI454"/>
  <c r="BH454"/>
  <c r="BG454"/>
  <c r="BF454"/>
  <c r="T454"/>
  <c r="R454"/>
  <c r="P454"/>
  <c r="BK454"/>
  <c r="J454"/>
  <c r="BE454" s="1"/>
  <c r="BI452"/>
  <c r="BH452"/>
  <c r="BG452"/>
  <c r="BF452"/>
  <c r="BE452"/>
  <c r="T452"/>
  <c r="R452"/>
  <c r="P452"/>
  <c r="BK452"/>
  <c r="J452"/>
  <c r="BI449"/>
  <c r="BH449"/>
  <c r="BG449"/>
  <c r="BF449"/>
  <c r="T449"/>
  <c r="R449"/>
  <c r="P449"/>
  <c r="BK449"/>
  <c r="J449"/>
  <c r="BE449" s="1"/>
  <c r="BI446"/>
  <c r="BH446"/>
  <c r="BG446"/>
  <c r="BF446"/>
  <c r="BE446"/>
  <c r="T446"/>
  <c r="R446"/>
  <c r="P446"/>
  <c r="BK446"/>
  <c r="J446"/>
  <c r="BI443"/>
  <c r="BH443"/>
  <c r="BG443"/>
  <c r="BF443"/>
  <c r="T443"/>
  <c r="T442" s="1"/>
  <c r="R443"/>
  <c r="R442" s="1"/>
  <c r="P443"/>
  <c r="P442" s="1"/>
  <c r="BK443"/>
  <c r="BK442" s="1"/>
  <c r="J442" s="1"/>
  <c r="J67" s="1"/>
  <c r="J443"/>
  <c r="BE443" s="1"/>
  <c r="BI440"/>
  <c r="BH440"/>
  <c r="BG440"/>
  <c r="BF440"/>
  <c r="BE440"/>
  <c r="T440"/>
  <c r="R440"/>
  <c r="P440"/>
  <c r="BK440"/>
  <c r="J440"/>
  <c r="BI437"/>
  <c r="BH437"/>
  <c r="BG437"/>
  <c r="BF437"/>
  <c r="T437"/>
  <c r="R437"/>
  <c r="P437"/>
  <c r="BK437"/>
  <c r="J437"/>
  <c r="BE437" s="1"/>
  <c r="BI434"/>
  <c r="BH434"/>
  <c r="BG434"/>
  <c r="BF434"/>
  <c r="BE434"/>
  <c r="T434"/>
  <c r="R434"/>
  <c r="P434"/>
  <c r="BK434"/>
  <c r="J434"/>
  <c r="BI431"/>
  <c r="BH431"/>
  <c r="BG431"/>
  <c r="BF431"/>
  <c r="T431"/>
  <c r="T430" s="1"/>
  <c r="R431"/>
  <c r="R430" s="1"/>
  <c r="P431"/>
  <c r="P430" s="1"/>
  <c r="BK431"/>
  <c r="BK430" s="1"/>
  <c r="J430" s="1"/>
  <c r="J66" s="1"/>
  <c r="J431"/>
  <c r="BE431" s="1"/>
  <c r="BI427"/>
  <c r="BH427"/>
  <c r="BG427"/>
  <c r="BF427"/>
  <c r="T427"/>
  <c r="R427"/>
  <c r="P427"/>
  <c r="BK427"/>
  <c r="J427"/>
  <c r="BE427" s="1"/>
  <c r="BI424"/>
  <c r="BH424"/>
  <c r="BG424"/>
  <c r="BF424"/>
  <c r="BE424"/>
  <c r="T424"/>
  <c r="R424"/>
  <c r="P424"/>
  <c r="BK424"/>
  <c r="J424"/>
  <c r="BI418"/>
  <c r="BH418"/>
  <c r="BG418"/>
  <c r="BF418"/>
  <c r="T418"/>
  <c r="R418"/>
  <c r="P418"/>
  <c r="BK418"/>
  <c r="J418"/>
  <c r="BE418" s="1"/>
  <c r="BI415"/>
  <c r="BH415"/>
  <c r="BG415"/>
  <c r="BF415"/>
  <c r="BE415"/>
  <c r="T415"/>
  <c r="R415"/>
  <c r="P415"/>
  <c r="BK415"/>
  <c r="J415"/>
  <c r="BI412"/>
  <c r="BH412"/>
  <c r="BG412"/>
  <c r="BF412"/>
  <c r="T412"/>
  <c r="T411" s="1"/>
  <c r="R412"/>
  <c r="R411" s="1"/>
  <c r="P412"/>
  <c r="P411" s="1"/>
  <c r="BK412"/>
  <c r="BK411" s="1"/>
  <c r="J411" s="1"/>
  <c r="J65" s="1"/>
  <c r="J412"/>
  <c r="BE412" s="1"/>
  <c r="BI408"/>
  <c r="BH408"/>
  <c r="BG408"/>
  <c r="BF408"/>
  <c r="BE408"/>
  <c r="T408"/>
  <c r="R408"/>
  <c r="P408"/>
  <c r="BK408"/>
  <c r="J408"/>
  <c r="BI405"/>
  <c r="BH405"/>
  <c r="BG405"/>
  <c r="BF405"/>
  <c r="T405"/>
  <c r="R405"/>
  <c r="P405"/>
  <c r="BK405"/>
  <c r="J405"/>
  <c r="BE405" s="1"/>
  <c r="BI402"/>
  <c r="BH402"/>
  <c r="BG402"/>
  <c r="BF402"/>
  <c r="BE402"/>
  <c r="T402"/>
  <c r="R402"/>
  <c r="P402"/>
  <c r="BK402"/>
  <c r="J402"/>
  <c r="BI399"/>
  <c r="BH399"/>
  <c r="BG399"/>
  <c r="BF399"/>
  <c r="T399"/>
  <c r="T398" s="1"/>
  <c r="R399"/>
  <c r="R398" s="1"/>
  <c r="P399"/>
  <c r="P398" s="1"/>
  <c r="BK399"/>
  <c r="BK398" s="1"/>
  <c r="J398" s="1"/>
  <c r="J64" s="1"/>
  <c r="J399"/>
  <c r="BE399" s="1"/>
  <c r="BI396"/>
  <c r="BH396"/>
  <c r="BG396"/>
  <c r="BF396"/>
  <c r="T396"/>
  <c r="T395" s="1"/>
  <c r="R396"/>
  <c r="R395" s="1"/>
  <c r="P396"/>
  <c r="P395" s="1"/>
  <c r="BK396"/>
  <c r="BK395" s="1"/>
  <c r="J395" s="1"/>
  <c r="J63" s="1"/>
  <c r="J396"/>
  <c r="BE396" s="1"/>
  <c r="BI393"/>
  <c r="BH393"/>
  <c r="BG393"/>
  <c r="BF393"/>
  <c r="BE393"/>
  <c r="T393"/>
  <c r="R393"/>
  <c r="P393"/>
  <c r="BK393"/>
  <c r="J393"/>
  <c r="BI387"/>
  <c r="BH387"/>
  <c r="BG387"/>
  <c r="BF387"/>
  <c r="BE387"/>
  <c r="T387"/>
  <c r="R387"/>
  <c r="P387"/>
  <c r="BK387"/>
  <c r="J387"/>
  <c r="BI381"/>
  <c r="BH381"/>
  <c r="BG381"/>
  <c r="BF381"/>
  <c r="BE381"/>
  <c r="T381"/>
  <c r="R381"/>
  <c r="P381"/>
  <c r="BK381"/>
  <c r="J381"/>
  <c r="BI375"/>
  <c r="BH375"/>
  <c r="BG375"/>
  <c r="BF375"/>
  <c r="BE375"/>
  <c r="T375"/>
  <c r="R375"/>
  <c r="P375"/>
  <c r="BK375"/>
  <c r="J375"/>
  <c r="BI369"/>
  <c r="BH369"/>
  <c r="BG369"/>
  <c r="BF369"/>
  <c r="BE369"/>
  <c r="T369"/>
  <c r="R369"/>
  <c r="P369"/>
  <c r="BK369"/>
  <c r="J369"/>
  <c r="BI364"/>
  <c r="BH364"/>
  <c r="BG364"/>
  <c r="BF364"/>
  <c r="BE364"/>
  <c r="T364"/>
  <c r="R364"/>
  <c r="P364"/>
  <c r="BK364"/>
  <c r="J364"/>
  <c r="BI361"/>
  <c r="BH361"/>
  <c r="BG361"/>
  <c r="BF361"/>
  <c r="BE361"/>
  <c r="T361"/>
  <c r="R361"/>
  <c r="P361"/>
  <c r="BK361"/>
  <c r="J361"/>
  <c r="BI356"/>
  <c r="BH356"/>
  <c r="BG356"/>
  <c r="BF356"/>
  <c r="BE356"/>
  <c r="T356"/>
  <c r="R356"/>
  <c r="P356"/>
  <c r="BK356"/>
  <c r="J356"/>
  <c r="BI351"/>
  <c r="BH351"/>
  <c r="BG351"/>
  <c r="BF351"/>
  <c r="BE351"/>
  <c r="T351"/>
  <c r="R351"/>
  <c r="P351"/>
  <c r="BK351"/>
  <c r="J351"/>
  <c r="BI348"/>
  <c r="BH348"/>
  <c r="BG348"/>
  <c r="BF348"/>
  <c r="BE348"/>
  <c r="T348"/>
  <c r="R348"/>
  <c r="P348"/>
  <c r="BK348"/>
  <c r="J348"/>
  <c r="BI343"/>
  <c r="BH343"/>
  <c r="BG343"/>
  <c r="BF343"/>
  <c r="BE343"/>
  <c r="T343"/>
  <c r="R343"/>
  <c r="P343"/>
  <c r="BK343"/>
  <c r="J343"/>
  <c r="BI314"/>
  <c r="BH314"/>
  <c r="BG314"/>
  <c r="BF314"/>
  <c r="BE314"/>
  <c r="T314"/>
  <c r="R314"/>
  <c r="P314"/>
  <c r="BK314"/>
  <c r="J314"/>
  <c r="BI312"/>
  <c r="BH312"/>
  <c r="BG312"/>
  <c r="BF312"/>
  <c r="BE312"/>
  <c r="T312"/>
  <c r="R312"/>
  <c r="P312"/>
  <c r="BK312"/>
  <c r="J312"/>
  <c r="BI309"/>
  <c r="BH309"/>
  <c r="BG309"/>
  <c r="BF309"/>
  <c r="BE309"/>
  <c r="T309"/>
  <c r="R309"/>
  <c r="P309"/>
  <c r="BK309"/>
  <c r="J309"/>
  <c r="BI307"/>
  <c r="BH307"/>
  <c r="BG307"/>
  <c r="BF307"/>
  <c r="BE307"/>
  <c r="T307"/>
  <c r="R307"/>
  <c r="P307"/>
  <c r="BK307"/>
  <c r="J307"/>
  <c r="BI304"/>
  <c r="BH304"/>
  <c r="BG304"/>
  <c r="BF304"/>
  <c r="BE304"/>
  <c r="T304"/>
  <c r="R304"/>
  <c r="P304"/>
  <c r="BK304"/>
  <c r="J304"/>
  <c r="BI296"/>
  <c r="BH296"/>
  <c r="BG296"/>
  <c r="BF296"/>
  <c r="BE296"/>
  <c r="T296"/>
  <c r="R296"/>
  <c r="P296"/>
  <c r="BK296"/>
  <c r="J296"/>
  <c r="BI288"/>
  <c r="BH288"/>
  <c r="BG288"/>
  <c r="BF288"/>
  <c r="BE288"/>
  <c r="T288"/>
  <c r="R288"/>
  <c r="P288"/>
  <c r="BK288"/>
  <c r="J288"/>
  <c r="BI279"/>
  <c r="BH279"/>
  <c r="BG279"/>
  <c r="BF279"/>
  <c r="BE279"/>
  <c r="T279"/>
  <c r="R279"/>
  <c r="P279"/>
  <c r="BK279"/>
  <c r="J279"/>
  <c r="BI270"/>
  <c r="BH270"/>
  <c r="BG270"/>
  <c r="BF270"/>
  <c r="BE270"/>
  <c r="T270"/>
  <c r="R270"/>
  <c r="P270"/>
  <c r="BK270"/>
  <c r="J270"/>
  <c r="BI267"/>
  <c r="BH267"/>
  <c r="BG267"/>
  <c r="BF267"/>
  <c r="BE267"/>
  <c r="T267"/>
  <c r="R267"/>
  <c r="P267"/>
  <c r="BK267"/>
  <c r="J267"/>
  <c r="BI259"/>
  <c r="BH259"/>
  <c r="BG259"/>
  <c r="BF259"/>
  <c r="BE259"/>
  <c r="T259"/>
  <c r="R259"/>
  <c r="P259"/>
  <c r="BK259"/>
  <c r="J259"/>
  <c r="BI251"/>
  <c r="BH251"/>
  <c r="BG251"/>
  <c r="BF251"/>
  <c r="BE251"/>
  <c r="T251"/>
  <c r="R251"/>
  <c r="P251"/>
  <c r="BK251"/>
  <c r="J251"/>
  <c r="BI243"/>
  <c r="BH243"/>
  <c r="BG243"/>
  <c r="BF243"/>
  <c r="BE243"/>
  <c r="T243"/>
  <c r="R243"/>
  <c r="P243"/>
  <c r="BK243"/>
  <c r="J243"/>
  <c r="BI235"/>
  <c r="BH235"/>
  <c r="BG235"/>
  <c r="BF235"/>
  <c r="BE235"/>
  <c r="T235"/>
  <c r="R235"/>
  <c r="P235"/>
  <c r="BK235"/>
  <c r="J235"/>
  <c r="BI206"/>
  <c r="BH206"/>
  <c r="BG206"/>
  <c r="BF206"/>
  <c r="BE206"/>
  <c r="T206"/>
  <c r="R206"/>
  <c r="P206"/>
  <c r="BK206"/>
  <c r="J206"/>
  <c r="BI177"/>
  <c r="BH177"/>
  <c r="BG177"/>
  <c r="BF177"/>
  <c r="BE177"/>
  <c r="T177"/>
  <c r="R177"/>
  <c r="P177"/>
  <c r="BK177"/>
  <c r="J177"/>
  <c r="BI148"/>
  <c r="BH148"/>
  <c r="BG148"/>
  <c r="BF148"/>
  <c r="BE148"/>
  <c r="T148"/>
  <c r="R148"/>
  <c r="P148"/>
  <c r="BK148"/>
  <c r="J148"/>
  <c r="BI119"/>
  <c r="BH119"/>
  <c r="BG119"/>
  <c r="BF119"/>
  <c r="BE119"/>
  <c r="T119"/>
  <c r="R119"/>
  <c r="P119"/>
  <c r="BK119"/>
  <c r="J119"/>
  <c r="BI116"/>
  <c r="BH116"/>
  <c r="BG116"/>
  <c r="BF116"/>
  <c r="BE116"/>
  <c r="T116"/>
  <c r="R116"/>
  <c r="P116"/>
  <c r="BK116"/>
  <c r="J116"/>
  <c r="BI113"/>
  <c r="BH113"/>
  <c r="BG113"/>
  <c r="BF113"/>
  <c r="BE113"/>
  <c r="T113"/>
  <c r="R113"/>
  <c r="P113"/>
  <c r="BK113"/>
  <c r="J113"/>
  <c r="BI107"/>
  <c r="BH107"/>
  <c r="BG107"/>
  <c r="BF107"/>
  <c r="BE107"/>
  <c r="T107"/>
  <c r="R107"/>
  <c r="P107"/>
  <c r="BK107"/>
  <c r="J107"/>
  <c r="BI104"/>
  <c r="BH104"/>
  <c r="BG104"/>
  <c r="BF104"/>
  <c r="BE104"/>
  <c r="T104"/>
  <c r="R104"/>
  <c r="P104"/>
  <c r="BK104"/>
  <c r="J104"/>
  <c r="BI101"/>
  <c r="BH101"/>
  <c r="BG101"/>
  <c r="BF101"/>
  <c r="BE101"/>
  <c r="T101"/>
  <c r="R101"/>
  <c r="P101"/>
  <c r="BK101"/>
  <c r="J101"/>
  <c r="BI98"/>
  <c r="BH98"/>
  <c r="BG98"/>
  <c r="BF98"/>
  <c r="BE98"/>
  <c r="T98"/>
  <c r="R98"/>
  <c r="P98"/>
  <c r="BK98"/>
  <c r="J98"/>
  <c r="BI95"/>
  <c r="F36" s="1"/>
  <c r="BD57" i="1" s="1"/>
  <c r="BD56" s="1"/>
  <c r="BH95" i="5"/>
  <c r="F35" s="1"/>
  <c r="BC57" i="1" s="1"/>
  <c r="BC56" s="1"/>
  <c r="AY56" s="1"/>
  <c r="BG95" i="5"/>
  <c r="F34" s="1"/>
  <c r="BB57" i="1" s="1"/>
  <c r="BB56" s="1"/>
  <c r="AX56" s="1"/>
  <c r="BF95" i="5"/>
  <c r="F33" s="1"/>
  <c r="BA57" i="1" s="1"/>
  <c r="BA56" s="1"/>
  <c r="AW56" s="1"/>
  <c r="BE95" i="5"/>
  <c r="J32" s="1"/>
  <c r="AV57" i="1" s="1"/>
  <c r="T95" i="5"/>
  <c r="T94" s="1"/>
  <c r="T93" s="1"/>
  <c r="T92" s="1"/>
  <c r="R95"/>
  <c r="R94" s="1"/>
  <c r="R93" s="1"/>
  <c r="R92" s="1"/>
  <c r="P95"/>
  <c r="P94" s="1"/>
  <c r="P93" s="1"/>
  <c r="P92" s="1"/>
  <c r="AU57" i="1" s="1"/>
  <c r="BK95" i="5"/>
  <c r="BK94" s="1"/>
  <c r="J95"/>
  <c r="J88"/>
  <c r="F88"/>
  <c r="F86"/>
  <c r="E84"/>
  <c r="J55"/>
  <c r="F55"/>
  <c r="J53"/>
  <c r="F53"/>
  <c r="E51"/>
  <c r="J20"/>
  <c r="E20"/>
  <c r="F89" s="1"/>
  <c r="J19"/>
  <c r="J17"/>
  <c r="E17"/>
  <c r="J16"/>
  <c r="J14"/>
  <c r="J86" s="1"/>
  <c r="E7"/>
  <c r="E80" s="1"/>
  <c r="R233" i="4"/>
  <c r="AY55" i="1"/>
  <c r="AX55"/>
  <c r="BI234" i="4"/>
  <c r="BH234"/>
  <c r="BG234"/>
  <c r="BF234"/>
  <c r="T234"/>
  <c r="T233" s="1"/>
  <c r="R234"/>
  <c r="P234"/>
  <c r="P233" s="1"/>
  <c r="BK234"/>
  <c r="BK233" s="1"/>
  <c r="J233" s="1"/>
  <c r="J65" s="1"/>
  <c r="J234"/>
  <c r="BE234" s="1"/>
  <c r="BI231"/>
  <c r="BH231"/>
  <c r="BG231"/>
  <c r="BF231"/>
  <c r="BE231"/>
  <c r="T231"/>
  <c r="R231"/>
  <c r="P231"/>
  <c r="BK231"/>
  <c r="J231"/>
  <c r="BI228"/>
  <c r="BH228"/>
  <c r="BG228"/>
  <c r="BF228"/>
  <c r="BE228"/>
  <c r="T228"/>
  <c r="R228"/>
  <c r="P228"/>
  <c r="BK228"/>
  <c r="J228"/>
  <c r="BI225"/>
  <c r="BH225"/>
  <c r="BG225"/>
  <c r="BF225"/>
  <c r="BE225"/>
  <c r="T225"/>
  <c r="R225"/>
  <c r="P225"/>
  <c r="BK225"/>
  <c r="J225"/>
  <c r="BI222"/>
  <c r="BH222"/>
  <c r="BG222"/>
  <c r="BF222"/>
  <c r="BE222"/>
  <c r="T222"/>
  <c r="R222"/>
  <c r="P222"/>
  <c r="BK222"/>
  <c r="J222"/>
  <c r="BI219"/>
  <c r="BH219"/>
  <c r="BG219"/>
  <c r="BF219"/>
  <c r="BE219"/>
  <c r="T219"/>
  <c r="R219"/>
  <c r="P219"/>
  <c r="BK219"/>
  <c r="J219"/>
  <c r="BI216"/>
  <c r="BH216"/>
  <c r="BG216"/>
  <c r="BF216"/>
  <c r="BE216"/>
  <c r="T216"/>
  <c r="R216"/>
  <c r="P216"/>
  <c r="BK216"/>
  <c r="J216"/>
  <c r="BI214"/>
  <c r="BH214"/>
  <c r="BG214"/>
  <c r="BF214"/>
  <c r="BE214"/>
  <c r="T214"/>
  <c r="R214"/>
  <c r="P214"/>
  <c r="BK214"/>
  <c r="J214"/>
  <c r="BI211"/>
  <c r="BH211"/>
  <c r="BG211"/>
  <c r="BF211"/>
  <c r="BE211"/>
  <c r="T211"/>
  <c r="R211"/>
  <c r="P211"/>
  <c r="P207" s="1"/>
  <c r="BK211"/>
  <c r="J211"/>
  <c r="BI208"/>
  <c r="BH208"/>
  <c r="BG208"/>
  <c r="BF208"/>
  <c r="BE208"/>
  <c r="T208"/>
  <c r="T207" s="1"/>
  <c r="R208"/>
  <c r="R207" s="1"/>
  <c r="P208"/>
  <c r="BK208"/>
  <c r="BK207" s="1"/>
  <c r="J207" s="1"/>
  <c r="J64" s="1"/>
  <c r="J208"/>
  <c r="BI204"/>
  <c r="BH204"/>
  <c r="BG204"/>
  <c r="BF204"/>
  <c r="T204"/>
  <c r="R204"/>
  <c r="P204"/>
  <c r="BK204"/>
  <c r="J204"/>
  <c r="BE204" s="1"/>
  <c r="BI200"/>
  <c r="BH200"/>
  <c r="BG200"/>
  <c r="BF200"/>
  <c r="T200"/>
  <c r="R200"/>
  <c r="P200"/>
  <c r="BK200"/>
  <c r="BK196" s="1"/>
  <c r="J196" s="1"/>
  <c r="J63" s="1"/>
  <c r="J200"/>
  <c r="BE200" s="1"/>
  <c r="BI197"/>
  <c r="BH197"/>
  <c r="BG197"/>
  <c r="BF197"/>
  <c r="T197"/>
  <c r="T196" s="1"/>
  <c r="R197"/>
  <c r="R196" s="1"/>
  <c r="P197"/>
  <c r="P196" s="1"/>
  <c r="BK197"/>
  <c r="J197"/>
  <c r="BE197" s="1"/>
  <c r="BI192"/>
  <c r="BH192"/>
  <c r="BG192"/>
  <c r="BF192"/>
  <c r="BE192"/>
  <c r="T192"/>
  <c r="R192"/>
  <c r="P192"/>
  <c r="BK192"/>
  <c r="J192"/>
  <c r="BI188"/>
  <c r="BH188"/>
  <c r="BG188"/>
  <c r="BF188"/>
  <c r="BE188"/>
  <c r="T188"/>
  <c r="R188"/>
  <c r="P188"/>
  <c r="BK188"/>
  <c r="J188"/>
  <c r="BI183"/>
  <c r="BH183"/>
  <c r="BG183"/>
  <c r="BF183"/>
  <c r="BE183"/>
  <c r="T183"/>
  <c r="R183"/>
  <c r="P183"/>
  <c r="BK183"/>
  <c r="J183"/>
  <c r="BI180"/>
  <c r="BH180"/>
  <c r="BG180"/>
  <c r="BF180"/>
  <c r="BE180"/>
  <c r="T180"/>
  <c r="R180"/>
  <c r="P180"/>
  <c r="BK180"/>
  <c r="J180"/>
  <c r="BI175"/>
  <c r="BH175"/>
  <c r="BG175"/>
  <c r="BF175"/>
  <c r="BE175"/>
  <c r="T175"/>
  <c r="R175"/>
  <c r="P175"/>
  <c r="BK175"/>
  <c r="J175"/>
  <c r="BI170"/>
  <c r="BH170"/>
  <c r="BG170"/>
  <c r="BF170"/>
  <c r="BE170"/>
  <c r="T170"/>
  <c r="R170"/>
  <c r="P170"/>
  <c r="BK170"/>
  <c r="J170"/>
  <c r="BI167"/>
  <c r="BH167"/>
  <c r="BG167"/>
  <c r="BF167"/>
  <c r="BE167"/>
  <c r="T167"/>
  <c r="R167"/>
  <c r="P167"/>
  <c r="BK167"/>
  <c r="J167"/>
  <c r="BI162"/>
  <c r="BH162"/>
  <c r="BG162"/>
  <c r="BF162"/>
  <c r="BE162"/>
  <c r="T162"/>
  <c r="R162"/>
  <c r="P162"/>
  <c r="BK162"/>
  <c r="J162"/>
  <c r="BI157"/>
  <c r="BH157"/>
  <c r="BG157"/>
  <c r="BF157"/>
  <c r="BE157"/>
  <c r="T157"/>
  <c r="R157"/>
  <c r="P157"/>
  <c r="BK157"/>
  <c r="J157"/>
  <c r="BI155"/>
  <c r="BH155"/>
  <c r="BG155"/>
  <c r="BF155"/>
  <c r="BE155"/>
  <c r="T155"/>
  <c r="R155"/>
  <c r="P155"/>
  <c r="BK155"/>
  <c r="J155"/>
  <c r="BI152"/>
  <c r="BH152"/>
  <c r="BG152"/>
  <c r="BF152"/>
  <c r="BE152"/>
  <c r="T152"/>
  <c r="R152"/>
  <c r="P152"/>
  <c r="BK152"/>
  <c r="J152"/>
  <c r="BI150"/>
  <c r="BH150"/>
  <c r="BG150"/>
  <c r="BF150"/>
  <c r="BE150"/>
  <c r="T150"/>
  <c r="R150"/>
  <c r="P150"/>
  <c r="BK150"/>
  <c r="J150"/>
  <c r="BI147"/>
  <c r="BH147"/>
  <c r="BG147"/>
  <c r="BF147"/>
  <c r="BE147"/>
  <c r="T147"/>
  <c r="R147"/>
  <c r="P147"/>
  <c r="BK147"/>
  <c r="J147"/>
  <c r="BI145"/>
  <c r="BH145"/>
  <c r="BG145"/>
  <c r="BF145"/>
  <c r="BE145"/>
  <c r="T145"/>
  <c r="R145"/>
  <c r="P145"/>
  <c r="BK145"/>
  <c r="J145"/>
  <c r="BI142"/>
  <c r="BH142"/>
  <c r="BG142"/>
  <c r="BF142"/>
  <c r="BE142"/>
  <c r="T142"/>
  <c r="R142"/>
  <c r="P142"/>
  <c r="BK142"/>
  <c r="J142"/>
  <c r="BI134"/>
  <c r="BH134"/>
  <c r="BG134"/>
  <c r="BF134"/>
  <c r="BE134"/>
  <c r="T134"/>
  <c r="R134"/>
  <c r="P134"/>
  <c r="BK134"/>
  <c r="J134"/>
  <c r="BI126"/>
  <c r="BH126"/>
  <c r="BG126"/>
  <c r="BF126"/>
  <c r="BE126"/>
  <c r="T126"/>
  <c r="R126"/>
  <c r="P126"/>
  <c r="BK126"/>
  <c r="J126"/>
  <c r="BI118"/>
  <c r="BH118"/>
  <c r="BG118"/>
  <c r="BF118"/>
  <c r="BE118"/>
  <c r="T118"/>
  <c r="R118"/>
  <c r="P118"/>
  <c r="BK118"/>
  <c r="J118"/>
  <c r="BI110"/>
  <c r="BH110"/>
  <c r="BG110"/>
  <c r="BF110"/>
  <c r="BE110"/>
  <c r="T110"/>
  <c r="R110"/>
  <c r="P110"/>
  <c r="BK110"/>
  <c r="J110"/>
  <c r="BI105"/>
  <c r="BH105"/>
  <c r="BG105"/>
  <c r="BF105"/>
  <c r="BE105"/>
  <c r="T105"/>
  <c r="R105"/>
  <c r="P105"/>
  <c r="BK105"/>
  <c r="J105"/>
  <c r="BI100"/>
  <c r="BH100"/>
  <c r="BG100"/>
  <c r="BF100"/>
  <c r="BE100"/>
  <c r="T100"/>
  <c r="R100"/>
  <c r="P100"/>
  <c r="BK100"/>
  <c r="J100"/>
  <c r="BI95"/>
  <c r="BH95"/>
  <c r="BG95"/>
  <c r="BF95"/>
  <c r="BE95"/>
  <c r="T95"/>
  <c r="R95"/>
  <c r="P95"/>
  <c r="BK95"/>
  <c r="J95"/>
  <c r="BI90"/>
  <c r="F36" s="1"/>
  <c r="BD55" i="1" s="1"/>
  <c r="BH90" i="4"/>
  <c r="F35" s="1"/>
  <c r="BC55" i="1" s="1"/>
  <c r="BG90" i="4"/>
  <c r="F34" s="1"/>
  <c r="BB55" i="1" s="1"/>
  <c r="BF90" i="4"/>
  <c r="F33" s="1"/>
  <c r="BA55" i="1" s="1"/>
  <c r="BE90" i="4"/>
  <c r="F32" s="1"/>
  <c r="AZ55" i="1" s="1"/>
  <c r="T90" i="4"/>
  <c r="T89" s="1"/>
  <c r="R90"/>
  <c r="R89" s="1"/>
  <c r="R88" s="1"/>
  <c r="R87" s="1"/>
  <c r="P90"/>
  <c r="P89" s="1"/>
  <c r="P88" s="1"/>
  <c r="P87" s="1"/>
  <c r="AU55" i="1" s="1"/>
  <c r="BK90" i="4"/>
  <c r="BK89" s="1"/>
  <c r="J90"/>
  <c r="J83"/>
  <c r="F83"/>
  <c r="J81"/>
  <c r="F81"/>
  <c r="E79"/>
  <c r="J55"/>
  <c r="J53"/>
  <c r="F53"/>
  <c r="E51"/>
  <c r="J20"/>
  <c r="E20"/>
  <c r="F84" s="1"/>
  <c r="J19"/>
  <c r="J17"/>
  <c r="E17"/>
  <c r="F55" s="1"/>
  <c r="J16"/>
  <c r="J14"/>
  <c r="E7"/>
  <c r="E75" s="1"/>
  <c r="T334" i="3"/>
  <c r="BK324"/>
  <c r="J324" s="1"/>
  <c r="J67" s="1"/>
  <c r="AY54" i="1"/>
  <c r="AX54"/>
  <c r="BI335" i="3"/>
  <c r="BH335"/>
  <c r="BG335"/>
  <c r="BF335"/>
  <c r="BE335"/>
  <c r="T335"/>
  <c r="R335"/>
  <c r="R334" s="1"/>
  <c r="P335"/>
  <c r="P334" s="1"/>
  <c r="BK335"/>
  <c r="BK334" s="1"/>
  <c r="J334" s="1"/>
  <c r="J68" s="1"/>
  <c r="J335"/>
  <c r="BI332"/>
  <c r="BH332"/>
  <c r="BG332"/>
  <c r="BF332"/>
  <c r="T332"/>
  <c r="R332"/>
  <c r="P332"/>
  <c r="BK332"/>
  <c r="J332"/>
  <c r="BE332" s="1"/>
  <c r="BI330"/>
  <c r="BH330"/>
  <c r="BG330"/>
  <c r="BF330"/>
  <c r="T330"/>
  <c r="R330"/>
  <c r="P330"/>
  <c r="BK330"/>
  <c r="J330"/>
  <c r="BE330" s="1"/>
  <c r="BI327"/>
  <c r="BH327"/>
  <c r="BG327"/>
  <c r="BF327"/>
  <c r="T327"/>
  <c r="R327"/>
  <c r="P327"/>
  <c r="BK327"/>
  <c r="J327"/>
  <c r="BE327" s="1"/>
  <c r="BI325"/>
  <c r="BH325"/>
  <c r="BG325"/>
  <c r="BF325"/>
  <c r="T325"/>
  <c r="T324" s="1"/>
  <c r="R325"/>
  <c r="R324" s="1"/>
  <c r="P325"/>
  <c r="P324" s="1"/>
  <c r="BK325"/>
  <c r="J325"/>
  <c r="BE325" s="1"/>
  <c r="BI322"/>
  <c r="BH322"/>
  <c r="BG322"/>
  <c r="BF322"/>
  <c r="BE322"/>
  <c r="T322"/>
  <c r="T321" s="1"/>
  <c r="R322"/>
  <c r="R321" s="1"/>
  <c r="P322"/>
  <c r="P321" s="1"/>
  <c r="BK322"/>
  <c r="BK321" s="1"/>
  <c r="J321" s="1"/>
  <c r="J66" s="1"/>
  <c r="J322"/>
  <c r="BI319"/>
  <c r="BH319"/>
  <c r="BG319"/>
  <c r="BF319"/>
  <c r="T319"/>
  <c r="R319"/>
  <c r="P319"/>
  <c r="BK319"/>
  <c r="J319"/>
  <c r="BE319" s="1"/>
  <c r="BI317"/>
  <c r="BH317"/>
  <c r="BG317"/>
  <c r="BF317"/>
  <c r="T317"/>
  <c r="R317"/>
  <c r="P317"/>
  <c r="BK317"/>
  <c r="J317"/>
  <c r="BE317" s="1"/>
  <c r="BI315"/>
  <c r="BH315"/>
  <c r="BG315"/>
  <c r="BF315"/>
  <c r="T315"/>
  <c r="R315"/>
  <c r="P315"/>
  <c r="BK315"/>
  <c r="J315"/>
  <c r="BE315" s="1"/>
  <c r="BI313"/>
  <c r="BH313"/>
  <c r="BG313"/>
  <c r="BF313"/>
  <c r="T313"/>
  <c r="R313"/>
  <c r="P313"/>
  <c r="BK313"/>
  <c r="J313"/>
  <c r="BE313" s="1"/>
  <c r="BI311"/>
  <c r="BH311"/>
  <c r="BG311"/>
  <c r="BF311"/>
  <c r="T311"/>
  <c r="R311"/>
  <c r="P311"/>
  <c r="BK311"/>
  <c r="J311"/>
  <c r="BE311" s="1"/>
  <c r="BI309"/>
  <c r="BH309"/>
  <c r="BG309"/>
  <c r="BF309"/>
  <c r="T309"/>
  <c r="R309"/>
  <c r="P309"/>
  <c r="BK309"/>
  <c r="J309"/>
  <c r="BE309" s="1"/>
  <c r="BI306"/>
  <c r="BH306"/>
  <c r="BG306"/>
  <c r="BF306"/>
  <c r="T306"/>
  <c r="R306"/>
  <c r="P306"/>
  <c r="BK306"/>
  <c r="J306"/>
  <c r="BE306" s="1"/>
  <c r="BI303"/>
  <c r="BH303"/>
  <c r="BG303"/>
  <c r="BF303"/>
  <c r="T303"/>
  <c r="R303"/>
  <c r="P303"/>
  <c r="BK303"/>
  <c r="J303"/>
  <c r="BE303" s="1"/>
  <c r="BI300"/>
  <c r="BH300"/>
  <c r="BG300"/>
  <c r="BF300"/>
  <c r="T300"/>
  <c r="R300"/>
  <c r="P300"/>
  <c r="BK300"/>
  <c r="J300"/>
  <c r="BE300" s="1"/>
  <c r="BI297"/>
  <c r="BH297"/>
  <c r="BG297"/>
  <c r="BF297"/>
  <c r="T297"/>
  <c r="R297"/>
  <c r="P297"/>
  <c r="BK297"/>
  <c r="J297"/>
  <c r="BE297" s="1"/>
  <c r="BI294"/>
  <c r="BH294"/>
  <c r="BG294"/>
  <c r="BF294"/>
  <c r="T294"/>
  <c r="R294"/>
  <c r="P294"/>
  <c r="BK294"/>
  <c r="J294"/>
  <c r="BE294" s="1"/>
  <c r="BI291"/>
  <c r="BH291"/>
  <c r="BG291"/>
  <c r="BF291"/>
  <c r="T291"/>
  <c r="R291"/>
  <c r="P291"/>
  <c r="BK291"/>
  <c r="J291"/>
  <c r="BE291" s="1"/>
  <c r="BI288"/>
  <c r="BH288"/>
  <c r="BG288"/>
  <c r="BF288"/>
  <c r="T288"/>
  <c r="R288"/>
  <c r="P288"/>
  <c r="BK288"/>
  <c r="J288"/>
  <c r="BE288" s="1"/>
  <c r="BI285"/>
  <c r="BH285"/>
  <c r="BG285"/>
  <c r="BF285"/>
  <c r="T285"/>
  <c r="R285"/>
  <c r="P285"/>
  <c r="BK285"/>
  <c r="J285"/>
  <c r="BE285" s="1"/>
  <c r="BI282"/>
  <c r="BH282"/>
  <c r="BG282"/>
  <c r="BF282"/>
  <c r="T282"/>
  <c r="R282"/>
  <c r="P282"/>
  <c r="BK282"/>
  <c r="J282"/>
  <c r="BE282" s="1"/>
  <c r="BI279"/>
  <c r="BH279"/>
  <c r="BG279"/>
  <c r="BF279"/>
  <c r="T279"/>
  <c r="R279"/>
  <c r="P279"/>
  <c r="BK279"/>
  <c r="J279"/>
  <c r="BE279" s="1"/>
  <c r="BI277"/>
  <c r="BH277"/>
  <c r="BG277"/>
  <c r="BF277"/>
  <c r="T277"/>
  <c r="R277"/>
  <c r="P277"/>
  <c r="BK277"/>
  <c r="J277"/>
  <c r="BE277" s="1"/>
  <c r="BI274"/>
  <c r="BH274"/>
  <c r="BG274"/>
  <c r="BF274"/>
  <c r="T274"/>
  <c r="R274"/>
  <c r="P274"/>
  <c r="BK274"/>
  <c r="J274"/>
  <c r="BE274" s="1"/>
  <c r="BI272"/>
  <c r="BH272"/>
  <c r="BG272"/>
  <c r="BF272"/>
  <c r="T272"/>
  <c r="R272"/>
  <c r="P272"/>
  <c r="BK272"/>
  <c r="J272"/>
  <c r="BE272" s="1"/>
  <c r="BI270"/>
  <c r="BH270"/>
  <c r="BG270"/>
  <c r="BF270"/>
  <c r="T270"/>
  <c r="R270"/>
  <c r="P270"/>
  <c r="BK270"/>
  <c r="J270"/>
  <c r="BE270" s="1"/>
  <c r="BI268"/>
  <c r="BH268"/>
  <c r="BG268"/>
  <c r="BF268"/>
  <c r="T268"/>
  <c r="R268"/>
  <c r="P268"/>
  <c r="BK268"/>
  <c r="J268"/>
  <c r="BE268" s="1"/>
  <c r="BI266"/>
  <c r="BH266"/>
  <c r="BG266"/>
  <c r="BF266"/>
  <c r="T266"/>
  <c r="R266"/>
  <c r="P266"/>
  <c r="BK266"/>
  <c r="J266"/>
  <c r="BE266" s="1"/>
  <c r="BI263"/>
  <c r="BH263"/>
  <c r="BG263"/>
  <c r="BF263"/>
  <c r="T263"/>
  <c r="T262" s="1"/>
  <c r="R263"/>
  <c r="R262" s="1"/>
  <c r="P263"/>
  <c r="P262" s="1"/>
  <c r="BK263"/>
  <c r="BK262" s="1"/>
  <c r="J262" s="1"/>
  <c r="J65" s="1"/>
  <c r="J263"/>
  <c r="BE263" s="1"/>
  <c r="BI259"/>
  <c r="BH259"/>
  <c r="BG259"/>
  <c r="BF259"/>
  <c r="BE259"/>
  <c r="T259"/>
  <c r="R259"/>
  <c r="P259"/>
  <c r="BK259"/>
  <c r="J259"/>
  <c r="BI256"/>
  <c r="BH256"/>
  <c r="BG256"/>
  <c r="BF256"/>
  <c r="BE256"/>
  <c r="T256"/>
  <c r="R256"/>
  <c r="P256"/>
  <c r="BK256"/>
  <c r="J256"/>
  <c r="BI253"/>
  <c r="BH253"/>
  <c r="BG253"/>
  <c r="BF253"/>
  <c r="BE253"/>
  <c r="T253"/>
  <c r="T252" s="1"/>
  <c r="R253"/>
  <c r="R252" s="1"/>
  <c r="P253"/>
  <c r="P252" s="1"/>
  <c r="BK253"/>
  <c r="BK252" s="1"/>
  <c r="J252" s="1"/>
  <c r="J64" s="1"/>
  <c r="J253"/>
  <c r="BI249"/>
  <c r="BH249"/>
  <c r="BG249"/>
  <c r="BF249"/>
  <c r="T249"/>
  <c r="T248" s="1"/>
  <c r="R249"/>
  <c r="R248" s="1"/>
  <c r="P249"/>
  <c r="P248" s="1"/>
  <c r="BK249"/>
  <c r="BK248" s="1"/>
  <c r="J248" s="1"/>
  <c r="J63" s="1"/>
  <c r="J249"/>
  <c r="BE249" s="1"/>
  <c r="BI244"/>
  <c r="BH244"/>
  <c r="BG244"/>
  <c r="BF244"/>
  <c r="BE244"/>
  <c r="T244"/>
  <c r="R244"/>
  <c r="P244"/>
  <c r="BK244"/>
  <c r="J244"/>
  <c r="BI240"/>
  <c r="BH240"/>
  <c r="BG240"/>
  <c r="BF240"/>
  <c r="BE240"/>
  <c r="T240"/>
  <c r="R240"/>
  <c r="P240"/>
  <c r="BK240"/>
  <c r="J240"/>
  <c r="BI235"/>
  <c r="BH235"/>
  <c r="BG235"/>
  <c r="BF235"/>
  <c r="BE235"/>
  <c r="T235"/>
  <c r="R235"/>
  <c r="P235"/>
  <c r="BK235"/>
  <c r="J235"/>
  <c r="BI232"/>
  <c r="BH232"/>
  <c r="BG232"/>
  <c r="BF232"/>
  <c r="BE232"/>
  <c r="T232"/>
  <c r="R232"/>
  <c r="P232"/>
  <c r="BK232"/>
  <c r="J232"/>
  <c r="BI227"/>
  <c r="BH227"/>
  <c r="BG227"/>
  <c r="BF227"/>
  <c r="BE227"/>
  <c r="T227"/>
  <c r="R227"/>
  <c r="P227"/>
  <c r="BK227"/>
  <c r="J227"/>
  <c r="BI222"/>
  <c r="BH222"/>
  <c r="BG222"/>
  <c r="BF222"/>
  <c r="BE222"/>
  <c r="T222"/>
  <c r="R222"/>
  <c r="P222"/>
  <c r="BK222"/>
  <c r="J222"/>
  <c r="BI219"/>
  <c r="BH219"/>
  <c r="BG219"/>
  <c r="BF219"/>
  <c r="BE219"/>
  <c r="T219"/>
  <c r="R219"/>
  <c r="P219"/>
  <c r="BK219"/>
  <c r="J219"/>
  <c r="BI214"/>
  <c r="BH214"/>
  <c r="BG214"/>
  <c r="BF214"/>
  <c r="BE214"/>
  <c r="T214"/>
  <c r="R214"/>
  <c r="P214"/>
  <c r="BK214"/>
  <c r="J214"/>
  <c r="BI203"/>
  <c r="BH203"/>
  <c r="BG203"/>
  <c r="BF203"/>
  <c r="BE203"/>
  <c r="T203"/>
  <c r="R203"/>
  <c r="P203"/>
  <c r="BK203"/>
  <c r="J203"/>
  <c r="BI200"/>
  <c r="BH200"/>
  <c r="BG200"/>
  <c r="BF200"/>
  <c r="BE200"/>
  <c r="T200"/>
  <c r="R200"/>
  <c r="P200"/>
  <c r="BK200"/>
  <c r="J200"/>
  <c r="BI196"/>
  <c r="BH196"/>
  <c r="BG196"/>
  <c r="BF196"/>
  <c r="BE196"/>
  <c r="T196"/>
  <c r="R196"/>
  <c r="P196"/>
  <c r="BK196"/>
  <c r="J196"/>
  <c r="BI193"/>
  <c r="BH193"/>
  <c r="BG193"/>
  <c r="BF193"/>
  <c r="BE193"/>
  <c r="T193"/>
  <c r="R193"/>
  <c r="P193"/>
  <c r="BK193"/>
  <c r="J193"/>
  <c r="BI189"/>
  <c r="BH189"/>
  <c r="BG189"/>
  <c r="BF189"/>
  <c r="BE189"/>
  <c r="T189"/>
  <c r="R189"/>
  <c r="P189"/>
  <c r="BK189"/>
  <c r="J189"/>
  <c r="BI183"/>
  <c r="BH183"/>
  <c r="BG183"/>
  <c r="BF183"/>
  <c r="BE183"/>
  <c r="T183"/>
  <c r="R183"/>
  <c r="P183"/>
  <c r="BK183"/>
  <c r="J183"/>
  <c r="BI180"/>
  <c r="BH180"/>
  <c r="BG180"/>
  <c r="BF180"/>
  <c r="BE180"/>
  <c r="T180"/>
  <c r="R180"/>
  <c r="P180"/>
  <c r="BK180"/>
  <c r="J180"/>
  <c r="BI173"/>
  <c r="BH173"/>
  <c r="BG173"/>
  <c r="BF173"/>
  <c r="BE173"/>
  <c r="T173"/>
  <c r="R173"/>
  <c r="P173"/>
  <c r="BK173"/>
  <c r="J173"/>
  <c r="BI169"/>
  <c r="BH169"/>
  <c r="BG169"/>
  <c r="BF169"/>
  <c r="BE169"/>
  <c r="T169"/>
  <c r="R169"/>
  <c r="P169"/>
  <c r="BK169"/>
  <c r="J169"/>
  <c r="BI161"/>
  <c r="BH161"/>
  <c r="BG161"/>
  <c r="BF161"/>
  <c r="BE161"/>
  <c r="T161"/>
  <c r="R161"/>
  <c r="P161"/>
  <c r="BK161"/>
  <c r="J161"/>
  <c r="BI153"/>
  <c r="BH153"/>
  <c r="BG153"/>
  <c r="BF153"/>
  <c r="BE153"/>
  <c r="T153"/>
  <c r="R153"/>
  <c r="P153"/>
  <c r="BK153"/>
  <c r="J153"/>
  <c r="BI145"/>
  <c r="BH145"/>
  <c r="BG145"/>
  <c r="BF145"/>
  <c r="BE145"/>
  <c r="T145"/>
  <c r="R145"/>
  <c r="P145"/>
  <c r="BK145"/>
  <c r="J145"/>
  <c r="BI137"/>
  <c r="BH137"/>
  <c r="BG137"/>
  <c r="BF137"/>
  <c r="BE137"/>
  <c r="T137"/>
  <c r="R137"/>
  <c r="P137"/>
  <c r="BK137"/>
  <c r="J137"/>
  <c r="BI126"/>
  <c r="BH126"/>
  <c r="BG126"/>
  <c r="BF126"/>
  <c r="BE126"/>
  <c r="T126"/>
  <c r="R126"/>
  <c r="P126"/>
  <c r="BK126"/>
  <c r="J126"/>
  <c r="BI115"/>
  <c r="BH115"/>
  <c r="BG115"/>
  <c r="BF115"/>
  <c r="BE115"/>
  <c r="T115"/>
  <c r="R115"/>
  <c r="P115"/>
  <c r="BK115"/>
  <c r="J115"/>
  <c r="BI104"/>
  <c r="BH104"/>
  <c r="BG104"/>
  <c r="BF104"/>
  <c r="BE104"/>
  <c r="T104"/>
  <c r="R104"/>
  <c r="P104"/>
  <c r="BK104"/>
  <c r="J104"/>
  <c r="BI93"/>
  <c r="F36" s="1"/>
  <c r="BD54" i="1" s="1"/>
  <c r="BD53" s="1"/>
  <c r="BH93" i="3"/>
  <c r="F35" s="1"/>
  <c r="BC54" i="1" s="1"/>
  <c r="BC53" s="1"/>
  <c r="AY53" s="1"/>
  <c r="BG93" i="3"/>
  <c r="F34" s="1"/>
  <c r="BB54" i="1" s="1"/>
  <c r="BB53" s="1"/>
  <c r="AX53" s="1"/>
  <c r="BF93" i="3"/>
  <c r="J33" s="1"/>
  <c r="AW54" i="1" s="1"/>
  <c r="BE93" i="3"/>
  <c r="T93"/>
  <c r="T92" s="1"/>
  <c r="T91" s="1"/>
  <c r="T90" s="1"/>
  <c r="R93"/>
  <c r="R92" s="1"/>
  <c r="R91" s="1"/>
  <c r="R90" s="1"/>
  <c r="P93"/>
  <c r="P92" s="1"/>
  <c r="P91" s="1"/>
  <c r="P90" s="1"/>
  <c r="AU54" i="1" s="1"/>
  <c r="AU53" s="1"/>
  <c r="BK93" i="3"/>
  <c r="BK92" s="1"/>
  <c r="J93"/>
  <c r="J86"/>
  <c r="F86"/>
  <c r="J84"/>
  <c r="F84"/>
  <c r="E82"/>
  <c r="J55"/>
  <c r="J53"/>
  <c r="F53"/>
  <c r="E51"/>
  <c r="J20"/>
  <c r="E20"/>
  <c r="F87" s="1"/>
  <c r="J19"/>
  <c r="J17"/>
  <c r="E17"/>
  <c r="F55" s="1"/>
  <c r="J16"/>
  <c r="J14"/>
  <c r="E7"/>
  <c r="E78" s="1"/>
  <c r="BK415" i="2"/>
  <c r="J415" s="1"/>
  <c r="J65" s="1"/>
  <c r="AY52" i="1"/>
  <c r="AX52"/>
  <c r="BI426" i="2"/>
  <c r="BH426"/>
  <c r="BG426"/>
  <c r="BF426"/>
  <c r="BE426"/>
  <c r="T426"/>
  <c r="T425" s="1"/>
  <c r="R426"/>
  <c r="R425" s="1"/>
  <c r="P426"/>
  <c r="P425" s="1"/>
  <c r="BK426"/>
  <c r="BK425" s="1"/>
  <c r="J425" s="1"/>
  <c r="J66" s="1"/>
  <c r="J426"/>
  <c r="BI423"/>
  <c r="BH423"/>
  <c r="BG423"/>
  <c r="BF423"/>
  <c r="T423"/>
  <c r="R423"/>
  <c r="P423"/>
  <c r="BK423"/>
  <c r="J423"/>
  <c r="BE423" s="1"/>
  <c r="BI421"/>
  <c r="BH421"/>
  <c r="BG421"/>
  <c r="BF421"/>
  <c r="T421"/>
  <c r="R421"/>
  <c r="P421"/>
  <c r="BK421"/>
  <c r="J421"/>
  <c r="BE421" s="1"/>
  <c r="BI418"/>
  <c r="BH418"/>
  <c r="BG418"/>
  <c r="BF418"/>
  <c r="T418"/>
  <c r="R418"/>
  <c r="P418"/>
  <c r="BK418"/>
  <c r="J418"/>
  <c r="BE418" s="1"/>
  <c r="BI416"/>
  <c r="BH416"/>
  <c r="BG416"/>
  <c r="BF416"/>
  <c r="T416"/>
  <c r="T415" s="1"/>
  <c r="R416"/>
  <c r="R415" s="1"/>
  <c r="P416"/>
  <c r="P415" s="1"/>
  <c r="BK416"/>
  <c r="J416"/>
  <c r="BE416" s="1"/>
  <c r="BI412"/>
  <c r="BH412"/>
  <c r="BG412"/>
  <c r="BF412"/>
  <c r="BE412"/>
  <c r="T412"/>
  <c r="R412"/>
  <c r="P412"/>
  <c r="BK412"/>
  <c r="J412"/>
  <c r="BI409"/>
  <c r="BH409"/>
  <c r="BG409"/>
  <c r="BF409"/>
  <c r="BE409"/>
  <c r="T409"/>
  <c r="R409"/>
  <c r="P409"/>
  <c r="BK409"/>
  <c r="J409"/>
  <c r="BI406"/>
  <c r="BH406"/>
  <c r="BG406"/>
  <c r="BF406"/>
  <c r="BE406"/>
  <c r="T406"/>
  <c r="R406"/>
  <c r="P406"/>
  <c r="BK406"/>
  <c r="J406"/>
  <c r="BI403"/>
  <c r="BH403"/>
  <c r="BG403"/>
  <c r="BF403"/>
  <c r="BE403"/>
  <c r="T403"/>
  <c r="R403"/>
  <c r="P403"/>
  <c r="BK403"/>
  <c r="J403"/>
  <c r="BI400"/>
  <c r="BH400"/>
  <c r="BG400"/>
  <c r="BF400"/>
  <c r="BE400"/>
  <c r="T400"/>
  <c r="R400"/>
  <c r="P400"/>
  <c r="BK400"/>
  <c r="J400"/>
  <c r="BI398"/>
  <c r="BH398"/>
  <c r="BG398"/>
  <c r="BF398"/>
  <c r="BE398"/>
  <c r="T398"/>
  <c r="R398"/>
  <c r="P398"/>
  <c r="BK398"/>
  <c r="J398"/>
  <c r="BI396"/>
  <c r="BH396"/>
  <c r="BG396"/>
  <c r="BF396"/>
  <c r="BE396"/>
  <c r="T396"/>
  <c r="R396"/>
  <c r="P396"/>
  <c r="BK396"/>
  <c r="J396"/>
  <c r="BI393"/>
  <c r="BH393"/>
  <c r="BG393"/>
  <c r="BF393"/>
  <c r="BE393"/>
  <c r="T393"/>
  <c r="R393"/>
  <c r="P393"/>
  <c r="BK393"/>
  <c r="J393"/>
  <c r="BI391"/>
  <c r="BH391"/>
  <c r="BG391"/>
  <c r="BF391"/>
  <c r="BE391"/>
  <c r="T391"/>
  <c r="R391"/>
  <c r="P391"/>
  <c r="BK391"/>
  <c r="J391"/>
  <c r="BI389"/>
  <c r="BH389"/>
  <c r="BG389"/>
  <c r="BF389"/>
  <c r="BE389"/>
  <c r="T389"/>
  <c r="R389"/>
  <c r="P389"/>
  <c r="BK389"/>
  <c r="J389"/>
  <c r="BI387"/>
  <c r="BH387"/>
  <c r="BG387"/>
  <c r="BF387"/>
  <c r="BE387"/>
  <c r="T387"/>
  <c r="R387"/>
  <c r="P387"/>
  <c r="BK387"/>
  <c r="J387"/>
  <c r="BI385"/>
  <c r="BH385"/>
  <c r="BG385"/>
  <c r="BF385"/>
  <c r="BE385"/>
  <c r="T385"/>
  <c r="R385"/>
  <c r="P385"/>
  <c r="BK385"/>
  <c r="J385"/>
  <c r="BI383"/>
  <c r="BH383"/>
  <c r="BG383"/>
  <c r="BF383"/>
  <c r="BE383"/>
  <c r="T383"/>
  <c r="R383"/>
  <c r="P383"/>
  <c r="BK383"/>
  <c r="J383"/>
  <c r="BI381"/>
  <c r="BH381"/>
  <c r="BG381"/>
  <c r="BF381"/>
  <c r="BE381"/>
  <c r="T381"/>
  <c r="R381"/>
  <c r="P381"/>
  <c r="BK381"/>
  <c r="J381"/>
  <c r="BI376"/>
  <c r="BH376"/>
  <c r="BG376"/>
  <c r="BF376"/>
  <c r="BE376"/>
  <c r="T376"/>
  <c r="R376"/>
  <c r="P376"/>
  <c r="BK376"/>
  <c r="J376"/>
  <c r="BI373"/>
  <c r="BH373"/>
  <c r="BG373"/>
  <c r="BF373"/>
  <c r="BE373"/>
  <c r="T373"/>
  <c r="R373"/>
  <c r="P373"/>
  <c r="BK373"/>
  <c r="J373"/>
  <c r="BI370"/>
  <c r="BH370"/>
  <c r="BG370"/>
  <c r="BF370"/>
  <c r="BE370"/>
  <c r="T370"/>
  <c r="R370"/>
  <c r="P370"/>
  <c r="BK370"/>
  <c r="J370"/>
  <c r="BI367"/>
  <c r="BH367"/>
  <c r="BG367"/>
  <c r="BF367"/>
  <c r="BE367"/>
  <c r="T367"/>
  <c r="R367"/>
  <c r="P367"/>
  <c r="BK367"/>
  <c r="J367"/>
  <c r="BI364"/>
  <c r="BH364"/>
  <c r="BG364"/>
  <c r="BF364"/>
  <c r="BE364"/>
  <c r="T364"/>
  <c r="R364"/>
  <c r="P364"/>
  <c r="BK364"/>
  <c r="J364"/>
  <c r="BI361"/>
  <c r="BH361"/>
  <c r="BG361"/>
  <c r="BF361"/>
  <c r="BE361"/>
  <c r="T361"/>
  <c r="R361"/>
  <c r="P361"/>
  <c r="BK361"/>
  <c r="J361"/>
  <c r="BI359"/>
  <c r="BH359"/>
  <c r="BG359"/>
  <c r="BF359"/>
  <c r="BE359"/>
  <c r="T359"/>
  <c r="R359"/>
  <c r="P359"/>
  <c r="BK359"/>
  <c r="J359"/>
  <c r="BI357"/>
  <c r="BH357"/>
  <c r="BG357"/>
  <c r="BF357"/>
  <c r="BE357"/>
  <c r="T357"/>
  <c r="R357"/>
  <c r="P357"/>
  <c r="BK357"/>
  <c r="J357"/>
  <c r="BI355"/>
  <c r="BH355"/>
  <c r="BG355"/>
  <c r="BF355"/>
  <c r="BE355"/>
  <c r="T355"/>
  <c r="R355"/>
  <c r="P355"/>
  <c r="BK355"/>
  <c r="J355"/>
  <c r="BI353"/>
  <c r="BH353"/>
  <c r="BG353"/>
  <c r="BF353"/>
  <c r="BE353"/>
  <c r="T353"/>
  <c r="R353"/>
  <c r="P353"/>
  <c r="BK353"/>
  <c r="J353"/>
  <c r="BI350"/>
  <c r="BH350"/>
  <c r="BG350"/>
  <c r="BF350"/>
  <c r="BE350"/>
  <c r="T350"/>
  <c r="R350"/>
  <c r="P350"/>
  <c r="BK350"/>
  <c r="J350"/>
  <c r="BI348"/>
  <c r="BH348"/>
  <c r="BG348"/>
  <c r="BF348"/>
  <c r="BE348"/>
  <c r="T348"/>
  <c r="R348"/>
  <c r="P348"/>
  <c r="BK348"/>
  <c r="J348"/>
  <c r="BI346"/>
  <c r="BH346"/>
  <c r="BG346"/>
  <c r="BF346"/>
  <c r="BE346"/>
  <c r="T346"/>
  <c r="R346"/>
  <c r="P346"/>
  <c r="BK346"/>
  <c r="J346"/>
  <c r="BI344"/>
  <c r="BH344"/>
  <c r="BG344"/>
  <c r="BF344"/>
  <c r="BE344"/>
  <c r="T344"/>
  <c r="R344"/>
  <c r="P344"/>
  <c r="BK344"/>
  <c r="J344"/>
  <c r="BI340"/>
  <c r="BH340"/>
  <c r="BG340"/>
  <c r="BF340"/>
  <c r="BE340"/>
  <c r="T340"/>
  <c r="R340"/>
  <c r="P340"/>
  <c r="BK340"/>
  <c r="J340"/>
  <c r="BI338"/>
  <c r="BH338"/>
  <c r="BG338"/>
  <c r="BF338"/>
  <c r="BE338"/>
  <c r="T338"/>
  <c r="R338"/>
  <c r="P338"/>
  <c r="BK338"/>
  <c r="J338"/>
  <c r="BI335"/>
  <c r="BH335"/>
  <c r="BG335"/>
  <c r="BF335"/>
  <c r="BE335"/>
  <c r="T335"/>
  <c r="T334" s="1"/>
  <c r="R335"/>
  <c r="R334" s="1"/>
  <c r="P335"/>
  <c r="P334" s="1"/>
  <c r="BK335"/>
  <c r="BK334" s="1"/>
  <c r="J334" s="1"/>
  <c r="J64" s="1"/>
  <c r="J335"/>
  <c r="BI332"/>
  <c r="BH332"/>
  <c r="BG332"/>
  <c r="BF332"/>
  <c r="T332"/>
  <c r="R332"/>
  <c r="P332"/>
  <c r="BK332"/>
  <c r="J332"/>
  <c r="BE332" s="1"/>
  <c r="BI330"/>
  <c r="BH330"/>
  <c r="BG330"/>
  <c r="BF330"/>
  <c r="T330"/>
  <c r="R330"/>
  <c r="P330"/>
  <c r="BK330"/>
  <c r="J330"/>
  <c r="BE330" s="1"/>
  <c r="BI327"/>
  <c r="BH327"/>
  <c r="BG327"/>
  <c r="BF327"/>
  <c r="T327"/>
  <c r="R327"/>
  <c r="P327"/>
  <c r="BK327"/>
  <c r="J327"/>
  <c r="BE327" s="1"/>
  <c r="BI325"/>
  <c r="BH325"/>
  <c r="BG325"/>
  <c r="BF325"/>
  <c r="T325"/>
  <c r="R325"/>
  <c r="P325"/>
  <c r="BK325"/>
  <c r="J325"/>
  <c r="BE325" s="1"/>
  <c r="BI323"/>
  <c r="BH323"/>
  <c r="BG323"/>
  <c r="BF323"/>
  <c r="T323"/>
  <c r="R323"/>
  <c r="P323"/>
  <c r="BK323"/>
  <c r="J323"/>
  <c r="BE323" s="1"/>
  <c r="BI321"/>
  <c r="BH321"/>
  <c r="BG321"/>
  <c r="BF321"/>
  <c r="T321"/>
  <c r="R321"/>
  <c r="P321"/>
  <c r="BK321"/>
  <c r="J321"/>
  <c r="BE321" s="1"/>
  <c r="BI319"/>
  <c r="BH319"/>
  <c r="BG319"/>
  <c r="BF319"/>
  <c r="T319"/>
  <c r="R319"/>
  <c r="P319"/>
  <c r="BK319"/>
  <c r="J319"/>
  <c r="BE319" s="1"/>
  <c r="BI317"/>
  <c r="BH317"/>
  <c r="BG317"/>
  <c r="BF317"/>
  <c r="T317"/>
  <c r="R317"/>
  <c r="P317"/>
  <c r="BK317"/>
  <c r="J317"/>
  <c r="BE317" s="1"/>
  <c r="BI315"/>
  <c r="BH315"/>
  <c r="BG315"/>
  <c r="BF315"/>
  <c r="T315"/>
  <c r="R315"/>
  <c r="P315"/>
  <c r="BK315"/>
  <c r="J315"/>
  <c r="BE315" s="1"/>
  <c r="BI313"/>
  <c r="BH313"/>
  <c r="BG313"/>
  <c r="BF313"/>
  <c r="T313"/>
  <c r="R313"/>
  <c r="P313"/>
  <c r="BK313"/>
  <c r="J313"/>
  <c r="BE313" s="1"/>
  <c r="BI310"/>
  <c r="BH310"/>
  <c r="BG310"/>
  <c r="BF310"/>
  <c r="T310"/>
  <c r="R310"/>
  <c r="P310"/>
  <c r="BK310"/>
  <c r="J310"/>
  <c r="BE310" s="1"/>
  <c r="BI307"/>
  <c r="BH307"/>
  <c r="BG307"/>
  <c r="BF307"/>
  <c r="T307"/>
  <c r="T306" s="1"/>
  <c r="R307"/>
  <c r="R306" s="1"/>
  <c r="P307"/>
  <c r="P306" s="1"/>
  <c r="BK307"/>
  <c r="BK306" s="1"/>
  <c r="J306" s="1"/>
  <c r="J63" s="1"/>
  <c r="J307"/>
  <c r="BE307" s="1"/>
  <c r="BI303"/>
  <c r="BH303"/>
  <c r="BG303"/>
  <c r="BF303"/>
  <c r="BE303"/>
  <c r="T303"/>
  <c r="R303"/>
  <c r="P303"/>
  <c r="BK303"/>
  <c r="J303"/>
  <c r="BI301"/>
  <c r="BH301"/>
  <c r="BG301"/>
  <c r="BF301"/>
  <c r="BE301"/>
  <c r="T301"/>
  <c r="R301"/>
  <c r="P301"/>
  <c r="BK301"/>
  <c r="J301"/>
  <c r="BI298"/>
  <c r="BH298"/>
  <c r="BG298"/>
  <c r="BF298"/>
  <c r="BE298"/>
  <c r="T298"/>
  <c r="R298"/>
  <c r="P298"/>
  <c r="BK298"/>
  <c r="J298"/>
  <c r="BI294"/>
  <c r="BH294"/>
  <c r="BG294"/>
  <c r="BF294"/>
  <c r="BE294"/>
  <c r="T294"/>
  <c r="R294"/>
  <c r="P294"/>
  <c r="BK294"/>
  <c r="J294"/>
  <c r="BI292"/>
  <c r="BH292"/>
  <c r="BG292"/>
  <c r="BF292"/>
  <c r="BE292"/>
  <c r="T292"/>
  <c r="R292"/>
  <c r="P292"/>
  <c r="BK292"/>
  <c r="J292"/>
  <c r="BI287"/>
  <c r="BH287"/>
  <c r="BG287"/>
  <c r="BF287"/>
  <c r="BE287"/>
  <c r="T287"/>
  <c r="R287"/>
  <c r="P287"/>
  <c r="BK287"/>
  <c r="J287"/>
  <c r="BI284"/>
  <c r="BH284"/>
  <c r="BG284"/>
  <c r="BF284"/>
  <c r="BE284"/>
  <c r="T284"/>
  <c r="R284"/>
  <c r="P284"/>
  <c r="BK284"/>
  <c r="J284"/>
  <c r="BI282"/>
  <c r="BH282"/>
  <c r="BG282"/>
  <c r="BF282"/>
  <c r="BE282"/>
  <c r="T282"/>
  <c r="R282"/>
  <c r="P282"/>
  <c r="BK282"/>
  <c r="J282"/>
  <c r="BI279"/>
  <c r="BH279"/>
  <c r="BG279"/>
  <c r="BF279"/>
  <c r="BE279"/>
  <c r="T279"/>
  <c r="R279"/>
  <c r="P279"/>
  <c r="BK279"/>
  <c r="J279"/>
  <c r="BI276"/>
  <c r="BH276"/>
  <c r="BG276"/>
  <c r="BF276"/>
  <c r="BE276"/>
  <c r="T276"/>
  <c r="R276"/>
  <c r="P276"/>
  <c r="BK276"/>
  <c r="J276"/>
  <c r="BI273"/>
  <c r="BH273"/>
  <c r="BG273"/>
  <c r="BF273"/>
  <c r="BE273"/>
  <c r="T273"/>
  <c r="R273"/>
  <c r="P273"/>
  <c r="BK273"/>
  <c r="J273"/>
  <c r="BI271"/>
  <c r="BH271"/>
  <c r="BG271"/>
  <c r="BF271"/>
  <c r="BE271"/>
  <c r="T271"/>
  <c r="R271"/>
  <c r="P271"/>
  <c r="BK271"/>
  <c r="J271"/>
  <c r="BI268"/>
  <c r="BH268"/>
  <c r="BG268"/>
  <c r="BF268"/>
  <c r="BE268"/>
  <c r="T268"/>
  <c r="R268"/>
  <c r="P268"/>
  <c r="BK268"/>
  <c r="J268"/>
  <c r="BI265"/>
  <c r="BH265"/>
  <c r="BG265"/>
  <c r="BF265"/>
  <c r="BE265"/>
  <c r="T265"/>
  <c r="R265"/>
  <c r="P265"/>
  <c r="BK265"/>
  <c r="J265"/>
  <c r="BI263"/>
  <c r="BH263"/>
  <c r="BG263"/>
  <c r="BF263"/>
  <c r="BE263"/>
  <c r="T263"/>
  <c r="R263"/>
  <c r="P263"/>
  <c r="BK263"/>
  <c r="J263"/>
  <c r="BI258"/>
  <c r="BH258"/>
  <c r="BG258"/>
  <c r="BF258"/>
  <c r="BE258"/>
  <c r="T258"/>
  <c r="R258"/>
  <c r="P258"/>
  <c r="BK258"/>
  <c r="J258"/>
  <c r="BI256"/>
  <c r="BH256"/>
  <c r="BG256"/>
  <c r="BF256"/>
  <c r="BE256"/>
  <c r="T256"/>
  <c r="R256"/>
  <c r="P256"/>
  <c r="BK256"/>
  <c r="J256"/>
  <c r="BI251"/>
  <c r="BH251"/>
  <c r="BG251"/>
  <c r="BF251"/>
  <c r="BE251"/>
  <c r="T251"/>
  <c r="R251"/>
  <c r="P251"/>
  <c r="BK251"/>
  <c r="J251"/>
  <c r="BI249"/>
  <c r="BH249"/>
  <c r="BG249"/>
  <c r="BF249"/>
  <c r="BE249"/>
  <c r="T249"/>
  <c r="R249"/>
  <c r="P249"/>
  <c r="BK249"/>
  <c r="J249"/>
  <c r="BI247"/>
  <c r="BH247"/>
  <c r="BG247"/>
  <c r="BF247"/>
  <c r="BE247"/>
  <c r="T247"/>
  <c r="T246" s="1"/>
  <c r="R247"/>
  <c r="R246" s="1"/>
  <c r="P247"/>
  <c r="P246" s="1"/>
  <c r="BK247"/>
  <c r="BK246" s="1"/>
  <c r="J246" s="1"/>
  <c r="J62" s="1"/>
  <c r="J247"/>
  <c r="BI243"/>
  <c r="BH243"/>
  <c r="BG243"/>
  <c r="BF243"/>
  <c r="T243"/>
  <c r="R243"/>
  <c r="P243"/>
  <c r="BK243"/>
  <c r="J243"/>
  <c r="BE243" s="1"/>
  <c r="BI240"/>
  <c r="BH240"/>
  <c r="BG240"/>
  <c r="BF240"/>
  <c r="T240"/>
  <c r="T239" s="1"/>
  <c r="R240"/>
  <c r="R239" s="1"/>
  <c r="P240"/>
  <c r="P239" s="1"/>
  <c r="BK240"/>
  <c r="BK239" s="1"/>
  <c r="J239" s="1"/>
  <c r="J61" s="1"/>
  <c r="J240"/>
  <c r="BE240" s="1"/>
  <c r="BI236"/>
  <c r="BH236"/>
  <c r="BG236"/>
  <c r="BF236"/>
  <c r="BE236"/>
  <c r="T236"/>
  <c r="T235" s="1"/>
  <c r="R236"/>
  <c r="R235" s="1"/>
  <c r="P236"/>
  <c r="P235" s="1"/>
  <c r="BK236"/>
  <c r="BK235" s="1"/>
  <c r="J235" s="1"/>
  <c r="J60" s="1"/>
  <c r="J236"/>
  <c r="BI232"/>
  <c r="BH232"/>
  <c r="BG232"/>
  <c r="BF232"/>
  <c r="T232"/>
  <c r="R232"/>
  <c r="P232"/>
  <c r="BK232"/>
  <c r="J232"/>
  <c r="BE232" s="1"/>
  <c r="BI227"/>
  <c r="BH227"/>
  <c r="BG227"/>
  <c r="BF227"/>
  <c r="T227"/>
  <c r="R227"/>
  <c r="P227"/>
  <c r="BK227"/>
  <c r="J227"/>
  <c r="BE227" s="1"/>
  <c r="BI225"/>
  <c r="BH225"/>
  <c r="BG225"/>
  <c r="BF225"/>
  <c r="T225"/>
  <c r="R225"/>
  <c r="P225"/>
  <c r="BK225"/>
  <c r="J225"/>
  <c r="BE225" s="1"/>
  <c r="BI223"/>
  <c r="BH223"/>
  <c r="BG223"/>
  <c r="BF223"/>
  <c r="T223"/>
  <c r="T222" s="1"/>
  <c r="R223"/>
  <c r="R222" s="1"/>
  <c r="P223"/>
  <c r="P222" s="1"/>
  <c r="BK223"/>
  <c r="BK222" s="1"/>
  <c r="J222" s="1"/>
  <c r="J59" s="1"/>
  <c r="J223"/>
  <c r="BE223" s="1"/>
  <c r="BI220"/>
  <c r="BH220"/>
  <c r="BG220"/>
  <c r="BF220"/>
  <c r="BE220"/>
  <c r="T220"/>
  <c r="R220"/>
  <c r="P220"/>
  <c r="BK220"/>
  <c r="J220"/>
  <c r="BI217"/>
  <c r="BH217"/>
  <c r="BG217"/>
  <c r="BF217"/>
  <c r="BE217"/>
  <c r="T217"/>
  <c r="R217"/>
  <c r="P217"/>
  <c r="BK217"/>
  <c r="J217"/>
  <c r="BI201"/>
  <c r="BH201"/>
  <c r="BG201"/>
  <c r="BF201"/>
  <c r="BE201"/>
  <c r="T201"/>
  <c r="R201"/>
  <c r="P201"/>
  <c r="BK201"/>
  <c r="J201"/>
  <c r="BI198"/>
  <c r="BH198"/>
  <c r="BG198"/>
  <c r="BF198"/>
  <c r="BE198"/>
  <c r="T198"/>
  <c r="R198"/>
  <c r="P198"/>
  <c r="BK198"/>
  <c r="J198"/>
  <c r="BI196"/>
  <c r="BH196"/>
  <c r="BG196"/>
  <c r="BF196"/>
  <c r="BE196"/>
  <c r="T196"/>
  <c r="R196"/>
  <c r="P196"/>
  <c r="BK196"/>
  <c r="J196"/>
  <c r="BI193"/>
  <c r="BH193"/>
  <c r="BG193"/>
  <c r="BF193"/>
  <c r="BE193"/>
  <c r="T193"/>
  <c r="R193"/>
  <c r="P193"/>
  <c r="BK193"/>
  <c r="J193"/>
  <c r="BI190"/>
  <c r="BH190"/>
  <c r="BG190"/>
  <c r="BF190"/>
  <c r="BE190"/>
  <c r="T190"/>
  <c r="R190"/>
  <c r="P190"/>
  <c r="BK190"/>
  <c r="J190"/>
  <c r="BI187"/>
  <c r="BH187"/>
  <c r="BG187"/>
  <c r="BF187"/>
  <c r="BE187"/>
  <c r="T187"/>
  <c r="R187"/>
  <c r="P187"/>
  <c r="BK187"/>
  <c r="J187"/>
  <c r="BI184"/>
  <c r="BH184"/>
  <c r="BG184"/>
  <c r="BF184"/>
  <c r="BE184"/>
  <c r="T184"/>
  <c r="R184"/>
  <c r="P184"/>
  <c r="BK184"/>
  <c r="J184"/>
  <c r="BI181"/>
  <c r="BH181"/>
  <c r="BG181"/>
  <c r="BF181"/>
  <c r="BE181"/>
  <c r="T181"/>
  <c r="R181"/>
  <c r="P181"/>
  <c r="BK181"/>
  <c r="J181"/>
  <c r="BI162"/>
  <c r="BH162"/>
  <c r="BG162"/>
  <c r="BF162"/>
  <c r="BE162"/>
  <c r="T162"/>
  <c r="R162"/>
  <c r="P162"/>
  <c r="BK162"/>
  <c r="J162"/>
  <c r="BI157"/>
  <c r="BH157"/>
  <c r="BG157"/>
  <c r="BF157"/>
  <c r="BE157"/>
  <c r="T157"/>
  <c r="R157"/>
  <c r="P157"/>
  <c r="BK157"/>
  <c r="J157"/>
  <c r="BI154"/>
  <c r="BH154"/>
  <c r="BG154"/>
  <c r="BF154"/>
  <c r="BE154"/>
  <c r="T154"/>
  <c r="R154"/>
  <c r="P154"/>
  <c r="BK154"/>
  <c r="J154"/>
  <c r="BI151"/>
  <c r="BH151"/>
  <c r="BG151"/>
  <c r="BF151"/>
  <c r="BE151"/>
  <c r="T151"/>
  <c r="R151"/>
  <c r="P151"/>
  <c r="BK151"/>
  <c r="J151"/>
  <c r="BI148"/>
  <c r="BH148"/>
  <c r="BG148"/>
  <c r="BF148"/>
  <c r="BE148"/>
  <c r="T148"/>
  <c r="R148"/>
  <c r="P148"/>
  <c r="BK148"/>
  <c r="J148"/>
  <c r="BI143"/>
  <c r="BH143"/>
  <c r="BG143"/>
  <c r="BF143"/>
  <c r="BE143"/>
  <c r="T143"/>
  <c r="R143"/>
  <c r="P143"/>
  <c r="BK143"/>
  <c r="J143"/>
  <c r="BI140"/>
  <c r="BH140"/>
  <c r="BG140"/>
  <c r="BF140"/>
  <c r="BE140"/>
  <c r="T140"/>
  <c r="R140"/>
  <c r="P140"/>
  <c r="BK140"/>
  <c r="J140"/>
  <c r="BI137"/>
  <c r="BH137"/>
  <c r="BG137"/>
  <c r="BF137"/>
  <c r="BE137"/>
  <c r="T137"/>
  <c r="R137"/>
  <c r="P137"/>
  <c r="BK137"/>
  <c r="J137"/>
  <c r="BI119"/>
  <c r="BH119"/>
  <c r="BG119"/>
  <c r="BF119"/>
  <c r="BE119"/>
  <c r="T119"/>
  <c r="R119"/>
  <c r="P119"/>
  <c r="BK119"/>
  <c r="J119"/>
  <c r="BI101"/>
  <c r="BH101"/>
  <c r="BG101"/>
  <c r="BF101"/>
  <c r="BE101"/>
  <c r="T101"/>
  <c r="R101"/>
  <c r="P101"/>
  <c r="BK101"/>
  <c r="J101"/>
  <c r="BI98"/>
  <c r="BH98"/>
  <c r="BG98"/>
  <c r="BF98"/>
  <c r="BE98"/>
  <c r="T98"/>
  <c r="R98"/>
  <c r="P98"/>
  <c r="BK98"/>
  <c r="J98"/>
  <c r="BI95"/>
  <c r="BH95"/>
  <c r="BG95"/>
  <c r="BF95"/>
  <c r="BE95"/>
  <c r="T95"/>
  <c r="R95"/>
  <c r="P95"/>
  <c r="BK95"/>
  <c r="J95"/>
  <c r="BI92"/>
  <c r="BH92"/>
  <c r="BG92"/>
  <c r="BF92"/>
  <c r="BE92"/>
  <c r="T92"/>
  <c r="R92"/>
  <c r="P92"/>
  <c r="BK92"/>
  <c r="J92"/>
  <c r="BI89"/>
  <c r="F34" s="1"/>
  <c r="BD52" i="1" s="1"/>
  <c r="BD51" s="1"/>
  <c r="W30" s="1"/>
  <c r="BH89" i="2"/>
  <c r="F33" s="1"/>
  <c r="BC52" i="1" s="1"/>
  <c r="BC51" s="1"/>
  <c r="BG89" i="2"/>
  <c r="F32" s="1"/>
  <c r="BB52" i="1" s="1"/>
  <c r="BB51" s="1"/>
  <c r="BF89" i="2"/>
  <c r="F31" s="1"/>
  <c r="BA52" i="1" s="1"/>
  <c r="BE89" i="2"/>
  <c r="T89"/>
  <c r="T88" s="1"/>
  <c r="T87" s="1"/>
  <c r="T86" s="1"/>
  <c r="R89"/>
  <c r="R88" s="1"/>
  <c r="R87" s="1"/>
  <c r="R86" s="1"/>
  <c r="P89"/>
  <c r="P88" s="1"/>
  <c r="P87" s="1"/>
  <c r="P86" s="1"/>
  <c r="AU52" i="1" s="1"/>
  <c r="BK89" i="2"/>
  <c r="BK88" s="1"/>
  <c r="J89"/>
  <c r="J82"/>
  <c r="F82"/>
  <c r="F80"/>
  <c r="E78"/>
  <c r="J51"/>
  <c r="F51"/>
  <c r="J49"/>
  <c r="F49"/>
  <c r="E47"/>
  <c r="J18"/>
  <c r="E18"/>
  <c r="F83" s="1"/>
  <c r="J17"/>
  <c r="J15"/>
  <c r="E15"/>
  <c r="J14"/>
  <c r="J12"/>
  <c r="J80" s="1"/>
  <c r="E7"/>
  <c r="E45" s="1"/>
  <c r="AS59" i="1"/>
  <c r="AS56"/>
  <c r="AS53"/>
  <c r="AS51" s="1"/>
  <c r="L47"/>
  <c r="AM46"/>
  <c r="L46"/>
  <c r="AM44"/>
  <c r="L44"/>
  <c r="L42"/>
  <c r="L41"/>
  <c r="BK87" i="2" l="1"/>
  <c r="J88"/>
  <c r="J58" s="1"/>
  <c r="J92" i="3"/>
  <c r="J62" s="1"/>
  <c r="BK91"/>
  <c r="BK79" i="10"/>
  <c r="J79" s="1"/>
  <c r="J80"/>
  <c r="J57" s="1"/>
  <c r="BK81" i="11"/>
  <c r="J82"/>
  <c r="J58" s="1"/>
  <c r="J30" i="2"/>
  <c r="AV52" i="1" s="1"/>
  <c r="F32" i="3"/>
  <c r="AZ54" i="1" s="1"/>
  <c r="AZ53" s="1"/>
  <c r="AV53" s="1"/>
  <c r="T88" i="4"/>
  <c r="T87" s="1"/>
  <c r="P88" i="6"/>
  <c r="P87" s="1"/>
  <c r="AU58" i="1" s="1"/>
  <c r="P80" i="9"/>
  <c r="P79" s="1"/>
  <c r="AU62" i="1" s="1"/>
  <c r="F30" i="10"/>
  <c r="AZ63" i="1" s="1"/>
  <c r="J30" i="11"/>
  <c r="AV64" i="1" s="1"/>
  <c r="W29"/>
  <c r="AY51"/>
  <c r="J89" i="6"/>
  <c r="J62" s="1"/>
  <c r="BK88"/>
  <c r="BK88" i="7"/>
  <c r="J89"/>
  <c r="J62" s="1"/>
  <c r="BK88" i="8"/>
  <c r="J89"/>
  <c r="J62" s="1"/>
  <c r="BK80" i="9"/>
  <c r="J81"/>
  <c r="J58" s="1"/>
  <c r="W28" i="1"/>
  <c r="AX51"/>
  <c r="F32" i="8"/>
  <c r="AZ61" i="1" s="1"/>
  <c r="AZ59" s="1"/>
  <c r="AV59" s="1"/>
  <c r="AT59" s="1"/>
  <c r="J32" i="8"/>
  <c r="AV61" i="1" s="1"/>
  <c r="F30" i="9"/>
  <c r="AZ62" i="1" s="1"/>
  <c r="J30" i="9"/>
  <c r="AV62" i="1" s="1"/>
  <c r="AU56"/>
  <c r="AU51" s="1"/>
  <c r="J89" i="4"/>
  <c r="J62" s="1"/>
  <c r="BK88"/>
  <c r="BK93" i="5"/>
  <c r="J94"/>
  <c r="J62" s="1"/>
  <c r="E76" i="2"/>
  <c r="F52"/>
  <c r="F30"/>
  <c r="AZ52" i="1" s="1"/>
  <c r="E47" i="3"/>
  <c r="F33"/>
  <c r="BA54" i="1" s="1"/>
  <c r="BA53" s="1"/>
  <c r="AW53" s="1"/>
  <c r="E47" i="4"/>
  <c r="J32"/>
  <c r="AV55" i="1" s="1"/>
  <c r="F56" i="5"/>
  <c r="F32"/>
  <c r="AZ57" i="1" s="1"/>
  <c r="AZ56" s="1"/>
  <c r="AV56" s="1"/>
  <c r="AT56" s="1"/>
  <c r="E47" i="6"/>
  <c r="J32"/>
  <c r="AV58" i="1" s="1"/>
  <c r="F56" i="7"/>
  <c r="J81"/>
  <c r="J33"/>
  <c r="AW60" i="1" s="1"/>
  <c r="F55" i="8"/>
  <c r="J33"/>
  <c r="AW61" i="1" s="1"/>
  <c r="F51" i="9"/>
  <c r="J31"/>
  <c r="AW62" i="1" s="1"/>
  <c r="J73" i="10"/>
  <c r="J31"/>
  <c r="AW63" i="1" s="1"/>
  <c r="F52" i="11"/>
  <c r="J74"/>
  <c r="F30"/>
  <c r="AZ64" i="1" s="1"/>
  <c r="J31" i="2"/>
  <c r="AW52" i="1" s="1"/>
  <c r="J32" i="3"/>
  <c r="AV54" i="1" s="1"/>
  <c r="AT54" s="1"/>
  <c r="J33" i="5"/>
  <c r="AW57" i="1" s="1"/>
  <c r="AT57" s="1"/>
  <c r="J53" i="8"/>
  <c r="J49" i="9"/>
  <c r="J31" i="11"/>
  <c r="AW64" i="1" s="1"/>
  <c r="F56" i="3"/>
  <c r="F56" i="4"/>
  <c r="J33"/>
  <c r="AW55" i="1" s="1"/>
  <c r="E47" i="5"/>
  <c r="F56" i="6"/>
  <c r="J33"/>
  <c r="AW58" i="1" s="1"/>
  <c r="J32" i="7"/>
  <c r="AV60" i="1" s="1"/>
  <c r="AT60" s="1"/>
  <c r="F51" i="10"/>
  <c r="J30"/>
  <c r="AV63" i="1" s="1"/>
  <c r="AT63" s="1"/>
  <c r="E45" i="11"/>
  <c r="F51"/>
  <c r="J93" i="5" l="1"/>
  <c r="J61" s="1"/>
  <c r="BK92"/>
  <c r="J92" s="1"/>
  <c r="BK79" i="9"/>
  <c r="J79" s="1"/>
  <c r="J80"/>
  <c r="J57" s="1"/>
  <c r="BK87" i="7"/>
  <c r="J87" s="1"/>
  <c r="J88"/>
  <c r="J61" s="1"/>
  <c r="J56" i="10"/>
  <c r="J27"/>
  <c r="J87" i="2"/>
  <c r="J57" s="1"/>
  <c r="BK86"/>
  <c r="J86" s="1"/>
  <c r="AT62" i="1"/>
  <c r="BA51"/>
  <c r="AT52"/>
  <c r="BK87" i="8"/>
  <c r="J87" s="1"/>
  <c r="J88"/>
  <c r="J61" s="1"/>
  <c r="J81" i="11"/>
  <c r="J57" s="1"/>
  <c r="BK80"/>
  <c r="J80" s="1"/>
  <c r="AT58" i="1"/>
  <c r="AT55"/>
  <c r="AZ51"/>
  <c r="AT61"/>
  <c r="AT53"/>
  <c r="J88" i="4"/>
  <c r="J61" s="1"/>
  <c r="BK87"/>
  <c r="J87" s="1"/>
  <c r="J88" i="6"/>
  <c r="J61" s="1"/>
  <c r="BK87"/>
  <c r="J87" s="1"/>
  <c r="BK90" i="3"/>
  <c r="J90" s="1"/>
  <c r="J91"/>
  <c r="J61" s="1"/>
  <c r="AT64" i="1"/>
  <c r="J27" i="11" l="1"/>
  <c r="J56"/>
  <c r="J60" i="7"/>
  <c r="J29"/>
  <c r="J29" i="6"/>
  <c r="J60"/>
  <c r="J60" i="8"/>
  <c r="J29"/>
  <c r="J27" i="2"/>
  <c r="J56"/>
  <c r="J29" i="5"/>
  <c r="J60"/>
  <c r="J29" i="3"/>
  <c r="J60"/>
  <c r="J56" i="9"/>
  <c r="J27"/>
  <c r="J29" i="4"/>
  <c r="J60"/>
  <c r="W26" i="1"/>
  <c r="AV51"/>
  <c r="AW51"/>
  <c r="AK27" s="1"/>
  <c r="W27"/>
  <c r="J36" i="10"/>
  <c r="AG63" i="1"/>
  <c r="AN63" s="1"/>
  <c r="AG54" l="1"/>
  <c r="J38" i="3"/>
  <c r="AG52" i="1"/>
  <c r="J36" i="2"/>
  <c r="J38" i="6"/>
  <c r="AG58" i="1"/>
  <c r="AN58" s="1"/>
  <c r="AG64"/>
  <c r="AN64" s="1"/>
  <c r="J36" i="11"/>
  <c r="AG57" i="1"/>
  <c r="J38" i="5"/>
  <c r="J38" i="4"/>
  <c r="AG55" i="1"/>
  <c r="AN55" s="1"/>
  <c r="AK26"/>
  <c r="AT51"/>
  <c r="AG62"/>
  <c r="AN62" s="1"/>
  <c r="J36" i="9"/>
  <c r="AG61" i="1"/>
  <c r="AN61" s="1"/>
  <c r="J38" i="8"/>
  <c r="J38" i="7"/>
  <c r="AG60" i="1"/>
  <c r="AN57" l="1"/>
  <c r="AG56"/>
  <c r="AN56" s="1"/>
  <c r="AG53"/>
  <c r="AN53" s="1"/>
  <c r="AN54"/>
  <c r="AN52"/>
  <c r="AN60"/>
  <c r="AG59"/>
  <c r="AN59" s="1"/>
  <c r="AG51" l="1"/>
  <c r="AK23" l="1"/>
  <c r="AK32" s="1"/>
  <c r="AN51"/>
</calcChain>
</file>

<file path=xl/sharedStrings.xml><?xml version="1.0" encoding="utf-8"?>
<sst xmlns="http://schemas.openxmlformats.org/spreadsheetml/2006/main" count="18344" uniqueCount="1886">
  <si>
    <t>Export VZ</t>
  </si>
  <si>
    <t>List obsahuje:</t>
  </si>
  <si>
    <t>1) Rekapitulace stavby</t>
  </si>
  <si>
    <t>2) Rekapitulace objektů stavby a soupisů prací</t>
  </si>
  <si>
    <t>3.0</t>
  </si>
  <si>
    <t/>
  </si>
  <si>
    <t>False</t>
  </si>
  <si>
    <t>{cecbae36-b618-405b-b642-ad66f8a974f5}</t>
  </si>
  <si>
    <t>&gt;&gt;  skryté sloupce  &lt;&lt;</t>
  </si>
  <si>
    <t>0,01</t>
  </si>
  <si>
    <t>21</t>
  </si>
  <si>
    <t>15</t>
  </si>
  <si>
    <t>REKAPITULACE STAVBY</t>
  </si>
  <si>
    <t>v ---  níže se nacházejí doplnkové a pomocné údaje k sestavám  --- v</t>
  </si>
  <si>
    <t>Návod na vyplnění</t>
  </si>
  <si>
    <t>0,001</t>
  </si>
  <si>
    <t>Kód:</t>
  </si>
  <si>
    <t>20170413</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</si>
  <si>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</si>
  <si>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</si>
  <si>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ZTV pro výstavbu rodinných domů K Domašínu</t>
  </si>
  <si>
    <t>KSO:</t>
  </si>
  <si>
    <t>CC-CZ:</t>
  </si>
  <si>
    <t>Místo:</t>
  </si>
  <si>
    <t>k.ú.Studená</t>
  </si>
  <si>
    <t>Datum:</t>
  </si>
  <si>
    <t>12.4.2017</t>
  </si>
  <si>
    <t>Zadavatel:</t>
  </si>
  <si>
    <t>IČ:</t>
  </si>
  <si>
    <t xml:space="preserve"> </t>
  </si>
  <si>
    <t>DIČ:</t>
  </si>
  <si>
    <t>Uchazeč:</t>
  </si>
  <si>
    <t>Vyplň údaj</t>
  </si>
  <si>
    <t>Projektant:</t>
  </si>
  <si>
    <t>Ing. Marie Buzková, Jindřichův Hradec</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</si>
  <si>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</si>
  <si>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</si>
  <si>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</si>
  <si>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</si>
  <si>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</si>
  <si>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</si>
  <si>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</si>
  <si>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</si>
  <si>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</si>
  <si>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</si>
  <si>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</si>
  <si>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</si>
  <si>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</si>
  <si>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</si>
  <si>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</si>
  <si>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</si>
  <si>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</si>
  <si>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</si>
  <si>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</si>
  <si>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</si>
  <si>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</si>
  <si>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</si>
  <si>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</si>
  <si>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</si>
  <si>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</si>
  <si>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</si>
  <si>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</si>
  <si>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</si>
  <si>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</si>
  <si>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</si>
  <si>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</si>
  <si>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</si>
  <si>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</si>
  <si>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</si>
  <si>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</si>
  <si>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</si>
  <si>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</si>
  <si>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</si>
  <si>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</si>
  <si>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</si>
  <si>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</si>
  <si>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</si>
  <si>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01</t>
  </si>
  <si>
    <t>pozemní komunikace</t>
  </si>
  <si>
    <t>ING</t>
  </si>
  <si>
    <t>1</t>
  </si>
  <si>
    <t>{6dec7e43-de03-4ced-9ee9-f229b1db4297}</t>
  </si>
  <si>
    <t>822 27 71</t>
  </si>
  <si>
    <t>2</t>
  </si>
  <si>
    <t>SO 02</t>
  </si>
  <si>
    <t>splašková kanalizace</t>
  </si>
  <si>
    <t>{6dac42f7-5990-4626-9956-7caebad11f85}</t>
  </si>
  <si>
    <t>827 21 11</t>
  </si>
  <si>
    <t>hlavní řad</t>
  </si>
  <si>
    <t>Soupis</t>
  </si>
  <si>
    <t>{446b8985-6b50-43cf-9ce7-88e2633d2c5b}</t>
  </si>
  <si>
    <t>22</t>
  </si>
  <si>
    <t>přípojky</t>
  </si>
  <si>
    <t>{9051d93e-af87-4abe-a57a-e47457136d83}</t>
  </si>
  <si>
    <t>SO 03</t>
  </si>
  <si>
    <t>dešťová kanalizace</t>
  </si>
  <si>
    <t>{a3bcd9a1-a11e-4151-a160-77a02c3ce7fe}</t>
  </si>
  <si>
    <t>31</t>
  </si>
  <si>
    <t>{14f4a79e-335a-473c-9592-b817818f55da}</t>
  </si>
  <si>
    <t>32</t>
  </si>
  <si>
    <t>{f7c8ef08-fa42-42d6-9bce-ebed3de9bcf8}</t>
  </si>
  <si>
    <t>SO 04</t>
  </si>
  <si>
    <t>vodovod</t>
  </si>
  <si>
    <t>{70166c0f-34dc-4333-993a-495a086b3e12}</t>
  </si>
  <si>
    <t>827 13 11</t>
  </si>
  <si>
    <t>41</t>
  </si>
  <si>
    <t>{ffd9780a-6b6b-4050-9954-9dba8af41c23}</t>
  </si>
  <si>
    <t>8271311</t>
  </si>
  <si>
    <t>42</t>
  </si>
  <si>
    <t>{c1d2b6ae-eba5-4736-93c4-6fed487540ce}</t>
  </si>
  <si>
    <t>SO 05</t>
  </si>
  <si>
    <t>plynovod</t>
  </si>
  <si>
    <t>STA</t>
  </si>
  <si>
    <t>{2e521f54-d3b9-4acc-9dbb-1e1c1dc98cdb}</t>
  </si>
  <si>
    <t>8275211</t>
  </si>
  <si>
    <t>SO 06</t>
  </si>
  <si>
    <t>veřejné osvětlení</t>
  </si>
  <si>
    <t>{fa4d138b-4373-438e-add4-a2598234f963}</t>
  </si>
  <si>
    <t>8287511</t>
  </si>
  <si>
    <t>VON</t>
  </si>
  <si>
    <t>vedlejší a ostatní náklady</t>
  </si>
  <si>
    <t>{afb51f0d-c522-4b6c-9dae-5f461820a321}</t>
  </si>
  <si>
    <t>1) Krycí list soupisu</t>
  </si>
  <si>
    <t>2) Rekapitulace</t>
  </si>
  <si>
    <t>3) Soupis prací</t>
  </si>
  <si>
    <t>Zpět na list:</t>
  </si>
  <si>
    <t>Rekapitulace stavby</t>
  </si>
  <si>
    <t>KRYCÍ LIST SOUPISU</t>
  </si>
  <si>
    <t>Objekt:</t>
  </si>
  <si>
    <t>SO 01 - pozemní komunikace</t>
  </si>
  <si>
    <t>REKAPITULACE ČLENĚNÍ SOUPISU PRACÍ</t>
  </si>
  <si>
    <t>Kód dílu - Popis</t>
  </si>
  <si>
    <t>Cena celkem [CZK]</t>
  </si>
  <si>
    <t>Náklady soupisu celkem</t>
  </si>
  <si>
    <t>-1</t>
  </si>
  <si>
    <t>HSV - Práce a dodávky HSV</t>
  </si>
  <si>
    <t xml:space="preserve">    1 - Zemní práce</t>
  </si>
  <si>
    <t xml:space="preserve">    2 - Zakládání</t>
  </si>
  <si>
    <t xml:space="preserve">    3 - Svislé a kompletní konstrukce</t>
  </si>
  <si>
    <t xml:space="preserve">    4 - Vodorovné konstrukce</t>
  </si>
  <si>
    <t xml:space="preserve">    5 - Komunikace pozemní</t>
  </si>
  <si>
    <t xml:space="preserve">    8 - Trubní vedení</t>
  </si>
  <si>
    <t xml:space="preserve">    9 - Ostatní konstrukce a práce, bourání</t>
  </si>
  <si>
    <t xml:space="preserve">    997 - Přesun sutě</t>
  </si>
  <si>
    <t xml:space="preserve">    998 - Přesun hmot</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</si>
  <si>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</si>
  <si>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</si>
  <si>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</si>
  <si>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</si>
  <si>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</si>
  <si>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</si>
  <si>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</si>
  <si>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</si>
  <si>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</si>
  <si>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</si>
  <si>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</si>
  <si>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</si>
  <si>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</si>
  <si>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</si>
  <si>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</si>
  <si>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</si>
  <si>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</si>
  <si>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</si>
  <si>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</si>
  <si>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111103212</t>
  </si>
  <si>
    <t>Kosení s ponecháním na místě ve vegetačním období divokého porostu středně hustého</t>
  </si>
  <si>
    <t>ha</t>
  </si>
  <si>
    <t>CS ÚRS 2017 01</t>
  </si>
  <si>
    <t>4</t>
  </si>
  <si>
    <t>970738375</t>
  </si>
  <si>
    <t>PSC</t>
  </si>
  <si>
    <t xml:space="preserve">Poznámka k souboru cen:_x000D_
1. Ceny nelze použít pro odstranění plazivého rostlinstva; tyto zemní práce se oceňují cenami souboru cen 111 10-34 Odstranění rákosu. 2. V cenách nejsou započteny náklady na další manipulaci s pokoseným travním porostem (divokým porostem, vodním rostlinstvem), tyto práce se oceňují cenami souboru cen 185 80-31 Shrabání pokoseného porostu a organických naplavenin a spálení po zaschnutí. 3. Množství jednotek se určí v hektarech plochy (vodní hladiny) na níž (pod níž) má být provedeno kosení. </t>
  </si>
  <si>
    <t>VV</t>
  </si>
  <si>
    <t>0,3"výkres číslo C.2</t>
  </si>
  <si>
    <t>113106123</t>
  </si>
  <si>
    <t>Rozebrání dlažeb a dílců komunikací pro pěší, vozovek a ploch s přemístěním hmot na skládku na vzdálenost do 3 m nebo s naložením na dopravní prostředek komunikací pro pěší s ložem z kameniva nebo živice a s výplní spár ze zámkové dlažby</t>
  </si>
  <si>
    <t>m2</t>
  </si>
  <si>
    <t>2034032843</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</si>
  <si>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</si>
  <si>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70"výkres číslo C.2</t>
  </si>
  <si>
    <t>3</t>
  </si>
  <si>
    <t>113202111</t>
  </si>
  <si>
    <t>Vytrhání obrub s vybouráním lože, s přemístěním hmot na skládku na vzdálenost do 3 m nebo s naložením na dopravní prostředek z krajníků nebo obrubníků stojatých</t>
  </si>
  <si>
    <t>m</t>
  </si>
  <si>
    <t>-2118235235</t>
  </si>
  <si>
    <t xml:space="preserve">Poznámka k souboru cen:_x000D_
1. Ceny jsou určeny: a) pro vytrhání obrub, obrubníků nebo krajníků jakéhokoliv druhu a velikosti uložených v jakémkoliv loži popř. i s opěrami a vyspárovaných jakýmkoliv materiálem, b) pro obruby z dlažebních kostek uložených v jedné řadě. 2. V cenách nejsou započteny náklady na popř. nutné očištění: a) vytrhaných obrubníků nebo krajníků, které se oceňuje cenami souboru cen 979 0 . - . . Očištění vybouraných obrubníků, krajníků, desek nebo dílců části C 01 tohoto ceníku, b) vytrhaných dlažebních kostek, které se oceňují cenami souboru cen 979 07-11 Očištění vybouraných dlažebních kostek části C 01 tohoto ceníku. 3. Vytrhání obrub ze dvou řad kostek se oceňuje jako dvojnásobné množství vytrhání obrub z jedné řady kostek. 4. Přemístění vybouraných obrub, krajníků nebo dlažebních kostek včetně materiálu z lože a spár na vzdálenost přes 3 m se oceňuje cenami souborů cen 997 22-1 Vodorovná doprava suti a vybouraných hmot. </t>
  </si>
  <si>
    <t>45+7"výkres číslo C.2</t>
  </si>
  <si>
    <t>121101101</t>
  </si>
  <si>
    <t>Sejmutí ornice nebo lesní půdy s vodorovným přemístěním na hromady v místě upotřebení nebo na dočasné či trvalé skládky se složením, na vzdálenost do 50 m</t>
  </si>
  <si>
    <t>m3</t>
  </si>
  <si>
    <t>206746689</t>
  </si>
  <si>
    <t xml:space="preserve">Poznámka k souboru cen:_x000D_
1. V cenách jsou započteny i náklady na příp. nutné naložení sejmuté ornice na dopravní prostředek. 2. V cenách nejsou započteny náklady na odstranění nevhodných přimísenin (kamenů, kořenů apod.); tyto práce se ocení individuálně. 3. Množství ornice odebírané ze skládek se do objemu vykopávek pro volbu cen podle množství nezapočítává. Ceny souboru cen 122 . 0-11 Odkopávky a prokopávky nezapažené, se volí pro ornici odebíranou z projektovaných dočasných skládek; a) na staveništi podle součtu objemu ze všech skládek, b) mimo staveniště podle objemu každé skládky zvlášť. 4. Uložení ornice na skládky se oceňuje podle ustanovení v poznámkách č. 1 a 2 k ceně 171 20-1201 Uložení sypaniny na skládky. Složení ornice na hromady v místě upotřebení se neoceňuje. 5. Odebírá-li se ornice z projektované dočasné skládky, oceňuje se její naložení a přemístění podle čl. 3172 Všeobecných podmínek tohoto katalogu. 6. Přemísťuje-li se ornice na vzdálenost větší něž 250 m, vzdálenost 50 m se pro určení vzdálenosti vodorovného přemístění neodečítá a ocení se sejmutí a přemístění bez ohledu na ustanovení pozn. č. 1 takto: a) sejmutí ornice na vzdálenost 50m cenou 121 10-1101; b) naložení příslušnou cenou souboru cen 167 10- . . c) vodorovné přemístění cenami souboru cen 162 . 0- . . Vodorovné přemístění výkopku. 7. Sejmutí podorničí se oceňuje cenami odkopávek s přihlédnutím k ustanovení čl. 3112 Všeobecných podmínek tohoto katalogu. </t>
  </si>
  <si>
    <t>1035*0,11+1672*0,3"výkres číslo C.2</t>
  </si>
  <si>
    <t>5</t>
  </si>
  <si>
    <t>122202202</t>
  </si>
  <si>
    <t>Odkopávky a prokopávky nezapažené pro silnice s přemístěním výkopku v příčných profilech na vzdálenost do 15 m nebo s naložením na dopravní prostředek v hornině tř. 3 přes 100 do 1 000 m3</t>
  </si>
  <si>
    <t>1043994484</t>
  </si>
  <si>
    <t xml:space="preserve">Poznámka k souboru cen:_x000D_
1. Ceny jsou určeny pro vykopávky: a) příkopů pro silnice a to i tehdy, jsou-li vykopávky příkopů prováděny samostatně, b) v zemnících na suchu, jestliže tyto zemníky přímo souvisejí s odkopávkami nebo prokopávkami pro spodní stavbu silnic. Vykopávky v ostatních zemnících se oceňují podle kapitoly. 3*2 Zemníky Všeobecných podmínek tohoto katalogu. c) při zahlubování silnic pro mimoúrovňové křížení a pro vykopávky pod mosty provedenými v předepsaném předstihu. Část vykopávky mezi svislými rovinami proloženými vnějšími hranami mostu se oceňují: - při objemu do 1 000 m3 cenami pro množství do 100 m3 - při objemu přes 1 000 m3 cenami pro množství přes 100 do 1 000 m3. d) pro sejmutí podorničí s přihlédnutím k ustanovení čl. 3112 Všeobecných podmínek katalogu. 2. Ceny nelze použít pro odkopávky a prokopávky v zapažených prostorách; tyto zemní práce se oceňují podle čl. 3116 Všeobecných podmínek tohoto katalogu. 3. V cenách jsou započteny i náklady na vodorovné přemístění výkopku v příčných profilech na přilehlých svazích a příkopech. Vzdálenosti příčného přemístění se nezahrnují do střední vzdálenosti vodorovného přemístění výkopku. 4. Vodorovné přemístění výkopku z výkopiště na násypiště při jakékoliv šířce koruny se nepovažuje za vodorovné přemístění výkopku v příčném profilu, je-li při odkopávce nebo prokopávce mezi výkopištěm a násypištěm v příčném profilu dopravní nebo jiný pruh, na němž projekt vylučuje rušení provozu prováděním zemních prací. Takové přemístění výkopku se oceňuje podle čl. 3162 Všeobecných podmínek tohoto katalogu. 5. Přemístění výkopku v příčných profilech na vzdálenost přes 15 m se oceňuje cenami souboru cen 162 .0-1 . Vodorovné přemístění výkopku části A 01 Společné zemní práce tohoto katalogu </t>
  </si>
  <si>
    <t>3,03*(25+12,5)</t>
  </si>
  <si>
    <t>2,65*25</t>
  </si>
  <si>
    <t>2,9*25</t>
  </si>
  <si>
    <t>0,55*(12,5+21)</t>
  </si>
  <si>
    <t>Mezisoučet"výkres číslo B.4 - úsek A</t>
  </si>
  <si>
    <t>1,02*(25+12,5)</t>
  </si>
  <si>
    <t>1,2*(12,5+7,5)</t>
  </si>
  <si>
    <t>4,3*(7,5+7,5)</t>
  </si>
  <si>
    <t>3,62*(7,5+12,5)</t>
  </si>
  <si>
    <t>2,55*25</t>
  </si>
  <si>
    <t>2,22*(12,5+3)</t>
  </si>
  <si>
    <t>3,21*(3+16)</t>
  </si>
  <si>
    <t>Mezisoučet"výkres číslo B.4 - úsek B</t>
  </si>
  <si>
    <t>Součet</t>
  </si>
  <si>
    <t>6</t>
  </si>
  <si>
    <t>122202209</t>
  </si>
  <si>
    <t>Odkopávky a prokopávky nezapažené pro silnice s přemístěním výkopku v příčných profilech na vzdálenost do 15 m nebo s naložením na dopravní prostředek v hornině tř. 3 Příplatek k cenám za lepivost horniny tř. 3</t>
  </si>
  <si>
    <t>988616075</t>
  </si>
  <si>
    <t>7</t>
  </si>
  <si>
    <t>132201101</t>
  </si>
  <si>
    <t>Hloubení zapažených i nezapažených rýh šířky do 600 mm s urovnáním dna do předepsaného profilu a spádu v hornině tř. 3 do 100 m3</t>
  </si>
  <si>
    <t>1981042708</t>
  </si>
  <si>
    <t xml:space="preserve">Poznámka k souboru cen:_x000D_
1. V cenách jsou započteny i náklady na přehození výkopku na přilehlém terénu na vzdálenost do 3 m od podélné osy rýhy nebo naložení na dopravní prostředek. 2. Ceny jsou určeny pro rýhy: a) šířky přes 200 do 300 mm a hloubky do 750 mm, b) šířky přes 300 do 400 mm a hloubky do 1 000 mm, c) šířky přes 400 do 500 mm a hloubky do 1 250 mm, d) šířky přes 500 do 600 mm a hloubky do 1 500 mm. 3. Náklady na svislé přemístění výkopku nad 1 m hloubky se určí dle ustanovení článku č. 3161 všeobecných podmínek katalogu. </t>
  </si>
  <si>
    <t>(150+120)*0,2*0,1"výkres číslo C.2 pro drenáž</t>
  </si>
  <si>
    <t>8</t>
  </si>
  <si>
    <t>132201109</t>
  </si>
  <si>
    <t>Hloubení zapažených i nezapažených rýh šířky do 600 mm s urovnáním dna do předepsaného profilu a spádu v hornině tř. 3 Příplatek k cenám za lepivost horniny tř. 3</t>
  </si>
  <si>
    <t>673369122</t>
  </si>
  <si>
    <t>9</t>
  </si>
  <si>
    <t>133202011</t>
  </si>
  <si>
    <t>Hloubení zapažených i nezapažených šachet plocha výkopu do 20 m2 ručním nebo pneumatickým nářadím s případným nutným přemístěním výkopku ve výkopišti v horninách soudržných tř. 3, plocha výkopu do 4 m2</t>
  </si>
  <si>
    <t>2137898584</t>
  </si>
  <si>
    <t xml:space="preserve">Poznámka k souboru cen:_x000D_
1. V cenách jsou započteny i náklady na přehození výkopku na přilehlém terénu na vzdálenost do 5 m od hrany šachty nebo naložení na dopravní prostředek. 2. V cenách 10-2011 až 30-3012 jsou započteny i náklady na svislý přesun horniny po házečkách do 2 metrů. </t>
  </si>
  <si>
    <t>0,3*0,3*0,8*12"výkres číslo B.5 pro sloupky dopravních značek</t>
  </si>
  <si>
    <t>2"pro horskou vpust</t>
  </si>
  <si>
    <t>10</t>
  </si>
  <si>
    <t>162601102</t>
  </si>
  <si>
    <t>Vodorovné přemístění výkopku nebo sypaniny po suchu na obvyklém dopravním prostředku, bez naložení výkopku, avšak se složením bez rozhrnutí z horniny tř. 1 až 4 na vzdálenost přes 4 000 do 5 000 m</t>
  </si>
  <si>
    <t>2093463932</t>
  </si>
  <si>
    <t xml:space="preserve">Poznámka k souboru cen:_x000D_
1. Ceny nelze použít, předepisuje-li projekt přemístit výkopek na místo nepřístupné obvyklým dopravním prostředkům; toto přemístění se oceňuje individuálně. 2. V cenách jsou započteny i náhrady za jízdu loženého vozidla v terénu ve výkopišti nebo na násypišti. 3. V cenách nejsou započteny náklady na rozhrnutí výkopku na násypišti; toto rozhrnutí se oceňuje cenami souboru cen 171 . 0- . . Uložení sypaniny do násypů a 171 20-1201Uložení sypaniny na skládky.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 5. Přemísťuje-li se výkopek z dočasných skládek vzdálených do 50 m, neoceňuje se nakládání výkopku, i když se provádí. Toto ustanovení neplatí, vylučuje-li projekt použití dozeru. 6. V cenách vodorovného přemístění sypaniny nejsou započteny náklady na dodávku materiálu, tyto se oceňují ve specifikaci. </t>
  </si>
  <si>
    <t>615,45-855*0,1"ornice</t>
  </si>
  <si>
    <t>11</t>
  </si>
  <si>
    <t>162701105</t>
  </si>
  <si>
    <t>Vodorovné přemístění výkopku nebo sypaniny po suchu na obvyklém dopravním prostředku, bez naložení výkopku, avšak se složením bez rozhrnutí z horniny tř. 1 až 4 na vzdálenost přes 9 000 do 10 000 m</t>
  </si>
  <si>
    <t>2013167835</t>
  </si>
  <si>
    <t>629,1+5,4+2,864-82,36"položky dílu 1</t>
  </si>
  <si>
    <t>12</t>
  </si>
  <si>
    <t>162701109</t>
  </si>
  <si>
    <t>Vodorovné přemístění výkopku nebo sypaniny po suchu na obvyklém dopravním prostředku, bez naložení výkopku, avšak se složením bez rozhrnutí z horniny tř. 1 až 4 na vzdálenost Příplatek k ceně za každých dalších i započatých 1 000 m</t>
  </si>
  <si>
    <t>164334908</t>
  </si>
  <si>
    <t>555,004*12"celkem 22km skládka Borek Dačice</t>
  </si>
  <si>
    <t>13</t>
  </si>
  <si>
    <t>167101102</t>
  </si>
  <si>
    <t>Nakládání, skládání a překládání neulehlého výkopku nebo sypaniny nakládání, množství přes 100 m3, z hornin tř. 1 až 4</t>
  </si>
  <si>
    <t>850377969</t>
  </si>
  <si>
    <t xml:space="preserve">Poznámka k souboru cen:_x000D_
1. Ceny -1101, -1151, -1102, -1152, -1103, -1153, jsou určeny pro nakládání, skládání a překládání na obvyklý nebo z obvyklého dopravního prostředku. Pro nakládání z lodi nebo na loď jsou určeny ceny -1105 a -1155. 2. Ceny -1105 a -1155 jsou určeny pro nakládání, překládání a vykládání na vzdálenost a) do 20 m vodorovně; vodorovná vzdálenost se měří od těžnice lodi k těžnici druhé lodi, nebo k těžišti hromady na břehu nebo k těžišti dopravního prostředku na suchu, b) do 4 m svisle; svislá vzdálenost se měří od pracovní hladiny vody k úrovni srovna- 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 3. Množství měrných jednotek se určí v rostlém stavu horniny. </t>
  </si>
  <si>
    <t>14</t>
  </si>
  <si>
    <t>171102102</t>
  </si>
  <si>
    <t>Uložení sypaniny do zhutněných násypů pro dálnice a letiště s rozprostřením sypaniny ve vrstvách, s hrubým urovnáním a uzavřením povrchu násypu z hornin soudržných s předepsanou mírou zhutnění v procentech výsledků zkoušek Proctor-Standard (dále jen PS) na 96 % PS</t>
  </si>
  <si>
    <t>562454851</t>
  </si>
  <si>
    <t xml:space="preserve">Poznámka k souboru cen:_x000D_
1. Ceny lze použít i pro sypaniny odebírané z hald, pro hlušinu apod. 2. Ceny lze použít i pro uložení sypaniny s předepsaným zhutněním na trvalé skládky. 3. Ceny pro uložení soudržných hornin lze použít, jestliže jejich přirozená vlhkost při ukládání do násypu není vyšší než -2 % optimální vlhkosti dle zkoušky PS na neredukovaný materiál. Je-li vlhkost při ukládání sypaniny do násypu vyšší, ocení se uložení sypaniny individuálně. 4. Zajišťuje-li se předepsané zhutnění násypu přesypáním podle čl. 120 ČSN 73 3050, ocení se odstranění přesypané části jako odkopávka příslušnou cenou této části. </t>
  </si>
  <si>
    <t>0,14*(25+12,5)</t>
  </si>
  <si>
    <t>0,05*25</t>
  </si>
  <si>
    <t>0,11*25</t>
  </si>
  <si>
    <t>(0,45+0,15)*(12,5+21)</t>
  </si>
  <si>
    <t>(0,06+0,37)*(25+12,5)</t>
  </si>
  <si>
    <t>(0,7+0,08)*(12,5+7,5)</t>
  </si>
  <si>
    <t>0,08*(7,5+7,5)</t>
  </si>
  <si>
    <t>(0,08+0,23)*(12,5+3)</t>
  </si>
  <si>
    <t>(0,1+0,45)*(3+16)</t>
  </si>
  <si>
    <t>8,05*1,5*0,8*0,5</t>
  </si>
  <si>
    <t>Mezisoučet"výkres číslo C.9 rigol</t>
  </si>
  <si>
    <t>171201201</t>
  </si>
  <si>
    <t>Uložení sypaniny na skládky</t>
  </si>
  <si>
    <t>-1320797758</t>
  </si>
  <si>
    <t xml:space="preserve">Poznámka k souboru cen:_x000D_
1. Cena -1201 je určena i pro: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 b) zasypání koryt vodotečí a prohlubní v terénu bez předepsaného zhutnění sypaniny; c) uložení výkopku pod vodou do prohlubní ve dně vodotečí nebo nádrží. 2. Cenu -1201 nelze použít pro uložení výkopku nebo ornice: a) při vykopávkách pro podzemní vedení podél hrany výkopu, z něhož byl výkopek získán, a to ani tehdy, jestliže se výkopek po vyhození z výkopu na povrch území ještě dále přemisťuje na hromady podél výkopu; b) na dočasné skládky, které nejsou předepsány projektem; c) na dočasné skládky předepsané projektem tak, že na 1 m2 projektem určené plochy této skládky připadají nejvýše 2 m3 výkopku nebo ornice (viz. též poznámku č. 1 a);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 e) na trvalé skládky s předepsaným zhutněním; toto uložení výkopku se oceňuje cenami souboru cen 171 . 0- . . Uložení sypaniny do násypů. 3. V ceně -1201 jsou započteny i náklady na rozprostření sypaniny ve vrstvách s hrubým urovnáním na skládce. 4. V ceně -1201 nejsou započteny náklady na získání skládek ani na poplatky za skládku. 5. Množství jednotek uložení výkopku (sypaniny) se určí v m3 uloženého výkopku (sypaniny),v rostlém stavu zpravidla ve výkopišti. 6. Cenu -1211 lze po dohodě upravit podle místních podmínek. </t>
  </si>
  <si>
    <t>16</t>
  </si>
  <si>
    <t>171201211</t>
  </si>
  <si>
    <t>Uložení sypaniny poplatek za uložení sypaniny na skládce (skládkovné)</t>
  </si>
  <si>
    <t>t</t>
  </si>
  <si>
    <t>437644712</t>
  </si>
  <si>
    <t>555,004*2</t>
  </si>
  <si>
    <t>17</t>
  </si>
  <si>
    <t>181301101</t>
  </si>
  <si>
    <t>Rozprostření a urovnání ornice v rovině nebo ve svahu sklonu do 1:5 při souvislé ploše do 500 m2, tl. vrstvy do 100 mm</t>
  </si>
  <si>
    <t>-1497415362</t>
  </si>
  <si>
    <t xml:space="preserve">Poznámka k souboru cen:_x000D_
1. V ceně jsou započteny i náklady na případné nutné přemístění hromad nebo dočasných skládek na místo spotřeby ze vzdálenosti do 30 m. 2. V ceně nejsou započteny náklady na získání ornice; toto získání se oceňuje cenami souboru cen 121 10-11 Sejmutí ornice. 3. Případné nakládání ornice, v souvislosti s pozn. č. 2 se oceňuje cenami souboru cen 167 10-11 Nakládání, skládání a překládání neulehlého výkopku nebo sypaniny. 4. Jsou-li hromady nebo dočasné skládky ornice umístěny podle projektu ve vzdálenosti přes 30 m od místa spotřeby, oceňuje se její přemístění cenami souboru cen 162 . 0-1 . Vodorovné přemístění výkopku, přičemž se vzdálenost 30 m, uvedená v popisu cen, neodečítá. </t>
  </si>
  <si>
    <t>280+370+120+25+5+50+5"výkres číslo C.2</t>
  </si>
  <si>
    <t>18</t>
  </si>
  <si>
    <t>181301112</t>
  </si>
  <si>
    <t>Rozprostření a urovnání ornice v rovině nebo ve svahu sklonu do 1:5 při souvislé ploše přes 500 m2, tl. vrstvy přes 100 do 150 mm</t>
  </si>
  <si>
    <t>103956893</t>
  </si>
  <si>
    <t xml:space="preserve">529,950/0,15"výkres číslo </t>
  </si>
  <si>
    <t>19</t>
  </si>
  <si>
    <t>181411131</t>
  </si>
  <si>
    <t>Založení trávníku na půdě předem připravené plochy do 1000 m2 výsevem včetně utažení parkového v rovině nebo na svahu do 1:5</t>
  </si>
  <si>
    <t>935491466</t>
  </si>
  <si>
    <t xml:space="preserve">Poznámka k souboru cen:_x000D_
1. V cenách jsou započteny i náklady na pokosení, naložení a odvoz odpadu do 20 km se složením. 2. V cenách -1161 až -1164 nejsou započteny i náklady na zatravňovací textilii. 3. V cenách nejsou započteny náklady na: a) přípravu půdy, b) travní semeno, tyto náklady se oceňují ve specifikaci, c) vypletí a zalévání; tyto práce se oceňují cenami části C02 souborů cen 185 80-42 Vypletí a 185 80-43 Zalití rostlin vodou, d) srovnání terénu, tyto práce se oceňují souborem cen 181 1.-..Plošná úprava terénu. 4. V cenách o sklonu svahu přes 1:1 jsou uvažovány podmínky pro svahy běžně schůdné; bez použití lezeckých technik. V případě použití lezeckých technik se tyto náklady oceňují individuálně. </t>
  </si>
  <si>
    <t>20</t>
  </si>
  <si>
    <t>M</t>
  </si>
  <si>
    <t>005724100</t>
  </si>
  <si>
    <t>osivo směs travní parková</t>
  </si>
  <si>
    <t>kg</t>
  </si>
  <si>
    <t>732900438</t>
  </si>
  <si>
    <t>855*0,025 'Přepočtené koeficientem množství</t>
  </si>
  <si>
    <t>181951101</t>
  </si>
  <si>
    <t>Úprava pláně vyrovnáním výškových rozdílů v hornině tř. 1 až 4 bez zhutnění</t>
  </si>
  <si>
    <t>-1855345775</t>
  </si>
  <si>
    <t xml:space="preserve">Poznámka k souboru cen:_x000D_
1. Ceny jsou určeny pro urovnání všech nově zřizovaných ploch (v zářezech i na násypech) vodorovných nebo ve sklonu do 1:5 pod zpevnění ploch jakéhokoliv druhu, pod humusování, (ne však pro plochy zásypu rýh pro podzemní vedení), drnování apod. a dále, předepíše-li projekt urovnání pláně z jiného důvodu. 2. Ceny nelze použít pro urovnání lavic (berem) šířky do 3 m přerušujících svahy, pro urovnání dna silničních a železničních příkopů pro jakoukoliv šířku dna; toto urovnání se oceňuje cenami souboru cen 182 .0-1 Svahování. 3. Urovnání ploch ve sklonu přes 1 : 5 se oceňuje cenami souboru cen 182 . 0-11 Svahování trvalých svahů do projektovaných profilů. 4. Náklady na urovnání dna a stěn při čištění příkopů pozemních komunikací jsou započteny v cenách souborů cen 938 90-2 . Čištění příkopů komunikací v suchu nebo ve vodě části A02 Zemní práce pro objekty oborů 821 až 828. 5. Míru zhutnění určuje projekt. Ceny se zhutněním jsou určeny pro jakoukoliv míru zhutnění. </t>
  </si>
  <si>
    <t>181951102</t>
  </si>
  <si>
    <t>Úprava pláně vyrovnáním výškových rozdílů v hornině tř. 1 až 4 se zhutněním</t>
  </si>
  <si>
    <t>-1353764410</t>
  </si>
  <si>
    <t>1420,000"výkres číslo C.2</t>
  </si>
  <si>
    <t>771*0,6"výkres číslo C.2 vrstva pod obrubníky a nad trativodem</t>
  </si>
  <si>
    <t>Mezisoučet asf.komunikace</t>
  </si>
  <si>
    <t>110+165+155"výkres číslo C.2</t>
  </si>
  <si>
    <t>Mezisoučet parkoviště ze zámkové dlažby</t>
  </si>
  <si>
    <t>42+9+25"výkres číslo C.2</t>
  </si>
  <si>
    <t>Mezisoučet chodníky</t>
  </si>
  <si>
    <t>12+4+15+20"výkres číslo C.2</t>
  </si>
  <si>
    <t>Mezisoučet chodníkové přejezdy</t>
  </si>
  <si>
    <t>23</t>
  </si>
  <si>
    <t>182303111</t>
  </si>
  <si>
    <t>Doplnění zeminy nebo substrátu na travnatých plochách tloušťky do 50 mm v rovině nebo na svahu do 1:5</t>
  </si>
  <si>
    <t>-790363975</t>
  </si>
  <si>
    <t xml:space="preserve">Poznámka k souboru cen:_x000D_
1. V cenách jsou započteny i náklady na vodorovné přemístění na vzdálenost do 3 m. 2. V cenách nejsou započteny náklady na substrát. </t>
  </si>
  <si>
    <t>24</t>
  </si>
  <si>
    <t>103715000</t>
  </si>
  <si>
    <t>substrát pro trávníky A  VL</t>
  </si>
  <si>
    <t>1063965335</t>
  </si>
  <si>
    <t>855*0,058 'Přepočtené koeficientem množství</t>
  </si>
  <si>
    <t>Zakládání</t>
  </si>
  <si>
    <t>25</t>
  </si>
  <si>
    <t>212752212</t>
  </si>
  <si>
    <t>Trativody z drenážních trubek se zřízením štěrkopískového lože pod trubky a s jejich obsypem v průměrném celkovém množství do 0,15 m3/m v otevřeném výkopu z trubek plastových flexibilních D přes 65 do 100 mm</t>
  </si>
  <si>
    <t>559428457</t>
  </si>
  <si>
    <t>150+120"výkres číslo C.2</t>
  </si>
  <si>
    <t>26</t>
  </si>
  <si>
    <t>212753010</t>
  </si>
  <si>
    <t>Zaústění drenáže do dešťové kanalizace</t>
  </si>
  <si>
    <t>kus</t>
  </si>
  <si>
    <t>-609026694</t>
  </si>
  <si>
    <t>1"výkres číslo C.2</t>
  </si>
  <si>
    <t>27</t>
  </si>
  <si>
    <t>273313711</t>
  </si>
  <si>
    <t>Základy z betonu prostého desky z betonu kamenem neprokládaného tř. C 20/25</t>
  </si>
  <si>
    <t>1818815990</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</si>
  <si>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t>
  </si>
  <si>
    <t>(12+4+15+20)*0,1"výkres číslo C.2</t>
  </si>
  <si>
    <t>(20+3,5+3)*0,25"výkres číslo C.2</t>
  </si>
  <si>
    <t>28</t>
  </si>
  <si>
    <t>275313611</t>
  </si>
  <si>
    <t>Základy z betonu prostého patky a bloky z betonu kamenem neprokládaného tř. C 16/20</t>
  </si>
  <si>
    <t>1213476025</t>
  </si>
  <si>
    <t>Svislé a kompletní konstrukce</t>
  </si>
  <si>
    <t>29</t>
  </si>
  <si>
    <t>358315114</t>
  </si>
  <si>
    <t>Bourání šachty, stoky kompletní nebo vybourání otvorů průřezové plochy do 4 m2 ve stokách ze zdiva z prostého betonu</t>
  </si>
  <si>
    <t>-388872455</t>
  </si>
  <si>
    <t xml:space="preserve">Poznámka k souboru cen:_x000D_
1. Ceny 358 ..-5. Bourání stoky kompletní nebo vybourání otvorů lze použít i pro bourání šachet. </t>
  </si>
  <si>
    <t>1,15*1,5*0,9"výkres číslo C.10 stávající horská vpust</t>
  </si>
  <si>
    <t>Vodorovné konstrukce</t>
  </si>
  <si>
    <t>30</t>
  </si>
  <si>
    <t>451317777</t>
  </si>
  <si>
    <t>Podklad nebo lože pod dlažbu (přídlažbu) v ploše vodorovné nebo ve sklonu do 1:5, tloušťky od 50 do 100 mm z betonu prostého</t>
  </si>
  <si>
    <t>1696900303</t>
  </si>
  <si>
    <t xml:space="preserve">Poznámka k souboru cen:_x000D_
1. Ceny lze použít i pro podklad nebo lože pod dlažby silničních příkopů a kuželů. 2. Ceny nelze použít pro: a) lože rigolů dlážděných, které je započteno v cenách souborů cen 597 . 6- . 1 Rigol dlážděný, 597 17- . 1 Rigol krajnicový s kamennou obrubou a 597 16-1111 Rigol dlážděný z lomového kamene, b) podklad nebo lože pod dlažby (přídlažby) související s vodotečí, které se oceňují cenami části A 01 katalogu 832-1 Hráze a úpravy na tocích - úpravy toků a kanálů. 3. V cenách -7777 Podklad z prohozené zeminy, -9777 Příplatek za dalších 10 mm tloušťky z prohozené zeminy, -9779 Příplatek za sklon přes 1:5 z prohozené zeminy jsou započteny i náklady na prohození zeminy. 4. V cenách nejsou započteny náklady na: a) opatření zeminy a její přemístění k místu zabudování, které se oceňují podle ustanovení čl. 3111 Všeobecných podmínek části A 01 tohoto katalogu, b) úpravu pláně, která se oceňuje u silnic cenami části A 01, u dálnic cenami části A 02 katalogu 800-1 Zemní práce, c) odklizení odpadu po prohození zeminy, které se oceňuje cenami části A 01 katalogu 800-1 Zemní práce, d) svahování, které se oceňuje cenami části A 01 katalogu 800-1 Zemní práce. </t>
  </si>
  <si>
    <t>(2,7+1,5)*0,5*1*2+0,5*1+(0,5+1,5)*0,5*1,5"výkres číslo C.9</t>
  </si>
  <si>
    <t>452386111</t>
  </si>
  <si>
    <t>Podkladní a vyrovnávací konstrukce z betonu vyrovnávací prstence z prostého betonu tř. C 25/30 pod poklopy a mříže, výšky do 100 mm</t>
  </si>
  <si>
    <t>-784655049</t>
  </si>
  <si>
    <t xml:space="preserve">Poznámka k souboru cen:_x000D_
1. V cenách jsou započteny i náklady na bednění, odbednění a na nátěr bednění proti přilnavosti betonu. 2. Množství podkladní konstrukce z pražců se určuje v m součtem jednotlivých délek pražců. 3. Pro výpočet přesunu hmot se celková hmotnost položky sníží o hmotnost betonu, pokud je beton dodáván přímo na místo zabudování nebo do prostoru technologické manipulace. </t>
  </si>
  <si>
    <t>1"výkres číslo C.9</t>
  </si>
  <si>
    <t>Komunikace pozemní</t>
  </si>
  <si>
    <t>564221112</t>
  </si>
  <si>
    <t>Podklad nebo podsyp ze štěrkopísku ŠP s rozprostřením, vlhčením a zhutněním, po zhutnění tl. 90 mm</t>
  </si>
  <si>
    <t>2038367731</t>
  </si>
  <si>
    <t>33</t>
  </si>
  <si>
    <t>564722110</t>
  </si>
  <si>
    <t>Podklad z kameniva drceného 8-16mm tl 50 mm</t>
  </si>
  <si>
    <t>514795457</t>
  </si>
  <si>
    <t>34</t>
  </si>
  <si>
    <t>564851111</t>
  </si>
  <si>
    <t>Podklad ze štěrkodrti ŠD s rozprostřením a zhutněním, po zhutnění tl. 150 mm</t>
  </si>
  <si>
    <t>830731595</t>
  </si>
  <si>
    <t>35</t>
  </si>
  <si>
    <t>564851114</t>
  </si>
  <si>
    <t>Podklad ze štěrkodrti ŠD s rozprostřením a zhutněním, po zhutnění tl. 180 mm</t>
  </si>
  <si>
    <t>-57478707</t>
  </si>
  <si>
    <t>20+3,5+3"výkres číslo C.2</t>
  </si>
  <si>
    <t>36</t>
  </si>
  <si>
    <t>564861111</t>
  </si>
  <si>
    <t>Podklad ze štěrkodrti ŠD s rozprostřením a zhutněním, po zhutnění tl. 200 mm</t>
  </si>
  <si>
    <t>223992869</t>
  </si>
  <si>
    <t>1420,000"výkres číslo C.2 asfaltové komunikace</t>
  </si>
  <si>
    <t>42+9+25"výkres číslo C.2 chodník</t>
  </si>
  <si>
    <t>37</t>
  </si>
  <si>
    <t>564871111</t>
  </si>
  <si>
    <t>Podklad ze štěrkodrti ŠD s rozprostřením a zhutněním, po zhutnění tl. 250 mm</t>
  </si>
  <si>
    <t>745409787</t>
  </si>
  <si>
    <t>38</t>
  </si>
  <si>
    <t>565136111</t>
  </si>
  <si>
    <t>Asfaltový beton vrstva podkladní ACP 22 (obalované kamenivo hrubozrnné - OKH) s rozprostřením a zhutněním v pruhu šířky do 3 m, po zhutnění tl. 50 mm</t>
  </si>
  <si>
    <t>1804540497</t>
  </si>
  <si>
    <t xml:space="preserve">Poznámka k souboru cen:_x000D_
1. ČSN EN 13108-1 připouští pro ACP 22 pouze tl. 60 až 100 mm. </t>
  </si>
  <si>
    <t>39</t>
  </si>
  <si>
    <t>569831111</t>
  </si>
  <si>
    <t>Zpevnění krajnic nebo komunikací pro pěší s rozprostřením a zhutněním, po zhutnění štěrkodrtí tl. 100 mm</t>
  </si>
  <si>
    <t>1827079384</t>
  </si>
  <si>
    <t xml:space="preserve">Poznámka k souboru cen:_x000D_
1. V cenách 51-11 až 55-11 jsou započteny i náklady na prohození zeminy. 2. V cenách 51-11 až 55-11 nejsou započteny náklady na: a) opatření zeminy a její přemístění k místu zabudování, které se oceňují podle čl. 3111 Všeobecných podmínek části A 01 tohoto katalogu, b) odklizení odpadu po prohození zeminy, které se oceňuje cenami části A 01 katalogu 800-1 Zemní práce. </t>
  </si>
  <si>
    <t>50*0,5"výkres číslo C.2</t>
  </si>
  <si>
    <t>40</t>
  </si>
  <si>
    <t>573211112</t>
  </si>
  <si>
    <t>Postřik spojovací PS bez posypu kamenivem z asfaltu silničního, v množství 0,70 kg/m2</t>
  </si>
  <si>
    <t>-994983276</t>
  </si>
  <si>
    <t>1420,000*2"výkres číslo C.2</t>
  </si>
  <si>
    <t>577144111</t>
  </si>
  <si>
    <t>Asfaltový beton vrstva obrusná ACO 11 (ABS) s rozprostřením a se zhutněním z nemodifikovaného asfaltu v pruhu šířky do 3 m tř. I, po zhutnění tl. 50 mm</t>
  </si>
  <si>
    <t>1096039850</t>
  </si>
  <si>
    <t xml:space="preserve">Poznámka k souboru cen:_x000D_
1. ČSN EN 13108-1 připouští pro ACO 11 pouze tl. 35 až 50 mm. </t>
  </si>
  <si>
    <t>1420"výkres číslo C.2</t>
  </si>
  <si>
    <t>577145112</t>
  </si>
  <si>
    <t>Asfaltový beton vrstva ložní ACL 16 (ABH) s rozprostřením a zhutněním z nemodifikovaného asfaltu v pruhu šířky do 3 m, po zhutnění tl. 50 mm</t>
  </si>
  <si>
    <t>1507230604</t>
  </si>
  <si>
    <t xml:space="preserve">Poznámka k souboru cen:_x000D_
1. ČSN EN 13108-1 připouští pro ACL 16 pouze tl. 50 až 70 mm. </t>
  </si>
  <si>
    <t>43</t>
  </si>
  <si>
    <t>591141111</t>
  </si>
  <si>
    <t>Kladení dlažby z kostek s provedením lože do tl. 50 mm, s vyplněním spár, s dvojím beraněním a se smetením přebytečného materiálu na krajnici velkých z kamene, do lože z cementové malty</t>
  </si>
  <si>
    <t>-802903214</t>
  </si>
  <si>
    <t xml:space="preserve">Poznámka k souboru cen:_x000D_
1. Ceny 591 1.- pro dlažbu z kostek velkých jsou určeny pro dlažbu úhlopříčnou a řádkovou. 2. Ceny 591 2.- pro dlažbu z kostek drobných jsou určeny pro dlažbu úhlopříčnou, řádkovou a kroužkovou. 3. Dlažba vějířová z kostek drobných se oceňuje cenami 591 41-2111 a 591 44-2111 Kladení dlažby z mozaiky dvoubarevné a vícebarevné komunikací pro pěší. 4. V cenách jsou započteny i náklady na dodání hmot pro lože a na dodání téhož materiálu na výplň spár. 5. V cenách nejsou započteny náklady na: a) dodání dlažebních kostek, které se oceňuje ve specifikaci; ztratné lze dohodnout - u velkých kostek ve výši 1 %, - u drobných kostek ve výši 2 %, b) vyplnění spár dlažby živičnou zálivkou, které se oceňuje cenami souboru cen 599 1 . -11 Zálivka živičná spár dlažby. 6. Část lože přesahující tloušťku 50 mm se oceňuje cenami souboru cen 451 31-97 Příplatek za každých dalších 10 mm tloušťky podkladu nebo lože. </t>
  </si>
  <si>
    <t>44</t>
  </si>
  <si>
    <t>583801590</t>
  </si>
  <si>
    <t>kostka dlažební velká, žula velikost 15/17 třída II šedá</t>
  </si>
  <si>
    <t>788204292</t>
  </si>
  <si>
    <t>26,5*0,333 'Přepočtené koeficientem množství</t>
  </si>
  <si>
    <t>45</t>
  </si>
  <si>
    <t>594511111</t>
  </si>
  <si>
    <t>Dlažba nebo přídlažba z lomového kamene lomařsky upraveného rigolového v ploše vodorovné nebo ve sklonu tl. do 250 mm, bez vyplnění spár, s provedením lože tl. 50 mm z betonu</t>
  </si>
  <si>
    <t>-1931698765</t>
  </si>
  <si>
    <t xml:space="preserve">Poznámka k souboru cen:_x000D_
1. Ceny jsou určeny: a) pro jakýkoliv sklon plochy, b) i pro dlažby (přídlažby) silničních příkopů a kuželů. 2. Ceny nelze použít pro: a) rigoly dlážděné, které se oceňují cenami souborů cen 597 . 6- . 1 Rigol dlážděný, 597 17- . 1 Rigol krajnicový s kamennou obrubou a 597 17- . 1 Rigol dlážděný z lomového kamene, b) dlažbu nebo přídlažbu svahů nebo kuželů souvisejících s vodotečí, která se oceňuje cenami části A 01 katalogu 832-1 Hráze a úpravy na tocích-úpravy toků a kanály. 3. Část lože přesahující tl. 50 mm se oceňuje cenami souboru cen 451 31-97 Příplatek za každých dalších 10 mm tloušťky podkladu nebo lože. 4. V ceně -1111 jsou započteny i náklady na prohození zeminy. 5. V cenách nejsou započteny náklady na: a) provedení podkladu pod lože, které se oceňuje cenami souboru cen 451 . . - . . Podklad nebo lože pod dlažbu, b) vyplnění spár, které se oceňuje cenami souboru cen 599 . . -2 . Vyplnění spár dlažby, c) opatření zeminy a její přemístění k místu zabudování, které se oceňují podle ustanovení čl. 3111 Všeobecných podmínek části A 01 tohoto katalogu, d) odklizení odpadu po prohození zeminy, které se oceňuje cenami části A 01 katalogu 800-1 Zemní práce. 6. Množství měrných jednotek se určuje v m2 rozvinuté dlážděné plochy. </t>
  </si>
  <si>
    <t>46</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</si>
  <si>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</si>
  <si>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</si>
  <si>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-1543268473</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</si>
  <si>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40 mm se oceňuje cenami souboru cen 451 . . -9 . Příplatek za každých dalších 10 mm tloušťky podkladu nebo lože. </t>
  </si>
  <si>
    <t>47</t>
  </si>
  <si>
    <t>592451100</t>
  </si>
  <si>
    <t>dlažba skladebná betonová základní 20x10x6 cm přírodní</t>
  </si>
  <si>
    <t>96283643</t>
  </si>
  <si>
    <t>127*1,1-5,934"výkres číslo C.2</t>
  </si>
  <si>
    <t>48</t>
  </si>
  <si>
    <t>592451190</t>
  </si>
  <si>
    <t>dlažba skladebná betonová slepecká 20x10x6 cm barevná</t>
  </si>
  <si>
    <t>-2043366890</t>
  </si>
  <si>
    <t>(1*1,5+1*1-pi*1*1*0,25)*1,1</t>
  </si>
  <si>
    <t>(3+0,8*2)*0,4*2*1,1</t>
  </si>
  <si>
    <t>Součet"výkres číslo C.2</t>
  </si>
  <si>
    <t>49</t>
  </si>
  <si>
    <t>596212212</t>
  </si>
  <si>
    <t>Kladení dlažby z betonových zámkových dlaždic pozemních komunikací s ložem z kameniva těženého nebo drceného tl. do 50 mm, s vyplněním spár, s dvojitým hutněním vibrováním a se smetením přebytečného materiálu na krajnici tl. 80 mm skupiny A, pro plochy přes 100 do 300 m2</t>
  </si>
  <si>
    <t>1588365654</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</si>
  <si>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 2. V cenách jsou započteny i náklady na dodání hmot pro lože a na dodání materiálu na výplň spár. 3. V cenách nejsou započteny náklady na dodání zámkové dlažby, které se oceňuje ve specifikaci; ztratné lze dohodnout u plochy a) do 100 m2 ve výši 3 %, b) přes 100 do 300 m2 ve výši 2 %, c) přes 300 m2 ve výši 1 %. 4. Část lože přesahující tloušťku 50 mm se oceňuje cenami souboru cen 451 ..-9 Příplatek za každých dalších 10 mm tloušťky podkladu nebo lože. </t>
  </si>
  <si>
    <t>50</t>
  </si>
  <si>
    <t>592450070</t>
  </si>
  <si>
    <t>dlažba zámková profilová pro komunikace 20x16,5x8 cm přírodní</t>
  </si>
  <si>
    <t>-1130194717</t>
  </si>
  <si>
    <t>430,000*1,1"výkres číslo C.2</t>
  </si>
  <si>
    <t>51</t>
  </si>
  <si>
    <t>599632111</t>
  </si>
  <si>
    <t>Vyplnění spár dlažby (přídlažby) z lomového kamene v jakémkoliv sklonu plochy a jakékoliv tloušťky cementovou maltou se zatřením</t>
  </si>
  <si>
    <t>-564512762</t>
  </si>
  <si>
    <t xml:space="preserve">Poznámka k souboru cen:_x000D_
1. Ceny lze použít i pro vyplnění spár dlažby (přídlažby) silničních příkopů a kuželů. </t>
  </si>
  <si>
    <t>Trubní vedení</t>
  </si>
  <si>
    <t>52</t>
  </si>
  <si>
    <t>895931111</t>
  </si>
  <si>
    <t>Vpusti kanalizační horské z betonu prostého tř. C 12/15 velikosti 1200/600 mm</t>
  </si>
  <si>
    <t>-337150247</t>
  </si>
  <si>
    <t xml:space="preserve">Poznámka k souboru cen:_x000D_
1. V cenách jsou započteny i náklady na podkladní desku z betonu tř. C 8/10. 2. V cenách nejsou započteny náklady na: a) litinové mříže; osazení mříží se oceňuje cenami souboru cen 899 20- . 1 Osazení mříží litinových včetně rámů a košů na bahno části A 01 tohoto katalogu; dodání mříží se oceňuje ve specifikaci, b) podkladní prstence; tyto se oceňují cenami souboru cen 452 38- . 1 Podkladní a vyrovnávací konstrukce z betonu části A 01 tohoto katalogu. 3. Pro výpočet přesunu hmot se celková hmotnost položky sníží o hmotnost betonu, pokud je beton dodáván přímo na místo zabudování nebo do prostoru technologické manipulace. </t>
  </si>
  <si>
    <t>53</t>
  </si>
  <si>
    <t>895941311</t>
  </si>
  <si>
    <t>Zřízení vpusti kanalizační uliční z betonových dílců typ UVB-50</t>
  </si>
  <si>
    <t>-1860080085</t>
  </si>
  <si>
    <t xml:space="preserve">Poznámka k souboru cen:_x000D_
1. V cenách jsou započteny i náklady na zřízení lože ze štěrkopísku. 2. V cenách nejsou započteny náklady na: a) dodání betonových dílců; betonové dílce se oceňují ve specifikaci, b) dodání kameninových dílců; kameninové dílce se oceňují ve specifikaci, c) litinové mříže; osazení mříží se oceňuje cenami souboru cen 899 20- . 1 Osazení mříží litinových včetně rámů a košů na bahno části A 01 tohoto katalogu; dodání mříží se oceňuje ve specifikaci, d) podkladní prstence; tyto se oceňují cenami souboru cen 452 38-6 . Podkladní a a vyrovnávací prstence části A 01 tohoto katalogu. </t>
  </si>
  <si>
    <t>7"výkres číslo C.2</t>
  </si>
  <si>
    <t>54</t>
  </si>
  <si>
    <t>592238520</t>
  </si>
  <si>
    <t>dno betonové pro uliční vpusť s kalovou prohlubní 45x30x5 cm</t>
  </si>
  <si>
    <t>-38298347</t>
  </si>
  <si>
    <t>55</t>
  </si>
  <si>
    <t>592238540</t>
  </si>
  <si>
    <t>skruž betonová pro uliční vpusť s výtokovým otvorem PVC, 45x35x5 cm</t>
  </si>
  <si>
    <t>-186053404</t>
  </si>
  <si>
    <t>56</t>
  </si>
  <si>
    <t>592238580</t>
  </si>
  <si>
    <t>skruž betonová pro uliční vpusť horní 45 x 57 x 5 cm</t>
  </si>
  <si>
    <t>1967424496</t>
  </si>
  <si>
    <t>57</t>
  </si>
  <si>
    <t>592238640</t>
  </si>
  <si>
    <t>prstenec betonový pro uliční vpusť vyrovnávací 39 x 6 x 13 cm</t>
  </si>
  <si>
    <t>1300098122</t>
  </si>
  <si>
    <t>58</t>
  </si>
  <si>
    <t>592238740</t>
  </si>
  <si>
    <t>koš vysoký pro uliční vpusti, žárově zinkovaný plech,pro rám 500/300</t>
  </si>
  <si>
    <t>461406876</t>
  </si>
  <si>
    <t>59</t>
  </si>
  <si>
    <t>592238760</t>
  </si>
  <si>
    <t>rám zabetonovaný pro uliční vpusti 500/500 mm</t>
  </si>
  <si>
    <t>1015082564</t>
  </si>
  <si>
    <t>60</t>
  </si>
  <si>
    <t>592238780</t>
  </si>
  <si>
    <t>mříž vtoková pro uliční vpusti 500/500 mm</t>
  </si>
  <si>
    <t>1378842033</t>
  </si>
  <si>
    <t>61</t>
  </si>
  <si>
    <t>899202111</t>
  </si>
  <si>
    <t>Osazení mříží litinových včetně rámů a košů na bahno hmotnosti jednotlivě přes 50 do 100 kg</t>
  </si>
  <si>
    <t>-1440215771</t>
  </si>
  <si>
    <t xml:space="preserve">Poznámka k souboru cen:_x000D_
1. V cenách nejsou započteny náklady na dodání mříží, rámů a košů na bahno; tyto náklady se oceňují ve specifikaci. </t>
  </si>
  <si>
    <t>62</t>
  </si>
  <si>
    <t>552423240</t>
  </si>
  <si>
    <t>koš kalový pro mříž mříž D 400</t>
  </si>
  <si>
    <t>1274107440</t>
  </si>
  <si>
    <t>63</t>
  </si>
  <si>
    <t>552423200</t>
  </si>
  <si>
    <t>mříž čtvercová D 400-, plochá 500x500mm s rámem</t>
  </si>
  <si>
    <t>1596265731</t>
  </si>
  <si>
    <t>1"výkres číslo C.</t>
  </si>
  <si>
    <t>Ostatní konstrukce a práce, bourání</t>
  </si>
  <si>
    <t>64</t>
  </si>
  <si>
    <t>914111111</t>
  </si>
  <si>
    <t>Montáž svislé dopravní značky základní velikosti do 1 m2 objímkami na sloupky nebo konzoly</t>
  </si>
  <si>
    <t>-556593777</t>
  </si>
  <si>
    <t xml:space="preserve">Poznámka k souboru cen:_x000D_
1. V cenách jsou započteny i náklady na montáž značek včetně upevňovacího materiálu na předem připravenou nosnou konstrukci (sloupek, konzolu, sloup). 2. V cenách nejsou započteny náklady na: a) dodání značek, tyto se oceňují ve specifikaci, b) na montáž a dodávku ocelových nosných konstrukcí – sloupků, konzol, tyto se oceňují cenami souboru cen 914 51 Montáž sloupku a 914 53 Montáž konzol a nástavců, c) nátěry, tyto se oceňují jako práce PSV příslušnými cenami katalogu 800-783 Nátěry, d) naložení a odklizení výkopku, tyto se oceňují cenami části A 01 katalogu 800-1 Zemní práce. 3. Ceny nelze použít pro osazení a montáž svislých dopravních značek: a) světelných, tyto se oceňují cenami katalogu 800-741 Elektroinstalace - silnoproud, b) upevněných na lanech nebo speciálních konstrukcích nesoucích více značek, tyto se oceňují individuálně. </t>
  </si>
  <si>
    <t>2+3+3+2+2+1+1+1"výkres číslo B.5</t>
  </si>
  <si>
    <t>65</t>
  </si>
  <si>
    <t>404440040</t>
  </si>
  <si>
    <t>značka dopravní svislá reflexní výstražná AL 3M A1 - A30, P1,P4 700 mm</t>
  </si>
  <si>
    <t>-48315714</t>
  </si>
  <si>
    <t>1"výkres číslo B.5</t>
  </si>
  <si>
    <t>66</t>
  </si>
  <si>
    <t>404442580</t>
  </si>
  <si>
    <t>značka dopravní svislá reflexní AL- 3M 500 x 700 mm</t>
  </si>
  <si>
    <t>-1595124246</t>
  </si>
  <si>
    <t>2"výkres číslo B.5   IP12</t>
  </si>
  <si>
    <t>3"výkres číslo B.5   IP11c</t>
  </si>
  <si>
    <t>67</t>
  </si>
  <si>
    <t>404442320</t>
  </si>
  <si>
    <t>značka dopravní svislá reflexní AL- 3M 500 x 500 mm</t>
  </si>
  <si>
    <t>1845131181</t>
  </si>
  <si>
    <t>3"výkres číslo B.5   E1</t>
  </si>
  <si>
    <t>68</t>
  </si>
  <si>
    <t>404442760</t>
  </si>
  <si>
    <t>značka dopravní svislá reflexní AL- 3M 1000 x 500 mm (IP 26a, IP 26b)</t>
  </si>
  <si>
    <t>530692651</t>
  </si>
  <si>
    <t>2+2"výkres číslo B.5.    IZ 5a, IZ 5b</t>
  </si>
  <si>
    <t>69</t>
  </si>
  <si>
    <t>404442380</t>
  </si>
  <si>
    <t>značka dopravní svislá reflexní AL- 3M 750 x 750 mm</t>
  </si>
  <si>
    <t>1559835932</t>
  </si>
  <si>
    <t>1"výkres číslo B.5   P2</t>
  </si>
  <si>
    <t>70</t>
  </si>
  <si>
    <t>914511112</t>
  </si>
  <si>
    <t>Montáž sloupku dopravních značek délky do 3,5 m do hliníkové patky</t>
  </si>
  <si>
    <t>-197643456</t>
  </si>
  <si>
    <t xml:space="preserve">Poznámka k souboru cen:_x000D_
1. V cenách jsou započteny i náklady na: a) vykopání jamek s odhozem výkopku na vzdálenost do 3 m, b) osazení sloupku včetně montáže a dodávky plastového víčka, 2. V cenách -1111 jsou započteny i náklady na betonový základ. 3. V cenách -1112 jsou započteny i náklady na hliníkovou patku s betonovým základem. 4. V cenách nejsou započteny náklady na: a) dodání sloupku, tyto se oceňují ve specifikaci b) naložení a odklizení výkopku, tyto se oceňují cenami části A01 katalogu 800-1 Zemní práce. </t>
  </si>
  <si>
    <t>2+3+4+1+1+1"výkres číslo B.5</t>
  </si>
  <si>
    <t>71</t>
  </si>
  <si>
    <t>404452250</t>
  </si>
  <si>
    <t>sloupek Zn 60 - 350</t>
  </si>
  <si>
    <t>-412252258</t>
  </si>
  <si>
    <t>11"výkres číslo B.5</t>
  </si>
  <si>
    <t>72</t>
  </si>
  <si>
    <t>404452400</t>
  </si>
  <si>
    <t>patka hliníková pro sloupek D 60 mm</t>
  </si>
  <si>
    <t>-367955795</t>
  </si>
  <si>
    <t>73</t>
  </si>
  <si>
    <t>404452530</t>
  </si>
  <si>
    <t>víčko plastové na sloupek 60</t>
  </si>
  <si>
    <t>2073620667</t>
  </si>
  <si>
    <t>11,000"výkres číslo B.5</t>
  </si>
  <si>
    <t>74</t>
  </si>
  <si>
    <t>404452560</t>
  </si>
  <si>
    <t>upínací svorka na sloupek D 60 mm</t>
  </si>
  <si>
    <t>1750452440</t>
  </si>
  <si>
    <t>15*2"výkres číslo B.5</t>
  </si>
  <si>
    <t>75</t>
  </si>
  <si>
    <t>915211112</t>
  </si>
  <si>
    <t>Vodorovné dopravní značení stříkaným plastem dělící čára šířky 125 mm souvislá bílá retroreflexní</t>
  </si>
  <si>
    <t>1439109581</t>
  </si>
  <si>
    <t xml:space="preserve">Poznámka k souboru cen:_x000D_
1. Ceny jsou určeny pro dělicí čáry souvislé č. V 1a bílé, přerušované č. V 2a bílé, vodící č. V 4 bílé, souvislá č. V12b žlutá, přerušovaná č. V12c žlutá. 2.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3. Množství měrných jednotek se určuje: a) u cen 912 21 a 915 22 v m délky dělící nebo vodící čáry (včetně mezer), b) u ceny 915 23 v m2 stříkané plochy bez mezer. </t>
  </si>
  <si>
    <t>4,75*18+5,7*30+2,5*7+7*12+41+15*2,8+3,5*2"výkres číslo B.5</t>
  </si>
  <si>
    <t>76</t>
  </si>
  <si>
    <t>915311112</t>
  </si>
  <si>
    <t>Vodorovné značení předformovaným termoplastem dopravní značky barevné velikosti do 2 m2</t>
  </si>
  <si>
    <t>-117313788</t>
  </si>
  <si>
    <t xml:space="preserve">Poznámka k souboru cen:_x000D_
1. V cenách nejsou započteny náklady na: a) předznačení, tyto se oceňují cenami souboru cen 915 6.-11 Předznačení pro vodorovné značení, b) očištění vozovky, tyto se oceňují cenami souboru cen 938 90-9 . Odstranění bláta, prachu, nebo hlinitého nánosu s povrchu podkladu, nebo krytu části C 01 tohoto katalogu. 2. Množství měrných jednotek u ceny 915 32-1111 se určuje m2 celkové plochy přechodu. </t>
  </si>
  <si>
    <t>2"výkres číslo B.5 V10f</t>
  </si>
  <si>
    <t>77</t>
  </si>
  <si>
    <t>915611111</t>
  </si>
  <si>
    <t>Předznačení pro vodorovné značení stříkané barvou nebo prováděné z nátěrových hmot liniové dělicí čáry, vodicí proužky</t>
  </si>
  <si>
    <t>-55900786</t>
  </si>
  <si>
    <t xml:space="preserve">Poznámka k souboru cen:_x000D_
1. Množství měrných jednotek se určuje: a) pro cenu -1111 v m délky dělicí čáry nebo vodícího proužku (včetně mezer), b) pro cenu -1112 v m2 natírané nebo stříkané plochy. </t>
  </si>
  <si>
    <t>78</t>
  </si>
  <si>
    <t>915621111</t>
  </si>
  <si>
    <t>Předznačení pro vodorovné značení stříkané barvou nebo prováděné z nátěrových hmot plošné šipky, symboly, nápisy</t>
  </si>
  <si>
    <t>105362776</t>
  </si>
  <si>
    <t>2*2"výkres číslo B.5. V10f</t>
  </si>
  <si>
    <t>79</t>
  </si>
  <si>
    <t>916131213</t>
  </si>
  <si>
    <t>Osazení silničního obrubníku betonového se zřízením lože, s vyplněním a zatřením spár cementovou maltou stojatého s boční opěrou z betonu prostého tř. C 12/15, do lože z betonu prostého téže značky</t>
  </si>
  <si>
    <t>-1622912279</t>
  </si>
  <si>
    <t xml:space="preserve">Poznámka k souboru cen:_x000D_
1. V cenách silničních obrubníků ležatých i stojatých jsou započteny: a) pro osazení do lože z kameniva těženého i náklady na dodání hmot pro lože tl. 80 až 100 mm, b) pro osazení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</si>
  <si>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52+67+445+32+9+7+48+18+35+35+10+7+6"výkres číslo C.2</t>
  </si>
  <si>
    <t>80</t>
  </si>
  <si>
    <t>592174650</t>
  </si>
  <si>
    <t>obrubník betonový silniční vibrolisovaný 100x15x25 cm</t>
  </si>
  <si>
    <t>164655540</t>
  </si>
  <si>
    <t>(52+67+445+32+9+7)*1,05"výkres číslo C.2</t>
  </si>
  <si>
    <t>-100*0,5+20*0,25"odpočet kratších obrubníků</t>
  </si>
  <si>
    <t>600</t>
  </si>
  <si>
    <t>81</t>
  </si>
  <si>
    <t>592174710</t>
  </si>
  <si>
    <t>obrubník betonový silniční vnější oblý R 1,0 vibrolisovaný 78x15x25 cm</t>
  </si>
  <si>
    <t>1889371835</t>
  </si>
  <si>
    <t>4"výkres číslo C.2</t>
  </si>
  <si>
    <t>82</t>
  </si>
  <si>
    <t>592174730</t>
  </si>
  <si>
    <t>obrubník betonový silniční vnitřní oblý R 1,0 vibrolisovaný 78x15x25 cm</t>
  </si>
  <si>
    <t>504918625</t>
  </si>
  <si>
    <t>83</t>
  </si>
  <si>
    <t>592174630</t>
  </si>
  <si>
    <t>obrubník betonový silniční vibrolisovaný 25x15x25 cm</t>
  </si>
  <si>
    <t>1690176324</t>
  </si>
  <si>
    <t>20"výkres číslo C.2</t>
  </si>
  <si>
    <t>84</t>
  </si>
  <si>
    <t>592174640</t>
  </si>
  <si>
    <t>obrubník betonový silniční vibrolisovaný 50x15x25 cm</t>
  </si>
  <si>
    <t>651140167</t>
  </si>
  <si>
    <t>100"výkres číslo C.2</t>
  </si>
  <si>
    <t>85</t>
  </si>
  <si>
    <t>592174950</t>
  </si>
  <si>
    <t>obrubník betonový silniční nájezdový 100x15x15 cm</t>
  </si>
  <si>
    <t>-526073159</t>
  </si>
  <si>
    <t>(48+18+35+35+10+7)*1,05"výkres číslo C.2</t>
  </si>
  <si>
    <t>86</t>
  </si>
  <si>
    <t>592174690</t>
  </si>
  <si>
    <t>obrubník betonový silniční přechodový L + P vibrolisovaný 100x15x15-25 cm</t>
  </si>
  <si>
    <t>243289048</t>
  </si>
  <si>
    <t>6"výkres číslo C.2</t>
  </si>
  <si>
    <t>87</t>
  </si>
  <si>
    <t>916231213</t>
  </si>
  <si>
    <t>Osazení chodníkového obrubníku betonového se zřízením lože, s vyplněním a zatřením spár cementovou maltou stojatého s boční opěrou z betonu prostého tř. C 12/15, do lože z betonu prostého téže značky</t>
  </si>
  <si>
    <t>-1204579845</t>
  </si>
  <si>
    <t xml:space="preserve">Poznámka k souboru cen:_x000D_
1. V cenách chodníkových obrubníků ležatých i stojatých jsou započteny pro osazení a) do lože z kameniva těženého i náklady na dodání hmot pro lože tl. 80 až 100 mm, b) do lože z betonu prostého i náklady na dodání hmot pro lože tl. 80 až 100 mm; v cenách -1113 a -1213 též náklady na zřízení bočních opěr. 2. Část lože z betonu prostého přesahující tl. 100 mm se oceňuje cenou 916 99-1121 Lože pod obrubníky, krajníky nebo obruby z dlažebních kostek. 3. V cenách nejsou započteny náklady na dodání obrubníků, tyto se oceňují ve specifikaci. </t>
  </si>
  <si>
    <t>7+4+15+10+22+7"výkres číslo C.2</t>
  </si>
  <si>
    <t>88</t>
  </si>
  <si>
    <t>592174090</t>
  </si>
  <si>
    <t>obrubník betonový chodníkový vibrolisovaný 100x8x25 cm</t>
  </si>
  <si>
    <t>-460547202</t>
  </si>
  <si>
    <t>65*1,05"výkres číslo C.2</t>
  </si>
  <si>
    <t>89</t>
  </si>
  <si>
    <t>916991121</t>
  </si>
  <si>
    <t>Lože pod obrubníky, krajníky nebo obruby z dlažebních kostek z betonu prostého tř. C 16/20</t>
  </si>
  <si>
    <t>1360025061</t>
  </si>
  <si>
    <t>771*0,4*0,1+65*0,3*0,1"výkres číslo C.2</t>
  </si>
  <si>
    <t>90</t>
  </si>
  <si>
    <t>919732211</t>
  </si>
  <si>
    <t>Styčná pracovní spára při napojení nového živičného povrchu na stávající se zalitím za tepla modifikovanou asfaltovou hmotou s posypem vápenným hydrátem šířky do 15 mm, hloubky do 25 mm včetně prořezání spáry</t>
  </si>
  <si>
    <t>-2006963541</t>
  </si>
  <si>
    <t xml:space="preserve">Poznámka k souboru cen:_x000D_
1. V cenách jsou započteny i náklady na vyčištění spár, na impregnaci a zalití spár včetně dodání hmot. </t>
  </si>
  <si>
    <t>19,25+10"výkres číslo C.2</t>
  </si>
  <si>
    <t>91</t>
  </si>
  <si>
    <t>938902152</t>
  </si>
  <si>
    <t>Čištění příkopů komunikací s odstraněním travnatého porostu nebo nánosu s naložením na dopravní prostředek nebo s přemístěním na hromady na vzdálenost do 20 m strojně příkopovou frézou při šířce dna přes 400 mm</t>
  </si>
  <si>
    <t>197087776</t>
  </si>
  <si>
    <t xml:space="preserve">Poznámka k souboru cen:_x000D_
1. Ceny nelze použít pro čištění příkopů zakrytých; toto čištění se oceňuje individuálně. 2. Pro volbu ceny se objem nánosu na 1 m délky příkopu určí jako podíl celkového množství nánosu všech příkopů objektu a jejich celkové délky. 3. V cenách nejsou započteny náklady na vodorovnou dopravu odstraněného materiálu, která se oceňuje cenami souboru cen 997 22-15 Vodorovná doprava suti. </t>
  </si>
  <si>
    <t>10+8,05"výkres číslo C.9</t>
  </si>
  <si>
    <t>92</t>
  </si>
  <si>
    <t>938909611</t>
  </si>
  <si>
    <t>Čištění krajnic odstraněním nánosu (ulehlého, popř. zaježděného) naneseného vlivem silničního provozu, s přemístěním na hromady na vzdálenost do 50 m nebo s naložením na dopravní prostředek, ale bez složení průměrné tloušťky do 100 mm</t>
  </si>
  <si>
    <t>-1628877045</t>
  </si>
  <si>
    <t xml:space="preserve">Poznámka k souboru cen:_x000D_
1. V cenách nejsou započteny náklady na vodorovnou dopravu odstraněného materiálu, která se oceňuje cenami souboru cen 997 22-15 Vodorovná doprava suti. </t>
  </si>
  <si>
    <t>93</t>
  </si>
  <si>
    <t>966006132</t>
  </si>
  <si>
    <t>Odstranění dopravních nebo orientačních značek se sloupkem s uložením hmot na vzdálenost do 20 m nebo s naložením na dopravní prostředek, se zásypem jam a jeho zhutněním s betonovou patkou</t>
  </si>
  <si>
    <t>-1119751675</t>
  </si>
  <si>
    <t xml:space="preserve">Poznámka k souboru cen:_x000D_
1. Ceny jsou určeny pro odstranění značek z jakéhokoliv materiálu. 2. V cenách -6131 a -6132 nejsou započteny náklady na demontáž tabulí (značek) od sloupků, tyto se oceňují cenou 966 00-6211 Odstranění svislých dopravních značek. 3. Přemístění vybouraných značek na vzdálenost přes 20 m se oceňuje cenami souboru cen 997 22-1 Vodorovná doprava vybouraných hmot. </t>
  </si>
  <si>
    <t>94</t>
  </si>
  <si>
    <t>966006211</t>
  </si>
  <si>
    <t>Odstranění (demontáž) svislých dopravních značek s odklizením materiálu na skládku na vzdálenost do 20 m nebo s naložením na dopravní prostředek ze sloupů, sloupků nebo konzol</t>
  </si>
  <si>
    <t>2108143708</t>
  </si>
  <si>
    <t xml:space="preserve">Poznámka k souboru cen:_x000D_
1. Přemístění demontovaných značek na vzdálenost přes 20 m se oceňuje cenami souborů cen 997 22-1 Vodorovná doprava vybouraných hmot. </t>
  </si>
  <si>
    <t>997</t>
  </si>
  <si>
    <t>Přesun sutě</t>
  </si>
  <si>
    <t>95</t>
  </si>
  <si>
    <t>997221551</t>
  </si>
  <si>
    <t>Vodorovná doprava suti bez naložení, ale se složením a s hrubým urovnáním ze sypkých materiálů, na vzdálenost do 1 km</t>
  </si>
  <si>
    <t>-894442910</t>
  </si>
  <si>
    <t xml:space="preserve">Poznámka k souboru cen:_x000D_
1. Ceny nelze použít pro vodorovnou dopravu suti po železnici, po vodě nebo neobvyklými dopravními prostředky. 2. Je-li na dopravní dráze pro vodorovnou dopravu suti překážka, pro kterou je nutno suť překládat z jednoho dopravního prostředku na druhý, oceňuje se tato doprava v každém úseku samostatně. 3. Ceny 997 22-155 jsou určeny pro sypký materiál, např. kamenivo a hmoty kamenitého charakteru stmelené vápnem, cementem nebo živicí. 4. Ceny 997 22-156 jsou určeny pro drobný kusový materiál (dlažební kostky, lomový kámen). </t>
  </si>
  <si>
    <t>96</t>
  </si>
  <si>
    <t>997221559</t>
  </si>
  <si>
    <t>Vodorovná doprava suti bez naložení, ale se složením a s hrubým urovnáním Příplatek k ceně za každý další i započatý 1 km přes 1 km</t>
  </si>
  <si>
    <t>-752556740</t>
  </si>
  <si>
    <t>39,014*21 'Přepočtené koeficientem množství</t>
  </si>
  <si>
    <t>97</t>
  </si>
  <si>
    <t>997221611</t>
  </si>
  <si>
    <t>Nakládání na dopravní prostředky pro vodorovnou dopravu suti</t>
  </si>
  <si>
    <t>1832639650</t>
  </si>
  <si>
    <t xml:space="preserve">Poznámka k souboru cen:_x000D_
1. Ceny lze použít i pro překládání při lomené dopravě. 2. Ceny nelze použít při dopravě po železnici, po vodě nebo neobvyklými dopravními prostředky. </t>
  </si>
  <si>
    <t>98</t>
  </si>
  <si>
    <t>997221815</t>
  </si>
  <si>
    <t>Poplatek za uložení stavebního odpadu na skládce (skládkovné) betonového</t>
  </si>
  <si>
    <t>1456592282</t>
  </si>
  <si>
    <t xml:space="preserve">Poznámka k souboru cen:_x000D_
1. Ceny uvedené v souboru cen lze po dohodě upravit podle místních podmínek. 2. Uložení odpadů neuvedených v souboru cen se oceňuje individuálně. 3. V cenách je započítán poplatek za ukládání odpadu dle zákona 185/2001 Sb. 4. Případné drcení stavebního odpadu lze ocenit cenami souboru cen 997 00-60 Drcení stavebního odpadu z katalogu 800-6 Demolice objektů. </t>
  </si>
  <si>
    <t>998</t>
  </si>
  <si>
    <t>Přesun hmot</t>
  </si>
  <si>
    <t>99</t>
  </si>
  <si>
    <t>998225111</t>
  </si>
  <si>
    <t>Přesun hmot pro komunikace s krytem z kameniva, monolitickým betonovým nebo živičným dopravní vzdálenost do 200 m jakékoliv délky objektu</t>
  </si>
  <si>
    <t>-1316436335</t>
  </si>
  <si>
    <t xml:space="preserve">Poznámka k souboru cen:_x000D_
1. Ceny lze použít i pro plochy letišť s krytem monolitickým betonovým nebo živičným. </t>
  </si>
  <si>
    <t>SO 02 - splašková kanalizace</t>
  </si>
  <si>
    <t>Soupis:</t>
  </si>
  <si>
    <t>21 - hlavní řad</t>
  </si>
  <si>
    <t>132201202</t>
  </si>
  <si>
    <t>Hloubení zapažených i nezapažených rýh šířky přes 600 do 2 000 mm s urovnáním dna do předepsaného profilu a spádu v hornině tř. 3 přes 100 do 1 000 m3</t>
  </si>
  <si>
    <t>-1886043905</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</si>
  <si>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 2. Hloubení rýh při lesnicko-technických melioracích se oceňuje: a) ve stržích cenami platnými pro objem výkopu do 100 m3, i když skutečný objem výkopu je větší,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 3. Náklady na svislé přemístění výkopku nad 1 m hloubky se určí dle ustanovení článku č. 3161 všeobecných podmínek katalogu. 4. Předepisuje-li projekt hloubit rýhy 5 až 7 bez použití trhavin, oceňuje se toto hloubení: a) v suchu nebo mokru cenami 138 40-1201, 138 50-1201 a 138 60-1201 Dolamování hloubených vykopávek, b) v tekoucí vodě při jakékoliv její rychlosti individuálně. 5. Ceny nelze použít pro hloubení rýh a hloubky přes 16 m. Tyto práce se oceňují individuálně. </t>
  </si>
  <si>
    <t>17,39*0,8*(1,88+1,51)*0,5</t>
  </si>
  <si>
    <t>(50,99-17,39)*0,8*(2,53+1,88)*0,5</t>
  </si>
  <si>
    <t>(100,46-50,99)*0,8*(2,96+2,53)*0,5</t>
  </si>
  <si>
    <t>(125,13-100,46)*0,8*(2,66+2,96)*0,5</t>
  </si>
  <si>
    <t>(165,65-125,13)*0,8*(2,12+2,66)*0,5</t>
  </si>
  <si>
    <t>Mezisoučet"výkres číslo D4</t>
  </si>
  <si>
    <t>324,419*0,5"50% celkového objemu</t>
  </si>
  <si>
    <t>132201209</t>
  </si>
  <si>
    <t>Hloubení zapažených i nezapažených rýh šířky přes 600 do 2 000 mm s urovnáním dna do předepsaného profilu a spádu v hornině tř. 3 Příplatek k cenám za lepivost horniny tř. 3</t>
  </si>
  <si>
    <t>907554397</t>
  </si>
  <si>
    <t>132301202</t>
  </si>
  <si>
    <t>Hloubení zapažených i nezapažených rýh šířky přes 600 do 2 000 mm s urovnáním dna do předepsaného profilu a spádu v hornině tř. 4 přes 100 do 1 000 m3</t>
  </si>
  <si>
    <t>-1515417012</t>
  </si>
  <si>
    <t>132301209</t>
  </si>
  <si>
    <t>Hloubení zapažených i nezapažených rýh šířky přes 600 do 2 000 mm s urovnáním dna do předepsaného profilu a spádu v hornině tř. 4 Příplatek k cenám za lepivost horniny tř. 4</t>
  </si>
  <si>
    <t>-1500485429</t>
  </si>
  <si>
    <t>133201101</t>
  </si>
  <si>
    <t>Hloubení zapažených i nezapažených šachet s případným nutným přemístěním výkopku ve výkopišti v hornině tř. 3 do 100 m3</t>
  </si>
  <si>
    <t>2046089298</t>
  </si>
  <si>
    <t xml:space="preserve">Poznámka k souboru cen:_x000D_
1. Ceny 10-1101 až 40-1101 jsou určeny jen pro šachty hloubky do 12 m. Šachty větších hloubek se oceňují individuálně. 2. V cenách jsou započteny i náklady na: a) svislé přemístění výkopku, b) urovnání dna do předepsaného profilu a spádu. c) přehození výkopku na přilehlém terénu na vzdálenost do 5 m od hrany šachty nebo naložení na dopravní prostředek. 3. V cenách nejsou započteny náklady na roubení. 4. Pažení šachet bentonitovou suspenzí se oceňuje takto: a) dodání bentonitové suspenze cenou 239 68-1711 Bentonitová suspenze pro pažení rýh pro podzemní stěny – její výroba katalogu 800-2 Zvlášní zakládání objektů; množství v m2 se určí jako součin objemu vyhloubeného prostoru (v m3) a koeficientu 1,667, b) doplnění bentonitové suspenze se ocení cenou 239 68-4111 Doplnění bentonitové suspenze katalogu 800-2 Zvlášní zakládání objektů. 5. Vodorovné přemístění výkopku ze šachet, pažených bentonitovou suspenzí, se oceňuje cenami souboru cen 162 . 0-31 Vodorovné přemístění výkopku z rýh podzemních stěn, vodorovné přemístění znehodnocené bentonitové suspenze se oceňuje cenami souboru cen 162 . . -4 . Vodorovné přemístění znehodnocené suspenze katalogu 800-2 Zvláštní zakládání objektů. </t>
  </si>
  <si>
    <t>2*2*(1,51+2,53+2,93+2,12)</t>
  </si>
  <si>
    <t>36,36*0,5"50% celkového objemu</t>
  </si>
  <si>
    <t>133201109</t>
  </si>
  <si>
    <t>Hloubení zapažených i nezapažených šachet s případným nutným přemístěním výkopku ve výkopišti v hornině tř. 3 Příplatek k cenám za lepivost horniny tř. 3</t>
  </si>
  <si>
    <t>-1489107269</t>
  </si>
  <si>
    <t>133301101</t>
  </si>
  <si>
    <t>Hloubení zapažených i nezapažených šachet s případným nutným přemístěním výkopku ve výkopišti v hornině tř. 4 do 100 m3</t>
  </si>
  <si>
    <t>-202774002</t>
  </si>
  <si>
    <t>133301109</t>
  </si>
  <si>
    <t>Hloubení zapažených i nezapažených šachet s případným nutným přemístěním výkopku ve výkopišti v hornině tř. 4 Příplatek k cenám za lepivost horniny tř. 4</t>
  </si>
  <si>
    <t>-1883459082</t>
  </si>
  <si>
    <t>151101101</t>
  </si>
  <si>
    <t>Zřízení pažení a rozepření stěn rýh pro podzemní vedení pro všechny šířky rýhy příložné pro jakoukoliv mezerovitost, hloubky do 2 m</t>
  </si>
  <si>
    <t>-21178250</t>
  </si>
  <si>
    <t xml:space="preserve">Poznámka k souboru cen:_x000D_
1. Ceny jsou určeny pro roubení a rozepření stěn i jiných výkopů se svislými stěnami, pokud jsou tyto výkopy pro podzemní vedení rozměru do 1 250 mm. 2. Plocha mezer mezi pažinami příložného pažení se od plochy příložného pažení neodečítá; nezapažené plochy u pažení zátažného nebo hnaného se od plochy pažení odečítají. 3. Předepisuje-li projekt: a) ponechat pažení ve výkopu, oceňuje se toto pažení cenami souboru cen 151 . 0-19 Pažení stěn s ponecháním a rozepření stěn cenami souboru cen 151 . 0-13 Zřízení rozepření zapažených stěn výkopů, b) vzepření stěn, oceňuje se toto odstranění pažení stěn výkopu cenami souboru cen 151 . 0-12 Pažení stěn a vzepření stěn cenami souboru cen 151 . 0-14 odstranění vzepření stěn, c) kotvení stěn, oceňuje se toto Odstranění pažení stěn cenami souboru cen 151 . 0-12 Pažení stěn a kotvení stěn příslušnými cenami katalogu 800-2 Zvláštní zakládání objektů. </t>
  </si>
  <si>
    <t>17,39*2*(1,88+1,51)*0,5</t>
  </si>
  <si>
    <t>151101102</t>
  </si>
  <si>
    <t>Zřízení pažení a rozepření stěn rýh pro podzemní vedení pro všechny šířky rýhy příložné pro jakoukoliv mezerovitost, hloubky do 4 m</t>
  </si>
  <si>
    <t>1864988154</t>
  </si>
  <si>
    <t>(50,99-17,39)*2*(2,53+1,88)*0,5</t>
  </si>
  <si>
    <t>(100,46-50,99)*2*(2,96+2,53)*0,5</t>
  </si>
  <si>
    <t>(125,13-100,46)*2*(2,66+2,96)*0,5</t>
  </si>
  <si>
    <t>(165,65-125,13)*2*(2,12+2,66)*0,5</t>
  </si>
  <si>
    <t>151101111</t>
  </si>
  <si>
    <t>Odstranění pažení a rozepření stěn rýh pro podzemní vedení s uložením materiálu na vzdálenost do 3 m od kraje výkopu příložné, hloubky do 2 m</t>
  </si>
  <si>
    <t>-658248472</t>
  </si>
  <si>
    <t>151101112</t>
  </si>
  <si>
    <t>Odstranění pažení a rozepření stěn rýh pro podzemní vedení s uložením materiálu na vzdálenost do 3 m od kraje výkopu příložné, hloubky přes 2 do 4 m</t>
  </si>
  <si>
    <t>323296591</t>
  </si>
  <si>
    <t>151101201</t>
  </si>
  <si>
    <t>Zřízení pažení stěn výkopu bez rozepření nebo vzepření příložné, hloubky do 4 m</t>
  </si>
  <si>
    <t>1688319324</t>
  </si>
  <si>
    <t xml:space="preserve">Poznámka k souboru cen:_x000D_
1. Ceny nelze použít pro oceňování rozepřeného pažení stěn rýh pro podzemní vedení; toto se oceňuje cenami souboru cen 151 . 0-11 Zřízení pažení a rozepření stěn rýh pro podzemní vedení pro všechny šířky rýhy. 2. Plocha mezer mezi pažinami příložného pažení se od plochy příložného pažení neodečítá; nezapažené plochy u pažení zátažného nebo hnaného se od plochy pažení odečítají. </t>
  </si>
  <si>
    <t>2*4*(1,51+2,53+2,93+2,12)</t>
  </si>
  <si>
    <t>151101211</t>
  </si>
  <si>
    <t>Odstranění pažení stěn výkopu s uložením pažin na vzdálenost do 3 m od okraje výkopu příložné, hloubky do 4 m</t>
  </si>
  <si>
    <t>-584738184</t>
  </si>
  <si>
    <t>151101301</t>
  </si>
  <si>
    <t>Zřízení rozepření zapažených stěn výkopů s potřebným přepažováním při roubení příložném, hloubky do 4 m</t>
  </si>
  <si>
    <t>-1132924287</t>
  </si>
  <si>
    <t xml:space="preserve">Poznámka k souboru cen:_x000D_
1. Ceny nelze použít pro oceňování rozepření stěn rýh pro podzemní vedení v hloubce do 8m; toto rozepření je započteno v cenách souboru cen 151 . 0-11 Zřízení pažení a rozepření stěn rýh pro podzemní vedení pro všechny šířky rýhy. </t>
  </si>
  <si>
    <t>151101311</t>
  </si>
  <si>
    <t>Odstranění rozepření stěn výkopů s uložením materiálu na vzdálenost do 3 m od okraje výkopu roubení příložného, hloubky do 4 m</t>
  </si>
  <si>
    <t>-1409338459</t>
  </si>
  <si>
    <t>161101101</t>
  </si>
  <si>
    <t>Svislé přemístění výkopku bez naložení do dopravní nádoby avšak s vyprázdněním dopravní nádoby na hromadu nebo do dopravního prostředku z horniny tř. 1 až 4, při hloubce výkopu přes 1 do 2,5 m</t>
  </si>
  <si>
    <t>1631697331</t>
  </si>
  <si>
    <t xml:space="preserve">Poznámka k souboru cen:_x000D_
1. Ceny -1151 až -1158 lze použít i pro svislé přemístění materiálu a stavební suti z konstrukcí ze zdiva cihelného nebo kamenného, z betonu prostého, prokládaného, železového i předpjatého, pokud tyto konstrukce byly vybourány ve výkopišti. 2. Ceny pro hloubku přes 1 do 2,5 m, přes 2,5 m do 4 m atd. jsou určeny pro svislé přemístění výkopku od 0 do 2,5 m, od 0 do 4 m atd. 3. Množství materiálu i stavební suti z rozbouraných konstrukcí pro přemístění se rovná objemu konstrukcí před rozbouráním. </t>
  </si>
  <si>
    <t>324,419*0,5"50% celkového objemu snížení dle přílohy č.8</t>
  </si>
  <si>
    <t>1630823819</t>
  </si>
  <si>
    <t>162,21*2+18,18*2-254,251"položky dílu 1</t>
  </si>
  <si>
    <t>165,65*pi*0,13*0,13"objem potrubí</t>
  </si>
  <si>
    <t>-1584010698</t>
  </si>
  <si>
    <t>115,324*12"celkem 22km skládka Borek Dačice</t>
  </si>
  <si>
    <t>119465809</t>
  </si>
  <si>
    <t>253885987</t>
  </si>
  <si>
    <t>1533356602</t>
  </si>
  <si>
    <t>115,324*2</t>
  </si>
  <si>
    <t>174101101</t>
  </si>
  <si>
    <t>Zásyp sypaninou z jakékoliv horniny s uložením výkopku ve vrstvách se zhutněním jam, šachet, rýh nebo kolem objektů v těchto vykopávkách</t>
  </si>
  <si>
    <t>767549926</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</si>
  <si>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</si>
  <si>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162,21*2-86,138-13,252"položky dílu 1</t>
  </si>
  <si>
    <t>(2*2-pi*0,5*0,5)*(1,51+2,53+2,93+2,12)"šachty</t>
  </si>
  <si>
    <t>Součet"výkres číslo D4</t>
  </si>
  <si>
    <t>175151101</t>
  </si>
  <si>
    <t>Obsypání potrubí strojně sypaninou z vhodných hornin tř. 1 až 4 nebo materiálem připraveným podél výkopu ve vzdálenosti do 3 m od jeho kraje, pro jakoukoliv hloubku výkopu a míru zhutnění bez prohození sypaniny</t>
  </si>
  <si>
    <t>100421413</t>
  </si>
  <si>
    <t xml:space="preserve">Poznámka k souboru cen:_x000D_
1. Objem obsypu na 1 m délky potrubí se rovná šířce dna výkopu násobené součtem vnějšího průměru potrubí příp. i s obalem a projektované tloušťky obsypu nad, případně i pod potrubím. Pro odečítání objemu potrubí se započítávají všechny vestavěné konstrukce nebo uložené vedení i s jejich obklady a podklady (tento objem se nazývá objemem horniny vytlačené konstrukcí). 2. Míru zhutnění předepisuje projekt. 3. V cenách nejsou zahrnuty náklady na nakupovanou sypaninu. Tato se oceňuje ve specifikaci. 4. V cenách nejsou zahrnuty náklady na prohození sypaniny, tyto náklady se oceňují položkou 17511-1109 Příplatek za prohození sypaniny. </t>
  </si>
  <si>
    <t>165,65*0,8*0,65</t>
  </si>
  <si>
    <t>583313500</t>
  </si>
  <si>
    <t>kamenivo těžené drobné frakce 0-4</t>
  </si>
  <si>
    <t>-1714221395</t>
  </si>
  <si>
    <t>86,138*2 'Přepočtené koeficientem množství</t>
  </si>
  <si>
    <t>1915713296</t>
  </si>
  <si>
    <t>pi*0,63*0,63*0,3+pi*1,3*1*0,13"výkres číslo D4</t>
  </si>
  <si>
    <t>451541111</t>
  </si>
  <si>
    <t>Lože pod potrubí, stoky a drobné objekty v otevřeném výkopu ze štěrkodrtě 0-63 mm</t>
  </si>
  <si>
    <t>-140614377</t>
  </si>
  <si>
    <t xml:space="preserve">Poznámka k souboru cen:_x000D_
1. Ceny -1111 a -1192 lze použít i pro zřízení sběrných vrstev nad drenážními trubkami. 2. V cenách -5111 a -1192 jsou započteny i náklady na prohození výkopku získaného při zemních pracích. </t>
  </si>
  <si>
    <t>1,5*1,5*0,1*4"výkres číslo D4</t>
  </si>
  <si>
    <t>451572111</t>
  </si>
  <si>
    <t>Lože pod potrubí, stoky a drobné objekty v otevřeném výkopu z kameniva drobného těženého 0 až 4 mm</t>
  </si>
  <si>
    <t>-821957169</t>
  </si>
  <si>
    <t>165,65*0,8*0,1"výkres číslo D4</t>
  </si>
  <si>
    <t>452311141</t>
  </si>
  <si>
    <t>Podkladní a zajišťovací konstrukce z betonu prostého v otevřeném výkopu desky pod potrubí, stoky a drobné objekty z betonu tř. C 16/20</t>
  </si>
  <si>
    <t>172484742</t>
  </si>
  <si>
    <t xml:space="preserve">Poznámka k souboru cen:_x000D_
1. Ceny -1121 až -1181 a -1192 lze použít i pro ochrannou vrstvu pod železobetonové konstrukce. 2. Ceny -2121 až -2181 a -2192 jsou určeny pro jakékoliv úkosy sedel. </t>
  </si>
  <si>
    <t>871360410</t>
  </si>
  <si>
    <t>Montáž kanalizačního potrubí z plastů z polypropylenu PP korugovaného SN 10 DN 250</t>
  </si>
  <si>
    <t>2141807412</t>
  </si>
  <si>
    <t xml:space="preserve">Poznámka k souboru cen:_x000D_
1. V cenách montáže potrubí nejsou započteny náklady na dodání trub, elektrospojek a těsnicích kroužků pokud tyto nejsou součástí dodávky potrubí. Tyto náklady se oceňují ve specifikaci. 2. V cenách potrubí z trubek polyetylenových a polypropylenových nejsou započteny náklady na dodání tvarovek použitých pro napojení na jiný druh potrubí; tvarovky se oceňují ve specifikaci. 3. Ztratné lze dohodnout: a) u trub kanalizačních z tvrdého PVC ve směrné výši 3 %, b) u trub polyetylenových a polypropylenových ve směrné výši 1,5. </t>
  </si>
  <si>
    <t>165,65"výkres číslo D4</t>
  </si>
  <si>
    <t>286147270</t>
  </si>
  <si>
    <t>trubka kanalizační žebrovaná PP vnitřní průměr 250mm, dl. 6m</t>
  </si>
  <si>
    <t>640473123</t>
  </si>
  <si>
    <t>25"výkres číslo D4</t>
  </si>
  <si>
    <t>286147260</t>
  </si>
  <si>
    <t>trubka kanalizační žebrovaná PP vnitřní průměr 250mm, dl. 5m</t>
  </si>
  <si>
    <t>209896982</t>
  </si>
  <si>
    <t>1"výkres číslo D4</t>
  </si>
  <si>
    <t>286147250</t>
  </si>
  <si>
    <t>trubka kanalizační žebrovaná PP vnitřní průměr 250mm, dl. 3m</t>
  </si>
  <si>
    <t>462677521</t>
  </si>
  <si>
    <t>4"výkres číslo D4</t>
  </si>
  <si>
    <t>286147240</t>
  </si>
  <si>
    <t>trubka kanalizační žebrovaná PP vnitřní průměr 250mm, dl. 2m</t>
  </si>
  <si>
    <t>747548861</t>
  </si>
  <si>
    <t>877360420</t>
  </si>
  <si>
    <t>Montáž tvarovek na kanalizačním plastovém potrubí z polypropylenu PP korugovaného odboček DN 250</t>
  </si>
  <si>
    <t>-248963894</t>
  </si>
  <si>
    <t xml:space="preserve">Poznámka k souboru cen:_x000D_
1. V cenách montáže tvarovek nejsou započteny náklady na dodání tvarovek. Tyto náklady se oceňují ve specifikaci. 2. V cenách montáže tvarovek jsou započteny náklady na dodání těsnicích kroužků, pokud tyto nejsou součástí dodávky tvarovek. </t>
  </si>
  <si>
    <t>8"výkres číslo D4</t>
  </si>
  <si>
    <t>286147690</t>
  </si>
  <si>
    <t>odbočka 45st. 250/160mm pro potrubí kanalizační žebrované PP</t>
  </si>
  <si>
    <t>-403468589</t>
  </si>
  <si>
    <t>892372111</t>
  </si>
  <si>
    <t>Tlakové zkoušky vodou zabezpečení konců potrubí při tlakových zkouškách DN do 300</t>
  </si>
  <si>
    <t>1802338108</t>
  </si>
  <si>
    <t xml:space="preserve">Poznámka k souboru cen:_x000D_
1. Ceny -2111 jsou určeny pro zabezpečení jednoho konce zkoušeného úseku jakéhokoliv druhu potrubí. 2. V cenách jsou započteny náklady: a) u cen -1111 - na přísun, montáž, demontáž a odsun zkoušecího čerpadla, napuštění tlakovou vodou a dodání vody pro tlakovou zkoušku, b) u cen -2111 - na montáž a demontáž výrobků nebo dílců pro zabezpečení konce zkoušeného úseku potrubí, na montáž a demontáž koncových tvarovek, na montáž zaslepovací příruby, na zaslepení odboček pro hydranty, vzdušníky a jiné armatury a odbočky pro odbočující řady, </t>
  </si>
  <si>
    <t>3"výkres číslo D4</t>
  </si>
  <si>
    <t>892381111</t>
  </si>
  <si>
    <t>Tlakové zkoušky vodou na potrubí DN 250, 300 nebo 350</t>
  </si>
  <si>
    <t>-802593954</t>
  </si>
  <si>
    <t>894812418</t>
  </si>
  <si>
    <t>Revizní a čistící šachta z polypropylenu PP pro hladké trouby DN 1000 šachtové dno (DN šachty / DN trubního vedení) DN 1000/250 průtočné</t>
  </si>
  <si>
    <t>2027832138</t>
  </si>
  <si>
    <t xml:space="preserve">Poznámka k souboru cen:_x000D_
1. V cenách jsou započteny i náklady na: a) vyrovnávací násypnou vrstvu ze štěrkopísku tl. 100 mm, b) dodání a montáž šachtového dna, trouby šachty, teleskopu a poklopu, příslušného dílu šachty, c) napojení stávajícího kanalizačního potrubí. 2. V cenách nejsou započteny náklady na: a) fixování šachty obsypem, který se oceňuje cenami souboru 174 . 0-11 Zásyp sypaninou z jakékoliv horniny, katalogu 800-1 Zemní práce části A 01. </t>
  </si>
  <si>
    <t>894812432</t>
  </si>
  <si>
    <t>Revizní a čistící šachta z polypropylenu PP pro hladké trouby DN 1000 šachtová skruž, světlé hloubky 250 mm</t>
  </si>
  <si>
    <t>-882017607</t>
  </si>
  <si>
    <t>2"výkres číslo D4</t>
  </si>
  <si>
    <t>894812435</t>
  </si>
  <si>
    <t>Revizní a čistící šachta z polypropylenu PP pro hladké trouby DN 1000 šachtová skruž, světlé hloubky 625 mm</t>
  </si>
  <si>
    <t>730855437</t>
  </si>
  <si>
    <t>894812437</t>
  </si>
  <si>
    <t>Revizní a čistící šachta z polypropylenu PP pro hladké trouby DN 1000 šachtová skruž, světlé hloubky 875 mm</t>
  </si>
  <si>
    <t>208502632</t>
  </si>
  <si>
    <t>894812438</t>
  </si>
  <si>
    <t>Revizní a čistící šachta z polypropylenu PP pro hladké trouby DN 1000 šachtová skruž, světlé hloubky 1 000 mm</t>
  </si>
  <si>
    <t>-1235097165</t>
  </si>
  <si>
    <t>894812439</t>
  </si>
  <si>
    <t>Revizní a čistící šachta z polypropylenu PP pro hladké trouby DN 1000 Příplatek k cenám 2431 - 2438 za uříznutí šachtové skruže</t>
  </si>
  <si>
    <t>585482990</t>
  </si>
  <si>
    <t>894812454</t>
  </si>
  <si>
    <t>Revizní a čistící šachta z polypropylenu PP pro hladké trouby DN 1000 poklop (mříž) litinový s přechodovým konusem a betonovým prstencem, pro zatížení od 25 t do 40 t</t>
  </si>
  <si>
    <t>378084818</t>
  </si>
  <si>
    <t>894812612</t>
  </si>
  <si>
    <t>Revizní a čistící šachta z polypropylenu PP vyříznutí a utěsnění otvoru ve stěně šachty DN 150</t>
  </si>
  <si>
    <t>1991653649</t>
  </si>
  <si>
    <t>286614970</t>
  </si>
  <si>
    <t>žebřík šachtový L=1,63 vč.příslušenství</t>
  </si>
  <si>
    <t>-1570568036</t>
  </si>
  <si>
    <t>286614960</t>
  </si>
  <si>
    <t>žebřík šachtový L=2,83 vč.příslušenství</t>
  </si>
  <si>
    <t>969577262</t>
  </si>
  <si>
    <t>286614920</t>
  </si>
  <si>
    <t>spojka šachtová roury korugované DN 1000</t>
  </si>
  <si>
    <t>1600104806</t>
  </si>
  <si>
    <t>899103211</t>
  </si>
  <si>
    <t>Demontáž poklopů litinových a ocelových včetně rámů, hmotnosti jednotlivě přes 100 do 150 Kg</t>
  </si>
  <si>
    <t>1196468364</t>
  </si>
  <si>
    <t>899722113</t>
  </si>
  <si>
    <t>Krytí potrubí z plastů výstražnou fólií z PVC šířky 34cm</t>
  </si>
  <si>
    <t>203048245</t>
  </si>
  <si>
    <t>899801501</t>
  </si>
  <si>
    <t>Napojení stávajícího potrubí na novou šachtu SO</t>
  </si>
  <si>
    <t>127363596</t>
  </si>
  <si>
    <t>969021131</t>
  </si>
  <si>
    <t>Vybourání kanalizačního potrubí DN do 300 mm</t>
  </si>
  <si>
    <t>1551167538</t>
  </si>
  <si>
    <t>17,4"výkres číslo D4</t>
  </si>
  <si>
    <t>924512313</t>
  </si>
  <si>
    <t>-706736166</t>
  </si>
  <si>
    <t>3,759*21 'Přepočtené koeficientem množství</t>
  </si>
  <si>
    <t>284159064</t>
  </si>
  <si>
    <t>997221825</t>
  </si>
  <si>
    <t>Poplatek za uložení stavebního odpadu na skládce (skládkovné) železobetonového</t>
  </si>
  <si>
    <t>-840850573</t>
  </si>
  <si>
    <t>998276101</t>
  </si>
  <si>
    <t>Přesun hmot pro trubní vedení hloubené z trub z plastických hmot nebo sklolaminátových pro vodovody nebo kanalizace v otevřeném výkopu dopravní vzdálenost do 15 m</t>
  </si>
  <si>
    <t>-1704155700</t>
  </si>
  <si>
    <t xml:space="preserve">Poznámka k souboru cen:_x000D_
1. Položky přesunu hmot nelze užít pro zeminu, sypaniny, štěrkopísek, kamenivo ap. Případná manipulace s tímto materiálem se oceňuje souborem cen 162 .0-11 Vodorovné přemístění výkopku nebo sypaniny katalogu 800-1 Zemní práce. </t>
  </si>
  <si>
    <t>22 - přípojky</t>
  </si>
  <si>
    <t>-899466079</t>
  </si>
  <si>
    <t>75*0,8*2</t>
  </si>
  <si>
    <t>120*0,5"50% celkového objemu</t>
  </si>
  <si>
    <t>745694818</t>
  </si>
  <si>
    <t>966307853</t>
  </si>
  <si>
    <t>-2045085330</t>
  </si>
  <si>
    <t>-1695387704</t>
  </si>
  <si>
    <t>2*2*1,7*10</t>
  </si>
  <si>
    <t>68*0,5"50% celkového objemu</t>
  </si>
  <si>
    <t>-1801313560</t>
  </si>
  <si>
    <t>1948972228</t>
  </si>
  <si>
    <t>-1701541622</t>
  </si>
  <si>
    <t>-891448334</t>
  </si>
  <si>
    <t>75*2*2"výkres číslo D4</t>
  </si>
  <si>
    <t>1177223154</t>
  </si>
  <si>
    <t>1804815922</t>
  </si>
  <si>
    <t>2*4*1,7*10"výkres číslo D4</t>
  </si>
  <si>
    <t>-1691389427</t>
  </si>
  <si>
    <t>702187996</t>
  </si>
  <si>
    <t>2*2*1,7*10"výkres číslo D4</t>
  </si>
  <si>
    <t>-1512508442</t>
  </si>
  <si>
    <t>1043000885</t>
  </si>
  <si>
    <t>120*0,5"50% celkového objemu snížení dle přílohy č.8</t>
  </si>
  <si>
    <t>-246961082</t>
  </si>
  <si>
    <t>60*2+34*2-150,193"položky dílu 1</t>
  </si>
  <si>
    <t>75*pi*0,08*0,08"objem potrubí</t>
  </si>
  <si>
    <t>-1554096309</t>
  </si>
  <si>
    <t>39,315*12"celkem 22km skládka Borek Dačice</t>
  </si>
  <si>
    <t>-1823694422</t>
  </si>
  <si>
    <t>-351583293</t>
  </si>
  <si>
    <t>-1659350021</t>
  </si>
  <si>
    <t>39,315*2</t>
  </si>
  <si>
    <t>973197167</t>
  </si>
  <si>
    <t>60*2-27-6"položky dílu 1</t>
  </si>
  <si>
    <t>(2*2-pi*0,3*0,3)*1,7*10</t>
  </si>
  <si>
    <t>-652191377</t>
  </si>
  <si>
    <t>75*0,8*0,45</t>
  </si>
  <si>
    <t>1078306507</t>
  </si>
  <si>
    <t>27*2 'Přepočtené koeficientem množství</t>
  </si>
  <si>
    <t>415025722</t>
  </si>
  <si>
    <t>1,5*1,5*0,1*10"výkres číslo D4</t>
  </si>
  <si>
    <t>1878653818</t>
  </si>
  <si>
    <t>75*0,8*0,1</t>
  </si>
  <si>
    <t>-2079343988</t>
  </si>
  <si>
    <t>871315231</t>
  </si>
  <si>
    <t>Kanalizační potrubí z tvrdého PVC v otevřeném výkopu ve sklonu do 20 %, hladkého plnostěnného jednovrstvého, tuhost třídy SN 10 DN 160</t>
  </si>
  <si>
    <t>-1395529897</t>
  </si>
  <si>
    <t xml:space="preserve">Poznámka k souboru cen:_x000D_
1. V cenách jsou započteny i náklady na dodání trub včetně gumového těsnění. 2. Použití trub dle tuhostí: a) třída SN 4: kanalizační sítě, přípojky, odvodňování pozemků s výškou krytí až 4 m b) třída SN 8: kanalizační sítě v nestandartních podmínkách uložení, vysoké teplotní a mechanické zatížení s výškou krytí do 8 m c) SN 10: kanalizační sítě, přípojky, odvodňování pozemků s výškou krytí &gt; 8 m d) třída SN 12: kanalizační sítě s vysokým statickým zatížením a dynamickými rázy, při rychlosti média až 15 m/s a výškou krytí 0,7-10 m e) třída SN 16: kanalizační sítě s vysokým statickým zatížením a dynamickými rázy avýškou krytí 0,5-12 m. </t>
  </si>
  <si>
    <t>75"výkres číslo D4</t>
  </si>
  <si>
    <t>877315211</t>
  </si>
  <si>
    <t>Montáž tvarovek na kanalizačním potrubí z trub z plastu z tvrdého PVC nebo z polypropylenu v otevřeném výkopu jednoosých DN 150</t>
  </si>
  <si>
    <t>1888660064</t>
  </si>
  <si>
    <t xml:space="preserve">Poznámka k souboru cen:_x000D_
1. V cenách nejsou započteny náklady na dodání tvarovek. Tvarovky se oceňují ve ve specifikaci. </t>
  </si>
  <si>
    <t>30"výkres číslo D4</t>
  </si>
  <si>
    <t>286113610</t>
  </si>
  <si>
    <t>koleno kanalizace plastové KG 150x45°</t>
  </si>
  <si>
    <t>1707754471</t>
  </si>
  <si>
    <t>892351111</t>
  </si>
  <si>
    <t>Tlakové zkoušky vodou na potrubí DN 150 nebo 200</t>
  </si>
  <si>
    <t>-2147444017</t>
  </si>
  <si>
    <t>894812311</t>
  </si>
  <si>
    <t>Revizní a čistící šachta z polypropylenu PP pro hladké trouby DN 600 šachtové dno (DN šachty / DN trubního vedení) DN 600/160 průtočné</t>
  </si>
  <si>
    <t>1292467841</t>
  </si>
  <si>
    <t>10"výkres číslo D4</t>
  </si>
  <si>
    <t>894812331</t>
  </si>
  <si>
    <t>Revizní a čistící šachta z polypropylenu PP pro hladké trouby DN 600 roura šachtová korugovaná, světlé hloubky 1 000 mm</t>
  </si>
  <si>
    <t>-1897325560</t>
  </si>
  <si>
    <t>894812339</t>
  </si>
  <si>
    <t>Revizní a čistící šachta z polypropylenu PP pro hladké trouby DN 600 Příplatek k cenám 2331 - 2334 za uříznutí šachtové roury</t>
  </si>
  <si>
    <t>2063671812</t>
  </si>
  <si>
    <t>894812351</t>
  </si>
  <si>
    <t>Revizní a čistící šachta z polypropylenu PP pro hladké trouby DN 600 poklop (mříž) litinový pro zatížení do 1,5 t s betonovým prstencem</t>
  </si>
  <si>
    <t>-648104401</t>
  </si>
  <si>
    <t>-357223102</t>
  </si>
  <si>
    <t>-1653948694</t>
  </si>
  <si>
    <t>SO 03 - dešťová kanalizace</t>
  </si>
  <si>
    <t>31 - hlavní řad</t>
  </si>
  <si>
    <t>113107124</t>
  </si>
  <si>
    <t>Odstranění podkladů nebo krytů s přemístěním hmot na skládku na vzdálenost do 3 m nebo s naložením na dopravní prostředek v ploše jednotlivě do 50 m2 z kameniva hrubého drceného, o tl. vrstvy přes 300 do 400 mm</t>
  </si>
  <si>
    <t>2008958559</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</si>
  <si>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</si>
  <si>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(41,58-7,97)*1"výkres číslo D3</t>
  </si>
  <si>
    <t>113107143</t>
  </si>
  <si>
    <t>Odstranění podkladů nebo krytů s přemístěním hmot na skládku na vzdálenost do 3 m nebo s naložením na dopravní prostředek v ploše jednotlivě do 50 m2 živičných, o tl. vrstvy přes 100 do 150 mm</t>
  </si>
  <si>
    <t>1068630949</t>
  </si>
  <si>
    <t>115101201</t>
  </si>
  <si>
    <t>Čerpání vody na dopravní výšku do 10 m s uvažovaným průměrným přítokem do 500 l/min</t>
  </si>
  <si>
    <t>hod</t>
  </si>
  <si>
    <t>-107203465</t>
  </si>
  <si>
    <t xml:space="preserve">Poznámka k souboru cen:_x000D_
1. Ceny jsou určeny pro čerpání ve dne, v noci, v pracovní dny i ve dnech pracovního klidu 2. Ceny nelze použít pro čerpání vody při snižování hladiny podzemní vody soustavou čerpacích jehel; toto snižování hladiny vody se oceňuje cenami souborů cen: a) 115 20-12 Čerpací jehla, b) 115 20-13 Montáž a demontáž zařízení čerpací a odsávací stanice, c) 115 20-14 Montáž, opotřebení a demontáž sběrného potrubí, d) 115 20-15 Montáž a demontáž odpadního potrubí, e) 115 20-16 Odsávání a čerpání vody sběrným potrubím. 3. V cenách jsou započteny i náklady na odpadní potrubí v délce do 20 m, na lešení pod čerpadla a pod odpadní potrubí. Pro převedení vody na vzdálenost větší než 20 m se použijí položky souboru cen 115 00-11 Převedení vody potrubím tohoto katalogu. 4. V cenách nejsou započteny náklady na zřízení čerpacích jímek nebo projektovaných studní: a) kopaných; tyto se oceňují příslušnými cenami části A 02 Zemní práce pro objekty oborů 821 až 828, b) vrtaných; tyto se oceňují příslušnými cenami katalogu 800-2 Zvláštní zakládání objektů. 5. Doba, po kterou nejsou čerpadla v činnosti, se neoceňuje. Výjimkou je přerušení čerpání vody na dobu do 15 minut jednotlivě; toto přerušení se od doby čerpání neodečítá. 6. Dopravní výškou vody se rozumí svislá vzdálenost mezi hladinou vody v jímce sníženou čerpáním a vodorovnou rovinou proloženou osou nejvyššího bodu výtlačného potrubí. 7. Množství jednotek se určuje v hodinách doby, po kterou je jednotlivé čerpadlo, popř. celý soubor čerpadel v činnosti. 8. Počet měrných jednotek se určí samostatně za každé čerpací místo (jámu, studnu, šachtu) </t>
  </si>
  <si>
    <t>10*8"výkres číslo D3</t>
  </si>
  <si>
    <t>115101301</t>
  </si>
  <si>
    <t>Pohotovost záložní čerpací soupravy pro dopravní výšku do 10 m s uvažovaným průměrným přítokem do 500 l/min</t>
  </si>
  <si>
    <t>den</t>
  </si>
  <si>
    <t>-1606294542</t>
  </si>
  <si>
    <t xml:space="preserve">Poznámka k souboru cen:_x000D_
1. V ceně nejsou započteny náklady na sací a výtlačné potrubí, příp. na odpadní žlaby a náklady na lešení pod čerpadlo a pod potrubí nebo pod odpadní žlaby, na energii a na záložní zdroje energie. 2. Oceňují se všechny kalendářní dny od skončení montáže do započetí demontáže čerpací soupravy s odečtením kalendářních dnů, ve kterých je tato souprava v činnosti. 3. Pohotovost záložní čerpací soupravy se oceňuje jen se souhlasem investora a to tehdy, mohla-li by porucha v čerpání ohrozit bezpečnost pracujících nebo budované dílo, příp. termín výstavby. 4. Dopravní výškou vody se rozumí svislá vzdálenost mezi hladinou vody v jímce sníženou čerpáním a vodorovnou rovinou, proloženou osou nejvyššího bodu výtlačného potrubí. 5. Počet měrných jednotek se určí samostatně za každé čerpací místo (jámu, studnu, šachtu) 6. Pokud projekt předepíše zřízení samostatného sacího nebo výtlačného potrubí, oceňují se tyto náklady cenami souboru cen 115 00-11 Převedení vody potrubím. </t>
  </si>
  <si>
    <t>10"výkres číslo D3</t>
  </si>
  <si>
    <t>-1720695602</t>
  </si>
  <si>
    <t>(7,97-4)*1*0,2</t>
  </si>
  <si>
    <t>(45-41,58)*1*0,2</t>
  </si>
  <si>
    <t>(60,95-50)*1*0,2</t>
  </si>
  <si>
    <t>Součet"výkres číslo D3</t>
  </si>
  <si>
    <t>1793229329</t>
  </si>
  <si>
    <t>2*0,5*1"výkres číslo D7</t>
  </si>
  <si>
    <t>-1354178820</t>
  </si>
  <si>
    <t>1927678505</t>
  </si>
  <si>
    <t>(4,2+0,887)*1,5*0,9"výkres číslo D7</t>
  </si>
  <si>
    <t>Mezisoučet</t>
  </si>
  <si>
    <t>(7,97-4)*0,8*1,03</t>
  </si>
  <si>
    <t>(41,58-7,97)*0,8*(1,27+1,03)*0,5</t>
  </si>
  <si>
    <t>(45-41,58)*0,8*(1,45+1,27)*0,5</t>
  </si>
  <si>
    <t>(60,95-51,33)*0,8*1,28</t>
  </si>
  <si>
    <t>(75,71-60,95)*0,8*(1,49+1,28)*0,5</t>
  </si>
  <si>
    <t>(112,05-75,71)*0,8*(2,51+1,49)*0,5</t>
  </si>
  <si>
    <t>(144,67-112,05)*0,8*(2,64+2,51)*0,5</t>
  </si>
  <si>
    <t>(162,74-144,67)*0,8*(2,71+2,64)*0,5</t>
  </si>
  <si>
    <t>(175,62-162,74)*0,8*(2,73+2,71)*0,5</t>
  </si>
  <si>
    <t>(225,27-175,62)*0,8*(2,12+2,73)*0,5</t>
  </si>
  <si>
    <t>27,82*0,8*(2,27+2,51)*0,5</t>
  </si>
  <si>
    <t>Mezisoučet"výkres číslo D3</t>
  </si>
  <si>
    <t>26*0,8*2</t>
  </si>
  <si>
    <t>Mezisoučet"výkres číslo D3 přípojky UV</t>
  </si>
  <si>
    <t>4*2*1,5</t>
  </si>
  <si>
    <t>Mezisoučet"výkres číslo D3 startovací jáma protlaku</t>
  </si>
  <si>
    <t>-33,61*0,48-3,668</t>
  </si>
  <si>
    <t>Mezisoučet odpočet sejmuté ornice a vrstev komunikace</t>
  </si>
  <si>
    <t>446,335*0,5"50% celkového objemu</t>
  </si>
  <si>
    <t>-1164203365</t>
  </si>
  <si>
    <t>1846478005</t>
  </si>
  <si>
    <t>-1242957914</t>
  </si>
  <si>
    <t>1773004218</t>
  </si>
  <si>
    <t>2*2*(1,28+1,28+2,51+2,71+2,12+2,37)</t>
  </si>
  <si>
    <t>49,08*0,5"50% celkového objemu</t>
  </si>
  <si>
    <t>-236063953</t>
  </si>
  <si>
    <t>654290027</t>
  </si>
  <si>
    <t>673430982</t>
  </si>
  <si>
    <t>141721119</t>
  </si>
  <si>
    <t>Řízený zemní protlak v hornině tř. 1 až 4, včetně protlačení trub v hloubce do 6 m vnějšího průměru vrtu přes 350 do 400 mm</t>
  </si>
  <si>
    <t>1552009276</t>
  </si>
  <si>
    <t xml:space="preserve">Poznámka k souboru cen:_x000D_
1. V cenách jsou započteny i náklady na: a) vodorovné přemístění výkopku z protlačovaného potrubí a svislé přemístění výkopku z montážní jámy na přilehlé území a případné přehození na povrchu. b) úpravu čela potrubí pro protlačení; 2. V cenách nejsou započteny náklady na: a) zemní práce nutné pro provedení protlaku (např. startovací a cílové jámy), b) čerpání vody, c) montáž vedení a jeho náležitosti, slouží-li protlačená trouba jako ochranné potrubí, d) dodávku potrubí, určeného k protlačení; toto potrubí se oceňuje ve specifikaci, ztratné lze stanovit ve výši 3 %, e) překládání a zajišťování inženýrských sítí, procházejících montážními a startovacími jámami, f) vytyčení směru protlaku a stávajících inženýrských sítí, g) případnou další úpravu trub (svařování, řezání apod.) předcházející vlastnímu protlaku potrubí. </t>
  </si>
  <si>
    <t>12"výkres číslo D3</t>
  </si>
  <si>
    <t>-1467398925</t>
  </si>
  <si>
    <t>4*1,5*2</t>
  </si>
  <si>
    <t>(41,58-7,97)*2*(1,27+1,03)*0,5</t>
  </si>
  <si>
    <t>(45-41,58)*2*(1,45+1,27)*0,5</t>
  </si>
  <si>
    <t>(60,95-51,33)*2*1,28</t>
  </si>
  <si>
    <t>(75,71-60,95)*2*(1,49+1,28)*0,5</t>
  </si>
  <si>
    <t>26*2*2</t>
  </si>
  <si>
    <t>-288538532</t>
  </si>
  <si>
    <t>(112,05-75,71)*2*(2,51+1,49)*0,5</t>
  </si>
  <si>
    <t>(144,67-112,05)*2*(2,64+2,51)*0,5</t>
  </si>
  <si>
    <t>(162,74-144,67)*2*(2,71+2,64)*0,5</t>
  </si>
  <si>
    <t>(175,62-162,74)*2*(2,73+2,71)*0,5</t>
  </si>
  <si>
    <t>(225,27-175,62)*2*(2,12+2,73)*0,5</t>
  </si>
  <si>
    <t>27,82*2*(2,27+2,51)*0,5</t>
  </si>
  <si>
    <t>-324425754</t>
  </si>
  <si>
    <t>-54287917</t>
  </si>
  <si>
    <t>-1399687560</t>
  </si>
  <si>
    <t>2*4*(1,28+1,28+2,51+2,71+2,12+2,37)"výkres číslo D3</t>
  </si>
  <si>
    <t>820049588</t>
  </si>
  <si>
    <t>1562145662</t>
  </si>
  <si>
    <t>2*2*(1,28+1,28+2,51+2,71+2,12+2,37)"výkres číslo D3</t>
  </si>
  <si>
    <t>-2007568677</t>
  </si>
  <si>
    <t>-528154689</t>
  </si>
  <si>
    <t>658460006</t>
  </si>
  <si>
    <t>1+223,168*2+24,54*2-325,317"položky dílu 1</t>
  </si>
  <si>
    <t>(253,09+5)*pi*0,16*0,16+21*pi*0,08*0,08"objem potrubí</t>
  </si>
  <si>
    <t>1539328400</t>
  </si>
  <si>
    <t>192,278*12"celkem 22km skládka Borek Dačice</t>
  </si>
  <si>
    <t>-840241814</t>
  </si>
  <si>
    <t>414748186</t>
  </si>
  <si>
    <t>-1210134795</t>
  </si>
  <si>
    <t>192,278*2</t>
  </si>
  <si>
    <t>978783583</t>
  </si>
  <si>
    <t>223,168*2-138,512-21,95"položky dílu 1</t>
  </si>
  <si>
    <t>(2*2-pi*0,5*0,5)*(1,28+1,28+2,51+2,71+2,12+2,37)</t>
  </si>
  <si>
    <t>982038935</t>
  </si>
  <si>
    <t>(225,27-4,72)*0,8*0,65</t>
  </si>
  <si>
    <t>27,82*0,8*0,65</t>
  </si>
  <si>
    <t>26*0,8*0,45</t>
  </si>
  <si>
    <t>-1308934838</t>
  </si>
  <si>
    <t>138,512*2 'Přepočtené koeficientem množství</t>
  </si>
  <si>
    <t>181301103</t>
  </si>
  <si>
    <t>Rozprostření a urovnání ornice v rovině nebo ve svahu sklonu do 1:5 při souvislé ploše do 500 m2, tl. vrstvy přes 150 do 200 mm</t>
  </si>
  <si>
    <t>-1156622819</t>
  </si>
  <si>
    <t>(7,97-4)*1</t>
  </si>
  <si>
    <t>(45-41,58)*1</t>
  </si>
  <si>
    <t>(60,95-50)*1</t>
  </si>
  <si>
    <t>181411121</t>
  </si>
  <si>
    <t>Založení trávníku na půdě předem připravené plochy do 1000 m2 výsevem včetně utažení lučního v rovině nebo na svahu do 1:5</t>
  </si>
  <si>
    <t>-125319610</t>
  </si>
  <si>
    <t>005724740</t>
  </si>
  <si>
    <t>osivo směs travní krajinná - svahová</t>
  </si>
  <si>
    <t>-158039212</t>
  </si>
  <si>
    <t>18,34*0,025 'Přepočtené koeficientem množství</t>
  </si>
  <si>
    <t>-1525708748</t>
  </si>
  <si>
    <t>30"výkres číslo D3 odvodnění výkopu</t>
  </si>
  <si>
    <t>321213345</t>
  </si>
  <si>
    <t>Zdivo nadzákladové z lomového kamene vodních staveb přehrad, jezů a plavebních komor, spodní stavby vodních elektráren, odběrných věží a výpustných zařízení, opěrných zdí, šachet, šachtic a ostatních konstrukcí obkladní z lomového kamene lomařsky upraveného s vyspárováním, na cementovou maltu</t>
  </si>
  <si>
    <t>1748772042</t>
  </si>
  <si>
    <t xml:space="preserve">Poznámka k souboru cen:_x000D_
1. Ceny -3235, -3345, -3445 lze použít i pro dlažby z lomového kamene o sklonu přes 1:1. 2. Ceny -4511, -4591 lze použít i pro rovnaninu z lomového kamene o sklonu přes 1:1. 3. Objem se stanoví v m3 zdiva; objem dutin do 0,20 m3 jednotlivě se od celkového objemu neodečítá. </t>
  </si>
  <si>
    <t>2*0,5*0,75"výkres číslo D7</t>
  </si>
  <si>
    <t>321311115</t>
  </si>
  <si>
    <t>Konstrukce z betonu vodních staveb přehrad, jezů a plavebních komor, spodní stavby vodních elektráren, jader přehrad, odběrných věží a výpustných zařízení, opěrných zdí, šachet, šachtic a ostatních konstrukcí prostého pro prostředí s mrazovými cykly tř. C 25/30</t>
  </si>
  <si>
    <t>-2079685732</t>
  </si>
  <si>
    <t xml:space="preserve">Poznámka k souboru cen:_x000D_
1. Ceny lze použít i pro: a) konstrukce těsnících ostruh, vývarů, patek, dotlačných klínů, vtoků hrází a vodních elektráren, injekčních, revizních a komunikačních štol a základových výpustí hrází, podklad pod dlažbu dna vývaru, b) betony nevodostavebné a nemrazuvzdorné, pokud jsou výjimečně použity v částech konstrukcí. 2. Ceny neplatí pro: a) předsádkový beton; tento se oceňuje cenami souboru cen 313 43- .1 Předsádkový beton konstrukcí vodních staveb, b) betonový podklad pod dlažbu; tento se oceňuje cenami souboru cen 451 31-51 Podkladní a výplňové vrstvy z betonu prostého pod dlažbu, c) betonovou těsnící nebo opevňovací vrstvu; tato se oceňuje cenami souboru cen 457 31- Těsnicí vrstva z betonu odolného proti agresivnímu prostředí, d) betonové zálivky kotevních šroubů, ocelových konstrukcí, různých dutin apod.; tyto se oceňují cenami souboru cen 936 45-71 Zálivka kotevních šroubů, ocelových konstrukcí, různých dutin apod.. 3. V cenách jsou započteny i náklady na : a) úpravu, opracování a ošetření pracovních spár tlakovou vodou, vzduchem nebo odstraněním betonové vrstvy, b) spojovací vrstvu na pracovních spárách, c) ošetření a ochranu čerstvého betonu proti povětrnostním vlivům a proti vysýchání, d) odstranění drátů z líce konstrukce a na úpravu líce v místě po odstraněných drátech, e) osazení kotevních želez při betonování konstrukce, f) ztížení práce u drážek otvorů, kapes, injekčních trubek apod.. 4. Objem se stanoví v m3 betonové konstrukce; objem dutin jednotlivě do 0,20 m3 se od celkového objemu neodečítá. </t>
  </si>
  <si>
    <t>321351010</t>
  </si>
  <si>
    <t>Bednění konstrukcí z betonu prostého nebo železového vodních staveb přehrad, jezů a plavebních komor, spodní stavby vodních elektráren, jader přehrad, odběrných věží a výpustných zařízení, opěrných zdí, šachet, šachtic a ostatních konstrukcí zřízení ploch rovinných</t>
  </si>
  <si>
    <t>-509389022</t>
  </si>
  <si>
    <t xml:space="preserve">Poznámka k souboru cen:_x000D_
1. Ceny jsou určeny pro: a) bednění prováděné v prostorách zapažených nebo nezapažených, b) bednění ploch vodorovných, svislých nebo skloněných, c) bednění v prostoru bez výztuže nebo s výztuží jakékoliv hustoty, d) bednění prováděné taženou lištou, taženým bedněním, prefabrikovaným bedněním apod., kromě betonového prefabrikovaného bednění. 2. Ceny neplatí pro: a) bednění pohledových betonů. Tyto náklady se oceňují individuálně; b) bednění konstrukcí spirál a savek. Tyto náklady se oceňují cenami souboru cen 321 35-6111 až -6940 Obednění a odbednění spirál a savek. c) bednění základových pasů, tyto práce lze ocenit cenami 27.35 katalogu 801-1. 3. V cenách jsou započteny i náklady na: a) podíl bednění otvorů, kapes, rýh, prostupů, výklenků apod. objemu jednotlivě do 1 m3, b) bednění v provedení, které nevyžaduje další úpravu betonových a železobetonových konstrukcí. 4. V cenách nejsou započteny náklady na podpěrné konstrukce; tyto se oceňují cenami katalogu 800-3 Lešení. 5. Plocha se stanoví v m2 rozvinuté plochy obedňované konstrukce. 6. Při výpočtu rozvinuté plochy obedňované konstrukce se neberou v úvahu otvory, kapsy, rýhy, prostupy, výklenky apod. objemu jednotlivě do 1 m3 . </t>
  </si>
  <si>
    <t>(2+0,5)*2*0,3"výkres číslo D7</t>
  </si>
  <si>
    <t>321352010</t>
  </si>
  <si>
    <t>Bednění konstrukcí z betonu prostého nebo železového vodních staveb přehrad, jezů a plavebních komor, spodní stavby vodních elektráren, jader přehrad, odběrných věží a výpustných zařízení, opěrných zdí, šachet, šachtic a ostatních konstrukcí odstranění ploch rovinných</t>
  </si>
  <si>
    <t>2008547009</t>
  </si>
  <si>
    <t>451311511</t>
  </si>
  <si>
    <t>Podklad z prostého betonu pod dlažbu pro prostředí s mrazovými cykly, ve vrstvě tl. do 100 mm</t>
  </si>
  <si>
    <t>-1040434709</t>
  </si>
  <si>
    <t xml:space="preserve">Poznámka k souboru cen:_x000D_
1. Ceny lze použít i pro podklady z prostého betonu pod schody a pod prefabrikované konstrukce. 2. Ceny neplatí pro: a) těsnící nebo opevňovací betonovou vrstvu; tato se oceňuje cenami souboru cen 457 31- . . Těsnicí vrstva z betonu odolného proti agresivnímu prostředí b) podklad z prostého betonu pod dlažbu dna vývaru; tento se oceňuje cenami souboru cen 321 31-11 Konstrukce z prostého betonu. 3. V cenách nejsou započteny náklady na úpravu a těsnění dilatačních spár; tyto se oceňují cenami souboru cen 931 . . - . . Úprava dilatační spáry konstrukcí z prostého nebo železového betonu. 4. Plocha se stanoví v m2 dlažby, pod níž je podklad určen. </t>
  </si>
  <si>
    <t>(4,2+0,887)*0,3+4,2*1*2"výkres číslo D7</t>
  </si>
  <si>
    <t>-40999097</t>
  </si>
  <si>
    <t>1,5*1,5*0,1*6"výkres číslo D3</t>
  </si>
  <si>
    <t>-577276343</t>
  </si>
  <si>
    <t>(225,27-4,72)*0,8*0,1</t>
  </si>
  <si>
    <t>27,82*0,8*0,1</t>
  </si>
  <si>
    <t>26*0,8*0,1</t>
  </si>
  <si>
    <t>-1732317678</t>
  </si>
  <si>
    <t>465513127</t>
  </si>
  <si>
    <t>Dlažba z lomového kamene lomařsky upraveného na cementovou maltu, s vyspárováním cementovou maltou, tl. kamene 200 mm</t>
  </si>
  <si>
    <t>1969592389</t>
  </si>
  <si>
    <t xml:space="preserve">Poznámka k souboru cen:_x000D_
1. Ceny neplatí pro: a) dlažby o sklonu přes 1:1; tyto se oceňují příslušnými cenami souboru cen 326 21-1 . Zdivo nadzákladové z lomového kamene upraveného. 2. V cenách nejsou započteny náklady na: a) podkladní betonové lože; toto se oceňuje cenami souboru cen 451 31-51 Podkladní a výplňové vrstvy z betonu prostého, b) lože z kameniva; toto se oceňuje cenami souboru cen 451 . . - . . Lože z kameniva. 3. Plocha se stanoví v m2 rozvinuté lícní plochy dlažby. </t>
  </si>
  <si>
    <t>566901243</t>
  </si>
  <si>
    <t>Vyspravení podkladu po překopech inženýrských sítí plochy přes 15 m2 s rozprostřením a zhutněním kamenivem hrubým drceným tl. 200 mm</t>
  </si>
  <si>
    <t>-315006865</t>
  </si>
  <si>
    <t xml:space="preserve">Poznámka k souboru cen:_x000D_
1. Ceny jsou určeny pro vyspravení podkladů po překopech pro inženýrské sítětrvalé i dočasné (předepíše-li je projekt). 2. Ceny jsou určeny pouze pro případy havárií, přeložek nebo běžných oprav inženýrských sítí. 3. Ceny nelze použít v rámci výstavby nových inženýrských sítí. 4. V cenách nejsou započteny náklady na příp. nutný spojovací postřik, který se oceňuje cenami souboru cen 573 2.-11 Postřik živičný spojovací části A01 tohoto katalogu. </t>
  </si>
  <si>
    <t>(41,58-7,97)*1*2"výkres číslo D3</t>
  </si>
  <si>
    <t>566901261</t>
  </si>
  <si>
    <t>Vyspravení podkladu po překopech inženýrských sítí plochy přes 15 m2 s rozprostřením a zhutněním obalovaným kamenivem ACP (OK) tl. 100 mm</t>
  </si>
  <si>
    <t>317005737</t>
  </si>
  <si>
    <t>572340111</t>
  </si>
  <si>
    <t>Vyspravení krytu komunikací po překopech inženýrských sítí plochy do 15 m2 asfaltovým betonem ACO (AB), po zhutnění tl. přes 30 do 50 mm</t>
  </si>
  <si>
    <t>-473373085</t>
  </si>
  <si>
    <t xml:space="preserve">Poznámka k souboru cen:_x000D_
1. Ceny jsou určeny pro vyspravení krytů po překopech pro inženýrské sítě trvalé i dočasné (předepíše-li to projekt). 2. Ceny jsou určeny pouze pro případy havárií, přeložek nebo běžných oprav inženýrských sítí. 3. Ceny nelze použít v rámci výstavby nových inženýrských sítí. 4. V cenách nejsou započteny náklady na: a) postřik živičný spojovací, který se oceňuje cenami souboru cen 573 2.-11 Postřik živičný spojovací části A 01 tohoto katalogu, b) zdrsňovací posyp, který se oceňuje cenami 578 90-112 Zdrsňovací posyp litého asfaltu z kameniva drobného drceného obaleného asfaltem při překopech inženýrských sítí, 572 40-41 Posyp živičného podkladu nebo krytu části C 01 tohoto katalogu. </t>
  </si>
  <si>
    <t>415105237</t>
  </si>
  <si>
    <t>877315231</t>
  </si>
  <si>
    <t>Montáž tvarovek na kanalizačním potrubí z trub z plastu z tvrdého PVC nebo z polypropylenu v otevřeném výkopu víček DN 150</t>
  </si>
  <si>
    <t>-437180904</t>
  </si>
  <si>
    <t>10+8"výkres číslo D3</t>
  </si>
  <si>
    <t>-151777552</t>
  </si>
  <si>
    <t>21"výkres číslo D3</t>
  </si>
  <si>
    <t>871370410</t>
  </si>
  <si>
    <t>Montáž kanalizačního potrubí z plastů z polypropylenu PP korugovaného SN 10 DN 300</t>
  </si>
  <si>
    <t>1153891155</t>
  </si>
  <si>
    <t>253,09"výkres číslo D3</t>
  </si>
  <si>
    <t>286147310</t>
  </si>
  <si>
    <t>trubka kanalizační žebrovaná PP vnitřní průměr 300mm, dl. 6m</t>
  </si>
  <si>
    <t>-779105598</t>
  </si>
  <si>
    <t>35"výkres číslo D3</t>
  </si>
  <si>
    <t>286147300</t>
  </si>
  <si>
    <t>trubka kanalizační žebrovaná PP vnitřní průměr 300mm, dl. 5m</t>
  </si>
  <si>
    <t>-729230747</t>
  </si>
  <si>
    <t>2"výkres číslo D3</t>
  </si>
  <si>
    <t>286147290</t>
  </si>
  <si>
    <t>trubka kanalizační žebrovaná PP vnitřní průměr 300mm, dl. 3m</t>
  </si>
  <si>
    <t>-986097021</t>
  </si>
  <si>
    <t>286147280</t>
  </si>
  <si>
    <t>trubka kanalizační žebrovaná PP vnitřní průměr 300mm, dl. 2m</t>
  </si>
  <si>
    <t>-147943608</t>
  </si>
  <si>
    <t>1127773380</t>
  </si>
  <si>
    <t>28"výkres číslo D3</t>
  </si>
  <si>
    <t>-1117638207</t>
  </si>
  <si>
    <t>286115880</t>
  </si>
  <si>
    <t>zátka kanalizace plastové KG DN 150</t>
  </si>
  <si>
    <t>1189845726</t>
  </si>
  <si>
    <t>18"výkres číslo D3</t>
  </si>
  <si>
    <t>877370420</t>
  </si>
  <si>
    <t>Montáž tvarovek na kanalizačním plastovém potrubí z polypropylenu PP korugovaného odboček DN 300</t>
  </si>
  <si>
    <t>307832121</t>
  </si>
  <si>
    <t>5+8"výkres číslo D3</t>
  </si>
  <si>
    <t>286147720</t>
  </si>
  <si>
    <t>odbočka 45st. 315/160mm pro potrubí kanalizační žebrované PP</t>
  </si>
  <si>
    <t>-1025374001</t>
  </si>
  <si>
    <t>13"výkres číslo D3</t>
  </si>
  <si>
    <t>891375111</t>
  </si>
  <si>
    <t>Montáž vodovodních armatur na potrubí koncových klapek (žabích) hrdlových DN 300</t>
  </si>
  <si>
    <t>863964101</t>
  </si>
  <si>
    <t xml:space="preserve">Poznámka k souboru cen:_x000D_
1. V cenách jsou započteny i náklady: a) u šoupátek ceny -1112 na vytvoření otvorů ve stropech šachet pro prostup zemních souprav šoupátek, b) u hlavních ventilů ceny -3111 na osazení zemních souprav, c) u navrtávacích pasů ceny -9111 na výkop montážních jamek, opravu izolace ocelových trubek a na osazení zemních souprav. 2. V cenách nejsou započteny náklady na: a) dodání vodoměrů, šoupátek, uzavíracích klapek, ventilů, montážních vložek, kompenzátorů, koncových nebo zpětných klapek, hydrantů, zemních souprav, šoupátkových koleček, šoupátkových a hydrantových klíčů, navrtávacích pasů, tvarovek a kompenzačních nástavců; tyto armatury se oceňují ve specifikaci, b)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 c) obsyp odvodňovacího zařízení hydrantů ze štěrku nebo štěrkopísku; obsyp se oceňuje příslušnými cenami souboru cen 451 5 . - . 1 Lože pod potrubí, stoky a drobné objekty části A 01 tohoto katalogu, d) osazení hydrantových, šoupátkových a ventilových poklopů; osazení poklopů se oceňuje příslušnými cenami souboru cen 899 40-11 Osazení poklopů litinových části A 01 tohoto katalogu. 3. V cenách 891 52-4121 a -5211 nejsou započteny náklady na dodání těsnících pryžových kroužků. Tyto se oceňují ve specifikaci, nejsou-li zahrnuty v ceně trub. 4. V cenách 891 ..-5313 nejsou započteny náklady na dodání potrubní spojky. Tyto jsou zahrnuty v ceně trub. </t>
  </si>
  <si>
    <t>1"výkres číslo D3</t>
  </si>
  <si>
    <t>422840240</t>
  </si>
  <si>
    <t>klapka zpětná koncová litinová L55 067 601 DN300</t>
  </si>
  <si>
    <t>291275898</t>
  </si>
  <si>
    <t>987198751</t>
  </si>
  <si>
    <t>-36490321</t>
  </si>
  <si>
    <t>4"výkres číslo D3</t>
  </si>
  <si>
    <t>672291210</t>
  </si>
  <si>
    <t>894812421</t>
  </si>
  <si>
    <t>Revizní a čistící šachta z polypropylenu PP pro hladké trouby DN 1000 šachtové dno (DN šachty / DN trubního vedení) DN 1000/315 průtočné 15 st., 30 st., 45 st., 90 st.</t>
  </si>
  <si>
    <t>630213784</t>
  </si>
  <si>
    <t>5"výkres číslo D3</t>
  </si>
  <si>
    <t>894812422</t>
  </si>
  <si>
    <t>Revizní a čistící šachta z polypropylenu PP pro hladké trouby DN 1000 šachtové dno (DN šachty / DN trubního vedení) DN 1000/315 sběrné</t>
  </si>
  <si>
    <t>1821870100</t>
  </si>
  <si>
    <t>894812431</t>
  </si>
  <si>
    <t>Revizní a čistící šachta z polypropylenu PP pro hladké trouby DN 1000 šachtová skruž, světlé hloubky 125 mm</t>
  </si>
  <si>
    <t>2019720210</t>
  </si>
  <si>
    <t>-481451464</t>
  </si>
  <si>
    <t>3"výkres číslo D3</t>
  </si>
  <si>
    <t>894812434</t>
  </si>
  <si>
    <t>Revizní a čistící šachta z polypropylenu PP pro hladké trouby DN 1000 šachtová skruž, světlé hloubky 500 mm</t>
  </si>
  <si>
    <t>15850216</t>
  </si>
  <si>
    <t>-281640687</t>
  </si>
  <si>
    <t>1227678168</t>
  </si>
  <si>
    <t>-1760736062</t>
  </si>
  <si>
    <t>6"výkres číslo D3</t>
  </si>
  <si>
    <t>-1591437002</t>
  </si>
  <si>
    <t>-46630948</t>
  </si>
  <si>
    <t>-728383368</t>
  </si>
  <si>
    <t>-249117208</t>
  </si>
  <si>
    <t>733024649</t>
  </si>
  <si>
    <t>-979634263</t>
  </si>
  <si>
    <t>253,09+21"výkres číslo D3</t>
  </si>
  <si>
    <t>899911105</t>
  </si>
  <si>
    <t>Kluzné objímky (pojízdná sedla) pro zasunutí potrubí do chráničky výšky 25 mm vnějšího průměru potrubí do 328 mm</t>
  </si>
  <si>
    <t>1202044339</t>
  </si>
  <si>
    <t>899913164</t>
  </si>
  <si>
    <t>Koncové uzavírací manžety chrániček DN potrubí x DN chráničky DN 300 x 400</t>
  </si>
  <si>
    <t>1553715673</t>
  </si>
  <si>
    <t xml:space="preserve">Poznámka k souboru cen:_x000D_
1. V cenách jsou započteny i náklady na nerezové upínací pásky daných průměrů. </t>
  </si>
  <si>
    <t>899914116</t>
  </si>
  <si>
    <t>Montáž ocelové chráničky v otevřeném výkopu vnějšího průměru D 426 x 10 mm</t>
  </si>
  <si>
    <t>-1549875605</t>
  </si>
  <si>
    <t>140332340</t>
  </si>
  <si>
    <t>trubka ocelová bezešvá hladká ČSN 41 1375.1 D426 tl 8 mm</t>
  </si>
  <si>
    <t>-1603755984</t>
  </si>
  <si>
    <t>919732221</t>
  </si>
  <si>
    <t>Styčná pracovní spára při napojení nového živičného povrchu na stávající se zalitím za tepla modifikovanou asfaltovou hmotou s posypem vápenným hydrátem šířky do 15 mm, hloubky do 25 mm bez prořezání spáry</t>
  </si>
  <si>
    <t>838067495</t>
  </si>
  <si>
    <t>(41,58-7,97)*2"výkres číslo D3</t>
  </si>
  <si>
    <t>919735112</t>
  </si>
  <si>
    <t>Řezání stávajícího živičného krytu nebo podkladu hloubky přes 50 do 100 mm</t>
  </si>
  <si>
    <t>-1116196050</t>
  </si>
  <si>
    <t xml:space="preserve">Poznámka k souboru cen:_x000D_
1. V cenách jsou započteny i náklady na spotřebu vody. </t>
  </si>
  <si>
    <t>750134729</t>
  </si>
  <si>
    <t>9"výkres číslo C.2</t>
  </si>
  <si>
    <t>652504009</t>
  </si>
  <si>
    <t>1798096051</t>
  </si>
  <si>
    <t>30,952*21 'Přepočtené koeficientem množství</t>
  </si>
  <si>
    <t>-1372914233</t>
  </si>
  <si>
    <t>-1168597232</t>
  </si>
  <si>
    <t>997221845</t>
  </si>
  <si>
    <t>Poplatek za uložení stavebního odpadu na skládce (skládkovné) z asfaltových povrchů</t>
  </si>
  <si>
    <t>638157515</t>
  </si>
  <si>
    <t>997221855</t>
  </si>
  <si>
    <t>Poplatek za uložení stavebního odpadu na skládce (skládkovné) z kameniva</t>
  </si>
  <si>
    <t>-70746354</t>
  </si>
  <si>
    <t>1378562711</t>
  </si>
  <si>
    <t>32 - přípojky</t>
  </si>
  <si>
    <t>530257742</t>
  </si>
  <si>
    <t>-2083267239</t>
  </si>
  <si>
    <t>2012505754</t>
  </si>
  <si>
    <t>-286516524</t>
  </si>
  <si>
    <t>127610672</t>
  </si>
  <si>
    <t>-437303314</t>
  </si>
  <si>
    <t>628875190</t>
  </si>
  <si>
    <t>1644321708</t>
  </si>
  <si>
    <t>1158493566</t>
  </si>
  <si>
    <t>75*2*2"výkres číslo D3</t>
  </si>
  <si>
    <t>915247732</t>
  </si>
  <si>
    <t>-33904090</t>
  </si>
  <si>
    <t>2*4*1,7*10"výkres číslo D3</t>
  </si>
  <si>
    <t>1377876217</t>
  </si>
  <si>
    <t>560223299</t>
  </si>
  <si>
    <t>2*2*1,7*10"výkres číslo D3</t>
  </si>
  <si>
    <t>1764530582</t>
  </si>
  <si>
    <t>-2049738324</t>
  </si>
  <si>
    <t>-357358973</t>
  </si>
  <si>
    <t>688723034</t>
  </si>
  <si>
    <t>-498743704</t>
  </si>
  <si>
    <t>-518735189</t>
  </si>
  <si>
    <t>-995819511</t>
  </si>
  <si>
    <t>1949885108</t>
  </si>
  <si>
    <t>738685187</t>
  </si>
  <si>
    <t>-1137831119</t>
  </si>
  <si>
    <t>-788442519</t>
  </si>
  <si>
    <t>1,5*1,5*0,1*10"výkres číslo D3</t>
  </si>
  <si>
    <t>-2014059261</t>
  </si>
  <si>
    <t>148362529</t>
  </si>
  <si>
    <t>1364783279</t>
  </si>
  <si>
    <t>75"výkres číslo D3</t>
  </si>
  <si>
    <t>-931618458</t>
  </si>
  <si>
    <t>30"výkres číslo D3</t>
  </si>
  <si>
    <t>-1190363551</t>
  </si>
  <si>
    <t>-1769073765</t>
  </si>
  <si>
    <t>-1218283901</t>
  </si>
  <si>
    <t>1061412918</t>
  </si>
  <si>
    <t>20030491</t>
  </si>
  <si>
    <t>-17636557</t>
  </si>
  <si>
    <t>1722653176</t>
  </si>
  <si>
    <t>1907089093</t>
  </si>
  <si>
    <t>SO 04 - vodovod</t>
  </si>
  <si>
    <t>41 - hlavní řad</t>
  </si>
  <si>
    <t>1090106163</t>
  </si>
  <si>
    <t>9,39*0,8*(1,6+1,56)*0,5</t>
  </si>
  <si>
    <t>(53,92-9,39)*0,8*1,6</t>
  </si>
  <si>
    <t>(71,39-53,92)*0,8*(1,8+1,59)*0,5</t>
  </si>
  <si>
    <t>(86,38-71,39)*0,8*(1,92+1,8)*0,5</t>
  </si>
  <si>
    <t>(120,43-86,38)*0,8*(1,7+1,92)*0,5</t>
  </si>
  <si>
    <t>(138,65-120,43)*0,8*(1,66+1,7)*0,5</t>
  </si>
  <si>
    <t>Součet"výkres číslo D5</t>
  </si>
  <si>
    <t>188,653*0,5"50% celkového objemu</t>
  </si>
  <si>
    <t>1494197330</t>
  </si>
  <si>
    <t>1416195858</t>
  </si>
  <si>
    <t>-239987620</t>
  </si>
  <si>
    <t>-678504483</t>
  </si>
  <si>
    <t>9,39*2*(1,6+1,56)*0,5</t>
  </si>
  <si>
    <t>(53,92-9,39)*2*1,6</t>
  </si>
  <si>
    <t>(71,39-53,92)*2*(1,8+1,59)*0,5</t>
  </si>
  <si>
    <t>(86,38-71,39)*2*(1,92+1,8)*0,5</t>
  </si>
  <si>
    <t>(120,43-86,38)*2*(1,7+1,92)*0,5</t>
  </si>
  <si>
    <t>(138,65-120,43)*2*(1,66+1,7)*0,5</t>
  </si>
  <si>
    <t>-735426815</t>
  </si>
  <si>
    <t>-970961271</t>
  </si>
  <si>
    <t>188,653*0,5"50% celkového objemu dle přílohy č.8</t>
  </si>
  <si>
    <t>1147805254</t>
  </si>
  <si>
    <t>94,327*2-127,648"položky dílu 1</t>
  </si>
  <si>
    <t>138,65*pi*0,06*0,06"objem potrubí</t>
  </si>
  <si>
    <t>-1473798104</t>
  </si>
  <si>
    <t>62,574*12"celkem 22km skládka Borek Dačice</t>
  </si>
  <si>
    <t>167101101</t>
  </si>
  <si>
    <t>Nakládání, skládání a překládání neulehlého výkopku nebo sypaniny nakládání, množství do 100 m3, z hornin tř. 1 až 4</t>
  </si>
  <si>
    <t>-893085550</t>
  </si>
  <si>
    <t>312281702</t>
  </si>
  <si>
    <t>1333072533</t>
  </si>
  <si>
    <t>62,574*2</t>
  </si>
  <si>
    <t>982028565</t>
  </si>
  <si>
    <t>94,327*2-49,914-11,092"položky dílu 1</t>
  </si>
  <si>
    <t>377082455</t>
  </si>
  <si>
    <t>138,65*0,8*0,45</t>
  </si>
  <si>
    <t>693627253</t>
  </si>
  <si>
    <t>49,914*2 'Přepočtené koeficientem množství</t>
  </si>
  <si>
    <t>977965777</t>
  </si>
  <si>
    <t>138,65*0,8*0,1"výkres číslo D5</t>
  </si>
  <si>
    <t>452313141</t>
  </si>
  <si>
    <t>Podkladní a zajišťovací konstrukce z betonu prostého v otevřeném výkopu bloky pro potrubí z betonu tř. C 16/20</t>
  </si>
  <si>
    <t>-802763614</t>
  </si>
  <si>
    <t>0,3*0,3*0,3*11"výkres číslo D5</t>
  </si>
  <si>
    <t>452353101</t>
  </si>
  <si>
    <t>Bednění podkladních a zajišťovacích konstrukcí v otevřeném výkopu bloků pro potrubí</t>
  </si>
  <si>
    <t>-111470889</t>
  </si>
  <si>
    <t>0,3*4*0,3*11"výkres číslo D5</t>
  </si>
  <si>
    <t>857242122</t>
  </si>
  <si>
    <t>Montáž litinových tvarovek na potrubí litinovém tlakovém jednoosých na potrubí z trub přírubových v otevřeném výkopu, kanálu nebo v šachtě DN 80</t>
  </si>
  <si>
    <t>214395932</t>
  </si>
  <si>
    <t xml:space="preserve">Poznámka k souboru cen:_x000D_
1. V cenách souboru cen nejsou započteny náklady na: a) dodání tvarovek; tyto se oceňují ve specifikaci, b) podkladní konstrukci ze štěrkopísku - podkladní vrstva ze štěrkopísku se oceňuje cenou 564 28-111 Podklad ze štěrkopísku. 2. V cenách 857 ..-1141, -1151, -3141 a -3151 nejsou započteny náklady nadodání těsnících nebo zámkových kroužků; tyto se oceňují ve specifikaci. </t>
  </si>
  <si>
    <t>1"výkres číslo D9</t>
  </si>
  <si>
    <t>504908000016</t>
  </si>
  <si>
    <t>TVAROVKA PŘÍRUBOVÁ KOLENO PATNÍ DN 80 8/8 DÍRY</t>
  </si>
  <si>
    <t>-1425866407</t>
  </si>
  <si>
    <t>857242922</t>
  </si>
  <si>
    <t>Výměna litinových tvarovek na potrubí litinovém tlakovém jednoosých na potrubí z trub přírubových v otevřeném výkopu, kanálu nebo v šachtě DN 80</t>
  </si>
  <si>
    <t>1657153500</t>
  </si>
  <si>
    <t xml:space="preserve">Poznámka k souboru cen:_x000D_
1. Ceny jsou určeny pouze pro případy havárií nebo běžných oprav venkovních vodovodů. 2. Ceny nelze použít při zřízení nových venkovních vodovodů. 3. V cenách 857 ..-.9.1 Výměna litinových tvarovek na potrubí litinovém tlakovém jsou zahrnuty náklady na demontáž stávajících a montáž nových tvarovek. 4. V cenách -2922 a -4922 jsou započteny náklady na na dodání těsnících pryžových kroužků. 5. V cenách souboru cen nejsou započteny náklady na: a) dodání tvarovek; tyto se oceňují ve specifikaci, b) podkladní konstrukci ze štěrkopísku - podkladní vrstva ze štěrkopísku se oceňuje cenou 564 28-111 Podklad ze štěrkopísku. </t>
  </si>
  <si>
    <t>1"výkres číslo D5 přesazení patního kolene podzemního hydrantu</t>
  </si>
  <si>
    <t>857262122</t>
  </si>
  <si>
    <t>Montáž litinových tvarovek na potrubí litinovém tlakovém jednoosých na potrubí z trub přírubových v otevřeném výkopu, kanálu nebo v šachtě DN 100</t>
  </si>
  <si>
    <t>-672048617</t>
  </si>
  <si>
    <t>3"výkres číslo D9</t>
  </si>
  <si>
    <t>560010011016</t>
  </si>
  <si>
    <t>PŘÍRUBOVÁ SPOJENÍ DVOUKOMOROVÁ PŘÍRUBA PRO PVC DN 100/110</t>
  </si>
  <si>
    <t>-1124589106</t>
  </si>
  <si>
    <t>2"výkres číslo D9</t>
  </si>
  <si>
    <t>040010011088</t>
  </si>
  <si>
    <t>VODA+KANAL Příruby S2000 PŘÍRUBA S2000 100/110</t>
  </si>
  <si>
    <t>KS</t>
  </si>
  <si>
    <t>2134617454</t>
  </si>
  <si>
    <t>857264122</t>
  </si>
  <si>
    <t>Montáž litinových tvarovek na potrubí litinovém tlakovém odbočných na potrubí z trub přírubových v otevřeném výkopu, kanálu nebo v šachtě DN 100</t>
  </si>
  <si>
    <t>-1809786944</t>
  </si>
  <si>
    <t>851010008016</t>
  </si>
  <si>
    <t>TVAROVKA PŘÍRUBOVÁ T KUS DN 100-80</t>
  </si>
  <si>
    <t>1466527994</t>
  </si>
  <si>
    <t>871251151</t>
  </si>
  <si>
    <t>Montáž vodovodního potrubí z plastů v otevřeném výkopu z polyetylenu PE 100 svařovaných na tupo SDR 17/PN10 D 110 x 6,6 mm</t>
  </si>
  <si>
    <t>814820007</t>
  </si>
  <si>
    <t xml:space="preserve">Poznámka k souboru cen:_x000D_
1. V cenách potrubí nejsou započteny náklady na: a) dodání potrubí; potrubí se oceňuje ve specifikaci; ztratné lze dohodnout u trub polyetylénových ve výši 1,5 %; u trub z tvrdého PVC ve výši 3 %, b) dodání tvarovek; tvarovky se oceňují ve specifikaci. 2. Ceny -2111 jsou určeny i pro plošné kolektory primárních okruhů tepelných čerpadel. </t>
  </si>
  <si>
    <t>138,65"výkres číslo D5</t>
  </si>
  <si>
    <t>286131300</t>
  </si>
  <si>
    <t>potrubí vodovodní PE100 PN10 SDR17 6 m, 12 m, 100 m, 110 x 6,6 mm</t>
  </si>
  <si>
    <t>1325690033</t>
  </si>
  <si>
    <t>138,650*1,05"výkres číslo D5</t>
  </si>
  <si>
    <t>286123610</t>
  </si>
  <si>
    <t>nákružek lemový  PE100 SDR 17, d 110</t>
  </si>
  <si>
    <t>-182733463</t>
  </si>
  <si>
    <t>1"výkres číslo D5</t>
  </si>
  <si>
    <t>286148530</t>
  </si>
  <si>
    <t>koleno 30°, SDR 17, PE 100, PN 10, d 110</t>
  </si>
  <si>
    <t>1373859455</t>
  </si>
  <si>
    <t>1,000"výkres číslo D9</t>
  </si>
  <si>
    <t>891181112</t>
  </si>
  <si>
    <t>Montáž vodovodních armatur na potrubí šoupátek nebo klapek uzavíracích v otevřeném výkopu nebo v šachtách s osazením zemní soupravy (bez poklopů) DN 40</t>
  </si>
  <si>
    <t>-121794559</t>
  </si>
  <si>
    <t>9"výkres číslo D5</t>
  </si>
  <si>
    <t>267000103210</t>
  </si>
  <si>
    <t>ŠOUPÁTKO DOMOVNÍ PŘÍPOJKY VEVAŘOVACÍ PN10 DN 32</t>
  </si>
  <si>
    <t>1859617252</t>
  </si>
  <si>
    <t>348100000000</t>
  </si>
  <si>
    <t>PODKLADOVÁ DESKA UNIVERZÁLNÍ ŠOUPÁTKOVÁ</t>
  </si>
  <si>
    <t>-1669803719</t>
  </si>
  <si>
    <t>348200000000</t>
  </si>
  <si>
    <t>PODKLADOVÁ DESKA POD HYDRANTOVÝ POKLOP</t>
  </si>
  <si>
    <t>1061287694</t>
  </si>
  <si>
    <t>2"výkres číslo D5</t>
  </si>
  <si>
    <t>910103401500</t>
  </si>
  <si>
    <t>ZEMNÍ SOUPRAVY ŠOUPÁTKOVÉ TUHÉ 3/4"-2" (1,5m)</t>
  </si>
  <si>
    <t>978359941</t>
  </si>
  <si>
    <t>891247111</t>
  </si>
  <si>
    <t>Montáž vodovodních armatur na potrubí hydrantů podzemních (bez osazení poklopů) DN 80</t>
  </si>
  <si>
    <t>-321545997</t>
  </si>
  <si>
    <t>422735900</t>
  </si>
  <si>
    <t>hydrant podzemní DN80 PN16 jednoduchý uzávěr, krycí výška 1250 mm</t>
  </si>
  <si>
    <t>-804165389</t>
  </si>
  <si>
    <t>891247911</t>
  </si>
  <si>
    <t>Výměna vodovodních armatur na potrubí hydrantů podzemních (bez osazení poklopů) DN 80</t>
  </si>
  <si>
    <t>1188423039</t>
  </si>
  <si>
    <t xml:space="preserve">Poznámka k souboru cen:_x000D_
1. Ceny jsou určeny pouze pro případy havárií nebo běžných oprav venkovních vodovodů. 2. Ceny nelze použít při zřízení nových venkovních vodovodů. 3. V cenách 891 ..-.9.1 Výměna vodovodních armatur na potrubí jsou zahrnuty náklady na demontáž stávajících a montáž nových armatur. 4. V cenách jsou započteny i náklady: a) u hlavních ventilů ceny -3911 na osazení zemních souprav, b) u navrtávacích pasů ceny -9911 na výkop montážních jamek; na opravu izolace ocelových trubek a na osazení zemních souprav. 5. V cenách nejsou započteny náklady na: a) dodání šoupátek, ventilů, montážních vložek, kompenzátorů, koncových nebo zpětných klapek, hydrantů, zemních souprav, šoupátkových koleček, šoupátkových a hydrantových klíčů, navrtávacích pasů, tvarovek a kompenzačních nástavců; tyto armatury se oceňují ve specifikaci, b) obsyp odvodňovacího zařízení hydrantů ze štěrku nebo štěrkopísku; obsyp se oceňuje příslušnými cenami souboru cen 451 5 . - . 1 Lože pod potrubí, stoky a drobné objekty části A 01 tohoto katalogu, c) podkladní bloky pod armatury; bloky se oceňují příslušnými cenami souborů cen 452 2 . - . 1 Podkladní a zajišťovací konstrukce zděné na maltu cementovou, 452 3*- . 1 Podkladní a zajišťovací konstrukce z betonu, 452 35- . 1 Bednění podkladních a zajišťovacích konstrukcí části A 01 tohoto ceníku, 6. V cenách 891 52-4921 a -5911 nejsou započteny náklady na dodání těsnících pryžových kroužků. Tyto se oceňují ve specifikaci, nejsou-li zahrnuty v ceně trub. </t>
  </si>
  <si>
    <t>891269111</t>
  </si>
  <si>
    <t>Montáž vodovodních armatur na potrubí navrtávacích pasů s ventilem Jt 1 MPa, na potrubí z trub litinových, ocelových nebo plastických hmot DN 100</t>
  </si>
  <si>
    <t>-838279562</t>
  </si>
  <si>
    <t>422714140</t>
  </si>
  <si>
    <t>pas navrtávací z tvárné litiny DN 100, rozsah (114-119), odbočky 1",5/4",6/4",2"</t>
  </si>
  <si>
    <t>2111873556</t>
  </si>
  <si>
    <t>892271111</t>
  </si>
  <si>
    <t>Tlakové zkoušky vodou na potrubí DN 100 nebo 125</t>
  </si>
  <si>
    <t>1667732135</t>
  </si>
  <si>
    <t>892273122</t>
  </si>
  <si>
    <t>Proplach a dezinfekce vodovodního potrubí DN od 80 do 125</t>
  </si>
  <si>
    <t>401885878</t>
  </si>
  <si>
    <t xml:space="preserve">Poznámka k souboru cen:_x000D_
1. V cenách jsou započteny náklady na napuštění a vypuštění vody, dodání vody a dezinfekčního prostředku. </t>
  </si>
  <si>
    <t>138,650"výkres číslo D5</t>
  </si>
  <si>
    <t>899101211</t>
  </si>
  <si>
    <t>Demontáž poklopů litinových a ocelových včetně rámů, hmotnosti jednotlivě do 50 kg</t>
  </si>
  <si>
    <t>1436651278</t>
  </si>
  <si>
    <t>899401111</t>
  </si>
  <si>
    <t>Osazení poklopů litinových ventilových</t>
  </si>
  <si>
    <t>-405987187</t>
  </si>
  <si>
    <t xml:space="preserve">Poznámka k souboru cen:_x000D_
1. V cenách osazení poklopů jsou započteny i náklady na jejich podezdění. 2. V cenách nejsou započteny náklady na dodání poklopů; tyto se oceňují ve specifikaci. Ztratné se nestanoví. </t>
  </si>
  <si>
    <t>422914020</t>
  </si>
  <si>
    <t>poklop litinový - ventilový</t>
  </si>
  <si>
    <t>539188523</t>
  </si>
  <si>
    <t>899401113</t>
  </si>
  <si>
    <t>Osazení poklopů litinových hydrantových</t>
  </si>
  <si>
    <t>-2020982200</t>
  </si>
  <si>
    <t>1"výkres číslo D5 stávající poklop</t>
  </si>
  <si>
    <t>422914520</t>
  </si>
  <si>
    <t>poklop litinový - hydrantový DN 80</t>
  </si>
  <si>
    <t>205794814</t>
  </si>
  <si>
    <t>899721111</t>
  </si>
  <si>
    <t>Signalizační vodič na potrubí PVC DN do 150 mm</t>
  </si>
  <si>
    <t>-590737437</t>
  </si>
  <si>
    <t>-440309711</t>
  </si>
  <si>
    <t>1178879431</t>
  </si>
  <si>
    <t>42 - přípojky</t>
  </si>
  <si>
    <t>132201201</t>
  </si>
  <si>
    <t>Hloubení zapažených i nezapažených rýh šířky přes 600 do 2 000 mm s urovnáním dna do předepsaného profilu a spádu v hornině tř. 3 do 100 m3</t>
  </si>
  <si>
    <t>1587542260</t>
  </si>
  <si>
    <t>69*0,8*1,6</t>
  </si>
  <si>
    <t>88,32*0,5"50% celkového objemu</t>
  </si>
  <si>
    <t>1048523763</t>
  </si>
  <si>
    <t>132301201</t>
  </si>
  <si>
    <t>Hloubení zapažených i nezapažených rýh šířky přes 600 do 2 000 mm s urovnáním dna do předepsaného profilu a spádu v hornině tř. 4 do 100 m3</t>
  </si>
  <si>
    <t>-287975233</t>
  </si>
  <si>
    <t>-266118628</t>
  </si>
  <si>
    <t>1891095151</t>
  </si>
  <si>
    <t>69*2*1,6"výkres číslo D5</t>
  </si>
  <si>
    <t>-811354214</t>
  </si>
  <si>
    <t>1257307680</t>
  </si>
  <si>
    <t>88,32*0,5"50% celkového objemu snížení dle přílohy č.8</t>
  </si>
  <si>
    <t>2052874393</t>
  </si>
  <si>
    <t>44,16*2-57,96"položky dílu 1</t>
  </si>
  <si>
    <t>-457868771</t>
  </si>
  <si>
    <t>30,36*12"celkem 22km skládka Borek Dačice</t>
  </si>
  <si>
    <t>1282753180</t>
  </si>
  <si>
    <t>-1673499843</t>
  </si>
  <si>
    <t>860515814</t>
  </si>
  <si>
    <t>30,36*2</t>
  </si>
  <si>
    <t>-524642357</t>
  </si>
  <si>
    <t>44,16*2-24,84-5,52"položky dílu 1</t>
  </si>
  <si>
    <t>1141650755</t>
  </si>
  <si>
    <t>69*0,8*0,45</t>
  </si>
  <si>
    <t>2124179857</t>
  </si>
  <si>
    <t>24,84*2 'Přepočtené koeficientem množství</t>
  </si>
  <si>
    <t>806226468</t>
  </si>
  <si>
    <t>69*0,8*0,1"výkres číslo D5</t>
  </si>
  <si>
    <t>871161141</t>
  </si>
  <si>
    <t>Montáž vodovodního potrubí z plastů v otevřeném výkopu z polyetylenu PE 100 svařovaných na tupo SDR 11/PN16 D 32 x 3,0 mm</t>
  </si>
  <si>
    <t>-2068948648</t>
  </si>
  <si>
    <t>69"výkres číslo D5</t>
  </si>
  <si>
    <t>286131100</t>
  </si>
  <si>
    <t>potrubí vodovodní PE100 PN16 SDR11 6 m, 100 m, 32 x 3,0 mm</t>
  </si>
  <si>
    <t>44245828</t>
  </si>
  <si>
    <t>69,000*1,1"výkres číslo D5</t>
  </si>
  <si>
    <t>877161118</t>
  </si>
  <si>
    <t>Montáž tvarovek na vodovodním plastovém potrubí z polyetylenu PE 100 elektrotvarovek SDR 11/PN16 záslepek d 32</t>
  </si>
  <si>
    <t>237009708</t>
  </si>
  <si>
    <t xml:space="preserve">Poznámka k souboru cen:_x000D_
1. V cenách montáže tvarovek nejsou započteny náklady na dodání tvarovek. Tyto náklady se oceňují ve specifikaci. </t>
  </si>
  <si>
    <t>286150200</t>
  </si>
  <si>
    <t>elektrozáslepka, PE 100, d 32</t>
  </si>
  <si>
    <t>-315208822</t>
  </si>
  <si>
    <t>879161111</t>
  </si>
  <si>
    <t>Montáž napojení vodovodní přípojky v otevřeném výkopu ve sklonu přes 20 % DN 25</t>
  </si>
  <si>
    <t>432832384</t>
  </si>
  <si>
    <t xml:space="preserve">Poznámka k souboru cen:_x000D_
1. Ceny jsou určeny pro polyetylenové a PVC potrubí. 2. Ceny jsou určeny pro jedno napojení vnitřní instalace objektu na vodovodní přípojku. </t>
  </si>
  <si>
    <t>892241111</t>
  </si>
  <si>
    <t>Tlakové zkoušky vodou na potrubí DN do 80</t>
  </si>
  <si>
    <t>-35324407</t>
  </si>
  <si>
    <t>892233122</t>
  </si>
  <si>
    <t>Proplach a dezinfekce vodovodního potrubí DN od 40 do 70</t>
  </si>
  <si>
    <t>-795291277</t>
  </si>
  <si>
    <t>-1308152698</t>
  </si>
  <si>
    <t>476658328</t>
  </si>
  <si>
    <t>SO 05 - plynovod</t>
  </si>
  <si>
    <t>121101102</t>
  </si>
  <si>
    <t>Sejmutí ornice s přemístěním na vzdálenost do 100 m (0,6x0,3x220)</t>
  </si>
  <si>
    <t>132100001</t>
  </si>
  <si>
    <t>písek vč.dopravy 0,6x0,4x220</t>
  </si>
  <si>
    <t>132100002</t>
  </si>
  <si>
    <t>pískové lože 10cm (0,6x0,1x220)</t>
  </si>
  <si>
    <t>132100003</t>
  </si>
  <si>
    <t>obsyp potrubí pískem 30cm (0,6x0,3x220)</t>
  </si>
  <si>
    <t>132301102</t>
  </si>
  <si>
    <t>Hloubení rýh š do 600 mm v hornině tř. 4 objemu přes 100 m3 (0,6x1x220)</t>
  </si>
  <si>
    <t>Zřízení příložného pažení a rozepření stěn rýh hl do 2 m</t>
  </si>
  <si>
    <t>Odstranění příložného pažení a rozepření stěn rýh hl do 2 m</t>
  </si>
  <si>
    <t>Svislé přemístění výkopku z horniny tř. 1 až 4 hl výkopu do 2,5 m</t>
  </si>
  <si>
    <t>Vodorovné přemístění do 5000 m výkopku/sypaniny z horniny tř. 1 až 4 (ornice + výkop)</t>
  </si>
  <si>
    <t>Nakládání výkopku z hornin tř. 1 až 4 do 100 m3 (ornice + výkop)</t>
  </si>
  <si>
    <t>Uložení sypaniny na skládky (ornice + výkop)</t>
  </si>
  <si>
    <t>Poplatek za uložení odpadu ze sypaniny na skládce (skládkovné) výkopek</t>
  </si>
  <si>
    <t>Zásyp jam, šachet rýh nebo kolem objektů sypaninou se zhutněním (0,6x0,6x220)</t>
  </si>
  <si>
    <t>Montáž potrubí z PE100 SDR 11 otevřený výkop svařovaných na tupo D 32 x 3,0 mm</t>
  </si>
  <si>
    <t>286139210</t>
  </si>
  <si>
    <t>potrubí plynovodní z PE 100+, SDR 11, 32 x 3,0 mm</t>
  </si>
  <si>
    <t>286139610</t>
  </si>
  <si>
    <t>trubka ochranná pro plyn PEHD 50 x 3,0 mm</t>
  </si>
  <si>
    <t>286149990</t>
  </si>
  <si>
    <t>navrtávací T-kus s 360° odbočkou, d 63-25</t>
  </si>
  <si>
    <t>286139240</t>
  </si>
  <si>
    <t>potrubí plynovodní  z PE 100+, SDR 11, 63 x 5,8 mm</t>
  </si>
  <si>
    <t>286112860</t>
  </si>
  <si>
    <t>elektrokoleno 90°, PE 100, PN 16, d 32</t>
  </si>
  <si>
    <t>286149340</t>
  </si>
  <si>
    <t>elektrokoleno 90°, PE 100, PN 16, d 63</t>
  </si>
  <si>
    <t>286149460</t>
  </si>
  <si>
    <t>elektrokoleno 45°, PE 100, PN 16, d 63</t>
  </si>
  <si>
    <t>286150230</t>
  </si>
  <si>
    <t>elektrozáslepka,  PE 100, d 63</t>
  </si>
  <si>
    <t>elektrozáslepka,  PE 100, d 32  (stáv.přípojka čp.402)</t>
  </si>
  <si>
    <t>871211141</t>
  </si>
  <si>
    <t>Montáž potrubí z PE100 SDR 11 otevřený výkop svařovaných na tupo D 63 x 5,8 mm</t>
  </si>
  <si>
    <t>871251141</t>
  </si>
  <si>
    <t>Montáž potrubí 32/3 (přepojení přípojky čp.402)</t>
  </si>
  <si>
    <t>871291001</t>
  </si>
  <si>
    <t>Tlaková a revizní zkouška plynovodu</t>
  </si>
  <si>
    <t>Osazení poklopů litinových hydrantových vč.dodávky</t>
  </si>
  <si>
    <t>286149590</t>
  </si>
  <si>
    <t>přechodový kus  ocel2" / plast 63</t>
  </si>
  <si>
    <t>Signalizační vodič DN do 150 mm na potrubí PVC</t>
  </si>
  <si>
    <t>286134100</t>
  </si>
  <si>
    <t>Plynoměrný pilíř zděný vč.rámečku a dvířek 55/55cm (dodávka+montáž)</t>
  </si>
  <si>
    <t>286134102</t>
  </si>
  <si>
    <t>Montážní rám do pilíře - uchcení HUP  (dodávka+montáž)</t>
  </si>
  <si>
    <t>899722112</t>
  </si>
  <si>
    <t>Krytí potrubí z plastů výstražnou fólií z PVC 25 cm</t>
  </si>
  <si>
    <t>SO 06 - veřejné osvětlení</t>
  </si>
  <si>
    <t>D1 - Venkovní osvětlení</t>
  </si>
  <si>
    <t>D2 - HZS</t>
  </si>
  <si>
    <t>D3 - Zemní práce</t>
  </si>
  <si>
    <t>D1</t>
  </si>
  <si>
    <t>Venkovní osvětlení</t>
  </si>
  <si>
    <t>Pol1</t>
  </si>
  <si>
    <t>Kabel CYKY 4x10</t>
  </si>
  <si>
    <t>Pol2</t>
  </si>
  <si>
    <t>Kabel CYKY 3Jx2,5</t>
  </si>
  <si>
    <t>Pol3</t>
  </si>
  <si>
    <t>Trubka PE O 50</t>
  </si>
  <si>
    <t>Pol4</t>
  </si>
  <si>
    <t>Trubka PE O 110</t>
  </si>
  <si>
    <t>Pol5</t>
  </si>
  <si>
    <t>Stožár ocelový bezpaticový sadový,typ KL5, v=5m nad zemí , žárově zinkovaný, osazení do pouzdrového základu</t>
  </si>
  <si>
    <t>ks</t>
  </si>
  <si>
    <t>Pol6</t>
  </si>
  <si>
    <t>Elektrovýzbroj - stožárová rozvodnice pro jedno svítidlo</t>
  </si>
  <si>
    <t>Pol7</t>
  </si>
  <si>
    <t>Úprava stávající elektrovýzbroje</t>
  </si>
  <si>
    <t>Pol8</t>
  </si>
  <si>
    <t>Přezbrojení stožáru</t>
  </si>
  <si>
    <t>Pol9</t>
  </si>
  <si>
    <t>Vodič FeZn o10</t>
  </si>
  <si>
    <t>Pol10</t>
  </si>
  <si>
    <t>Svorka SS vč.nátěru</t>
  </si>
  <si>
    <t>Pol11</t>
  </si>
  <si>
    <t>Svorka SP1 včetně nátěru</t>
  </si>
  <si>
    <t>Pol12</t>
  </si>
  <si>
    <t>Svítidlo sadová HELLUX 70W, IP54, kov/plast, barevnost dle standardu města, na stožár VO</t>
  </si>
  <si>
    <t>Pol13</t>
  </si>
  <si>
    <t>Kabelová spojka do 4x16</t>
  </si>
  <si>
    <t>Pol14</t>
  </si>
  <si>
    <t>Ukončení kabelů - kabelová koncovka do 5x16</t>
  </si>
  <si>
    <t>PPV</t>
  </si>
  <si>
    <t>PPV, podružný materiál</t>
  </si>
  <si>
    <t>kč</t>
  </si>
  <si>
    <t>1690148255</t>
  </si>
  <si>
    <t>D2</t>
  </si>
  <si>
    <t>HZS</t>
  </si>
  <si>
    <t>Pol15</t>
  </si>
  <si>
    <t>Koordinace s ostatními sítěmi</t>
  </si>
  <si>
    <t>Pol16</t>
  </si>
  <si>
    <t>Vytyčení stávajících sítí</t>
  </si>
  <si>
    <t>Pol17</t>
  </si>
  <si>
    <t>Propojení na stávající VO</t>
  </si>
  <si>
    <t>Pol18</t>
  </si>
  <si>
    <t>Zakreslení skutečného provedení</t>
  </si>
  <si>
    <t>Pol19</t>
  </si>
  <si>
    <t>Revize</t>
  </si>
  <si>
    <t>D3</t>
  </si>
  <si>
    <t>Pol21</t>
  </si>
  <si>
    <t>Pouzdrový základ pro stožár VO</t>
  </si>
  <si>
    <t>Pol22</t>
  </si>
  <si>
    <t>Roura betonová 200</t>
  </si>
  <si>
    <t>Pol23</t>
  </si>
  <si>
    <t>Výkop rýhy vč. záhozu a příslušenství 35/80 včetně úpravy povrchů</t>
  </si>
  <si>
    <t>Pol24</t>
  </si>
  <si>
    <t>Výkop rýhy vč. záhozu a příslušenství 50/120 včetně úpravy povrchů</t>
  </si>
  <si>
    <t>Pol25</t>
  </si>
  <si>
    <t>Folie výstražná PVC š = 33</t>
  </si>
  <si>
    <t>Pol26</t>
  </si>
  <si>
    <t>Výkop jámy pro základ VO</t>
  </si>
  <si>
    <t>Pol27</t>
  </si>
  <si>
    <t>Vytýčení kabelové trasy</t>
  </si>
  <si>
    <t>km</t>
  </si>
  <si>
    <t>Pol28</t>
  </si>
  <si>
    <t>Betonové lože včetně přebetonování</t>
  </si>
  <si>
    <t>Pol29</t>
  </si>
  <si>
    <t>Pískové lože se zásypem</t>
  </si>
  <si>
    <t>VON - vedlejší a ostatní náklady</t>
  </si>
  <si>
    <t>VRN - Vedlejší rozpočtové náklady</t>
  </si>
  <si>
    <t xml:space="preserve">    VRN1 - Průzkumné, geodetické a projektové práce</t>
  </si>
  <si>
    <t xml:space="preserve">    VRN3 - Zařízení staveniště</t>
  </si>
  <si>
    <t xml:space="preserve">    VRN7 - Provozní vlivy</t>
  </si>
  <si>
    <t>VRN</t>
  </si>
  <si>
    <t>Vedlejší rozpočtové náklady</t>
  </si>
  <si>
    <t>VRN1</t>
  </si>
  <si>
    <t>Průzkumné, geodetické a projektové práce</t>
  </si>
  <si>
    <t>011114001</t>
  </si>
  <si>
    <t>Průzkumné, geodetické a projektové práce průzkumné práce geotechnický průzkum Statické zkoušky hutnění</t>
  </si>
  <si>
    <t>1024</t>
  </si>
  <si>
    <t>1335315996</t>
  </si>
  <si>
    <t>012203000</t>
  </si>
  <si>
    <t>Průzkumné, geodetické a projektové práce geodetické práce při provádění stavby</t>
  </si>
  <si>
    <t>…</t>
  </si>
  <si>
    <t>715649602</t>
  </si>
  <si>
    <t>012303000</t>
  </si>
  <si>
    <t>Průzkumné, geodetické a projektové práce geodetické práce po výstavbě</t>
  </si>
  <si>
    <t>273004263</t>
  </si>
  <si>
    <t>013254000</t>
  </si>
  <si>
    <t>Průzkumné, geodetické a projektové práce projektové práce dokumentace stavby (výkresová a textová) skutečného provedení stavby</t>
  </si>
  <si>
    <t>94724112</t>
  </si>
  <si>
    <t>VRN3</t>
  </si>
  <si>
    <t>Zařízení staveniště</t>
  </si>
  <si>
    <t>030001000</t>
  </si>
  <si>
    <t>Základní rozdělení průvodních činností a nákladů zařízení staveniště</t>
  </si>
  <si>
    <t>-303444333</t>
  </si>
  <si>
    <t>VRN7</t>
  </si>
  <si>
    <t>Provozní vlivy</t>
  </si>
  <si>
    <t>072002001</t>
  </si>
  <si>
    <t>Hlavní tituly průvodních činností a nákladů provozní vlivy Silniční provoz - dočasné dopravní značení, čištění komunkací, zajištění přístupu a obslužnosti</t>
  </si>
  <si>
    <t>-2005172181</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</si>
  <si>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</si>
  <si>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</si>
  <si>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</si>
  <si>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</si>
  <si>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</si>
  <si>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rPr>
        <sz val="8"/>
        <rFont val="Trebuchet MS"/>
        <charset val="238"/>
      </rP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</si>
  <si>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</si>
  <si>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rPr>
        <sz val="8"/>
        <rFont val="Trebuchet MS"/>
        <charset val="238"/>
      </rP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</si>
  <si>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</si>
  <si>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</si>
  <si>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</si>
  <si>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Stavební objekt inženýrský</t>
  </si>
  <si>
    <t>PRO</t>
  </si>
  <si>
    <t>Provozní soubor</t>
  </si>
  <si>
    <t>Vedlejší a ostatní náklady</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</si>
  <si>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</si>
  <si>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</si>
  <si>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</si>
  <si>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</si>
  <si>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</si>
  <si>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</si>
  <si>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</si>
  <si>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</si>
  <si>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</si>
  <si>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</si>
  <si>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</si>
  <si>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</si>
  <si>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</si>
  <si>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</si>
  <si>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</si>
  <si>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</si>
  <si>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</si>
  <si>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</si>
  <si>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</si>
  <si>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</si>
  <si>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</si>
  <si>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</si>
  <si>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</si>
  <si>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</si>
  <si>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</si>
  <si>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</si>
  <si>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</si>
  <si>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</si>
  <si>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</si>
  <si>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</si>
  <si>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</si>
  <si>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</si>
  <si>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</si>
  <si>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</si>
  <si>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</si>
  <si>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</si>
  <si>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</si>
  <si>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</si>
  <si>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</si>
  <si>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</si>
  <si>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</si>
  <si>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</si>
  <si>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</si>
  <si>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</si>
  <si>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</si>
  <si>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</si>
  <si>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</si>
  <si>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</si>
  <si>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</si>
  <si>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</si>
  <si>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</si>
  <si>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</si>
  <si>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</si>
  <si>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</si>
  <si>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</si>
  <si>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</si>
  <si>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</si>
  <si>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</si>
  <si>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</si>
  <si>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</si>
  <si>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</si>
  <si>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</si>
  <si>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</si>
  <si>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</si>
  <si>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</si>
  <si>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</si>
  <si>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</si>
  <si>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</si>
  <si>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</si>
  <si>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</si>
  <si>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</si>
  <si>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</si>
  <si>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</si>
  <si>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</si>
  <si>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</si>
  <si>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</si>
  <si>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</si>
  <si>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</si>
  <si>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</si>
  <si>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</si>
  <si>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</si>
  <si>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</si>
  <si>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</si>
  <si>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</si>
  <si>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</si>
  <si>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</si>
  <si>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</si>
  <si>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</si>
  <si>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</si>
  <si>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</si>
  <si>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</si>
  <si>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</si>
  <si>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</si>
  <si>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</si>
  <si>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</si>
  <si>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</si>
  <si>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</si>
  <si>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</si>
  <si>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</si>
  <si>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</si>
  <si>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</si>
  <si>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</si>
  <si>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</si>
  <si>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</si>
  <si>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</si>
  <si>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</si>
  <si>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</si>
  <si>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</si>
  <si>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</si>
  <si>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</si>
  <si>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</si>
  <si>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</si>
  <si>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</si>
  <si>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</si>
  <si>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</si>
  <si>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</si>
  <si>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</si>
  <si>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</si>
  <si>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</si>
  <si>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</si>
  <si>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</si>
  <si>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</si>
  <si>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</si>
  <si>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</si>
  <si>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</si>
  <si>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</si>
  <si>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</si>
  <si>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</si>
  <si>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</si>
  <si>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</si>
  <si>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</si>
  <si>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</si>
  <si>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</si>
  <si>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</si>
  <si>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</si>
  <si>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</si>
  <si>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</si>
  <si>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</si>
  <si>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</si>
  <si>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</si>
  <si>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</si>
  <si>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</si>
  <si>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</si>
  <si>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</si>
  <si>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</si>
  <si>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</si>
  <si>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</si>
  <si>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</si>
  <si>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</si>
  <si>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</si>
  <si>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</si>
  <si>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</si>
  <si>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</si>
  <si>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</si>
  <si>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</si>
  <si>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</si>
  <si>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</si>
  <si>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</si>
  <si>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</si>
  <si>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</si>
  <si>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Ostatní náklady</t>
  </si>
  <si>
    <t>Položka typu HSV</t>
  </si>
  <si>
    <t>Položka typu PSV</t>
  </si>
  <si>
    <t>Položka typu M</t>
  </si>
  <si>
    <t>Položka typu OST</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</si>
</sst>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51">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0000A8"/>
      <name val="Trebuchet MS"/>
    </font>
    <font>
      <sz val="8"/>
      <color rgb="FFFF0000"/>
      <name val="Trebuchet MS"/>
    </font>
    <font>
      <sz val="8"/>
      <name val="Trebuchet MS"/>
      <charset val="238"/>
    </font>
    <font>
      <sz val="8"/>
      <color rgb="FFFAE682"/>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sz val="18"/>
      <color theme="10"/>
      <name val="Wingdings 2"/>
    </font>
    <font>
      <b/>
      <sz val="11"/>
      <color rgb="FF003366"/>
      <name val="Trebuchet MS"/>
    </font>
    <font>
      <sz val="11"/>
      <color rgb="FF003366"/>
      <name val="Trebuchet MS"/>
    </font>
    <font>
      <b/>
      <sz val="11"/>
      <name val="Trebuchet MS"/>
    </font>
    <font>
      <sz val="11"/>
      <color rgb="FF969696"/>
      <name val="Trebuchet MS"/>
    </font>
    <font>
      <b/>
      <sz val="10"/>
      <color rgb="FF003366"/>
      <name val="Trebuchet MS"/>
    </font>
    <font>
      <sz val="10"/>
      <color rgb="FF969696"/>
      <name val="Trebuchet MS"/>
    </font>
    <font>
      <sz val="10"/>
      <color theme="10"/>
      <name val="Trebuchet MS"/>
    </font>
    <font>
      <b/>
      <sz val="12"/>
      <color rgb="FF800000"/>
      <name val="Trebuchet MS"/>
    </font>
    <font>
      <sz val="9"/>
      <color rgb="FF000000"/>
      <name val="Trebuchet MS"/>
    </font>
    <font>
      <sz val="8"/>
      <color rgb="FF960000"/>
      <name val="Trebuchet MS"/>
    </font>
    <font>
      <b/>
      <sz val="8"/>
      <name val="Trebuchet MS"/>
    </font>
    <font>
      <sz val="7"/>
      <color rgb="FF969696"/>
      <name val="Trebuchet MS"/>
    </font>
    <font>
      <i/>
      <sz val="7"/>
      <color rgb="FF969696"/>
      <name val="Trebuchet MS"/>
    </font>
    <font>
      <sz val="8"/>
      <color rgb="FFFF0000"/>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8">
    <fill>
      <patternFill patternType="none"/>
    </fill>
    <fill>
      <patternFill patternType="gray125"/>
    </fill>
    <fill>
      <patternFill patternType="none"/>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9" fillId="0" borderId="0" applyNumberFormat="0" applyFill="0" applyBorder="0" applyAlignment="0" applyProtection="0"/>
  </cellStyleXfs>
  <cellXfs count="387">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0" fillId="0" borderId="0" xfId="0" applyAlignment="1" applyProtection="1">
      <alignment horizontal="center" vertical="center"/>
      <protection locked="0"/>
    </xf>
    <xf numFmtId="0" fontId="13" fillId="3" borderId="0" xfId="0" applyFont="1" applyFill="1" applyAlignment="1" applyProtection="1">
      <alignment horizontal="left" vertical="center"/>
    </xf>
    <xf numFmtId="0" fontId="5" fillId="3" borderId="0" xfId="0" applyFont="1" applyFill="1" applyAlignment="1" applyProtection="1">
      <alignment vertical="center"/>
    </xf>
    <xf numFmtId="0" fontId="14" fillId="3" borderId="0" xfId="0" applyFont="1" applyFill="1" applyAlignment="1" applyProtection="1">
      <alignment horizontal="left" vertical="center"/>
    </xf>
    <xf numFmtId="0" fontId="15" fillId="3" borderId="0" xfId="1" applyFont="1" applyFill="1" applyAlignment="1" applyProtection="1">
      <alignment vertical="center"/>
    </xf>
    <xf numFmtId="0" fontId="49" fillId="3" borderId="0" xfId="1" applyFill="1"/>
    <xf numFmtId="0" fontId="0" fillId="3" borderId="0" xfId="0" applyFill="1"/>
    <xf numFmtId="0" fontId="13" fillId="3" borderId="0" xfId="0" applyFont="1" applyFill="1" applyAlignment="1">
      <alignment horizontal="left"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7" fillId="0" borderId="0" xfId="0" applyFont="1" applyBorder="1" applyAlignment="1">
      <alignment horizontal="left" vertical="center"/>
    </xf>
    <xf numFmtId="0" fontId="0" fillId="0" borderId="6" xfId="0" applyBorder="1"/>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9" fillId="0" borderId="0" xfId="0" applyFont="1" applyBorder="1" applyAlignment="1">
      <alignment horizontal="left" vertical="center"/>
    </xf>
    <xf numFmtId="0" fontId="2" fillId="5" borderId="0" xfId="0" applyFont="1" applyFill="1" applyBorder="1" applyAlignment="1" applyProtection="1">
      <alignment horizontal="left" vertical="center"/>
      <protection locked="0"/>
    </xf>
    <xf numFmtId="49" fontId="2" fillId="5" borderId="0" xfId="0" applyNumberFormat="1" applyFont="1" applyFill="1" applyBorder="1" applyAlignment="1" applyProtection="1">
      <alignment horizontal="left" vertical="center"/>
      <protection locked="0"/>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21"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0" fillId="6" borderId="10" xfId="0" applyFont="1" applyFill="1" applyBorder="1" applyAlignment="1">
      <alignment vertical="center"/>
    </xf>
    <xf numFmtId="0" fontId="3" fillId="6" borderId="10" xfId="0" applyFont="1" applyFill="1" applyBorder="1" applyAlignment="1">
      <alignment horizontal="center" vertical="center"/>
    </xf>
    <xf numFmtId="0" fontId="0" fillId="6"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7" fillId="0" borderId="0" xfId="0" applyFont="1" applyAlignment="1">
      <alignment horizontal="left" vertical="center"/>
    </xf>
    <xf numFmtId="0" fontId="2" fillId="0" borderId="5" xfId="0" applyFont="1" applyBorder="1" applyAlignment="1">
      <alignment vertical="center"/>
    </xf>
    <xf numFmtId="0" fontId="19"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22"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7" borderId="10" xfId="0" applyFont="1" applyFill="1" applyBorder="1" applyAlignment="1">
      <alignment vertical="center"/>
    </xf>
    <xf numFmtId="0" fontId="2" fillId="7" borderId="11" xfId="0" applyFont="1" applyFill="1" applyBorder="1" applyAlignment="1">
      <alignment horizontal="center" vertical="center"/>
    </xf>
    <xf numFmtId="0" fontId="19" fillId="0" borderId="20"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0" fillId="0" borderId="15" xfId="0" applyFont="1" applyBorder="1" applyAlignment="1">
      <alignment vertical="center"/>
    </xf>
    <xf numFmtId="0" fontId="24" fillId="0" borderId="0" xfId="0" applyFont="1" applyAlignment="1">
      <alignment horizontal="left" vertical="center"/>
    </xf>
    <xf numFmtId="0" fontId="24" fillId="0" borderId="0" xfId="0" applyFont="1" applyAlignment="1">
      <alignment vertical="center"/>
    </xf>
    <xf numFmtId="0" fontId="3" fillId="0" borderId="0" xfId="0" applyFont="1" applyAlignment="1">
      <alignment horizontal="center" vertical="center"/>
    </xf>
    <xf numFmtId="4" fontId="23" fillId="0" borderId="18" xfId="0" applyNumberFormat="1" applyFont="1" applyBorder="1" applyAlignment="1">
      <alignment vertical="center"/>
    </xf>
    <xf numFmtId="4" fontId="23" fillId="0" borderId="0" xfId="0" applyNumberFormat="1" applyFont="1" applyBorder="1" applyAlignment="1">
      <alignment vertical="center"/>
    </xf>
    <xf numFmtId="166" fontId="23" fillId="0" borderId="0" xfId="0" applyNumberFormat="1" applyFont="1" applyBorder="1" applyAlignment="1">
      <alignment vertical="center"/>
    </xf>
    <xf numFmtId="4" fontId="23" fillId="0" borderId="19" xfId="0" applyNumberFormat="1" applyFont="1" applyBorder="1" applyAlignment="1">
      <alignment vertical="center"/>
    </xf>
    <xf numFmtId="0" fontId="25" fillId="0" borderId="0" xfId="0" applyFont="1" applyAlignment="1">
      <alignment horizontal="left" vertical="center"/>
    </xf>
    <xf numFmtId="0" fontId="26" fillId="0" borderId="0" xfId="1" applyFont="1" applyAlignment="1">
      <alignment horizontal="center" vertical="center"/>
    </xf>
    <xf numFmtId="0" fontId="4" fillId="0" borderId="5" xfId="0" applyFont="1" applyBorder="1" applyAlignment="1">
      <alignment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4" fontId="30" fillId="0" borderId="18" xfId="0" applyNumberFormat="1" applyFont="1" applyBorder="1" applyAlignment="1">
      <alignment vertical="center"/>
    </xf>
    <xf numFmtId="4" fontId="30" fillId="0" borderId="0" xfId="0" applyNumberFormat="1" applyFont="1" applyBorder="1" applyAlignment="1">
      <alignment vertical="center"/>
    </xf>
    <xf numFmtId="166" fontId="30" fillId="0" borderId="0" xfId="0" applyNumberFormat="1" applyFont="1" applyBorder="1" applyAlignment="1">
      <alignment vertical="center"/>
    </xf>
    <xf numFmtId="4" fontId="30" fillId="0" borderId="19" xfId="0" applyNumberFormat="1" applyFont="1" applyBorder="1" applyAlignment="1">
      <alignment vertical="center"/>
    </xf>
    <xf numFmtId="0" fontId="4" fillId="0" borderId="0" xfId="0" applyFont="1" applyAlignment="1">
      <alignment horizontal="left" vertical="center"/>
    </xf>
    <xf numFmtId="0" fontId="5" fillId="0" borderId="5" xfId="0" applyFont="1" applyBorder="1" applyAlignment="1">
      <alignment vertical="center"/>
    </xf>
    <xf numFmtId="0" fontId="5" fillId="0" borderId="0" xfId="0" applyFont="1" applyAlignment="1">
      <alignment horizontal="center" vertical="center"/>
    </xf>
    <xf numFmtId="4" fontId="32" fillId="0" borderId="18" xfId="0" applyNumberFormat="1" applyFont="1" applyBorder="1" applyAlignment="1">
      <alignment vertical="center"/>
    </xf>
    <xf numFmtId="4" fontId="32" fillId="0" borderId="0" xfId="0" applyNumberFormat="1" applyFont="1" applyBorder="1" applyAlignment="1">
      <alignment vertical="center"/>
    </xf>
    <xf numFmtId="166" fontId="32" fillId="0" borderId="0" xfId="0" applyNumberFormat="1" applyFont="1" applyBorder="1" applyAlignment="1">
      <alignment vertical="center"/>
    </xf>
    <xf numFmtId="4" fontId="32" fillId="0" borderId="19" xfId="0" applyNumberFormat="1" applyFont="1" applyBorder="1" applyAlignment="1">
      <alignment vertical="center"/>
    </xf>
    <xf numFmtId="0" fontId="5" fillId="0" borderId="0" xfId="0" applyFont="1" applyAlignment="1">
      <alignment horizontal="left" vertical="center"/>
    </xf>
    <xf numFmtId="4" fontId="30" fillId="0" borderId="23" xfId="0" applyNumberFormat="1" applyFont="1" applyBorder="1" applyAlignment="1">
      <alignment vertical="center"/>
    </xf>
    <xf numFmtId="4" fontId="30" fillId="0" borderId="24" xfId="0" applyNumberFormat="1" applyFont="1" applyBorder="1" applyAlignment="1">
      <alignment vertical="center"/>
    </xf>
    <xf numFmtId="166" fontId="30" fillId="0" borderId="24" xfId="0" applyNumberFormat="1" applyFont="1" applyBorder="1" applyAlignment="1">
      <alignment vertical="center"/>
    </xf>
    <xf numFmtId="4" fontId="30" fillId="0" borderId="25" xfId="0" applyNumberFormat="1" applyFont="1" applyBorder="1" applyAlignment="1">
      <alignment vertical="center"/>
    </xf>
    <xf numFmtId="0" fontId="0" fillId="0" borderId="0" xfId="0" applyProtection="1">
      <protection locked="0"/>
    </xf>
    <xf numFmtId="0" fontId="5" fillId="3" borderId="0" xfId="0" applyFont="1" applyFill="1" applyAlignment="1">
      <alignment vertical="center"/>
    </xf>
    <xf numFmtId="0" fontId="14" fillId="3" borderId="0" xfId="0" applyFont="1" applyFill="1" applyAlignment="1">
      <alignment horizontal="left" vertical="center"/>
    </xf>
    <xf numFmtId="0" fontId="33" fillId="3" borderId="0" xfId="1" applyFont="1" applyFill="1" applyAlignment="1">
      <alignment vertical="center"/>
    </xf>
    <xf numFmtId="0" fontId="5" fillId="3"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21" fillId="0" borderId="0" xfId="0" applyFont="1" applyBorder="1" applyAlignment="1">
      <alignment horizontal="left" vertical="center"/>
    </xf>
    <xf numFmtId="4" fontId="24"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7" borderId="0" xfId="0" applyFont="1" applyFill="1" applyBorder="1" applyAlignment="1">
      <alignment vertical="center"/>
    </xf>
    <xf numFmtId="0" fontId="3" fillId="7" borderId="9" xfId="0" applyFont="1" applyFill="1" applyBorder="1" applyAlignment="1">
      <alignment horizontal="left" vertical="center"/>
    </xf>
    <xf numFmtId="0" fontId="3" fillId="7" borderId="10" xfId="0" applyFont="1" applyFill="1" applyBorder="1" applyAlignment="1">
      <alignment horizontal="right" vertical="center"/>
    </xf>
    <xf numFmtId="0" fontId="3" fillId="7" borderId="10" xfId="0" applyFont="1" applyFill="1" applyBorder="1" applyAlignment="1">
      <alignment horizontal="center" vertical="center"/>
    </xf>
    <xf numFmtId="0" fontId="0" fillId="7" borderId="10" xfId="0" applyFont="1" applyFill="1" applyBorder="1" applyAlignment="1" applyProtection="1">
      <alignment vertical="center"/>
      <protection locked="0"/>
    </xf>
    <xf numFmtId="4" fontId="3" fillId="7" borderId="10" xfId="0" applyNumberFormat="1" applyFont="1" applyFill="1" applyBorder="1" applyAlignment="1">
      <alignment vertical="center"/>
    </xf>
    <xf numFmtId="0" fontId="0" fillId="7"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7" borderId="0" xfId="0" applyFont="1" applyFill="1" applyBorder="1" applyAlignment="1">
      <alignment horizontal="left" vertical="center"/>
    </xf>
    <xf numFmtId="0" fontId="0" fillId="7" borderId="0" xfId="0" applyFont="1" applyFill="1" applyBorder="1" applyAlignment="1" applyProtection="1">
      <alignment vertical="center"/>
      <protection locked="0"/>
    </xf>
    <xf numFmtId="0" fontId="2" fillId="7" borderId="0" xfId="0" applyFont="1" applyFill="1" applyBorder="1" applyAlignment="1">
      <alignment horizontal="right" vertical="center"/>
    </xf>
    <xf numFmtId="0" fontId="0" fillId="7" borderId="6" xfId="0" applyFont="1" applyFill="1" applyBorder="1" applyAlignment="1">
      <alignment vertical="center"/>
    </xf>
    <xf numFmtId="0" fontId="34" fillId="0" borderId="0" xfId="0"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24" xfId="0" applyFont="1" applyBorder="1" applyAlignment="1">
      <alignment horizontal="left" vertical="center"/>
    </xf>
    <xf numFmtId="0" fontId="7" fillId="0" borderId="24" xfId="0" applyFont="1" applyBorder="1" applyAlignment="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lignment vertical="center"/>
    </xf>
    <xf numFmtId="0" fontId="7" fillId="0" borderId="6" xfId="0" applyFont="1" applyBorder="1" applyAlignment="1">
      <alignment vertical="center"/>
    </xf>
    <xf numFmtId="0" fontId="2" fillId="0" borderId="0" xfId="0" applyFont="1" applyAlignment="1">
      <alignment horizontal="left" vertical="center"/>
    </xf>
    <xf numFmtId="0" fontId="19"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7" borderId="20" xfId="0" applyFont="1" applyFill="1" applyBorder="1" applyAlignment="1">
      <alignment horizontal="center" vertical="center" wrapText="1"/>
    </xf>
    <xf numFmtId="0" fontId="2" fillId="7" borderId="21" xfId="0" applyFont="1" applyFill="1" applyBorder="1" applyAlignment="1">
      <alignment horizontal="center" vertical="center" wrapText="1"/>
    </xf>
    <xf numFmtId="0" fontId="35" fillId="7" borderId="21" xfId="0" applyFont="1" applyFill="1" applyBorder="1" applyAlignment="1" applyProtection="1">
      <alignment horizontal="center" vertical="center" wrapText="1"/>
      <protection locked="0"/>
    </xf>
    <xf numFmtId="0" fontId="2" fillId="7" borderId="22" xfId="0" applyFont="1" applyFill="1" applyBorder="1" applyAlignment="1">
      <alignment horizontal="center" vertical="center" wrapText="1"/>
    </xf>
    <xf numFmtId="4" fontId="24" fillId="0" borderId="0" xfId="0" applyNumberFormat="1" applyFont="1" applyAlignment="1"/>
    <xf numFmtId="166" fontId="36" fillId="0" borderId="16" xfId="0" applyNumberFormat="1" applyFont="1" applyBorder="1" applyAlignment="1"/>
    <xf numFmtId="166" fontId="36" fillId="0" borderId="17" xfId="0" applyNumberFormat="1" applyFont="1" applyBorder="1" applyAlignment="1"/>
    <xf numFmtId="4" fontId="37" fillId="0" borderId="0" xfId="0" applyNumberFormat="1" applyFont="1" applyAlignment="1">
      <alignment vertical="center"/>
    </xf>
    <xf numFmtId="0" fontId="8" fillId="0" borderId="5"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8" xfId="0" applyFont="1" applyBorder="1" applyAlignment="1"/>
    <xf numFmtId="0" fontId="8" fillId="0" borderId="0" xfId="0" applyFont="1" applyBorder="1" applyAlignment="1"/>
    <xf numFmtId="166" fontId="8" fillId="0" borderId="0" xfId="0" applyNumberFormat="1" applyFont="1" applyBorder="1" applyAlignment="1"/>
    <xf numFmtId="166" fontId="8" fillId="0" borderId="19"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8" fillId="0" borderId="0" xfId="0" applyFont="1" applyBorder="1" applyAlignment="1">
      <alignment horizontal="left"/>
    </xf>
    <xf numFmtId="0" fontId="7" fillId="0" borderId="0" xfId="0" applyFont="1" applyBorder="1" applyAlignment="1">
      <alignment horizontal="left"/>
    </xf>
    <xf numFmtId="4" fontId="7" fillId="0" borderId="0" xfId="0" applyNumberFormat="1" applyFont="1" applyBorder="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5"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5"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8" fillId="0" borderId="0" xfId="0" applyFont="1" applyAlignment="1">
      <alignment horizontal="left" vertical="center"/>
    </xf>
    <xf numFmtId="0" fontId="39" fillId="0" borderId="0" xfId="0" applyFont="1" applyAlignment="1">
      <alignmen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9" fillId="0" borderId="5" xfId="0" applyFont="1" applyBorder="1" applyAlignment="1">
      <alignment vertical="center"/>
    </xf>
    <xf numFmtId="0" fontId="38" fillId="0" borderId="0" xfId="0" applyFont="1" applyBorder="1" applyAlignment="1">
      <alignment horizontal="left" vertical="center"/>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167" fontId="9" fillId="0" borderId="0" xfId="0" applyNumberFormat="1" applyFont="1" applyBorder="1" applyAlignment="1">
      <alignment vertical="center"/>
    </xf>
    <xf numFmtId="0" fontId="9" fillId="0" borderId="0" xfId="0" applyFont="1" applyAlignment="1" applyProtection="1">
      <alignment vertical="center"/>
      <protection locked="0"/>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10" fillId="0" borderId="5"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left" vertical="center" wrapText="1"/>
    </xf>
    <xf numFmtId="167" fontId="10" fillId="0" borderId="0" xfId="0" applyNumberFormat="1" applyFont="1" applyAlignment="1">
      <alignment vertical="center"/>
    </xf>
    <xf numFmtId="0" fontId="10" fillId="0" borderId="0" xfId="0" applyFont="1" applyAlignment="1" applyProtection="1">
      <alignment vertical="center"/>
      <protection locked="0"/>
    </xf>
    <xf numFmtId="0" fontId="10" fillId="0" borderId="18" xfId="0" applyFont="1" applyBorder="1" applyAlignment="1">
      <alignment vertical="center"/>
    </xf>
    <xf numFmtId="0" fontId="10" fillId="0" borderId="0" xfId="0" applyFont="1" applyBorder="1" applyAlignment="1">
      <alignment vertical="center"/>
    </xf>
    <xf numFmtId="0" fontId="10" fillId="0" borderId="19" xfId="0" applyFont="1" applyBorder="1" applyAlignment="1">
      <alignment vertical="center"/>
    </xf>
    <xf numFmtId="0" fontId="11" fillId="0" borderId="5" xfId="0"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horizontal="left" vertical="center" wrapText="1"/>
    </xf>
    <xf numFmtId="167" fontId="11" fillId="0" borderId="0" xfId="0" applyNumberFormat="1" applyFont="1" applyBorder="1" applyAlignment="1">
      <alignment vertical="center"/>
    </xf>
    <xf numFmtId="0" fontId="11" fillId="0" borderId="0" xfId="0" applyFont="1" applyAlignment="1" applyProtection="1">
      <alignment vertical="center"/>
      <protection locked="0"/>
    </xf>
    <xf numFmtId="0" fontId="11" fillId="0" borderId="18" xfId="0" applyFont="1" applyBorder="1" applyAlignment="1">
      <alignment vertical="center"/>
    </xf>
    <xf numFmtId="0" fontId="11" fillId="0" borderId="0" xfId="0" applyFont="1" applyBorder="1" applyAlignment="1">
      <alignment vertical="center"/>
    </xf>
    <xf numFmtId="0" fontId="11" fillId="0" borderId="19" xfId="0" applyFont="1" applyBorder="1" applyAlignment="1">
      <alignment vertical="center"/>
    </xf>
    <xf numFmtId="0" fontId="11" fillId="0" borderId="0" xfId="0" applyFont="1" applyAlignment="1">
      <alignment horizontal="left" vertical="center"/>
    </xf>
    <xf numFmtId="0" fontId="41" fillId="0" borderId="28" xfId="0" applyFont="1" applyBorder="1" applyAlignment="1" applyProtection="1">
      <alignment horizontal="center" vertical="center"/>
      <protection locked="0"/>
    </xf>
    <xf numFmtId="49" fontId="41" fillId="0" borderId="28" xfId="0" applyNumberFormat="1" applyFont="1" applyBorder="1" applyAlignment="1" applyProtection="1">
      <alignment horizontal="left" vertical="center" wrapText="1"/>
      <protection locked="0"/>
    </xf>
    <xf numFmtId="0" fontId="41" fillId="0" borderId="28" xfId="0" applyFont="1" applyBorder="1" applyAlignment="1" applyProtection="1">
      <alignment horizontal="left" vertical="center" wrapText="1"/>
      <protection locked="0"/>
    </xf>
    <xf numFmtId="0" fontId="41" fillId="0" borderId="28" xfId="0" applyFont="1" applyBorder="1" applyAlignment="1" applyProtection="1">
      <alignment horizontal="center" vertical="center" wrapText="1"/>
      <protection locked="0"/>
    </xf>
    <xf numFmtId="167" fontId="41" fillId="0" borderId="28" xfId="0" applyNumberFormat="1" applyFont="1" applyBorder="1" applyAlignment="1" applyProtection="1">
      <alignment vertical="center"/>
      <protection locked="0"/>
    </xf>
    <xf numFmtId="4" fontId="41" fillId="5" borderId="28" xfId="0" applyNumberFormat="1" applyFont="1" applyFill="1" applyBorder="1" applyAlignment="1" applyProtection="1">
      <alignment vertical="center"/>
      <protection locked="0"/>
    </xf>
    <xf numFmtId="4" fontId="41" fillId="0" borderId="28" xfId="0" applyNumberFormat="1" applyFont="1" applyBorder="1" applyAlignment="1" applyProtection="1">
      <alignment vertical="center"/>
      <protection locked="0"/>
    </xf>
    <xf numFmtId="0" fontId="41" fillId="0" borderId="5" xfId="0" applyFont="1" applyBorder="1" applyAlignment="1">
      <alignment vertical="center"/>
    </xf>
    <xf numFmtId="0" fontId="41" fillId="5" borderId="28" xfId="0" applyFont="1" applyFill="1" applyBorder="1" applyAlignment="1" applyProtection="1">
      <alignment horizontal="left" vertical="center"/>
      <protection locked="0"/>
    </xf>
    <xf numFmtId="0" fontId="41" fillId="0" borderId="0" xfId="0" applyFont="1" applyBorder="1" applyAlignment="1">
      <alignment horizontal="center" vertical="center"/>
    </xf>
    <xf numFmtId="0" fontId="40" fillId="0" borderId="0" xfId="0" applyFont="1" applyAlignment="1">
      <alignment horizontal="left" vertical="center"/>
    </xf>
    <xf numFmtId="0" fontId="40" fillId="0" borderId="0" xfId="0" applyFont="1" applyAlignment="1">
      <alignment horizontal="left" vertical="center" wrapText="1"/>
    </xf>
    <xf numFmtId="167" fontId="11" fillId="0" borderId="0" xfId="0" applyNumberFormat="1" applyFont="1" applyAlignment="1">
      <alignment vertical="center"/>
    </xf>
    <xf numFmtId="0" fontId="39" fillId="0" borderId="0" xfId="0" applyFont="1" applyBorder="1" applyAlignment="1">
      <alignment vertical="center" wrapText="1"/>
    </xf>
    <xf numFmtId="0" fontId="0" fillId="0" borderId="23" xfId="0" applyFont="1" applyBorder="1" applyAlignment="1">
      <alignment vertical="center"/>
    </xf>
    <xf numFmtId="0" fontId="0" fillId="0" borderId="24" xfId="0" applyFont="1" applyBorder="1" applyAlignment="1">
      <alignment vertical="center"/>
    </xf>
    <xf numFmtId="0" fontId="0" fillId="0" borderId="2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167" fontId="10" fillId="0" borderId="0" xfId="0" applyNumberFormat="1" applyFont="1" applyBorder="1" applyAlignment="1">
      <alignment vertical="center"/>
    </xf>
    <xf numFmtId="0" fontId="1" fillId="0" borderId="24" xfId="0" applyFont="1" applyBorder="1" applyAlignment="1">
      <alignment horizontal="center"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6" fillId="0" borderId="0" xfId="0" applyFont="1" applyBorder="1" applyAlignment="1">
      <alignment horizontal="left"/>
    </xf>
    <xf numFmtId="4" fontId="6" fillId="0" borderId="0" xfId="0" applyNumberFormat="1" applyFont="1" applyBorder="1" applyAlignment="1"/>
    <xf numFmtId="0" fontId="0" fillId="0" borderId="0" xfId="0" applyAlignment="1" applyProtection="1">
      <alignment vertical="top"/>
      <protection locked="0"/>
    </xf>
    <xf numFmtId="0" fontId="42" fillId="0" borderId="29" xfId="0" applyFont="1" applyBorder="1" applyAlignment="1" applyProtection="1">
      <alignment vertical="center" wrapText="1"/>
      <protection locked="0"/>
    </xf>
    <xf numFmtId="0" fontId="42" fillId="0" borderId="30" xfId="0" applyFont="1" applyBorder="1" applyAlignment="1" applyProtection="1">
      <alignment vertical="center" wrapText="1"/>
      <protection locked="0"/>
    </xf>
    <xf numFmtId="0" fontId="42" fillId="0" borderId="31" xfId="0" applyFont="1" applyBorder="1" applyAlignment="1" applyProtection="1">
      <alignment vertical="center" wrapText="1"/>
      <protection locked="0"/>
    </xf>
    <xf numFmtId="0" fontId="42" fillId="0" borderId="32" xfId="0" applyFont="1" applyBorder="1" applyAlignment="1" applyProtection="1">
      <alignment horizontal="center" vertical="center" wrapText="1"/>
      <protection locked="0"/>
    </xf>
    <xf numFmtId="0" fontId="42" fillId="0" borderId="33" xfId="0" applyFont="1" applyBorder="1" applyAlignment="1" applyProtection="1">
      <alignment horizontal="center" vertical="center" wrapText="1"/>
      <protection locked="0"/>
    </xf>
    <xf numFmtId="0" fontId="42" fillId="0" borderId="32" xfId="0" applyFont="1" applyBorder="1" applyAlignment="1" applyProtection="1">
      <alignment vertical="center" wrapText="1"/>
      <protection locked="0"/>
    </xf>
    <xf numFmtId="0" fontId="42" fillId="0" borderId="33" xfId="0" applyFont="1" applyBorder="1" applyAlignment="1" applyProtection="1">
      <alignment vertical="center" wrapText="1"/>
      <protection locked="0"/>
    </xf>
    <xf numFmtId="0" fontId="44" fillId="0" borderId="1" xfId="0"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5" fillId="0" borderId="32" xfId="0" applyFont="1" applyBorder="1" applyAlignment="1" applyProtection="1">
      <alignment vertical="center" wrapText="1"/>
      <protection locked="0"/>
    </xf>
    <xf numFmtId="0" fontId="45" fillId="0" borderId="1" xfId="0" applyFont="1" applyBorder="1" applyAlignment="1" applyProtection="1">
      <alignment vertical="center" wrapText="1"/>
      <protection locked="0"/>
    </xf>
    <xf numFmtId="0" fontId="45" fillId="0" borderId="1" xfId="0" applyFont="1" applyBorder="1" applyAlignment="1" applyProtection="1">
      <alignment vertical="center"/>
      <protection locked="0"/>
    </xf>
    <xf numFmtId="0" fontId="45" fillId="0" borderId="1" xfId="0" applyFont="1" applyBorder="1" applyAlignment="1" applyProtection="1">
      <alignment horizontal="left" vertical="center"/>
      <protection locked="0"/>
    </xf>
    <xf numFmtId="49" fontId="45" fillId="0" borderId="1" xfId="0" applyNumberFormat="1" applyFont="1" applyBorder="1" applyAlignment="1" applyProtection="1">
      <alignment vertical="center" wrapText="1"/>
      <protection locked="0"/>
    </xf>
    <xf numFmtId="0" fontId="42" fillId="0" borderId="35" xfId="0" applyFont="1" applyBorder="1" applyAlignment="1" applyProtection="1">
      <alignment vertical="center" wrapText="1"/>
      <protection locked="0"/>
    </xf>
    <xf numFmtId="0" fontId="46" fillId="0" borderId="34" xfId="0" applyFont="1" applyBorder="1" applyAlignment="1" applyProtection="1">
      <alignment vertical="center" wrapText="1"/>
      <protection locked="0"/>
    </xf>
    <xf numFmtId="0" fontId="42" fillId="0" borderId="36" xfId="0" applyFont="1" applyBorder="1" applyAlignment="1" applyProtection="1">
      <alignment vertical="center" wrapText="1"/>
      <protection locked="0"/>
    </xf>
    <xf numFmtId="0" fontId="42" fillId="0" borderId="1" xfId="0" applyFont="1" applyBorder="1" applyAlignment="1" applyProtection="1">
      <alignment vertical="top"/>
      <protection locked="0"/>
    </xf>
    <xf numFmtId="0" fontId="42" fillId="0" borderId="0" xfId="0" applyFont="1" applyAlignment="1" applyProtection="1">
      <alignment vertical="top"/>
      <protection locked="0"/>
    </xf>
    <xf numFmtId="0" fontId="42" fillId="0" borderId="29" xfId="0" applyFont="1" applyBorder="1" applyAlignment="1" applyProtection="1">
      <alignment horizontal="left" vertical="center"/>
      <protection locked="0"/>
    </xf>
    <xf numFmtId="0" fontId="42" fillId="0" borderId="30" xfId="0" applyFont="1" applyBorder="1" applyAlignment="1" applyProtection="1">
      <alignment horizontal="left" vertical="center"/>
      <protection locked="0"/>
    </xf>
    <xf numFmtId="0" fontId="42" fillId="0" borderId="31" xfId="0" applyFont="1" applyBorder="1" applyAlignment="1" applyProtection="1">
      <alignment horizontal="left" vertical="center"/>
      <protection locked="0"/>
    </xf>
    <xf numFmtId="0" fontId="42" fillId="0" borderId="32" xfId="0" applyFont="1" applyBorder="1" applyAlignment="1" applyProtection="1">
      <alignment horizontal="left" vertical="center"/>
      <protection locked="0"/>
    </xf>
    <xf numFmtId="0" fontId="42" fillId="0" borderId="33" xfId="0" applyFont="1" applyBorder="1" applyAlignment="1" applyProtection="1">
      <alignment horizontal="left" vertical="center"/>
      <protection locked="0"/>
    </xf>
    <xf numFmtId="0" fontId="44" fillId="0" borderId="1" xfId="0" applyFont="1" applyBorder="1" applyAlignment="1" applyProtection="1">
      <alignment horizontal="left" vertical="center"/>
      <protection locked="0"/>
    </xf>
    <xf numFmtId="0" fontId="47" fillId="0" borderId="0" xfId="0" applyFont="1" applyAlignment="1" applyProtection="1">
      <alignment horizontal="left" vertical="center"/>
      <protection locked="0"/>
    </xf>
    <xf numFmtId="0" fontId="44" fillId="0" borderId="34" xfId="0" applyFont="1" applyBorder="1" applyAlignment="1" applyProtection="1">
      <alignment horizontal="left" vertical="center"/>
      <protection locked="0"/>
    </xf>
    <xf numFmtId="0" fontId="44" fillId="0" borderId="34" xfId="0" applyFont="1" applyBorder="1" applyAlignment="1" applyProtection="1">
      <alignment horizontal="center" vertical="center"/>
      <protection locked="0"/>
    </xf>
    <xf numFmtId="0" fontId="47" fillId="0" borderId="34" xfId="0" applyFont="1" applyBorder="1" applyAlignment="1" applyProtection="1">
      <alignment horizontal="left" vertical="center"/>
      <protection locked="0"/>
    </xf>
    <xf numFmtId="0" fontId="48" fillId="0" borderId="1"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1" xfId="0" applyFont="1" applyBorder="1" applyAlignment="1" applyProtection="1">
      <alignment horizontal="center" vertical="center"/>
      <protection locked="0"/>
    </xf>
    <xf numFmtId="0" fontId="45" fillId="0" borderId="32" xfId="0" applyFont="1" applyBorder="1" applyAlignment="1" applyProtection="1">
      <alignment horizontal="left" vertical="center"/>
      <protection locked="0"/>
    </xf>
    <xf numFmtId="0" fontId="45" fillId="2" borderId="1" xfId="0" applyFont="1" applyFill="1" applyBorder="1" applyAlignment="1" applyProtection="1">
      <alignment horizontal="left" vertical="center"/>
      <protection locked="0"/>
    </xf>
    <xf numFmtId="0" fontId="45" fillId="2" borderId="1" xfId="0" applyFont="1" applyFill="1" applyBorder="1" applyAlignment="1" applyProtection="1">
      <alignment horizontal="center" vertical="center"/>
      <protection locked="0"/>
    </xf>
    <xf numFmtId="0" fontId="42" fillId="0" borderId="35" xfId="0" applyFont="1" applyBorder="1" applyAlignment="1" applyProtection="1">
      <alignment horizontal="left" vertical="center"/>
      <protection locked="0"/>
    </xf>
    <xf numFmtId="0" fontId="46" fillId="0" borderId="34" xfId="0" applyFont="1" applyBorder="1" applyAlignment="1" applyProtection="1">
      <alignment horizontal="left" vertical="center"/>
      <protection locked="0"/>
    </xf>
    <xf numFmtId="0" fontId="42" fillId="0" borderId="36"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6" fillId="0" borderId="1" xfId="0" applyFont="1" applyBorder="1" applyAlignment="1" applyProtection="1">
      <alignment horizontal="left" vertical="center"/>
      <protection locked="0"/>
    </xf>
    <xf numFmtId="0" fontId="47" fillId="0" borderId="1" xfId="0" applyFont="1" applyBorder="1" applyAlignment="1" applyProtection="1">
      <alignment horizontal="left" vertical="center"/>
      <protection locked="0"/>
    </xf>
    <xf numFmtId="0" fontId="45" fillId="0" borderId="34" xfId="0" applyFont="1" applyBorder="1" applyAlignment="1" applyProtection="1">
      <alignment horizontal="left" vertical="center"/>
      <protection locked="0"/>
    </xf>
    <xf numFmtId="0" fontId="42" fillId="0" borderId="1" xfId="0" applyFont="1" applyBorder="1" applyAlignment="1" applyProtection="1">
      <alignment horizontal="left" vertical="center" wrapText="1"/>
      <protection locked="0"/>
    </xf>
    <xf numFmtId="0" fontId="45" fillId="0" borderId="1" xfId="0" applyFont="1" applyBorder="1" applyAlignment="1" applyProtection="1">
      <alignment horizontal="center" vertical="center" wrapText="1"/>
      <protection locked="0"/>
    </xf>
    <xf numFmtId="0" fontId="42" fillId="0" borderId="29" xfId="0" applyFont="1" applyBorder="1" applyAlignment="1" applyProtection="1">
      <alignment horizontal="left" vertical="center" wrapText="1"/>
      <protection locked="0"/>
    </xf>
    <xf numFmtId="0" fontId="42" fillId="0" borderId="30" xfId="0" applyFont="1" applyBorder="1" applyAlignment="1" applyProtection="1">
      <alignment horizontal="left" vertical="center" wrapText="1"/>
      <protection locked="0"/>
    </xf>
    <xf numFmtId="0" fontId="42" fillId="0" borderId="31"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7" fillId="0" borderId="32" xfId="0" applyFont="1" applyBorder="1" applyAlignment="1" applyProtection="1">
      <alignment horizontal="left" vertical="center" wrapText="1"/>
      <protection locked="0"/>
    </xf>
    <xf numFmtId="0" fontId="47" fillId="0" borderId="33" xfId="0" applyFont="1" applyBorder="1" applyAlignment="1" applyProtection="1">
      <alignment horizontal="left" vertical="center" wrapText="1"/>
      <protection locked="0"/>
    </xf>
    <xf numFmtId="0" fontId="45" fillId="0" borderId="32"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wrapText="1"/>
      <protection locked="0"/>
    </xf>
    <xf numFmtId="0" fontId="45" fillId="0" borderId="33" xfId="0" applyFont="1" applyBorder="1" applyAlignment="1" applyProtection="1">
      <alignment horizontal="left" vertical="center"/>
      <protection locked="0"/>
    </xf>
    <xf numFmtId="0" fontId="45" fillId="0" borderId="35" xfId="0" applyFont="1" applyBorder="1" applyAlignment="1" applyProtection="1">
      <alignment horizontal="left" vertical="center" wrapText="1"/>
      <protection locked="0"/>
    </xf>
    <xf numFmtId="0" fontId="45" fillId="0" borderId="34" xfId="0" applyFont="1" applyBorder="1" applyAlignment="1" applyProtection="1">
      <alignment horizontal="left" vertical="center" wrapText="1"/>
      <protection locked="0"/>
    </xf>
    <xf numFmtId="0" fontId="45" fillId="0" borderId="36" xfId="0" applyFont="1" applyBorder="1" applyAlignment="1" applyProtection="1">
      <alignment horizontal="left" vertical="center" wrapText="1"/>
      <protection locked="0"/>
    </xf>
    <xf numFmtId="0" fontId="45" fillId="0" borderId="1" xfId="0" applyFont="1" applyBorder="1" applyAlignment="1" applyProtection="1">
      <alignment horizontal="left" vertical="top"/>
      <protection locked="0"/>
    </xf>
    <xf numFmtId="0" fontId="45" fillId="0" borderId="1" xfId="0" applyFont="1" applyBorder="1" applyAlignment="1" applyProtection="1">
      <alignment horizontal="center" vertical="top"/>
      <protection locked="0"/>
    </xf>
    <xf numFmtId="0" fontId="45" fillId="0" borderId="35" xfId="0" applyFont="1" applyBorder="1" applyAlignment="1" applyProtection="1">
      <alignment horizontal="left" vertical="center"/>
      <protection locked="0"/>
    </xf>
    <xf numFmtId="0" fontId="45" fillId="0" borderId="36" xfId="0" applyFont="1" applyBorder="1" applyAlignment="1" applyProtection="1">
      <alignment horizontal="left" vertical="center"/>
      <protection locked="0"/>
    </xf>
    <xf numFmtId="0" fontId="47" fillId="0" borderId="0" xfId="0" applyFont="1" applyAlignment="1" applyProtection="1">
      <alignment vertical="center"/>
      <protection locked="0"/>
    </xf>
    <xf numFmtId="0" fontId="44" fillId="0" borderId="1" xfId="0" applyFont="1" applyBorder="1" applyAlignment="1" applyProtection="1">
      <alignment vertical="center"/>
      <protection locked="0"/>
    </xf>
    <xf numFmtId="0" fontId="47" fillId="0" borderId="34" xfId="0" applyFont="1" applyBorder="1" applyAlignment="1" applyProtection="1">
      <alignment vertical="center"/>
      <protection locked="0"/>
    </xf>
    <xf numFmtId="0" fontId="44"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5"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44" fillId="0" borderId="34" xfId="0" applyFont="1" applyBorder="1" applyAlignment="1" applyProtection="1">
      <alignment horizontal="left"/>
      <protection locked="0"/>
    </xf>
    <xf numFmtId="0" fontId="47" fillId="0" borderId="34" xfId="0" applyFont="1" applyBorder="1" applyAlignment="1" applyProtection="1">
      <protection locked="0"/>
    </xf>
    <xf numFmtId="0" fontId="42" fillId="0" borderId="32" xfId="0" applyFont="1" applyBorder="1" applyAlignment="1" applyProtection="1">
      <alignment vertical="top"/>
      <protection locked="0"/>
    </xf>
    <xf numFmtId="0" fontId="42" fillId="0" borderId="33" xfId="0" applyFont="1" applyBorder="1" applyAlignment="1" applyProtection="1">
      <alignment vertical="top"/>
      <protection locked="0"/>
    </xf>
    <xf numFmtId="0" fontId="42" fillId="0" borderId="1" xfId="0" applyFont="1" applyBorder="1" applyAlignment="1" applyProtection="1">
      <alignment horizontal="center" vertical="center"/>
      <protection locked="0"/>
    </xf>
    <xf numFmtId="0" fontId="42" fillId="0" borderId="1" xfId="0" applyFont="1" applyBorder="1" applyAlignment="1" applyProtection="1">
      <alignment horizontal="left" vertical="top"/>
      <protection locked="0"/>
    </xf>
    <xf numFmtId="0" fontId="42" fillId="0" borderId="35" xfId="0" applyFont="1" applyBorder="1" applyAlignment="1" applyProtection="1">
      <alignment vertical="top"/>
      <protection locked="0"/>
    </xf>
    <xf numFmtId="0" fontId="42" fillId="0" borderId="34" xfId="0" applyFont="1" applyBorder="1" applyAlignment="1" applyProtection="1">
      <alignment vertical="top"/>
      <protection locked="0"/>
    </xf>
    <xf numFmtId="0" fontId="42" fillId="0" borderId="36" xfId="0" applyFont="1" applyBorder="1" applyAlignment="1" applyProtection="1">
      <alignment vertical="top"/>
      <protection locked="0"/>
    </xf>
    <xf numFmtId="0" fontId="20" fillId="0" borderId="0" xfId="0" applyFont="1" applyAlignment="1">
      <alignment horizontal="left" vertical="top" wrapText="1"/>
    </xf>
    <xf numFmtId="0" fontId="20" fillId="0" borderId="0" xfId="0" applyFont="1" applyAlignment="1">
      <alignment horizontal="left" vertical="center"/>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49" fontId="2" fillId="5"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 fontId="21"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20" fillId="0" borderId="0" xfId="0" applyNumberFormat="1" applyFont="1" applyBorder="1" applyAlignment="1">
      <alignment vertical="center"/>
    </xf>
    <xf numFmtId="0" fontId="3" fillId="6" borderId="10" xfId="0" applyFont="1" applyFill="1" applyBorder="1" applyAlignment="1">
      <alignment horizontal="left" vertical="center"/>
    </xf>
    <xf numFmtId="0" fontId="0" fillId="6" borderId="10" xfId="0" applyFont="1" applyFill="1" applyBorder="1" applyAlignment="1">
      <alignment vertical="center"/>
    </xf>
    <xf numFmtId="4" fontId="3" fillId="6" borderId="10" xfId="0" applyNumberFormat="1" applyFont="1" applyFill="1" applyBorder="1" applyAlignment="1">
      <alignment vertical="center"/>
    </xf>
    <xf numFmtId="0" fontId="0" fillId="6" borderId="11"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3" fillId="0" borderId="15" xfId="0" applyFont="1" applyBorder="1" applyAlignment="1">
      <alignment horizontal="center" vertical="center"/>
    </xf>
    <xf numFmtId="0" fontId="23"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7" borderId="9" xfId="0" applyFont="1" applyFill="1" applyBorder="1" applyAlignment="1">
      <alignment horizontal="center" vertical="center"/>
    </xf>
    <xf numFmtId="0" fontId="2" fillId="7" borderId="10" xfId="0" applyFont="1" applyFill="1" applyBorder="1" applyAlignment="1">
      <alignment horizontal="left" vertical="center"/>
    </xf>
    <xf numFmtId="0" fontId="2" fillId="7" borderId="10" xfId="0" applyFont="1" applyFill="1" applyBorder="1" applyAlignment="1">
      <alignment horizontal="center" vertical="center"/>
    </xf>
    <xf numFmtId="0" fontId="2" fillId="7" borderId="10" xfId="0" applyFont="1" applyFill="1" applyBorder="1" applyAlignment="1">
      <alignment horizontal="right" vertical="center"/>
    </xf>
    <xf numFmtId="4" fontId="28" fillId="0" borderId="0" xfId="0" applyNumberFormat="1" applyFont="1" applyAlignment="1">
      <alignment vertical="center"/>
    </xf>
    <xf numFmtId="0" fontId="28" fillId="0" borderId="0" xfId="0" applyFont="1" applyAlignment="1">
      <alignment vertical="center"/>
    </xf>
    <xf numFmtId="0" fontId="27" fillId="0" borderId="0" xfId="0" applyFont="1" applyAlignment="1">
      <alignment horizontal="left" vertical="center" wrapText="1"/>
    </xf>
    <xf numFmtId="4" fontId="28" fillId="0" borderId="0" xfId="0" applyNumberFormat="1" applyFont="1" applyAlignment="1">
      <alignment horizontal="right" vertical="center"/>
    </xf>
    <xf numFmtId="4" fontId="7" fillId="0" borderId="0" xfId="0" applyNumberFormat="1" applyFont="1" applyAlignment="1">
      <alignment vertical="center"/>
    </xf>
    <xf numFmtId="0" fontId="7" fillId="0" borderId="0" xfId="0" applyFont="1" applyAlignment="1">
      <alignment vertical="center"/>
    </xf>
    <xf numFmtId="0" fontId="31" fillId="0" borderId="0" xfId="0" applyFont="1" applyAlignment="1">
      <alignment horizontal="left" vertical="center" wrapText="1"/>
    </xf>
    <xf numFmtId="4" fontId="24" fillId="0" borderId="0" xfId="0" applyNumberFormat="1" applyFont="1" applyAlignment="1">
      <alignment horizontal="right" vertical="center"/>
    </xf>
    <xf numFmtId="4" fontId="24" fillId="0" borderId="0" xfId="0" applyNumberFormat="1" applyFont="1" applyAlignment="1">
      <alignment vertical="center"/>
    </xf>
    <xf numFmtId="0" fontId="16" fillId="4" borderId="0" xfId="0" applyFont="1" applyFill="1" applyAlignment="1">
      <alignment horizontal="center" vertical="center"/>
    </xf>
    <xf numFmtId="0" fontId="0" fillId="0" borderId="0" xfId="0"/>
    <xf numFmtId="0" fontId="19" fillId="0" borderId="0" xfId="0" applyFont="1" applyBorder="1" applyAlignment="1">
      <alignment horizontal="left" vertical="center" wrapText="1"/>
    </xf>
    <xf numFmtId="0" fontId="19"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Font="1" applyBorder="1" applyAlignment="1">
      <alignmen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0" fillId="0" borderId="0" xfId="0" applyFont="1" applyAlignment="1">
      <alignment vertical="center"/>
    </xf>
    <xf numFmtId="0" fontId="33" fillId="3" borderId="0" xfId="1" applyFont="1" applyFill="1" applyAlignment="1">
      <alignment vertical="center"/>
    </xf>
    <xf numFmtId="0" fontId="45" fillId="0" borderId="1" xfId="0" applyFont="1" applyBorder="1" applyAlignment="1" applyProtection="1">
      <alignment horizontal="left" vertical="center"/>
      <protection locked="0"/>
    </xf>
    <xf numFmtId="0" fontId="45" fillId="0" borderId="1" xfId="0" applyFont="1" applyBorder="1" applyAlignment="1" applyProtection="1">
      <alignment horizontal="left" vertical="top"/>
      <protection locked="0"/>
    </xf>
    <xf numFmtId="0" fontId="44" fillId="0" borderId="34" xfId="0" applyFont="1" applyBorder="1" applyAlignment="1" applyProtection="1">
      <alignment horizontal="left"/>
      <protection locked="0"/>
    </xf>
    <xf numFmtId="0" fontId="43" fillId="0" borderId="1"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protection locked="0"/>
    </xf>
    <xf numFmtId="49" fontId="45" fillId="0" borderId="1" xfId="0" applyNumberFormat="1" applyFont="1" applyBorder="1" applyAlignment="1" applyProtection="1">
      <alignment horizontal="left" vertical="center" wrapText="1"/>
      <protection locked="0"/>
    </xf>
    <xf numFmtId="0" fontId="45" fillId="0" borderId="1" xfId="0" applyFont="1" applyBorder="1" applyAlignment="1" applyProtection="1">
      <alignment horizontal="left" vertical="center" wrapText="1"/>
      <protection locked="0"/>
    </xf>
    <xf numFmtId="0" fontId="44"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cstate="print"/>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M66"/>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6" t="s">
        <v>0</v>
      </c>
      <c r="B1" s="17"/>
      <c r="C1" s="17"/>
      <c r="D1" s="18" t="s">
        <v>1</v>
      </c>
      <c r="E1" s="17"/>
      <c r="F1" s="17"/>
      <c r="G1" s="17"/>
      <c r="H1" s="17"/>
      <c r="I1" s="17"/>
      <c r="J1" s="17"/>
      <c r="K1" s="19" t="s">
        <v>2</v>
      </c>
      <c r="L1" s="19"/>
      <c r="M1" s="19"/>
      <c r="N1" s="19"/>
      <c r="O1" s="19"/>
      <c r="P1" s="19"/>
      <c r="Q1" s="19"/>
      <c r="R1" s="19"/>
      <c r="S1" s="19"/>
      <c r="T1" s="17"/>
      <c r="U1" s="17"/>
      <c r="V1" s="17"/>
      <c r="W1" s="19" t="s">
        <v>3</v>
      </c>
      <c r="X1" s="19"/>
      <c r="Y1" s="19"/>
      <c r="Z1" s="19"/>
      <c r="AA1" s="19"/>
      <c r="AB1" s="19"/>
      <c r="AC1" s="19"/>
      <c r="AD1" s="19"/>
      <c r="AE1" s="19"/>
      <c r="AF1" s="19"/>
      <c r="AG1" s="19"/>
      <c r="AH1" s="19"/>
      <c r="AI1" s="20"/>
      <c r="AJ1" s="21"/>
      <c r="AK1" s="21"/>
      <c r="AL1" s="21"/>
      <c r="AM1" s="21"/>
      <c r="AN1" s="21"/>
      <c r="AO1" s="21"/>
      <c r="AP1" s="21"/>
      <c r="AQ1" s="21"/>
      <c r="AR1" s="21"/>
      <c r="AS1" s="21"/>
      <c r="AT1" s="21"/>
      <c r="AU1" s="21"/>
      <c r="AV1" s="21"/>
      <c r="AW1" s="21"/>
      <c r="AX1" s="21"/>
      <c r="AY1" s="21"/>
      <c r="AZ1" s="21"/>
      <c r="BA1" s="22" t="s">
        <v>4</v>
      </c>
      <c r="BB1" s="22" t="s">
        <v>5</v>
      </c>
      <c r="BC1" s="21"/>
      <c r="BD1" s="21"/>
      <c r="BE1" s="21"/>
      <c r="BF1" s="21"/>
      <c r="BG1" s="21"/>
      <c r="BH1" s="21"/>
      <c r="BI1" s="21"/>
      <c r="BJ1" s="21"/>
      <c r="BK1" s="21"/>
      <c r="BL1" s="21"/>
      <c r="BM1" s="21"/>
      <c r="BN1" s="21"/>
      <c r="BO1" s="21"/>
      <c r="BP1" s="21"/>
      <c r="BQ1" s="21"/>
      <c r="BR1" s="21"/>
      <c r="BT1" s="23" t="s">
        <v>6</v>
      </c>
      <c r="BU1" s="23" t="s">
        <v>6</v>
      </c>
      <c r="BV1" s="23" t="s">
        <v>7</v>
      </c>
    </row>
    <row r="2" spans="1:74" ht="36.950000000000003" customHeight="1">
      <c r="AR2" s="369" t="s">
        <v>8</v>
      </c>
      <c r="AS2" s="370"/>
      <c r="AT2" s="370"/>
      <c r="AU2" s="370"/>
      <c r="AV2" s="370"/>
      <c r="AW2" s="370"/>
      <c r="AX2" s="370"/>
      <c r="AY2" s="370"/>
      <c r="AZ2" s="370"/>
      <c r="BA2" s="370"/>
      <c r="BB2" s="370"/>
      <c r="BC2" s="370"/>
      <c r="BD2" s="370"/>
      <c r="BE2" s="370"/>
      <c r="BS2" s="24" t="s">
        <v>9</v>
      </c>
      <c r="BT2" s="24" t="s">
        <v>10</v>
      </c>
    </row>
    <row r="3" spans="1:74" ht="6.95"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7"/>
      <c r="BS3" s="24" t="s">
        <v>9</v>
      </c>
      <c r="BT3" s="24" t="s">
        <v>11</v>
      </c>
    </row>
    <row r="4" spans="1:74" ht="36.950000000000003" customHeight="1">
      <c r="B4" s="28"/>
      <c r="C4" s="29"/>
      <c r="D4" s="30" t="s">
        <v>12</v>
      </c>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31"/>
      <c r="AS4" s="32" t="s">
        <v>13</v>
      </c>
      <c r="BE4" s="33" t="s">
        <v>14</v>
      </c>
      <c r="BS4" s="24" t="s">
        <v>15</v>
      </c>
    </row>
    <row r="5" spans="1:74" ht="14.45" customHeight="1">
      <c r="B5" s="28"/>
      <c r="C5" s="29"/>
      <c r="D5" s="34" t="s">
        <v>16</v>
      </c>
      <c r="E5" s="29"/>
      <c r="F5" s="29"/>
      <c r="G5" s="29"/>
      <c r="H5" s="29"/>
      <c r="I5" s="29"/>
      <c r="J5" s="29"/>
      <c r="K5" s="332" t="s">
        <v>17</v>
      </c>
      <c r="L5" s="333"/>
      <c r="M5" s="333"/>
      <c r="N5" s="333"/>
      <c r="O5" s="333"/>
      <c r="P5" s="333"/>
      <c r="Q5" s="333"/>
      <c r="R5" s="333"/>
      <c r="S5" s="333"/>
      <c r="T5" s="333"/>
      <c r="U5" s="333"/>
      <c r="V5" s="333"/>
      <c r="W5" s="333"/>
      <c r="X5" s="333"/>
      <c r="Y5" s="333"/>
      <c r="Z5" s="333"/>
      <c r="AA5" s="333"/>
      <c r="AB5" s="333"/>
      <c r="AC5" s="333"/>
      <c r="AD5" s="333"/>
      <c r="AE5" s="333"/>
      <c r="AF5" s="333"/>
      <c r="AG5" s="333"/>
      <c r="AH5" s="333"/>
      <c r="AI5" s="333"/>
      <c r="AJ5" s="333"/>
      <c r="AK5" s="333"/>
      <c r="AL5" s="333"/>
      <c r="AM5" s="333"/>
      <c r="AN5" s="333"/>
      <c r="AO5" s="333"/>
      <c r="AP5" s="29"/>
      <c r="AQ5" s="31"/>
      <c r="BE5" s="330" t="s">
        <v>18</v>
      </c>
      <c r="BS5" s="24" t="s">
        <v>9</v>
      </c>
    </row>
    <row r="6" spans="1:74" ht="36.950000000000003" customHeight="1">
      <c r="B6" s="28"/>
      <c r="C6" s="29"/>
      <c r="D6" s="36" t="s">
        <v>19</v>
      </c>
      <c r="E6" s="29"/>
      <c r="F6" s="29"/>
      <c r="G6" s="29"/>
      <c r="H6" s="29"/>
      <c r="I6" s="29"/>
      <c r="J6" s="29"/>
      <c r="K6" s="334" t="s">
        <v>20</v>
      </c>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29"/>
      <c r="AQ6" s="31"/>
      <c r="BE6" s="331"/>
      <c r="BS6" s="24" t="s">
        <v>9</v>
      </c>
    </row>
    <row r="7" spans="1:74" ht="14.45" customHeight="1">
      <c r="B7" s="28"/>
      <c r="C7" s="29"/>
      <c r="D7" s="37" t="s">
        <v>21</v>
      </c>
      <c r="E7" s="29"/>
      <c r="F7" s="29"/>
      <c r="G7" s="29"/>
      <c r="H7" s="29"/>
      <c r="I7" s="29"/>
      <c r="J7" s="29"/>
      <c r="K7" s="35" t="s">
        <v>5</v>
      </c>
      <c r="L7" s="29"/>
      <c r="M7" s="29"/>
      <c r="N7" s="29"/>
      <c r="O7" s="29"/>
      <c r="P7" s="29"/>
      <c r="Q7" s="29"/>
      <c r="R7" s="29"/>
      <c r="S7" s="29"/>
      <c r="T7" s="29"/>
      <c r="U7" s="29"/>
      <c r="V7" s="29"/>
      <c r="W7" s="29"/>
      <c r="X7" s="29"/>
      <c r="Y7" s="29"/>
      <c r="Z7" s="29"/>
      <c r="AA7" s="29"/>
      <c r="AB7" s="29"/>
      <c r="AC7" s="29"/>
      <c r="AD7" s="29"/>
      <c r="AE7" s="29"/>
      <c r="AF7" s="29"/>
      <c r="AG7" s="29"/>
      <c r="AH7" s="29"/>
      <c r="AI7" s="29"/>
      <c r="AJ7" s="29"/>
      <c r="AK7" s="37" t="s">
        <v>22</v>
      </c>
      <c r="AL7" s="29"/>
      <c r="AM7" s="29"/>
      <c r="AN7" s="35" t="s">
        <v>5</v>
      </c>
      <c r="AO7" s="29"/>
      <c r="AP7" s="29"/>
      <c r="AQ7" s="31"/>
      <c r="BE7" s="331"/>
      <c r="BS7" s="24" t="s">
        <v>9</v>
      </c>
    </row>
    <row r="8" spans="1:74" ht="14.45" customHeight="1">
      <c r="B8" s="28"/>
      <c r="C8" s="29"/>
      <c r="D8" s="37" t="s">
        <v>23</v>
      </c>
      <c r="E8" s="29"/>
      <c r="F8" s="29"/>
      <c r="G8" s="29"/>
      <c r="H8" s="29"/>
      <c r="I8" s="29"/>
      <c r="J8" s="29"/>
      <c r="K8" s="35" t="s">
        <v>24</v>
      </c>
      <c r="L8" s="29"/>
      <c r="M8" s="29"/>
      <c r="N8" s="29"/>
      <c r="O8" s="29"/>
      <c r="P8" s="29"/>
      <c r="Q8" s="29"/>
      <c r="R8" s="29"/>
      <c r="S8" s="29"/>
      <c r="T8" s="29"/>
      <c r="U8" s="29"/>
      <c r="V8" s="29"/>
      <c r="W8" s="29"/>
      <c r="X8" s="29"/>
      <c r="Y8" s="29"/>
      <c r="Z8" s="29"/>
      <c r="AA8" s="29"/>
      <c r="AB8" s="29"/>
      <c r="AC8" s="29"/>
      <c r="AD8" s="29"/>
      <c r="AE8" s="29"/>
      <c r="AF8" s="29"/>
      <c r="AG8" s="29"/>
      <c r="AH8" s="29"/>
      <c r="AI8" s="29"/>
      <c r="AJ8" s="29"/>
      <c r="AK8" s="37" t="s">
        <v>25</v>
      </c>
      <c r="AL8" s="29"/>
      <c r="AM8" s="29"/>
      <c r="AN8" s="38" t="s">
        <v>26</v>
      </c>
      <c r="AO8" s="29"/>
      <c r="AP8" s="29"/>
      <c r="AQ8" s="31"/>
      <c r="BE8" s="331"/>
      <c r="BS8" s="24" t="s">
        <v>9</v>
      </c>
    </row>
    <row r="9" spans="1:74" ht="14.45" customHeight="1">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31"/>
      <c r="BE9" s="331"/>
      <c r="BS9" s="24" t="s">
        <v>9</v>
      </c>
    </row>
    <row r="10" spans="1:74" ht="14.45" customHeight="1">
      <c r="B10" s="28"/>
      <c r="C10" s="29"/>
      <c r="D10" s="37" t="s">
        <v>27</v>
      </c>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37" t="s">
        <v>28</v>
      </c>
      <c r="AL10" s="29"/>
      <c r="AM10" s="29"/>
      <c r="AN10" s="35" t="s">
        <v>5</v>
      </c>
      <c r="AO10" s="29"/>
      <c r="AP10" s="29"/>
      <c r="AQ10" s="31"/>
      <c r="BE10" s="331"/>
      <c r="BS10" s="24" t="s">
        <v>9</v>
      </c>
    </row>
    <row r="11" spans="1:74" ht="18.399999999999999" customHeight="1">
      <c r="B11" s="28"/>
      <c r="C11" s="29"/>
      <c r="D11" s="29"/>
      <c r="E11" s="35" t="s">
        <v>29</v>
      </c>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37" t="s">
        <v>30</v>
      </c>
      <c r="AL11" s="29"/>
      <c r="AM11" s="29"/>
      <c r="AN11" s="35" t="s">
        <v>5</v>
      </c>
      <c r="AO11" s="29"/>
      <c r="AP11" s="29"/>
      <c r="AQ11" s="31"/>
      <c r="BE11" s="331"/>
      <c r="BS11" s="24" t="s">
        <v>9</v>
      </c>
    </row>
    <row r="12" spans="1:74" ht="6.95" customHeight="1">
      <c r="B12" s="28"/>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31"/>
      <c r="BE12" s="331"/>
      <c r="BS12" s="24" t="s">
        <v>9</v>
      </c>
    </row>
    <row r="13" spans="1:74" ht="14.45" customHeight="1">
      <c r="B13" s="28"/>
      <c r="C13" s="29"/>
      <c r="D13" s="37" t="s">
        <v>31</v>
      </c>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37" t="s">
        <v>28</v>
      </c>
      <c r="AL13" s="29"/>
      <c r="AM13" s="29"/>
      <c r="AN13" s="39" t="s">
        <v>32</v>
      </c>
      <c r="AO13" s="29"/>
      <c r="AP13" s="29"/>
      <c r="AQ13" s="31"/>
      <c r="BE13" s="331"/>
      <c r="BS13" s="24" t="s">
        <v>9</v>
      </c>
    </row>
    <row r="14" spans="1:74">
      <c r="B14" s="28"/>
      <c r="C14" s="29"/>
      <c r="D14" s="29"/>
      <c r="E14" s="335" t="s">
        <v>32</v>
      </c>
      <c r="F14" s="336"/>
      <c r="G14" s="336"/>
      <c r="H14" s="336"/>
      <c r="I14" s="336"/>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7" t="s">
        <v>30</v>
      </c>
      <c r="AL14" s="29"/>
      <c r="AM14" s="29"/>
      <c r="AN14" s="39" t="s">
        <v>32</v>
      </c>
      <c r="AO14" s="29"/>
      <c r="AP14" s="29"/>
      <c r="AQ14" s="31"/>
      <c r="BE14" s="331"/>
      <c r="BS14" s="24" t="s">
        <v>9</v>
      </c>
    </row>
    <row r="15" spans="1:74" ht="6.95" customHeight="1">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31"/>
      <c r="BE15" s="331"/>
      <c r="BS15" s="24" t="s">
        <v>6</v>
      </c>
    </row>
    <row r="16" spans="1:74" ht="14.45" customHeight="1">
      <c r="B16" s="28"/>
      <c r="C16" s="29"/>
      <c r="D16" s="37" t="s">
        <v>33</v>
      </c>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37" t="s">
        <v>28</v>
      </c>
      <c r="AL16" s="29"/>
      <c r="AM16" s="29"/>
      <c r="AN16" s="35" t="s">
        <v>5</v>
      </c>
      <c r="AO16" s="29"/>
      <c r="AP16" s="29"/>
      <c r="AQ16" s="31"/>
      <c r="BE16" s="331"/>
      <c r="BS16" s="24" t="s">
        <v>6</v>
      </c>
    </row>
    <row r="17" spans="2:71" ht="18.399999999999999" customHeight="1">
      <c r="B17" s="28"/>
      <c r="C17" s="29"/>
      <c r="D17" s="29"/>
      <c r="E17" s="35" t="s">
        <v>34</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37" t="s">
        <v>30</v>
      </c>
      <c r="AL17" s="29"/>
      <c r="AM17" s="29"/>
      <c r="AN17" s="35" t="s">
        <v>5</v>
      </c>
      <c r="AO17" s="29"/>
      <c r="AP17" s="29"/>
      <c r="AQ17" s="31"/>
      <c r="BE17" s="331"/>
      <c r="BS17" s="24" t="s">
        <v>35</v>
      </c>
    </row>
    <row r="18" spans="2:71" ht="6.95" customHeight="1">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31"/>
      <c r="BE18" s="331"/>
      <c r="BS18" s="24" t="s">
        <v>9</v>
      </c>
    </row>
    <row r="19" spans="2:71" ht="14.45" customHeight="1">
      <c r="B19" s="28"/>
      <c r="C19" s="29"/>
      <c r="D19" s="37" t="s">
        <v>36</v>
      </c>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31"/>
      <c r="BE19" s="331"/>
      <c r="BS19" s="24" t="s">
        <v>9</v>
      </c>
    </row>
    <row r="20" spans="2:71" ht="48.75" customHeight="1">
      <c r="B20" s="28"/>
      <c r="C20" s="29"/>
      <c r="D20" s="29"/>
      <c r="E20" s="337" t="s">
        <v>37</v>
      </c>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29"/>
      <c r="AP20" s="29"/>
      <c r="AQ20" s="31"/>
      <c r="BE20" s="331"/>
      <c r="BS20" s="24" t="s">
        <v>6</v>
      </c>
    </row>
    <row r="21" spans="2:71" ht="6.95" customHeight="1">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31"/>
      <c r="BE21" s="331"/>
    </row>
    <row r="22" spans="2:71" ht="6.95" customHeight="1">
      <c r="B22" s="28"/>
      <c r="C22" s="29"/>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29"/>
      <c r="AQ22" s="31"/>
      <c r="BE22" s="331"/>
    </row>
    <row r="23" spans="2:71" s="1" customFormat="1" ht="25.9" customHeight="1">
      <c r="B23" s="41"/>
      <c r="C23" s="42"/>
      <c r="D23" s="43" t="s">
        <v>38</v>
      </c>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338">
        <f>ROUND(AG51,2)</f>
        <v>0</v>
      </c>
      <c r="AL23" s="339"/>
      <c r="AM23" s="339"/>
      <c r="AN23" s="339"/>
      <c r="AO23" s="339"/>
      <c r="AP23" s="42"/>
      <c r="AQ23" s="45"/>
      <c r="BE23" s="331"/>
    </row>
    <row r="24" spans="2:71" s="1" customFormat="1" ht="6.95" customHeight="1">
      <c r="B24" s="41"/>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5"/>
      <c r="BE24" s="331"/>
    </row>
    <row r="25" spans="2:71" s="1" customFormat="1" ht="13.5">
      <c r="B25" s="41"/>
      <c r="C25" s="42"/>
      <c r="D25" s="42"/>
      <c r="E25" s="42"/>
      <c r="F25" s="42"/>
      <c r="G25" s="42"/>
      <c r="H25" s="42"/>
      <c r="I25" s="42"/>
      <c r="J25" s="42"/>
      <c r="K25" s="42"/>
      <c r="L25" s="340" t="s">
        <v>39</v>
      </c>
      <c r="M25" s="340"/>
      <c r="N25" s="340"/>
      <c r="O25" s="340"/>
      <c r="P25" s="42"/>
      <c r="Q25" s="42"/>
      <c r="R25" s="42"/>
      <c r="S25" s="42"/>
      <c r="T25" s="42"/>
      <c r="U25" s="42"/>
      <c r="V25" s="42"/>
      <c r="W25" s="340" t="s">
        <v>40</v>
      </c>
      <c r="X25" s="340"/>
      <c r="Y25" s="340"/>
      <c r="Z25" s="340"/>
      <c r="AA25" s="340"/>
      <c r="AB25" s="340"/>
      <c r="AC25" s="340"/>
      <c r="AD25" s="340"/>
      <c r="AE25" s="340"/>
      <c r="AF25" s="42"/>
      <c r="AG25" s="42"/>
      <c r="AH25" s="42"/>
      <c r="AI25" s="42"/>
      <c r="AJ25" s="42"/>
      <c r="AK25" s="340" t="s">
        <v>41</v>
      </c>
      <c r="AL25" s="340"/>
      <c r="AM25" s="340"/>
      <c r="AN25" s="340"/>
      <c r="AO25" s="340"/>
      <c r="AP25" s="42"/>
      <c r="AQ25" s="45"/>
      <c r="BE25" s="331"/>
    </row>
    <row r="26" spans="2:71" s="2" customFormat="1" ht="14.45" customHeight="1">
      <c r="B26" s="47"/>
      <c r="C26" s="48"/>
      <c r="D26" s="49" t="s">
        <v>42</v>
      </c>
      <c r="E26" s="48"/>
      <c r="F26" s="49" t="s">
        <v>43</v>
      </c>
      <c r="G26" s="48"/>
      <c r="H26" s="48"/>
      <c r="I26" s="48"/>
      <c r="J26" s="48"/>
      <c r="K26" s="48"/>
      <c r="L26" s="341">
        <v>0.21</v>
      </c>
      <c r="M26" s="342"/>
      <c r="N26" s="342"/>
      <c r="O26" s="342"/>
      <c r="P26" s="48"/>
      <c r="Q26" s="48"/>
      <c r="R26" s="48"/>
      <c r="S26" s="48"/>
      <c r="T26" s="48"/>
      <c r="U26" s="48"/>
      <c r="V26" s="48"/>
      <c r="W26" s="343">
        <f>ROUND(AZ51,2)</f>
        <v>0</v>
      </c>
      <c r="X26" s="342"/>
      <c r="Y26" s="342"/>
      <c r="Z26" s="342"/>
      <c r="AA26" s="342"/>
      <c r="AB26" s="342"/>
      <c r="AC26" s="342"/>
      <c r="AD26" s="342"/>
      <c r="AE26" s="342"/>
      <c r="AF26" s="48"/>
      <c r="AG26" s="48"/>
      <c r="AH26" s="48"/>
      <c r="AI26" s="48"/>
      <c r="AJ26" s="48"/>
      <c r="AK26" s="343">
        <f>ROUND(AV51,2)</f>
        <v>0</v>
      </c>
      <c r="AL26" s="342"/>
      <c r="AM26" s="342"/>
      <c r="AN26" s="342"/>
      <c r="AO26" s="342"/>
      <c r="AP26" s="48"/>
      <c r="AQ26" s="50"/>
      <c r="BE26" s="331"/>
    </row>
    <row r="27" spans="2:71" s="2" customFormat="1" ht="14.45" customHeight="1">
      <c r="B27" s="47"/>
      <c r="C27" s="48"/>
      <c r="D27" s="48"/>
      <c r="E27" s="48"/>
      <c r="F27" s="49" t="s">
        <v>44</v>
      </c>
      <c r="G27" s="48"/>
      <c r="H27" s="48"/>
      <c r="I27" s="48"/>
      <c r="J27" s="48"/>
      <c r="K27" s="48"/>
      <c r="L27" s="341">
        <v>0.15</v>
      </c>
      <c r="M27" s="342"/>
      <c r="N27" s="342"/>
      <c r="O27" s="342"/>
      <c r="P27" s="48"/>
      <c r="Q27" s="48"/>
      <c r="R27" s="48"/>
      <c r="S27" s="48"/>
      <c r="T27" s="48"/>
      <c r="U27" s="48"/>
      <c r="V27" s="48"/>
      <c r="W27" s="343">
        <f>ROUND(BA51,2)</f>
        <v>0</v>
      </c>
      <c r="X27" s="342"/>
      <c r="Y27" s="342"/>
      <c r="Z27" s="342"/>
      <c r="AA27" s="342"/>
      <c r="AB27" s="342"/>
      <c r="AC27" s="342"/>
      <c r="AD27" s="342"/>
      <c r="AE27" s="342"/>
      <c r="AF27" s="48"/>
      <c r="AG27" s="48"/>
      <c r="AH27" s="48"/>
      <c r="AI27" s="48"/>
      <c r="AJ27" s="48"/>
      <c r="AK27" s="343">
        <f>ROUND(AW51,2)</f>
        <v>0</v>
      </c>
      <c r="AL27" s="342"/>
      <c r="AM27" s="342"/>
      <c r="AN27" s="342"/>
      <c r="AO27" s="342"/>
      <c r="AP27" s="48"/>
      <c r="AQ27" s="50"/>
      <c r="BE27" s="331"/>
    </row>
    <row r="28" spans="2:71" s="2" customFormat="1" ht="14.45" hidden="1" customHeight="1">
      <c r="B28" s="47"/>
      <c r="C28" s="48"/>
      <c r="D28" s="48"/>
      <c r="E28" s="48"/>
      <c r="F28" s="49" t="s">
        <v>45</v>
      </c>
      <c r="G28" s="48"/>
      <c r="H28" s="48"/>
      <c r="I28" s="48"/>
      <c r="J28" s="48"/>
      <c r="K28" s="48"/>
      <c r="L28" s="341">
        <v>0.21</v>
      </c>
      <c r="M28" s="342"/>
      <c r="N28" s="342"/>
      <c r="O28" s="342"/>
      <c r="P28" s="48"/>
      <c r="Q28" s="48"/>
      <c r="R28" s="48"/>
      <c r="S28" s="48"/>
      <c r="T28" s="48"/>
      <c r="U28" s="48"/>
      <c r="V28" s="48"/>
      <c r="W28" s="343">
        <f>ROUND(BB51,2)</f>
        <v>0</v>
      </c>
      <c r="X28" s="342"/>
      <c r="Y28" s="342"/>
      <c r="Z28" s="342"/>
      <c r="AA28" s="342"/>
      <c r="AB28" s="342"/>
      <c r="AC28" s="342"/>
      <c r="AD28" s="342"/>
      <c r="AE28" s="342"/>
      <c r="AF28" s="48"/>
      <c r="AG28" s="48"/>
      <c r="AH28" s="48"/>
      <c r="AI28" s="48"/>
      <c r="AJ28" s="48"/>
      <c r="AK28" s="343">
        <v>0</v>
      </c>
      <c r="AL28" s="342"/>
      <c r="AM28" s="342"/>
      <c r="AN28" s="342"/>
      <c r="AO28" s="342"/>
      <c r="AP28" s="48"/>
      <c r="AQ28" s="50"/>
      <c r="BE28" s="331"/>
    </row>
    <row r="29" spans="2:71" s="2" customFormat="1" ht="14.45" hidden="1" customHeight="1">
      <c r="B29" s="47"/>
      <c r="C29" s="48"/>
      <c r="D29" s="48"/>
      <c r="E29" s="48"/>
      <c r="F29" s="49" t="s">
        <v>46</v>
      </c>
      <c r="G29" s="48"/>
      <c r="H29" s="48"/>
      <c r="I29" s="48"/>
      <c r="J29" s="48"/>
      <c r="K29" s="48"/>
      <c r="L29" s="341">
        <v>0.15</v>
      </c>
      <c r="M29" s="342"/>
      <c r="N29" s="342"/>
      <c r="O29" s="342"/>
      <c r="P29" s="48"/>
      <c r="Q29" s="48"/>
      <c r="R29" s="48"/>
      <c r="S29" s="48"/>
      <c r="T29" s="48"/>
      <c r="U29" s="48"/>
      <c r="V29" s="48"/>
      <c r="W29" s="343">
        <f>ROUND(BC51,2)</f>
        <v>0</v>
      </c>
      <c r="X29" s="342"/>
      <c r="Y29" s="342"/>
      <c r="Z29" s="342"/>
      <c r="AA29" s="342"/>
      <c r="AB29" s="342"/>
      <c r="AC29" s="342"/>
      <c r="AD29" s="342"/>
      <c r="AE29" s="342"/>
      <c r="AF29" s="48"/>
      <c r="AG29" s="48"/>
      <c r="AH29" s="48"/>
      <c r="AI29" s="48"/>
      <c r="AJ29" s="48"/>
      <c r="AK29" s="343">
        <v>0</v>
      </c>
      <c r="AL29" s="342"/>
      <c r="AM29" s="342"/>
      <c r="AN29" s="342"/>
      <c r="AO29" s="342"/>
      <c r="AP29" s="48"/>
      <c r="AQ29" s="50"/>
      <c r="BE29" s="331"/>
    </row>
    <row r="30" spans="2:71" s="2" customFormat="1" ht="14.45" hidden="1" customHeight="1">
      <c r="B30" s="47"/>
      <c r="C30" s="48"/>
      <c r="D30" s="48"/>
      <c r="E30" s="48"/>
      <c r="F30" s="49" t="s">
        <v>47</v>
      </c>
      <c r="G30" s="48"/>
      <c r="H30" s="48"/>
      <c r="I30" s="48"/>
      <c r="J30" s="48"/>
      <c r="K30" s="48"/>
      <c r="L30" s="341">
        <v>0</v>
      </c>
      <c r="M30" s="342"/>
      <c r="N30" s="342"/>
      <c r="O30" s="342"/>
      <c r="P30" s="48"/>
      <c r="Q30" s="48"/>
      <c r="R30" s="48"/>
      <c r="S30" s="48"/>
      <c r="T30" s="48"/>
      <c r="U30" s="48"/>
      <c r="V30" s="48"/>
      <c r="W30" s="343">
        <f>ROUND(BD51,2)</f>
        <v>0</v>
      </c>
      <c r="X30" s="342"/>
      <c r="Y30" s="342"/>
      <c r="Z30" s="342"/>
      <c r="AA30" s="342"/>
      <c r="AB30" s="342"/>
      <c r="AC30" s="342"/>
      <c r="AD30" s="342"/>
      <c r="AE30" s="342"/>
      <c r="AF30" s="48"/>
      <c r="AG30" s="48"/>
      <c r="AH30" s="48"/>
      <c r="AI30" s="48"/>
      <c r="AJ30" s="48"/>
      <c r="AK30" s="343">
        <v>0</v>
      </c>
      <c r="AL30" s="342"/>
      <c r="AM30" s="342"/>
      <c r="AN30" s="342"/>
      <c r="AO30" s="342"/>
      <c r="AP30" s="48"/>
      <c r="AQ30" s="50"/>
      <c r="BE30" s="331"/>
    </row>
    <row r="31" spans="2:71" s="1" customFormat="1" ht="6.95" customHeight="1">
      <c r="B31" s="41"/>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5"/>
      <c r="BE31" s="331"/>
    </row>
    <row r="32" spans="2:71" s="1" customFormat="1" ht="25.9" customHeight="1">
      <c r="B32" s="41"/>
      <c r="C32" s="51"/>
      <c r="D32" s="52" t="s">
        <v>48</v>
      </c>
      <c r="E32" s="53"/>
      <c r="F32" s="53"/>
      <c r="G32" s="53"/>
      <c r="H32" s="53"/>
      <c r="I32" s="53"/>
      <c r="J32" s="53"/>
      <c r="K32" s="53"/>
      <c r="L32" s="53"/>
      <c r="M32" s="53"/>
      <c r="N32" s="53"/>
      <c r="O32" s="53"/>
      <c r="P32" s="53"/>
      <c r="Q32" s="53"/>
      <c r="R32" s="53"/>
      <c r="S32" s="53"/>
      <c r="T32" s="54" t="s">
        <v>49</v>
      </c>
      <c r="U32" s="53"/>
      <c r="V32" s="53"/>
      <c r="W32" s="53"/>
      <c r="X32" s="344" t="s">
        <v>50</v>
      </c>
      <c r="Y32" s="345"/>
      <c r="Z32" s="345"/>
      <c r="AA32" s="345"/>
      <c r="AB32" s="345"/>
      <c r="AC32" s="53"/>
      <c r="AD32" s="53"/>
      <c r="AE32" s="53"/>
      <c r="AF32" s="53"/>
      <c r="AG32" s="53"/>
      <c r="AH32" s="53"/>
      <c r="AI32" s="53"/>
      <c r="AJ32" s="53"/>
      <c r="AK32" s="346">
        <f>SUM(AK23:AK30)</f>
        <v>0</v>
      </c>
      <c r="AL32" s="345"/>
      <c r="AM32" s="345"/>
      <c r="AN32" s="345"/>
      <c r="AO32" s="347"/>
      <c r="AP32" s="51"/>
      <c r="AQ32" s="55"/>
      <c r="BE32" s="331"/>
    </row>
    <row r="33" spans="2:56" s="1" customFormat="1" ht="6.95" customHeight="1">
      <c r="B33" s="41"/>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5"/>
    </row>
    <row r="34" spans="2:56" s="1" customFormat="1" ht="6.95" customHeight="1">
      <c r="B34" s="56"/>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8"/>
    </row>
    <row r="38" spans="2:56" s="1" customFormat="1" ht="6.95" customHeight="1">
      <c r="B38" s="59"/>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41"/>
    </row>
    <row r="39" spans="2:56" s="1" customFormat="1" ht="36.950000000000003" customHeight="1">
      <c r="B39" s="41"/>
      <c r="C39" s="61" t="s">
        <v>51</v>
      </c>
      <c r="AR39" s="41"/>
    </row>
    <row r="40" spans="2:56" s="1" customFormat="1" ht="6.95" customHeight="1">
      <c r="B40" s="41"/>
      <c r="AR40" s="41"/>
    </row>
    <row r="41" spans="2:56" s="3" customFormat="1" ht="14.45" customHeight="1">
      <c r="B41" s="62"/>
      <c r="C41" s="63" t="s">
        <v>16</v>
      </c>
      <c r="L41" s="3" t="str">
        <f>K5</f>
        <v>20170413</v>
      </c>
      <c r="AR41" s="62"/>
    </row>
    <row r="42" spans="2:56" s="4" customFormat="1" ht="36.950000000000003" customHeight="1">
      <c r="B42" s="64"/>
      <c r="C42" s="65" t="s">
        <v>19</v>
      </c>
      <c r="L42" s="348" t="str">
        <f>K6</f>
        <v>ZTV pro výstavbu rodinných domů K Domašínu</v>
      </c>
      <c r="M42" s="349"/>
      <c r="N42" s="349"/>
      <c r="O42" s="349"/>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R42" s="64"/>
    </row>
    <row r="43" spans="2:56" s="1" customFormat="1" ht="6.95" customHeight="1">
      <c r="B43" s="41"/>
      <c r="AR43" s="41"/>
    </row>
    <row r="44" spans="2:56" s="1" customFormat="1">
      <c r="B44" s="41"/>
      <c r="C44" s="63" t="s">
        <v>23</v>
      </c>
      <c r="L44" s="66" t="str">
        <f>IF(K8="","",K8)</f>
        <v>k.ú.Studená</v>
      </c>
      <c r="AI44" s="63" t="s">
        <v>25</v>
      </c>
      <c r="AM44" s="350" t="str">
        <f>IF(AN8= "","",AN8)</f>
        <v>12.4.2017</v>
      </c>
      <c r="AN44" s="350"/>
      <c r="AR44" s="41"/>
    </row>
    <row r="45" spans="2:56" s="1" customFormat="1" ht="6.95" customHeight="1">
      <c r="B45" s="41"/>
      <c r="AR45" s="41"/>
    </row>
    <row r="46" spans="2:56" s="1" customFormat="1">
      <c r="B46" s="41"/>
      <c r="C46" s="63" t="s">
        <v>27</v>
      </c>
      <c r="L46" s="3" t="str">
        <f>IF(E11= "","",E11)</f>
        <v xml:space="preserve"> </v>
      </c>
      <c r="AI46" s="63" t="s">
        <v>33</v>
      </c>
      <c r="AM46" s="351" t="str">
        <f>IF(E17="","",E17)</f>
        <v>Ing. Marie Buzková, Jindřichův Hradec</v>
      </c>
      <c r="AN46" s="351"/>
      <c r="AO46" s="351"/>
      <c r="AP46" s="351"/>
      <c r="AR46" s="41"/>
      <c r="AS46" s="352" t="s">
        <v>52</v>
      </c>
      <c r="AT46" s="353"/>
      <c r="AU46" s="68"/>
      <c r="AV46" s="68"/>
      <c r="AW46" s="68"/>
      <c r="AX46" s="68"/>
      <c r="AY46" s="68"/>
      <c r="AZ46" s="68"/>
      <c r="BA46" s="68"/>
      <c r="BB46" s="68"/>
      <c r="BC46" s="68"/>
      <c r="BD46" s="69"/>
    </row>
    <row r="47" spans="2:56" s="1" customFormat="1">
      <c r="B47" s="41"/>
      <c r="C47" s="63" t="s">
        <v>31</v>
      </c>
      <c r="L47" s="3" t="str">
        <f>IF(E14= "Vyplň údaj","",E14)</f>
        <v/>
      </c>
      <c r="AR47" s="41"/>
      <c r="AS47" s="354"/>
      <c r="AT47" s="355"/>
      <c r="AU47" s="42"/>
      <c r="AV47" s="42"/>
      <c r="AW47" s="42"/>
      <c r="AX47" s="42"/>
      <c r="AY47" s="42"/>
      <c r="AZ47" s="42"/>
      <c r="BA47" s="42"/>
      <c r="BB47" s="42"/>
      <c r="BC47" s="42"/>
      <c r="BD47" s="70"/>
    </row>
    <row r="48" spans="2:56" s="1" customFormat="1" ht="10.9" customHeight="1">
      <c r="B48" s="41"/>
      <c r="AR48" s="41"/>
      <c r="AS48" s="354"/>
      <c r="AT48" s="355"/>
      <c r="AU48" s="42"/>
      <c r="AV48" s="42"/>
      <c r="AW48" s="42"/>
      <c r="AX48" s="42"/>
      <c r="AY48" s="42"/>
      <c r="AZ48" s="42"/>
      <c r="BA48" s="42"/>
      <c r="BB48" s="42"/>
      <c r="BC48" s="42"/>
      <c r="BD48" s="70"/>
    </row>
    <row r="49" spans="1:91" s="1" customFormat="1" ht="29.25" customHeight="1">
      <c r="B49" s="41"/>
      <c r="C49" s="356" t="s">
        <v>53</v>
      </c>
      <c r="D49" s="357"/>
      <c r="E49" s="357"/>
      <c r="F49" s="357"/>
      <c r="G49" s="357"/>
      <c r="H49" s="71"/>
      <c r="I49" s="358" t="s">
        <v>54</v>
      </c>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9" t="s">
        <v>55</v>
      </c>
      <c r="AH49" s="357"/>
      <c r="AI49" s="357"/>
      <c r="AJ49" s="357"/>
      <c r="AK49" s="357"/>
      <c r="AL49" s="357"/>
      <c r="AM49" s="357"/>
      <c r="AN49" s="358" t="s">
        <v>56</v>
      </c>
      <c r="AO49" s="357"/>
      <c r="AP49" s="357"/>
      <c r="AQ49" s="72" t="s">
        <v>57</v>
      </c>
      <c r="AR49" s="41"/>
      <c r="AS49" s="73" t="s">
        <v>58</v>
      </c>
      <c r="AT49" s="74" t="s">
        <v>59</v>
      </c>
      <c r="AU49" s="74" t="s">
        <v>60</v>
      </c>
      <c r="AV49" s="74" t="s">
        <v>61</v>
      </c>
      <c r="AW49" s="74" t="s">
        <v>62</v>
      </c>
      <c r="AX49" s="74" t="s">
        <v>63</v>
      </c>
      <c r="AY49" s="74" t="s">
        <v>64</v>
      </c>
      <c r="AZ49" s="74" t="s">
        <v>65</v>
      </c>
      <c r="BA49" s="74" t="s">
        <v>66</v>
      </c>
      <c r="BB49" s="74" t="s">
        <v>67</v>
      </c>
      <c r="BC49" s="74" t="s">
        <v>68</v>
      </c>
      <c r="BD49" s="75" t="s">
        <v>69</v>
      </c>
    </row>
    <row r="50" spans="1:91" s="1" customFormat="1" ht="10.9" customHeight="1">
      <c r="B50" s="41"/>
      <c r="AR50" s="41"/>
      <c r="AS50" s="76"/>
      <c r="AT50" s="68"/>
      <c r="AU50" s="68"/>
      <c r="AV50" s="68"/>
      <c r="AW50" s="68"/>
      <c r="AX50" s="68"/>
      <c r="AY50" s="68"/>
      <c r="AZ50" s="68"/>
      <c r="BA50" s="68"/>
      <c r="BB50" s="68"/>
      <c r="BC50" s="68"/>
      <c r="BD50" s="69"/>
    </row>
    <row r="51" spans="1:91" s="4" customFormat="1" ht="32.450000000000003" customHeight="1">
      <c r="B51" s="64"/>
      <c r="C51" s="77" t="s">
        <v>70</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367">
        <f>ROUND(AG52+AG53+AG56+AG59+SUM(AG62:AG64),2)</f>
        <v>0</v>
      </c>
      <c r="AH51" s="367"/>
      <c r="AI51" s="367"/>
      <c r="AJ51" s="367"/>
      <c r="AK51" s="367"/>
      <c r="AL51" s="367"/>
      <c r="AM51" s="367"/>
      <c r="AN51" s="368">
        <f t="shared" ref="AN51:AN64" si="0">SUM(AG51,AT51)</f>
        <v>0</v>
      </c>
      <c r="AO51" s="368"/>
      <c r="AP51" s="368"/>
      <c r="AQ51" s="79" t="s">
        <v>5</v>
      </c>
      <c r="AR51" s="64"/>
      <c r="AS51" s="80">
        <f>ROUND(AS52+AS53+AS56+AS59+SUM(AS62:AS64),2)</f>
        <v>0</v>
      </c>
      <c r="AT51" s="81">
        <f t="shared" ref="AT51:AT64" si="1">ROUND(SUM(AV51:AW51),2)</f>
        <v>0</v>
      </c>
      <c r="AU51" s="82">
        <f>ROUND(AU52+AU53+AU56+AU59+SUM(AU62:AU64),5)</f>
        <v>0</v>
      </c>
      <c r="AV51" s="81">
        <f>ROUND(AZ51*L26,2)</f>
        <v>0</v>
      </c>
      <c r="AW51" s="81">
        <f>ROUND(BA51*L27,2)</f>
        <v>0</v>
      </c>
      <c r="AX51" s="81">
        <f>ROUND(BB51*L26,2)</f>
        <v>0</v>
      </c>
      <c r="AY51" s="81">
        <f>ROUND(BC51*L27,2)</f>
        <v>0</v>
      </c>
      <c r="AZ51" s="81">
        <f>ROUND(AZ52+AZ53+AZ56+AZ59+SUM(AZ62:AZ64),2)</f>
        <v>0</v>
      </c>
      <c r="BA51" s="81">
        <f>ROUND(BA52+BA53+BA56+BA59+SUM(BA62:BA64),2)</f>
        <v>0</v>
      </c>
      <c r="BB51" s="81">
        <f>ROUND(BB52+BB53+BB56+BB59+SUM(BB62:BB64),2)</f>
        <v>0</v>
      </c>
      <c r="BC51" s="81">
        <f>ROUND(BC52+BC53+BC56+BC59+SUM(BC62:BC64),2)</f>
        <v>0</v>
      </c>
      <c r="BD51" s="83">
        <f>ROUND(BD52+BD53+BD56+BD59+SUM(BD62:BD64),2)</f>
        <v>0</v>
      </c>
      <c r="BS51" s="65" t="s">
        <v>71</v>
      </c>
      <c r="BT51" s="65" t="s">
        <v>72</v>
      </c>
      <c r="BU51" s="84" t="s">
        <v>73</v>
      </c>
      <c r="BV51" s="65" t="s">
        <v>74</v>
      </c>
      <c r="BW51" s="65" t="s">
        <v>7</v>
      </c>
      <c r="BX51" s="65" t="s">
        <v>75</v>
      </c>
      <c r="CL51" s="65" t="s">
        <v>5</v>
      </c>
    </row>
    <row r="52" spans="1:91" s="5" customFormat="1" ht="22.5" customHeight="1">
      <c r="A52" s="85" t="s">
        <v>76</v>
      </c>
      <c r="B52" s="86"/>
      <c r="C52" s="87"/>
      <c r="D52" s="362" t="s">
        <v>77</v>
      </c>
      <c r="E52" s="362"/>
      <c r="F52" s="362"/>
      <c r="G52" s="362"/>
      <c r="H52" s="362"/>
      <c r="I52" s="88"/>
      <c r="J52" s="362" t="s">
        <v>78</v>
      </c>
      <c r="K52" s="362"/>
      <c r="L52" s="362"/>
      <c r="M52" s="362"/>
      <c r="N52" s="362"/>
      <c r="O52" s="362"/>
      <c r="P52" s="362"/>
      <c r="Q52" s="362"/>
      <c r="R52" s="362"/>
      <c r="S52" s="362"/>
      <c r="T52" s="362"/>
      <c r="U52" s="362"/>
      <c r="V52" s="362"/>
      <c r="W52" s="362"/>
      <c r="X52" s="362"/>
      <c r="Y52" s="362"/>
      <c r="Z52" s="362"/>
      <c r="AA52" s="362"/>
      <c r="AB52" s="362"/>
      <c r="AC52" s="362"/>
      <c r="AD52" s="362"/>
      <c r="AE52" s="362"/>
      <c r="AF52" s="362"/>
      <c r="AG52" s="360">
        <f>'SO 01 - pozemní komunikace'!J27</f>
        <v>0</v>
      </c>
      <c r="AH52" s="361"/>
      <c r="AI52" s="361"/>
      <c r="AJ52" s="361"/>
      <c r="AK52" s="361"/>
      <c r="AL52" s="361"/>
      <c r="AM52" s="361"/>
      <c r="AN52" s="360">
        <f t="shared" si="0"/>
        <v>0</v>
      </c>
      <c r="AO52" s="361"/>
      <c r="AP52" s="361"/>
      <c r="AQ52" s="89" t="s">
        <v>79</v>
      </c>
      <c r="AR52" s="86"/>
      <c r="AS52" s="90">
        <v>0</v>
      </c>
      <c r="AT52" s="91">
        <f t="shared" si="1"/>
        <v>0</v>
      </c>
      <c r="AU52" s="92">
        <f>'SO 01 - pozemní komunikace'!P86</f>
        <v>0</v>
      </c>
      <c r="AV52" s="91">
        <f>'SO 01 - pozemní komunikace'!J30</f>
        <v>0</v>
      </c>
      <c r="AW52" s="91">
        <f>'SO 01 - pozemní komunikace'!J31</f>
        <v>0</v>
      </c>
      <c r="AX52" s="91">
        <f>'SO 01 - pozemní komunikace'!J32</f>
        <v>0</v>
      </c>
      <c r="AY52" s="91">
        <f>'SO 01 - pozemní komunikace'!J33</f>
        <v>0</v>
      </c>
      <c r="AZ52" s="91">
        <f>'SO 01 - pozemní komunikace'!F30</f>
        <v>0</v>
      </c>
      <c r="BA52" s="91">
        <f>'SO 01 - pozemní komunikace'!F31</f>
        <v>0</v>
      </c>
      <c r="BB52" s="91">
        <f>'SO 01 - pozemní komunikace'!F32</f>
        <v>0</v>
      </c>
      <c r="BC52" s="91">
        <f>'SO 01 - pozemní komunikace'!F33</f>
        <v>0</v>
      </c>
      <c r="BD52" s="93">
        <f>'SO 01 - pozemní komunikace'!F34</f>
        <v>0</v>
      </c>
      <c r="BT52" s="94" t="s">
        <v>80</v>
      </c>
      <c r="BV52" s="94" t="s">
        <v>74</v>
      </c>
      <c r="BW52" s="94" t="s">
        <v>81</v>
      </c>
      <c r="BX52" s="94" t="s">
        <v>7</v>
      </c>
      <c r="CL52" s="94" t="s">
        <v>82</v>
      </c>
      <c r="CM52" s="94" t="s">
        <v>83</v>
      </c>
    </row>
    <row r="53" spans="1:91" s="5" customFormat="1" ht="22.5" customHeight="1">
      <c r="B53" s="86"/>
      <c r="C53" s="87"/>
      <c r="D53" s="362" t="s">
        <v>84</v>
      </c>
      <c r="E53" s="362"/>
      <c r="F53" s="362"/>
      <c r="G53" s="362"/>
      <c r="H53" s="362"/>
      <c r="I53" s="88"/>
      <c r="J53" s="362" t="s">
        <v>85</v>
      </c>
      <c r="K53" s="362"/>
      <c r="L53" s="362"/>
      <c r="M53" s="362"/>
      <c r="N53" s="362"/>
      <c r="O53" s="362"/>
      <c r="P53" s="362"/>
      <c r="Q53" s="362"/>
      <c r="R53" s="362"/>
      <c r="S53" s="362"/>
      <c r="T53" s="362"/>
      <c r="U53" s="362"/>
      <c r="V53" s="362"/>
      <c r="W53" s="362"/>
      <c r="X53" s="362"/>
      <c r="Y53" s="362"/>
      <c r="Z53" s="362"/>
      <c r="AA53" s="362"/>
      <c r="AB53" s="362"/>
      <c r="AC53" s="362"/>
      <c r="AD53" s="362"/>
      <c r="AE53" s="362"/>
      <c r="AF53" s="362"/>
      <c r="AG53" s="363">
        <f>ROUND(SUM(AG54:AG55),2)</f>
        <v>0</v>
      </c>
      <c r="AH53" s="361"/>
      <c r="AI53" s="361"/>
      <c r="AJ53" s="361"/>
      <c r="AK53" s="361"/>
      <c r="AL53" s="361"/>
      <c r="AM53" s="361"/>
      <c r="AN53" s="360">
        <f t="shared" si="0"/>
        <v>0</v>
      </c>
      <c r="AO53" s="361"/>
      <c r="AP53" s="361"/>
      <c r="AQ53" s="89" t="s">
        <v>79</v>
      </c>
      <c r="AR53" s="86"/>
      <c r="AS53" s="90">
        <f>ROUND(SUM(AS54:AS55),2)</f>
        <v>0</v>
      </c>
      <c r="AT53" s="91">
        <f t="shared" si="1"/>
        <v>0</v>
      </c>
      <c r="AU53" s="92">
        <f>ROUND(SUM(AU54:AU55),5)</f>
        <v>0</v>
      </c>
      <c r="AV53" s="91">
        <f>ROUND(AZ53*L26,2)</f>
        <v>0</v>
      </c>
      <c r="AW53" s="91">
        <f>ROUND(BA53*L27,2)</f>
        <v>0</v>
      </c>
      <c r="AX53" s="91">
        <f>ROUND(BB53*L26,2)</f>
        <v>0</v>
      </c>
      <c r="AY53" s="91">
        <f>ROUND(BC53*L27,2)</f>
        <v>0</v>
      </c>
      <c r="AZ53" s="91">
        <f>ROUND(SUM(AZ54:AZ55),2)</f>
        <v>0</v>
      </c>
      <c r="BA53" s="91">
        <f>ROUND(SUM(BA54:BA55),2)</f>
        <v>0</v>
      </c>
      <c r="BB53" s="91">
        <f>ROUND(SUM(BB54:BB55),2)</f>
        <v>0</v>
      </c>
      <c r="BC53" s="91">
        <f>ROUND(SUM(BC54:BC55),2)</f>
        <v>0</v>
      </c>
      <c r="BD53" s="93">
        <f>ROUND(SUM(BD54:BD55),2)</f>
        <v>0</v>
      </c>
      <c r="BS53" s="94" t="s">
        <v>71</v>
      </c>
      <c r="BT53" s="94" t="s">
        <v>80</v>
      </c>
      <c r="BU53" s="94" t="s">
        <v>73</v>
      </c>
      <c r="BV53" s="94" t="s">
        <v>74</v>
      </c>
      <c r="BW53" s="94" t="s">
        <v>86</v>
      </c>
      <c r="BX53" s="94" t="s">
        <v>7</v>
      </c>
      <c r="CL53" s="94" t="s">
        <v>87</v>
      </c>
      <c r="CM53" s="94" t="s">
        <v>83</v>
      </c>
    </row>
    <row r="54" spans="1:91" s="6" customFormat="1" ht="22.5" customHeight="1">
      <c r="A54" s="85" t="s">
        <v>76</v>
      </c>
      <c r="B54" s="95"/>
      <c r="C54" s="9"/>
      <c r="D54" s="9"/>
      <c r="E54" s="366" t="s">
        <v>10</v>
      </c>
      <c r="F54" s="366"/>
      <c r="G54" s="366"/>
      <c r="H54" s="366"/>
      <c r="I54" s="366"/>
      <c r="J54" s="9"/>
      <c r="K54" s="366" t="s">
        <v>88</v>
      </c>
      <c r="L54" s="366"/>
      <c r="M54" s="366"/>
      <c r="N54" s="366"/>
      <c r="O54" s="366"/>
      <c r="P54" s="366"/>
      <c r="Q54" s="366"/>
      <c r="R54" s="366"/>
      <c r="S54" s="366"/>
      <c r="T54" s="366"/>
      <c r="U54" s="366"/>
      <c r="V54" s="366"/>
      <c r="W54" s="366"/>
      <c r="X54" s="366"/>
      <c r="Y54" s="366"/>
      <c r="Z54" s="366"/>
      <c r="AA54" s="366"/>
      <c r="AB54" s="366"/>
      <c r="AC54" s="366"/>
      <c r="AD54" s="366"/>
      <c r="AE54" s="366"/>
      <c r="AF54" s="366"/>
      <c r="AG54" s="364">
        <f>'21 - hlavní řad'!J29</f>
        <v>0</v>
      </c>
      <c r="AH54" s="365"/>
      <c r="AI54" s="365"/>
      <c r="AJ54" s="365"/>
      <c r="AK54" s="365"/>
      <c r="AL54" s="365"/>
      <c r="AM54" s="365"/>
      <c r="AN54" s="364">
        <f t="shared" si="0"/>
        <v>0</v>
      </c>
      <c r="AO54" s="365"/>
      <c r="AP54" s="365"/>
      <c r="AQ54" s="96" t="s">
        <v>89</v>
      </c>
      <c r="AR54" s="95"/>
      <c r="AS54" s="97">
        <v>0</v>
      </c>
      <c r="AT54" s="98">
        <f t="shared" si="1"/>
        <v>0</v>
      </c>
      <c r="AU54" s="99">
        <f>'21 - hlavní řad'!P90</f>
        <v>0</v>
      </c>
      <c r="AV54" s="98">
        <f>'21 - hlavní řad'!J32</f>
        <v>0</v>
      </c>
      <c r="AW54" s="98">
        <f>'21 - hlavní řad'!J33</f>
        <v>0</v>
      </c>
      <c r="AX54" s="98">
        <f>'21 - hlavní řad'!J34</f>
        <v>0</v>
      </c>
      <c r="AY54" s="98">
        <f>'21 - hlavní řad'!J35</f>
        <v>0</v>
      </c>
      <c r="AZ54" s="98">
        <f>'21 - hlavní řad'!F32</f>
        <v>0</v>
      </c>
      <c r="BA54" s="98">
        <f>'21 - hlavní řad'!F33</f>
        <v>0</v>
      </c>
      <c r="BB54" s="98">
        <f>'21 - hlavní řad'!F34</f>
        <v>0</v>
      </c>
      <c r="BC54" s="98">
        <f>'21 - hlavní řad'!F35</f>
        <v>0</v>
      </c>
      <c r="BD54" s="100">
        <f>'21 - hlavní řad'!F36</f>
        <v>0</v>
      </c>
      <c r="BT54" s="101" t="s">
        <v>83</v>
      </c>
      <c r="BV54" s="101" t="s">
        <v>74</v>
      </c>
      <c r="BW54" s="101" t="s">
        <v>90</v>
      </c>
      <c r="BX54" s="101" t="s">
        <v>86</v>
      </c>
      <c r="CL54" s="101" t="s">
        <v>87</v>
      </c>
    </row>
    <row r="55" spans="1:91" s="6" customFormat="1" ht="22.5" customHeight="1">
      <c r="A55" s="85" t="s">
        <v>76</v>
      </c>
      <c r="B55" s="95"/>
      <c r="C55" s="9"/>
      <c r="D55" s="9"/>
      <c r="E55" s="366" t="s">
        <v>91</v>
      </c>
      <c r="F55" s="366"/>
      <c r="G55" s="366"/>
      <c r="H55" s="366"/>
      <c r="I55" s="366"/>
      <c r="J55" s="9"/>
      <c r="K55" s="366" t="s">
        <v>92</v>
      </c>
      <c r="L55" s="366"/>
      <c r="M55" s="366"/>
      <c r="N55" s="366"/>
      <c r="O55" s="366"/>
      <c r="P55" s="366"/>
      <c r="Q55" s="366"/>
      <c r="R55" s="366"/>
      <c r="S55" s="366"/>
      <c r="T55" s="366"/>
      <c r="U55" s="366"/>
      <c r="V55" s="366"/>
      <c r="W55" s="366"/>
      <c r="X55" s="366"/>
      <c r="Y55" s="366"/>
      <c r="Z55" s="366"/>
      <c r="AA55" s="366"/>
      <c r="AB55" s="366"/>
      <c r="AC55" s="366"/>
      <c r="AD55" s="366"/>
      <c r="AE55" s="366"/>
      <c r="AF55" s="366"/>
      <c r="AG55" s="364">
        <f>'22 - přípojky'!J29</f>
        <v>0</v>
      </c>
      <c r="AH55" s="365"/>
      <c r="AI55" s="365"/>
      <c r="AJ55" s="365"/>
      <c r="AK55" s="365"/>
      <c r="AL55" s="365"/>
      <c r="AM55" s="365"/>
      <c r="AN55" s="364">
        <f t="shared" si="0"/>
        <v>0</v>
      </c>
      <c r="AO55" s="365"/>
      <c r="AP55" s="365"/>
      <c r="AQ55" s="96" t="s">
        <v>89</v>
      </c>
      <c r="AR55" s="95"/>
      <c r="AS55" s="97">
        <v>0</v>
      </c>
      <c r="AT55" s="98">
        <f t="shared" si="1"/>
        <v>0</v>
      </c>
      <c r="AU55" s="99">
        <f>'22 - přípojky'!P87</f>
        <v>0</v>
      </c>
      <c r="AV55" s="98">
        <f>'22 - přípojky'!J32</f>
        <v>0</v>
      </c>
      <c r="AW55" s="98">
        <f>'22 - přípojky'!J33</f>
        <v>0</v>
      </c>
      <c r="AX55" s="98">
        <f>'22 - přípojky'!J34</f>
        <v>0</v>
      </c>
      <c r="AY55" s="98">
        <f>'22 - přípojky'!J35</f>
        <v>0</v>
      </c>
      <c r="AZ55" s="98">
        <f>'22 - přípojky'!F32</f>
        <v>0</v>
      </c>
      <c r="BA55" s="98">
        <f>'22 - přípojky'!F33</f>
        <v>0</v>
      </c>
      <c r="BB55" s="98">
        <f>'22 - přípojky'!F34</f>
        <v>0</v>
      </c>
      <c r="BC55" s="98">
        <f>'22 - přípojky'!F35</f>
        <v>0</v>
      </c>
      <c r="BD55" s="100">
        <f>'22 - přípojky'!F36</f>
        <v>0</v>
      </c>
      <c r="BT55" s="101" t="s">
        <v>83</v>
      </c>
      <c r="BV55" s="101" t="s">
        <v>74</v>
      </c>
      <c r="BW55" s="101" t="s">
        <v>93</v>
      </c>
      <c r="BX55" s="101" t="s">
        <v>86</v>
      </c>
      <c r="CL55" s="101" t="s">
        <v>87</v>
      </c>
    </row>
    <row r="56" spans="1:91" s="5" customFormat="1" ht="22.5" customHeight="1">
      <c r="B56" s="86"/>
      <c r="C56" s="87"/>
      <c r="D56" s="362" t="s">
        <v>94</v>
      </c>
      <c r="E56" s="362"/>
      <c r="F56" s="362"/>
      <c r="G56" s="362"/>
      <c r="H56" s="362"/>
      <c r="I56" s="88"/>
      <c r="J56" s="362" t="s">
        <v>95</v>
      </c>
      <c r="K56" s="362"/>
      <c r="L56" s="362"/>
      <c r="M56" s="362"/>
      <c r="N56" s="362"/>
      <c r="O56" s="362"/>
      <c r="P56" s="362"/>
      <c r="Q56" s="362"/>
      <c r="R56" s="362"/>
      <c r="S56" s="362"/>
      <c r="T56" s="362"/>
      <c r="U56" s="362"/>
      <c r="V56" s="362"/>
      <c r="W56" s="362"/>
      <c r="X56" s="362"/>
      <c r="Y56" s="362"/>
      <c r="Z56" s="362"/>
      <c r="AA56" s="362"/>
      <c r="AB56" s="362"/>
      <c r="AC56" s="362"/>
      <c r="AD56" s="362"/>
      <c r="AE56" s="362"/>
      <c r="AF56" s="362"/>
      <c r="AG56" s="363">
        <f>ROUND(SUM(AG57:AG58),2)</f>
        <v>0</v>
      </c>
      <c r="AH56" s="361"/>
      <c r="AI56" s="361"/>
      <c r="AJ56" s="361"/>
      <c r="AK56" s="361"/>
      <c r="AL56" s="361"/>
      <c r="AM56" s="361"/>
      <c r="AN56" s="360">
        <f t="shared" si="0"/>
        <v>0</v>
      </c>
      <c r="AO56" s="361"/>
      <c r="AP56" s="361"/>
      <c r="AQ56" s="89" t="s">
        <v>79</v>
      </c>
      <c r="AR56" s="86"/>
      <c r="AS56" s="90">
        <f>ROUND(SUM(AS57:AS58),2)</f>
        <v>0</v>
      </c>
      <c r="AT56" s="91">
        <f t="shared" si="1"/>
        <v>0</v>
      </c>
      <c r="AU56" s="92">
        <f>ROUND(SUM(AU57:AU58),5)</f>
        <v>0</v>
      </c>
      <c r="AV56" s="91">
        <f>ROUND(AZ56*L26,2)</f>
        <v>0</v>
      </c>
      <c r="AW56" s="91">
        <f>ROUND(BA56*L27,2)</f>
        <v>0</v>
      </c>
      <c r="AX56" s="91">
        <f>ROUND(BB56*L26,2)</f>
        <v>0</v>
      </c>
      <c r="AY56" s="91">
        <f>ROUND(BC56*L27,2)</f>
        <v>0</v>
      </c>
      <c r="AZ56" s="91">
        <f>ROUND(SUM(AZ57:AZ58),2)</f>
        <v>0</v>
      </c>
      <c r="BA56" s="91">
        <f>ROUND(SUM(BA57:BA58),2)</f>
        <v>0</v>
      </c>
      <c r="BB56" s="91">
        <f>ROUND(SUM(BB57:BB58),2)</f>
        <v>0</v>
      </c>
      <c r="BC56" s="91">
        <f>ROUND(SUM(BC57:BC58),2)</f>
        <v>0</v>
      </c>
      <c r="BD56" s="93">
        <f>ROUND(SUM(BD57:BD58),2)</f>
        <v>0</v>
      </c>
      <c r="BS56" s="94" t="s">
        <v>71</v>
      </c>
      <c r="BT56" s="94" t="s">
        <v>80</v>
      </c>
      <c r="BU56" s="94" t="s">
        <v>73</v>
      </c>
      <c r="BV56" s="94" t="s">
        <v>74</v>
      </c>
      <c r="BW56" s="94" t="s">
        <v>96</v>
      </c>
      <c r="BX56" s="94" t="s">
        <v>7</v>
      </c>
      <c r="CL56" s="94" t="s">
        <v>87</v>
      </c>
      <c r="CM56" s="94" t="s">
        <v>83</v>
      </c>
    </row>
    <row r="57" spans="1:91" s="6" customFormat="1" ht="22.5" customHeight="1">
      <c r="A57" s="85" t="s">
        <v>76</v>
      </c>
      <c r="B57" s="95"/>
      <c r="C57" s="9"/>
      <c r="D57" s="9"/>
      <c r="E57" s="366" t="s">
        <v>97</v>
      </c>
      <c r="F57" s="366"/>
      <c r="G57" s="366"/>
      <c r="H57" s="366"/>
      <c r="I57" s="366"/>
      <c r="J57" s="9"/>
      <c r="K57" s="366" t="s">
        <v>88</v>
      </c>
      <c r="L57" s="366"/>
      <c r="M57" s="366"/>
      <c r="N57" s="366"/>
      <c r="O57" s="366"/>
      <c r="P57" s="366"/>
      <c r="Q57" s="366"/>
      <c r="R57" s="366"/>
      <c r="S57" s="366"/>
      <c r="T57" s="366"/>
      <c r="U57" s="366"/>
      <c r="V57" s="366"/>
      <c r="W57" s="366"/>
      <c r="X57" s="366"/>
      <c r="Y57" s="366"/>
      <c r="Z57" s="366"/>
      <c r="AA57" s="366"/>
      <c r="AB57" s="366"/>
      <c r="AC57" s="366"/>
      <c r="AD57" s="366"/>
      <c r="AE57" s="366"/>
      <c r="AF57" s="366"/>
      <c r="AG57" s="364">
        <f>'31 - hlavní řad'!J29</f>
        <v>0</v>
      </c>
      <c r="AH57" s="365"/>
      <c r="AI57" s="365"/>
      <c r="AJ57" s="365"/>
      <c r="AK57" s="365"/>
      <c r="AL57" s="365"/>
      <c r="AM57" s="365"/>
      <c r="AN57" s="364">
        <f t="shared" si="0"/>
        <v>0</v>
      </c>
      <c r="AO57" s="365"/>
      <c r="AP57" s="365"/>
      <c r="AQ57" s="96" t="s">
        <v>89</v>
      </c>
      <c r="AR57" s="95"/>
      <c r="AS57" s="97">
        <v>0</v>
      </c>
      <c r="AT57" s="98">
        <f t="shared" si="1"/>
        <v>0</v>
      </c>
      <c r="AU57" s="99">
        <f>'31 - hlavní řad'!P92</f>
        <v>0</v>
      </c>
      <c r="AV57" s="98">
        <f>'31 - hlavní řad'!J32</f>
        <v>0</v>
      </c>
      <c r="AW57" s="98">
        <f>'31 - hlavní řad'!J33</f>
        <v>0</v>
      </c>
      <c r="AX57" s="98">
        <f>'31 - hlavní řad'!J34</f>
        <v>0</v>
      </c>
      <c r="AY57" s="98">
        <f>'31 - hlavní řad'!J35</f>
        <v>0</v>
      </c>
      <c r="AZ57" s="98">
        <f>'31 - hlavní řad'!F32</f>
        <v>0</v>
      </c>
      <c r="BA57" s="98">
        <f>'31 - hlavní řad'!F33</f>
        <v>0</v>
      </c>
      <c r="BB57" s="98">
        <f>'31 - hlavní řad'!F34</f>
        <v>0</v>
      </c>
      <c r="BC57" s="98">
        <f>'31 - hlavní řad'!F35</f>
        <v>0</v>
      </c>
      <c r="BD57" s="100">
        <f>'31 - hlavní řad'!F36</f>
        <v>0</v>
      </c>
      <c r="BT57" s="101" t="s">
        <v>83</v>
      </c>
      <c r="BV57" s="101" t="s">
        <v>74</v>
      </c>
      <c r="BW57" s="101" t="s">
        <v>98</v>
      </c>
      <c r="BX57" s="101" t="s">
        <v>96</v>
      </c>
      <c r="CL57" s="101" t="s">
        <v>87</v>
      </c>
    </row>
    <row r="58" spans="1:91" s="6" customFormat="1" ht="22.5" customHeight="1">
      <c r="A58" s="85" t="s">
        <v>76</v>
      </c>
      <c r="B58" s="95"/>
      <c r="C58" s="9"/>
      <c r="D58" s="9"/>
      <c r="E58" s="366" t="s">
        <v>99</v>
      </c>
      <c r="F58" s="366"/>
      <c r="G58" s="366"/>
      <c r="H58" s="366"/>
      <c r="I58" s="366"/>
      <c r="J58" s="9"/>
      <c r="K58" s="366" t="s">
        <v>92</v>
      </c>
      <c r="L58" s="366"/>
      <c r="M58" s="366"/>
      <c r="N58" s="366"/>
      <c r="O58" s="366"/>
      <c r="P58" s="366"/>
      <c r="Q58" s="366"/>
      <c r="R58" s="366"/>
      <c r="S58" s="366"/>
      <c r="T58" s="366"/>
      <c r="U58" s="366"/>
      <c r="V58" s="366"/>
      <c r="W58" s="366"/>
      <c r="X58" s="366"/>
      <c r="Y58" s="366"/>
      <c r="Z58" s="366"/>
      <c r="AA58" s="366"/>
      <c r="AB58" s="366"/>
      <c r="AC58" s="366"/>
      <c r="AD58" s="366"/>
      <c r="AE58" s="366"/>
      <c r="AF58" s="366"/>
      <c r="AG58" s="364">
        <f>'32 - přípojky'!J29</f>
        <v>0</v>
      </c>
      <c r="AH58" s="365"/>
      <c r="AI58" s="365"/>
      <c r="AJ58" s="365"/>
      <c r="AK58" s="365"/>
      <c r="AL58" s="365"/>
      <c r="AM58" s="365"/>
      <c r="AN58" s="364">
        <f t="shared" si="0"/>
        <v>0</v>
      </c>
      <c r="AO58" s="365"/>
      <c r="AP58" s="365"/>
      <c r="AQ58" s="96" t="s">
        <v>89</v>
      </c>
      <c r="AR58" s="95"/>
      <c r="AS58" s="97">
        <v>0</v>
      </c>
      <c r="AT58" s="98">
        <f t="shared" si="1"/>
        <v>0</v>
      </c>
      <c r="AU58" s="99">
        <f>'32 - přípojky'!P87</f>
        <v>0</v>
      </c>
      <c r="AV58" s="98">
        <f>'32 - přípojky'!J32</f>
        <v>0</v>
      </c>
      <c r="AW58" s="98">
        <f>'32 - přípojky'!J33</f>
        <v>0</v>
      </c>
      <c r="AX58" s="98">
        <f>'32 - přípojky'!J34</f>
        <v>0</v>
      </c>
      <c r="AY58" s="98">
        <f>'32 - přípojky'!J35</f>
        <v>0</v>
      </c>
      <c r="AZ58" s="98">
        <f>'32 - přípojky'!F32</f>
        <v>0</v>
      </c>
      <c r="BA58" s="98">
        <f>'32 - přípojky'!F33</f>
        <v>0</v>
      </c>
      <c r="BB58" s="98">
        <f>'32 - přípojky'!F34</f>
        <v>0</v>
      </c>
      <c r="BC58" s="98">
        <f>'32 - přípojky'!F35</f>
        <v>0</v>
      </c>
      <c r="BD58" s="100">
        <f>'32 - přípojky'!F36</f>
        <v>0</v>
      </c>
      <c r="BT58" s="101" t="s">
        <v>83</v>
      </c>
      <c r="BV58" s="101" t="s">
        <v>74</v>
      </c>
      <c r="BW58" s="101" t="s">
        <v>100</v>
      </c>
      <c r="BX58" s="101" t="s">
        <v>96</v>
      </c>
      <c r="CL58" s="101" t="s">
        <v>87</v>
      </c>
    </row>
    <row r="59" spans="1:91" s="5" customFormat="1" ht="22.5" customHeight="1">
      <c r="B59" s="86"/>
      <c r="C59" s="87"/>
      <c r="D59" s="362" t="s">
        <v>101</v>
      </c>
      <c r="E59" s="362"/>
      <c r="F59" s="362"/>
      <c r="G59" s="362"/>
      <c r="H59" s="362"/>
      <c r="I59" s="88"/>
      <c r="J59" s="362" t="s">
        <v>102</v>
      </c>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3">
        <f>ROUND(SUM(AG60:AG61),2)</f>
        <v>0</v>
      </c>
      <c r="AH59" s="361"/>
      <c r="AI59" s="361"/>
      <c r="AJ59" s="361"/>
      <c r="AK59" s="361"/>
      <c r="AL59" s="361"/>
      <c r="AM59" s="361"/>
      <c r="AN59" s="360">
        <f t="shared" si="0"/>
        <v>0</v>
      </c>
      <c r="AO59" s="361"/>
      <c r="AP59" s="361"/>
      <c r="AQ59" s="89" t="s">
        <v>79</v>
      </c>
      <c r="AR59" s="86"/>
      <c r="AS59" s="90">
        <f>ROUND(SUM(AS60:AS61),2)</f>
        <v>0</v>
      </c>
      <c r="AT59" s="91">
        <f t="shared" si="1"/>
        <v>0</v>
      </c>
      <c r="AU59" s="92">
        <f>ROUND(SUM(AU60:AU61),5)</f>
        <v>0</v>
      </c>
      <c r="AV59" s="91">
        <f>ROUND(AZ59*L26,2)</f>
        <v>0</v>
      </c>
      <c r="AW59" s="91">
        <f>ROUND(BA59*L27,2)</f>
        <v>0</v>
      </c>
      <c r="AX59" s="91">
        <f>ROUND(BB59*L26,2)</f>
        <v>0</v>
      </c>
      <c r="AY59" s="91">
        <f>ROUND(BC59*L27,2)</f>
        <v>0</v>
      </c>
      <c r="AZ59" s="91">
        <f>ROUND(SUM(AZ60:AZ61),2)</f>
        <v>0</v>
      </c>
      <c r="BA59" s="91">
        <f>ROUND(SUM(BA60:BA61),2)</f>
        <v>0</v>
      </c>
      <c r="BB59" s="91">
        <f>ROUND(SUM(BB60:BB61),2)</f>
        <v>0</v>
      </c>
      <c r="BC59" s="91">
        <f>ROUND(SUM(BC60:BC61),2)</f>
        <v>0</v>
      </c>
      <c r="BD59" s="93">
        <f>ROUND(SUM(BD60:BD61),2)</f>
        <v>0</v>
      </c>
      <c r="BS59" s="94" t="s">
        <v>71</v>
      </c>
      <c r="BT59" s="94" t="s">
        <v>80</v>
      </c>
      <c r="BU59" s="94" t="s">
        <v>73</v>
      </c>
      <c r="BV59" s="94" t="s">
        <v>74</v>
      </c>
      <c r="BW59" s="94" t="s">
        <v>103</v>
      </c>
      <c r="BX59" s="94" t="s">
        <v>7</v>
      </c>
      <c r="CL59" s="94" t="s">
        <v>104</v>
      </c>
      <c r="CM59" s="94" t="s">
        <v>83</v>
      </c>
    </row>
    <row r="60" spans="1:91" s="6" customFormat="1" ht="22.5" customHeight="1">
      <c r="A60" s="85" t="s">
        <v>76</v>
      </c>
      <c r="B60" s="95"/>
      <c r="C60" s="9"/>
      <c r="D60" s="9"/>
      <c r="E60" s="366" t="s">
        <v>105</v>
      </c>
      <c r="F60" s="366"/>
      <c r="G60" s="366"/>
      <c r="H60" s="366"/>
      <c r="I60" s="366"/>
      <c r="J60" s="9"/>
      <c r="K60" s="366" t="s">
        <v>88</v>
      </c>
      <c r="L60" s="366"/>
      <c r="M60" s="366"/>
      <c r="N60" s="366"/>
      <c r="O60" s="366"/>
      <c r="P60" s="366"/>
      <c r="Q60" s="366"/>
      <c r="R60" s="366"/>
      <c r="S60" s="366"/>
      <c r="T60" s="366"/>
      <c r="U60" s="366"/>
      <c r="V60" s="366"/>
      <c r="W60" s="366"/>
      <c r="X60" s="366"/>
      <c r="Y60" s="366"/>
      <c r="Z60" s="366"/>
      <c r="AA60" s="366"/>
      <c r="AB60" s="366"/>
      <c r="AC60" s="366"/>
      <c r="AD60" s="366"/>
      <c r="AE60" s="366"/>
      <c r="AF60" s="366"/>
      <c r="AG60" s="364">
        <f>'41 - hlavní řad'!J29</f>
        <v>0</v>
      </c>
      <c r="AH60" s="365"/>
      <c r="AI60" s="365"/>
      <c r="AJ60" s="365"/>
      <c r="AK60" s="365"/>
      <c r="AL60" s="365"/>
      <c r="AM60" s="365"/>
      <c r="AN60" s="364">
        <f t="shared" si="0"/>
        <v>0</v>
      </c>
      <c r="AO60" s="365"/>
      <c r="AP60" s="365"/>
      <c r="AQ60" s="96" t="s">
        <v>89</v>
      </c>
      <c r="AR60" s="95"/>
      <c r="AS60" s="97">
        <v>0</v>
      </c>
      <c r="AT60" s="98">
        <f t="shared" si="1"/>
        <v>0</v>
      </c>
      <c r="AU60" s="99">
        <f>'41 - hlavní řad'!P87</f>
        <v>0</v>
      </c>
      <c r="AV60" s="98">
        <f>'41 - hlavní řad'!J32</f>
        <v>0</v>
      </c>
      <c r="AW60" s="98">
        <f>'41 - hlavní řad'!J33</f>
        <v>0</v>
      </c>
      <c r="AX60" s="98">
        <f>'41 - hlavní řad'!J34</f>
        <v>0</v>
      </c>
      <c r="AY60" s="98">
        <f>'41 - hlavní řad'!J35</f>
        <v>0</v>
      </c>
      <c r="AZ60" s="98">
        <f>'41 - hlavní řad'!F32</f>
        <v>0</v>
      </c>
      <c r="BA60" s="98">
        <f>'41 - hlavní řad'!F33</f>
        <v>0</v>
      </c>
      <c r="BB60" s="98">
        <f>'41 - hlavní řad'!F34</f>
        <v>0</v>
      </c>
      <c r="BC60" s="98">
        <f>'41 - hlavní řad'!F35</f>
        <v>0</v>
      </c>
      <c r="BD60" s="100">
        <f>'41 - hlavní řad'!F36</f>
        <v>0</v>
      </c>
      <c r="BT60" s="101" t="s">
        <v>83</v>
      </c>
      <c r="BV60" s="101" t="s">
        <v>74</v>
      </c>
      <c r="BW60" s="101" t="s">
        <v>106</v>
      </c>
      <c r="BX60" s="101" t="s">
        <v>103</v>
      </c>
      <c r="CL60" s="101" t="s">
        <v>107</v>
      </c>
    </row>
    <row r="61" spans="1:91" s="6" customFormat="1" ht="22.5" customHeight="1">
      <c r="A61" s="85" t="s">
        <v>76</v>
      </c>
      <c r="B61" s="95"/>
      <c r="C61" s="9"/>
      <c r="D61" s="9"/>
      <c r="E61" s="366" t="s">
        <v>108</v>
      </c>
      <c r="F61" s="366"/>
      <c r="G61" s="366"/>
      <c r="H61" s="366"/>
      <c r="I61" s="366"/>
      <c r="J61" s="9"/>
      <c r="K61" s="366" t="s">
        <v>92</v>
      </c>
      <c r="L61" s="366"/>
      <c r="M61" s="366"/>
      <c r="N61" s="366"/>
      <c r="O61" s="366"/>
      <c r="P61" s="366"/>
      <c r="Q61" s="366"/>
      <c r="R61" s="366"/>
      <c r="S61" s="366"/>
      <c r="T61" s="366"/>
      <c r="U61" s="366"/>
      <c r="V61" s="366"/>
      <c r="W61" s="366"/>
      <c r="X61" s="366"/>
      <c r="Y61" s="366"/>
      <c r="Z61" s="366"/>
      <c r="AA61" s="366"/>
      <c r="AB61" s="366"/>
      <c r="AC61" s="366"/>
      <c r="AD61" s="366"/>
      <c r="AE61" s="366"/>
      <c r="AF61" s="366"/>
      <c r="AG61" s="364">
        <f>'42 - přípojky'!J29</f>
        <v>0</v>
      </c>
      <c r="AH61" s="365"/>
      <c r="AI61" s="365"/>
      <c r="AJ61" s="365"/>
      <c r="AK61" s="365"/>
      <c r="AL61" s="365"/>
      <c r="AM61" s="365"/>
      <c r="AN61" s="364">
        <f t="shared" si="0"/>
        <v>0</v>
      </c>
      <c r="AO61" s="365"/>
      <c r="AP61" s="365"/>
      <c r="AQ61" s="96" t="s">
        <v>89</v>
      </c>
      <c r="AR61" s="95"/>
      <c r="AS61" s="97">
        <v>0</v>
      </c>
      <c r="AT61" s="98">
        <f t="shared" si="1"/>
        <v>0</v>
      </c>
      <c r="AU61" s="99">
        <f>'42 - přípojky'!P87</f>
        <v>0</v>
      </c>
      <c r="AV61" s="98">
        <f>'42 - přípojky'!J32</f>
        <v>0</v>
      </c>
      <c r="AW61" s="98">
        <f>'42 - přípojky'!J33</f>
        <v>0</v>
      </c>
      <c r="AX61" s="98">
        <f>'42 - přípojky'!J34</f>
        <v>0</v>
      </c>
      <c r="AY61" s="98">
        <f>'42 - přípojky'!J35</f>
        <v>0</v>
      </c>
      <c r="AZ61" s="98">
        <f>'42 - přípojky'!F32</f>
        <v>0</v>
      </c>
      <c r="BA61" s="98">
        <f>'42 - přípojky'!F33</f>
        <v>0</v>
      </c>
      <c r="BB61" s="98">
        <f>'42 - přípojky'!F34</f>
        <v>0</v>
      </c>
      <c r="BC61" s="98">
        <f>'42 - přípojky'!F35</f>
        <v>0</v>
      </c>
      <c r="BD61" s="100">
        <f>'42 - přípojky'!F36</f>
        <v>0</v>
      </c>
      <c r="BT61" s="101" t="s">
        <v>83</v>
      </c>
      <c r="BV61" s="101" t="s">
        <v>74</v>
      </c>
      <c r="BW61" s="101" t="s">
        <v>109</v>
      </c>
      <c r="BX61" s="101" t="s">
        <v>103</v>
      </c>
      <c r="CL61" s="101" t="s">
        <v>107</v>
      </c>
    </row>
    <row r="62" spans="1:91" s="5" customFormat="1" ht="22.5" customHeight="1">
      <c r="A62" s="85" t="s">
        <v>76</v>
      </c>
      <c r="B62" s="86"/>
      <c r="C62" s="87"/>
      <c r="D62" s="362" t="s">
        <v>110</v>
      </c>
      <c r="E62" s="362"/>
      <c r="F62" s="362"/>
      <c r="G62" s="362"/>
      <c r="H62" s="362"/>
      <c r="I62" s="88"/>
      <c r="J62" s="362" t="s">
        <v>111</v>
      </c>
      <c r="K62" s="362"/>
      <c r="L62" s="362"/>
      <c r="M62" s="362"/>
      <c r="N62" s="362"/>
      <c r="O62" s="362"/>
      <c r="P62" s="362"/>
      <c r="Q62" s="362"/>
      <c r="R62" s="362"/>
      <c r="S62" s="362"/>
      <c r="T62" s="362"/>
      <c r="U62" s="362"/>
      <c r="V62" s="362"/>
      <c r="W62" s="362"/>
      <c r="X62" s="362"/>
      <c r="Y62" s="362"/>
      <c r="Z62" s="362"/>
      <c r="AA62" s="362"/>
      <c r="AB62" s="362"/>
      <c r="AC62" s="362"/>
      <c r="AD62" s="362"/>
      <c r="AE62" s="362"/>
      <c r="AF62" s="362"/>
      <c r="AG62" s="360">
        <f>'SO 05 - plynovod'!J27</f>
        <v>0</v>
      </c>
      <c r="AH62" s="361"/>
      <c r="AI62" s="361"/>
      <c r="AJ62" s="361"/>
      <c r="AK62" s="361"/>
      <c r="AL62" s="361"/>
      <c r="AM62" s="361"/>
      <c r="AN62" s="360">
        <f t="shared" si="0"/>
        <v>0</v>
      </c>
      <c r="AO62" s="361"/>
      <c r="AP62" s="361"/>
      <c r="AQ62" s="89" t="s">
        <v>112</v>
      </c>
      <c r="AR62" s="86"/>
      <c r="AS62" s="90">
        <v>0</v>
      </c>
      <c r="AT62" s="91">
        <f t="shared" si="1"/>
        <v>0</v>
      </c>
      <c r="AU62" s="92">
        <f>'SO 05 - plynovod'!P79</f>
        <v>0</v>
      </c>
      <c r="AV62" s="91">
        <f>'SO 05 - plynovod'!J30</f>
        <v>0</v>
      </c>
      <c r="AW62" s="91">
        <f>'SO 05 - plynovod'!J31</f>
        <v>0</v>
      </c>
      <c r="AX62" s="91">
        <f>'SO 05 - plynovod'!J32</f>
        <v>0</v>
      </c>
      <c r="AY62" s="91">
        <f>'SO 05 - plynovod'!J33</f>
        <v>0</v>
      </c>
      <c r="AZ62" s="91">
        <f>'SO 05 - plynovod'!F30</f>
        <v>0</v>
      </c>
      <c r="BA62" s="91">
        <f>'SO 05 - plynovod'!F31</f>
        <v>0</v>
      </c>
      <c r="BB62" s="91">
        <f>'SO 05 - plynovod'!F32</f>
        <v>0</v>
      </c>
      <c r="BC62" s="91">
        <f>'SO 05 - plynovod'!F33</f>
        <v>0</v>
      </c>
      <c r="BD62" s="93">
        <f>'SO 05 - plynovod'!F34</f>
        <v>0</v>
      </c>
      <c r="BT62" s="94" t="s">
        <v>80</v>
      </c>
      <c r="BV62" s="94" t="s">
        <v>74</v>
      </c>
      <c r="BW62" s="94" t="s">
        <v>113</v>
      </c>
      <c r="BX62" s="94" t="s">
        <v>7</v>
      </c>
      <c r="CL62" s="94" t="s">
        <v>114</v>
      </c>
      <c r="CM62" s="94" t="s">
        <v>83</v>
      </c>
    </row>
    <row r="63" spans="1:91" s="5" customFormat="1" ht="22.5" customHeight="1">
      <c r="A63" s="85" t="s">
        <v>76</v>
      </c>
      <c r="B63" s="86"/>
      <c r="C63" s="87"/>
      <c r="D63" s="362" t="s">
        <v>115</v>
      </c>
      <c r="E63" s="362"/>
      <c r="F63" s="362"/>
      <c r="G63" s="362"/>
      <c r="H63" s="362"/>
      <c r="I63" s="88"/>
      <c r="J63" s="362" t="s">
        <v>116</v>
      </c>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0">
        <f>'SO 06 - veřejné osvětlení'!J27</f>
        <v>0</v>
      </c>
      <c r="AH63" s="361"/>
      <c r="AI63" s="361"/>
      <c r="AJ63" s="361"/>
      <c r="AK63" s="361"/>
      <c r="AL63" s="361"/>
      <c r="AM63" s="361"/>
      <c r="AN63" s="360">
        <f t="shared" si="0"/>
        <v>0</v>
      </c>
      <c r="AO63" s="361"/>
      <c r="AP63" s="361"/>
      <c r="AQ63" s="89" t="s">
        <v>79</v>
      </c>
      <c r="AR63" s="86"/>
      <c r="AS63" s="90">
        <v>0</v>
      </c>
      <c r="AT63" s="91">
        <f t="shared" si="1"/>
        <v>0</v>
      </c>
      <c r="AU63" s="92">
        <f>'SO 06 - veřejné osvětlení'!P79</f>
        <v>0</v>
      </c>
      <c r="AV63" s="91">
        <f>'SO 06 - veřejné osvětlení'!J30</f>
        <v>0</v>
      </c>
      <c r="AW63" s="91">
        <f>'SO 06 - veřejné osvětlení'!J31</f>
        <v>0</v>
      </c>
      <c r="AX63" s="91">
        <f>'SO 06 - veřejné osvětlení'!J32</f>
        <v>0</v>
      </c>
      <c r="AY63" s="91">
        <f>'SO 06 - veřejné osvětlení'!J33</f>
        <v>0</v>
      </c>
      <c r="AZ63" s="91">
        <f>'SO 06 - veřejné osvětlení'!F30</f>
        <v>0</v>
      </c>
      <c r="BA63" s="91">
        <f>'SO 06 - veřejné osvětlení'!F31</f>
        <v>0</v>
      </c>
      <c r="BB63" s="91">
        <f>'SO 06 - veřejné osvětlení'!F32</f>
        <v>0</v>
      </c>
      <c r="BC63" s="91">
        <f>'SO 06 - veřejné osvětlení'!F33</f>
        <v>0</v>
      </c>
      <c r="BD63" s="93">
        <f>'SO 06 - veřejné osvětlení'!F34</f>
        <v>0</v>
      </c>
      <c r="BT63" s="94" t="s">
        <v>80</v>
      </c>
      <c r="BV63" s="94" t="s">
        <v>74</v>
      </c>
      <c r="BW63" s="94" t="s">
        <v>117</v>
      </c>
      <c r="BX63" s="94" t="s">
        <v>7</v>
      </c>
      <c r="CL63" s="94" t="s">
        <v>118</v>
      </c>
      <c r="CM63" s="94" t="s">
        <v>83</v>
      </c>
    </row>
    <row r="64" spans="1:91" s="5" customFormat="1" ht="22.5" customHeight="1">
      <c r="A64" s="85" t="s">
        <v>76</v>
      </c>
      <c r="B64" s="86"/>
      <c r="C64" s="87"/>
      <c r="D64" s="362" t="s">
        <v>119</v>
      </c>
      <c r="E64" s="362"/>
      <c r="F64" s="362"/>
      <c r="G64" s="362"/>
      <c r="H64" s="362"/>
      <c r="I64" s="88"/>
      <c r="J64" s="362" t="s">
        <v>120</v>
      </c>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0">
        <f>'VON - vedlejší a ostatní ...'!J27</f>
        <v>0</v>
      </c>
      <c r="AH64" s="361"/>
      <c r="AI64" s="361"/>
      <c r="AJ64" s="361"/>
      <c r="AK64" s="361"/>
      <c r="AL64" s="361"/>
      <c r="AM64" s="361"/>
      <c r="AN64" s="360">
        <f t="shared" si="0"/>
        <v>0</v>
      </c>
      <c r="AO64" s="361"/>
      <c r="AP64" s="361"/>
      <c r="AQ64" s="89" t="s">
        <v>119</v>
      </c>
      <c r="AR64" s="86"/>
      <c r="AS64" s="102">
        <v>0</v>
      </c>
      <c r="AT64" s="103">
        <f t="shared" si="1"/>
        <v>0</v>
      </c>
      <c r="AU64" s="104">
        <f>'VON - vedlejší a ostatní ...'!P80</f>
        <v>0</v>
      </c>
      <c r="AV64" s="103">
        <f>'VON - vedlejší a ostatní ...'!J30</f>
        <v>0</v>
      </c>
      <c r="AW64" s="103">
        <f>'VON - vedlejší a ostatní ...'!J31</f>
        <v>0</v>
      </c>
      <c r="AX64" s="103">
        <f>'VON - vedlejší a ostatní ...'!J32</f>
        <v>0</v>
      </c>
      <c r="AY64" s="103">
        <f>'VON - vedlejší a ostatní ...'!J33</f>
        <v>0</v>
      </c>
      <c r="AZ64" s="103">
        <f>'VON - vedlejší a ostatní ...'!F30</f>
        <v>0</v>
      </c>
      <c r="BA64" s="103">
        <f>'VON - vedlejší a ostatní ...'!F31</f>
        <v>0</v>
      </c>
      <c r="BB64" s="103">
        <f>'VON - vedlejší a ostatní ...'!F32</f>
        <v>0</v>
      </c>
      <c r="BC64" s="103">
        <f>'VON - vedlejší a ostatní ...'!F33</f>
        <v>0</v>
      </c>
      <c r="BD64" s="105">
        <f>'VON - vedlejší a ostatní ...'!F34</f>
        <v>0</v>
      </c>
      <c r="BT64" s="94" t="s">
        <v>80</v>
      </c>
      <c r="BV64" s="94" t="s">
        <v>74</v>
      </c>
      <c r="BW64" s="94" t="s">
        <v>121</v>
      </c>
      <c r="BX64" s="94" t="s">
        <v>7</v>
      </c>
      <c r="CL64" s="94" t="s">
        <v>5</v>
      </c>
      <c r="CM64" s="94" t="s">
        <v>83</v>
      </c>
    </row>
    <row r="65" spans="2:44" s="1" customFormat="1" ht="30" customHeight="1">
      <c r="B65" s="41"/>
      <c r="AR65" s="41"/>
    </row>
    <row r="66" spans="2:44" s="1" customFormat="1" ht="6.95" customHeight="1">
      <c r="B66" s="56"/>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41"/>
    </row>
  </sheetData>
  <mergeCells count="89">
    <mergeCell ref="AR2:BE2"/>
    <mergeCell ref="AN64:AP64"/>
    <mergeCell ref="AG64:AM64"/>
    <mergeCell ref="D64:H64"/>
    <mergeCell ref="J64:AF64"/>
    <mergeCell ref="AG51:AM51"/>
    <mergeCell ref="AN51:AP51"/>
    <mergeCell ref="AN62:AP62"/>
    <mergeCell ref="AG62:AM62"/>
    <mergeCell ref="D62:H62"/>
    <mergeCell ref="J62:AF62"/>
    <mergeCell ref="AN63:AP63"/>
    <mergeCell ref="AG63:AM63"/>
    <mergeCell ref="D63:H63"/>
    <mergeCell ref="J63:AF63"/>
    <mergeCell ref="AN60:AP60"/>
    <mergeCell ref="AG60:AM60"/>
    <mergeCell ref="E60:I60"/>
    <mergeCell ref="K60:AF60"/>
    <mergeCell ref="AN61:AP61"/>
    <mergeCell ref="AG61:AM61"/>
    <mergeCell ref="E61:I61"/>
    <mergeCell ref="K61:AF61"/>
    <mergeCell ref="AN58:AP58"/>
    <mergeCell ref="AG58:AM58"/>
    <mergeCell ref="E58:I58"/>
    <mergeCell ref="K58:AF58"/>
    <mergeCell ref="AN59:AP59"/>
    <mergeCell ref="AG59:AM59"/>
    <mergeCell ref="D59:H59"/>
    <mergeCell ref="J59:AF59"/>
    <mergeCell ref="AN56:AP56"/>
    <mergeCell ref="AG56:AM56"/>
    <mergeCell ref="D56:H56"/>
    <mergeCell ref="J56:AF56"/>
    <mergeCell ref="AN57:AP57"/>
    <mergeCell ref="AG57:AM57"/>
    <mergeCell ref="E57:I57"/>
    <mergeCell ref="K57:AF57"/>
    <mergeCell ref="AN54:AP54"/>
    <mergeCell ref="AG54:AM54"/>
    <mergeCell ref="E54:I54"/>
    <mergeCell ref="K54:AF54"/>
    <mergeCell ref="AN55:AP55"/>
    <mergeCell ref="AG55:AM55"/>
    <mergeCell ref="E55:I55"/>
    <mergeCell ref="K55:AF55"/>
    <mergeCell ref="AN52:AP52"/>
    <mergeCell ref="AG52:AM52"/>
    <mergeCell ref="D52:H52"/>
    <mergeCell ref="J52:AF52"/>
    <mergeCell ref="AN53:AP53"/>
    <mergeCell ref="AG53:AM53"/>
    <mergeCell ref="D53:H53"/>
    <mergeCell ref="J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2" location="'SO 01 - pozemní komunikace'!C2" display="/"/>
    <hyperlink ref="A54" location="'21 - hlavní řad'!C2" display="/"/>
    <hyperlink ref="A55" location="'22 - přípojky'!C2" display="/"/>
    <hyperlink ref="A57" location="'31 - hlavní řad'!C2" display="/"/>
    <hyperlink ref="A58" location="'32 - přípojky'!C2" display="/"/>
    <hyperlink ref="A60" location="'41 - hlavní řad'!C2" display="/"/>
    <hyperlink ref="A61" location="'42 - přípojky'!C2" display="/"/>
    <hyperlink ref="A62" location="'SO 05 - plynovod'!C2" display="/"/>
    <hyperlink ref="A63" location="'SO 06 - veřejné osvětlení'!C2" display="/"/>
    <hyperlink ref="A64" location="'VON - vedlejší a ostatní ...'!C2" displa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0.xml><?xml version="1.0" encoding="utf-8"?>
<worksheet xmlns="http://schemas.openxmlformats.org/spreadsheetml/2006/main" xmlns:r="http://schemas.openxmlformats.org/officeDocument/2006/relationships">
  <sheetPr>
    <pageSetUpPr fitToPage="1"/>
  </sheetPr>
  <dimension ref="A1:BR112"/>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117</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s="1" customFormat="1">
      <c r="B8" s="41"/>
      <c r="C8" s="42"/>
      <c r="D8" s="37" t="s">
        <v>128</v>
      </c>
      <c r="E8" s="42"/>
      <c r="F8" s="42"/>
      <c r="G8" s="42"/>
      <c r="H8" s="42"/>
      <c r="I8" s="113"/>
      <c r="J8" s="42"/>
      <c r="K8" s="45"/>
    </row>
    <row r="9" spans="1:70" s="1" customFormat="1" ht="36.950000000000003" customHeight="1">
      <c r="B9" s="41"/>
      <c r="C9" s="42"/>
      <c r="D9" s="42"/>
      <c r="E9" s="373" t="s">
        <v>1602</v>
      </c>
      <c r="F9" s="374"/>
      <c r="G9" s="374"/>
      <c r="H9" s="374"/>
      <c r="I9" s="113"/>
      <c r="J9" s="42"/>
      <c r="K9" s="45"/>
    </row>
    <row r="10" spans="1:70" s="1" customFormat="1" ht="13.5">
      <c r="B10" s="41"/>
      <c r="C10" s="42"/>
      <c r="D10" s="42"/>
      <c r="E10" s="42"/>
      <c r="F10" s="42"/>
      <c r="G10" s="42"/>
      <c r="H10" s="42"/>
      <c r="I10" s="113"/>
      <c r="J10" s="42"/>
      <c r="K10" s="45"/>
    </row>
    <row r="11" spans="1:70" s="1" customFormat="1" ht="14.45" customHeight="1">
      <c r="B11" s="41"/>
      <c r="C11" s="42"/>
      <c r="D11" s="37" t="s">
        <v>21</v>
      </c>
      <c r="E11" s="42"/>
      <c r="F11" s="35" t="s">
        <v>118</v>
      </c>
      <c r="G11" s="42"/>
      <c r="H11" s="42"/>
      <c r="I11" s="114" t="s">
        <v>22</v>
      </c>
      <c r="J11" s="35" t="s">
        <v>5</v>
      </c>
      <c r="K11" s="45"/>
    </row>
    <row r="12" spans="1:70" s="1" customFormat="1" ht="14.45" customHeight="1">
      <c r="B12" s="41"/>
      <c r="C12" s="42"/>
      <c r="D12" s="37" t="s">
        <v>23</v>
      </c>
      <c r="E12" s="42"/>
      <c r="F12" s="35" t="s">
        <v>24</v>
      </c>
      <c r="G12" s="42"/>
      <c r="H12" s="42"/>
      <c r="I12" s="114" t="s">
        <v>25</v>
      </c>
      <c r="J12" s="115" t="str">
        <f>'Rekapitulace stavby'!AN8</f>
        <v>12.4.2017</v>
      </c>
      <c r="K12" s="45"/>
    </row>
    <row r="13" spans="1:70" s="1" customFormat="1" ht="10.9" customHeight="1">
      <c r="B13" s="41"/>
      <c r="C13" s="42"/>
      <c r="D13" s="42"/>
      <c r="E13" s="42"/>
      <c r="F13" s="42"/>
      <c r="G13" s="42"/>
      <c r="H13" s="42"/>
      <c r="I13" s="113"/>
      <c r="J13" s="42"/>
      <c r="K13" s="45"/>
    </row>
    <row r="14" spans="1:70" s="1" customFormat="1" ht="14.45" customHeight="1">
      <c r="B14" s="41"/>
      <c r="C14" s="42"/>
      <c r="D14" s="37" t="s">
        <v>27</v>
      </c>
      <c r="E14" s="42"/>
      <c r="F14" s="42"/>
      <c r="G14" s="42"/>
      <c r="H14" s="42"/>
      <c r="I14" s="114" t="s">
        <v>28</v>
      </c>
      <c r="J14" s="35" t="str">
        <f>IF('Rekapitulace stavby'!AN10="","",'Rekapitulace stavby'!AN10)</f>
        <v/>
      </c>
      <c r="K14" s="45"/>
    </row>
    <row r="15" spans="1:70" s="1" customFormat="1" ht="18" customHeight="1">
      <c r="B15" s="41"/>
      <c r="C15" s="42"/>
      <c r="D15" s="42"/>
      <c r="E15" s="35" t="str">
        <f>IF('Rekapitulace stavby'!E11="","",'Rekapitulace stavby'!E11)</f>
        <v xml:space="preserve"> </v>
      </c>
      <c r="F15" s="42"/>
      <c r="G15" s="42"/>
      <c r="H15" s="42"/>
      <c r="I15" s="114" t="s">
        <v>30</v>
      </c>
      <c r="J15" s="35" t="str">
        <f>IF('Rekapitulace stavby'!AN11="","",'Rekapitulace stavby'!AN11)</f>
        <v/>
      </c>
      <c r="K15" s="45"/>
    </row>
    <row r="16" spans="1:70" s="1" customFormat="1" ht="6.95" customHeight="1">
      <c r="B16" s="41"/>
      <c r="C16" s="42"/>
      <c r="D16" s="42"/>
      <c r="E16" s="42"/>
      <c r="F16" s="42"/>
      <c r="G16" s="42"/>
      <c r="H16" s="42"/>
      <c r="I16" s="113"/>
      <c r="J16" s="42"/>
      <c r="K16" s="45"/>
    </row>
    <row r="17" spans="2:11" s="1" customFormat="1" ht="14.45" customHeight="1">
      <c r="B17" s="41"/>
      <c r="C17" s="42"/>
      <c r="D17" s="37" t="s">
        <v>31</v>
      </c>
      <c r="E17" s="42"/>
      <c r="F17" s="42"/>
      <c r="G17" s="42"/>
      <c r="H17" s="42"/>
      <c r="I17" s="114" t="s">
        <v>28</v>
      </c>
      <c r="J17" s="35" t="str">
        <f>IF('Rekapitulace stavby'!AN13="Vyplň údaj","",IF('Rekapitulace stavby'!AN13="","",'Rekapitulace stavby'!AN13))</f>
        <v/>
      </c>
      <c r="K17" s="45"/>
    </row>
    <row r="18" spans="2:11" s="1" customFormat="1" ht="18" customHeight="1">
      <c r="B18" s="41"/>
      <c r="C18" s="42"/>
      <c r="D18" s="42"/>
      <c r="E18" s="35" t="str">
        <f>IF('Rekapitulace stavby'!E14="Vyplň údaj","",IF('Rekapitulace stavby'!E14="","",'Rekapitulace stavby'!E14))</f>
        <v/>
      </c>
      <c r="F18" s="42"/>
      <c r="G18" s="42"/>
      <c r="H18" s="42"/>
      <c r="I18" s="114" t="s">
        <v>30</v>
      </c>
      <c r="J18" s="35" t="str">
        <f>IF('Rekapitulace stavby'!AN14="Vyplň údaj","",IF('Rekapitulace stavby'!AN14="","",'Rekapitulace stavby'!AN14))</f>
        <v/>
      </c>
      <c r="K18" s="45"/>
    </row>
    <row r="19" spans="2:11" s="1" customFormat="1" ht="6.95" customHeight="1">
      <c r="B19" s="41"/>
      <c r="C19" s="42"/>
      <c r="D19" s="42"/>
      <c r="E19" s="42"/>
      <c r="F19" s="42"/>
      <c r="G19" s="42"/>
      <c r="H19" s="42"/>
      <c r="I19" s="113"/>
      <c r="J19" s="42"/>
      <c r="K19" s="45"/>
    </row>
    <row r="20" spans="2:11" s="1" customFormat="1" ht="14.45" customHeight="1">
      <c r="B20" s="41"/>
      <c r="C20" s="42"/>
      <c r="D20" s="37" t="s">
        <v>33</v>
      </c>
      <c r="E20" s="42"/>
      <c r="F20" s="42"/>
      <c r="G20" s="42"/>
      <c r="H20" s="42"/>
      <c r="I20" s="114" t="s">
        <v>28</v>
      </c>
      <c r="J20" s="35" t="s">
        <v>5</v>
      </c>
      <c r="K20" s="45"/>
    </row>
    <row r="21" spans="2:11" s="1" customFormat="1" ht="18" customHeight="1">
      <c r="B21" s="41"/>
      <c r="C21" s="42"/>
      <c r="D21" s="42"/>
      <c r="E21" s="35" t="s">
        <v>34</v>
      </c>
      <c r="F21" s="42"/>
      <c r="G21" s="42"/>
      <c r="H21" s="42"/>
      <c r="I21" s="114" t="s">
        <v>30</v>
      </c>
      <c r="J21" s="35" t="s">
        <v>5</v>
      </c>
      <c r="K21" s="45"/>
    </row>
    <row r="22" spans="2:11" s="1" customFormat="1" ht="6.95" customHeight="1">
      <c r="B22" s="41"/>
      <c r="C22" s="42"/>
      <c r="D22" s="42"/>
      <c r="E22" s="42"/>
      <c r="F22" s="42"/>
      <c r="G22" s="42"/>
      <c r="H22" s="42"/>
      <c r="I22" s="113"/>
      <c r="J22" s="42"/>
      <c r="K22" s="45"/>
    </row>
    <row r="23" spans="2:11" s="1" customFormat="1" ht="14.45" customHeight="1">
      <c r="B23" s="41"/>
      <c r="C23" s="42"/>
      <c r="D23" s="37" t="s">
        <v>36</v>
      </c>
      <c r="E23" s="42"/>
      <c r="F23" s="42"/>
      <c r="G23" s="42"/>
      <c r="H23" s="42"/>
      <c r="I23" s="113"/>
      <c r="J23" s="42"/>
      <c r="K23" s="45"/>
    </row>
    <row r="24" spans="2:11" s="7" customFormat="1" ht="63" customHeight="1">
      <c r="B24" s="116"/>
      <c r="C24" s="117"/>
      <c r="D24" s="117"/>
      <c r="E24" s="337" t="s">
        <v>37</v>
      </c>
      <c r="F24" s="337"/>
      <c r="G24" s="337"/>
      <c r="H24" s="337"/>
      <c r="I24" s="118"/>
      <c r="J24" s="117"/>
      <c r="K24" s="119"/>
    </row>
    <row r="25" spans="2:11" s="1" customFormat="1" ht="6.95" customHeight="1">
      <c r="B25" s="41"/>
      <c r="C25" s="42"/>
      <c r="D25" s="42"/>
      <c r="E25" s="42"/>
      <c r="F25" s="42"/>
      <c r="G25" s="42"/>
      <c r="H25" s="42"/>
      <c r="I25" s="113"/>
      <c r="J25" s="42"/>
      <c r="K25" s="45"/>
    </row>
    <row r="26" spans="2:11" s="1" customFormat="1" ht="6.95" customHeight="1">
      <c r="B26" s="41"/>
      <c r="C26" s="42"/>
      <c r="D26" s="68"/>
      <c r="E26" s="68"/>
      <c r="F26" s="68"/>
      <c r="G26" s="68"/>
      <c r="H26" s="68"/>
      <c r="I26" s="120"/>
      <c r="J26" s="68"/>
      <c r="K26" s="121"/>
    </row>
    <row r="27" spans="2:11" s="1" customFormat="1" ht="25.35" customHeight="1">
      <c r="B27" s="41"/>
      <c r="C27" s="42"/>
      <c r="D27" s="122" t="s">
        <v>38</v>
      </c>
      <c r="E27" s="42"/>
      <c r="F27" s="42"/>
      <c r="G27" s="42"/>
      <c r="H27" s="42"/>
      <c r="I27" s="113"/>
      <c r="J27" s="123">
        <f>ROUND(J79,2)</f>
        <v>0</v>
      </c>
      <c r="K27" s="45"/>
    </row>
    <row r="28" spans="2:11" s="1" customFormat="1" ht="6.95" customHeight="1">
      <c r="B28" s="41"/>
      <c r="C28" s="42"/>
      <c r="D28" s="68"/>
      <c r="E28" s="68"/>
      <c r="F28" s="68"/>
      <c r="G28" s="68"/>
      <c r="H28" s="68"/>
      <c r="I28" s="120"/>
      <c r="J28" s="68"/>
      <c r="K28" s="121"/>
    </row>
    <row r="29" spans="2:11" s="1" customFormat="1" ht="14.45" customHeight="1">
      <c r="B29" s="41"/>
      <c r="C29" s="42"/>
      <c r="D29" s="42"/>
      <c r="E29" s="42"/>
      <c r="F29" s="46" t="s">
        <v>40</v>
      </c>
      <c r="G29" s="42"/>
      <c r="H29" s="42"/>
      <c r="I29" s="124" t="s">
        <v>39</v>
      </c>
      <c r="J29" s="46" t="s">
        <v>41</v>
      </c>
      <c r="K29" s="45"/>
    </row>
    <row r="30" spans="2:11" s="1" customFormat="1" ht="14.45" customHeight="1">
      <c r="B30" s="41"/>
      <c r="C30" s="42"/>
      <c r="D30" s="49" t="s">
        <v>42</v>
      </c>
      <c r="E30" s="49" t="s">
        <v>43</v>
      </c>
      <c r="F30" s="125">
        <f>ROUND(SUM(BE79:BE111), 2)</f>
        <v>0</v>
      </c>
      <c r="G30" s="42"/>
      <c r="H30" s="42"/>
      <c r="I30" s="126">
        <v>0.21</v>
      </c>
      <c r="J30" s="125">
        <f>ROUND(ROUND((SUM(BE79:BE111)), 2)*I30, 2)</f>
        <v>0</v>
      </c>
      <c r="K30" s="45"/>
    </row>
    <row r="31" spans="2:11" s="1" customFormat="1" ht="14.45" customHeight="1">
      <c r="B31" s="41"/>
      <c r="C31" s="42"/>
      <c r="D31" s="42"/>
      <c r="E31" s="49" t="s">
        <v>44</v>
      </c>
      <c r="F31" s="125">
        <f>ROUND(SUM(BF79:BF111), 2)</f>
        <v>0</v>
      </c>
      <c r="G31" s="42"/>
      <c r="H31" s="42"/>
      <c r="I31" s="126">
        <v>0.15</v>
      </c>
      <c r="J31" s="125">
        <f>ROUND(ROUND((SUM(BF79:BF111)), 2)*I31, 2)</f>
        <v>0</v>
      </c>
      <c r="K31" s="45"/>
    </row>
    <row r="32" spans="2:11" s="1" customFormat="1" ht="14.45" hidden="1" customHeight="1">
      <c r="B32" s="41"/>
      <c r="C32" s="42"/>
      <c r="D32" s="42"/>
      <c r="E32" s="49" t="s">
        <v>45</v>
      </c>
      <c r="F32" s="125">
        <f>ROUND(SUM(BG79:BG111), 2)</f>
        <v>0</v>
      </c>
      <c r="G32" s="42"/>
      <c r="H32" s="42"/>
      <c r="I32" s="126">
        <v>0.21</v>
      </c>
      <c r="J32" s="125">
        <v>0</v>
      </c>
      <c r="K32" s="45"/>
    </row>
    <row r="33" spans="2:11" s="1" customFormat="1" ht="14.45" hidden="1" customHeight="1">
      <c r="B33" s="41"/>
      <c r="C33" s="42"/>
      <c r="D33" s="42"/>
      <c r="E33" s="49" t="s">
        <v>46</v>
      </c>
      <c r="F33" s="125">
        <f>ROUND(SUM(BH79:BH111), 2)</f>
        <v>0</v>
      </c>
      <c r="G33" s="42"/>
      <c r="H33" s="42"/>
      <c r="I33" s="126">
        <v>0.15</v>
      </c>
      <c r="J33" s="125">
        <v>0</v>
      </c>
      <c r="K33" s="45"/>
    </row>
    <row r="34" spans="2:11" s="1" customFormat="1" ht="14.45" hidden="1" customHeight="1">
      <c r="B34" s="41"/>
      <c r="C34" s="42"/>
      <c r="D34" s="42"/>
      <c r="E34" s="49" t="s">
        <v>47</v>
      </c>
      <c r="F34" s="125">
        <f>ROUND(SUM(BI79:BI111), 2)</f>
        <v>0</v>
      </c>
      <c r="G34" s="42"/>
      <c r="H34" s="42"/>
      <c r="I34" s="126">
        <v>0</v>
      </c>
      <c r="J34" s="125">
        <v>0</v>
      </c>
      <c r="K34" s="45"/>
    </row>
    <row r="35" spans="2:11" s="1" customFormat="1" ht="6.95" customHeight="1">
      <c r="B35" s="41"/>
      <c r="C35" s="42"/>
      <c r="D35" s="42"/>
      <c r="E35" s="42"/>
      <c r="F35" s="42"/>
      <c r="G35" s="42"/>
      <c r="H35" s="42"/>
      <c r="I35" s="113"/>
      <c r="J35" s="42"/>
      <c r="K35" s="45"/>
    </row>
    <row r="36" spans="2:11" s="1" customFormat="1" ht="25.35" customHeight="1">
      <c r="B36" s="41"/>
      <c r="C36" s="127"/>
      <c r="D36" s="128" t="s">
        <v>48</v>
      </c>
      <c r="E36" s="71"/>
      <c r="F36" s="71"/>
      <c r="G36" s="129" t="s">
        <v>49</v>
      </c>
      <c r="H36" s="130" t="s">
        <v>50</v>
      </c>
      <c r="I36" s="131"/>
      <c r="J36" s="132">
        <f>SUM(J27:J34)</f>
        <v>0</v>
      </c>
      <c r="K36" s="133"/>
    </row>
    <row r="37" spans="2:11" s="1" customFormat="1" ht="14.45" customHeight="1">
      <c r="B37" s="56"/>
      <c r="C37" s="57"/>
      <c r="D37" s="57"/>
      <c r="E37" s="57"/>
      <c r="F37" s="57"/>
      <c r="G37" s="57"/>
      <c r="H37" s="57"/>
      <c r="I37" s="134"/>
      <c r="J37" s="57"/>
      <c r="K37" s="58"/>
    </row>
    <row r="41" spans="2:11" s="1" customFormat="1" ht="6.95" customHeight="1">
      <c r="B41" s="59"/>
      <c r="C41" s="60"/>
      <c r="D41" s="60"/>
      <c r="E41" s="60"/>
      <c r="F41" s="60"/>
      <c r="G41" s="60"/>
      <c r="H41" s="60"/>
      <c r="I41" s="135"/>
      <c r="J41" s="60"/>
      <c r="K41" s="136"/>
    </row>
    <row r="42" spans="2:11" s="1" customFormat="1" ht="36.950000000000003" customHeight="1">
      <c r="B42" s="41"/>
      <c r="C42" s="30" t="s">
        <v>130</v>
      </c>
      <c r="D42" s="42"/>
      <c r="E42" s="42"/>
      <c r="F42" s="42"/>
      <c r="G42" s="42"/>
      <c r="H42" s="42"/>
      <c r="I42" s="113"/>
      <c r="J42" s="42"/>
      <c r="K42" s="45"/>
    </row>
    <row r="43" spans="2:11" s="1" customFormat="1" ht="6.95" customHeight="1">
      <c r="B43" s="41"/>
      <c r="C43" s="42"/>
      <c r="D43" s="42"/>
      <c r="E43" s="42"/>
      <c r="F43" s="42"/>
      <c r="G43" s="42"/>
      <c r="H43" s="42"/>
      <c r="I43" s="113"/>
      <c r="J43" s="42"/>
      <c r="K43" s="45"/>
    </row>
    <row r="44" spans="2:11" s="1" customFormat="1" ht="14.45" customHeight="1">
      <c r="B44" s="41"/>
      <c r="C44" s="37" t="s">
        <v>19</v>
      </c>
      <c r="D44" s="42"/>
      <c r="E44" s="42"/>
      <c r="F44" s="42"/>
      <c r="G44" s="42"/>
      <c r="H44" s="42"/>
      <c r="I44" s="113"/>
      <c r="J44" s="42"/>
      <c r="K44" s="45"/>
    </row>
    <row r="45" spans="2:11" s="1" customFormat="1" ht="22.5" customHeight="1">
      <c r="B45" s="41"/>
      <c r="C45" s="42"/>
      <c r="D45" s="42"/>
      <c r="E45" s="371" t="str">
        <f>E7</f>
        <v>ZTV pro výstavbu rodinných domů K Domašínu</v>
      </c>
      <c r="F45" s="372"/>
      <c r="G45" s="372"/>
      <c r="H45" s="372"/>
      <c r="I45" s="113"/>
      <c r="J45" s="42"/>
      <c r="K45" s="45"/>
    </row>
    <row r="46" spans="2:11" s="1" customFormat="1" ht="14.45" customHeight="1">
      <c r="B46" s="41"/>
      <c r="C46" s="37" t="s">
        <v>128</v>
      </c>
      <c r="D46" s="42"/>
      <c r="E46" s="42"/>
      <c r="F46" s="42"/>
      <c r="G46" s="42"/>
      <c r="H46" s="42"/>
      <c r="I46" s="113"/>
      <c r="J46" s="42"/>
      <c r="K46" s="45"/>
    </row>
    <row r="47" spans="2:11" s="1" customFormat="1" ht="23.25" customHeight="1">
      <c r="B47" s="41"/>
      <c r="C47" s="42"/>
      <c r="D47" s="42"/>
      <c r="E47" s="373" t="str">
        <f>E9</f>
        <v>SO 06 - veřejné osvětlení</v>
      </c>
      <c r="F47" s="374"/>
      <c r="G47" s="374"/>
      <c r="H47" s="374"/>
      <c r="I47" s="113"/>
      <c r="J47" s="42"/>
      <c r="K47" s="45"/>
    </row>
    <row r="48" spans="2:11" s="1" customFormat="1" ht="6.95" customHeight="1">
      <c r="B48" s="41"/>
      <c r="C48" s="42"/>
      <c r="D48" s="42"/>
      <c r="E48" s="42"/>
      <c r="F48" s="42"/>
      <c r="G48" s="42"/>
      <c r="H48" s="42"/>
      <c r="I48" s="113"/>
      <c r="J48" s="42"/>
      <c r="K48" s="45"/>
    </row>
    <row r="49" spans="2:47" s="1" customFormat="1" ht="18" customHeight="1">
      <c r="B49" s="41"/>
      <c r="C49" s="37" t="s">
        <v>23</v>
      </c>
      <c r="D49" s="42"/>
      <c r="E49" s="42"/>
      <c r="F49" s="35" t="str">
        <f>F12</f>
        <v>k.ú.Studená</v>
      </c>
      <c r="G49" s="42"/>
      <c r="H49" s="42"/>
      <c r="I49" s="114" t="s">
        <v>25</v>
      </c>
      <c r="J49" s="115" t="str">
        <f>IF(J12="","",J12)</f>
        <v>12.4.2017</v>
      </c>
      <c r="K49" s="45"/>
    </row>
    <row r="50" spans="2:47" s="1" customFormat="1" ht="6.95" customHeight="1">
      <c r="B50" s="41"/>
      <c r="C50" s="42"/>
      <c r="D50" s="42"/>
      <c r="E50" s="42"/>
      <c r="F50" s="42"/>
      <c r="G50" s="42"/>
      <c r="H50" s="42"/>
      <c r="I50" s="113"/>
      <c r="J50" s="42"/>
      <c r="K50" s="45"/>
    </row>
    <row r="51" spans="2:47" s="1" customFormat="1">
      <c r="B51" s="41"/>
      <c r="C51" s="37" t="s">
        <v>27</v>
      </c>
      <c r="D51" s="42"/>
      <c r="E51" s="42"/>
      <c r="F51" s="35" t="str">
        <f>E15</f>
        <v xml:space="preserve"> </v>
      </c>
      <c r="G51" s="42"/>
      <c r="H51" s="42"/>
      <c r="I51" s="114" t="s">
        <v>33</v>
      </c>
      <c r="J51" s="35" t="str">
        <f>E21</f>
        <v>Ing. Marie Buzková, Jindřichův Hradec</v>
      </c>
      <c r="K51" s="45"/>
    </row>
    <row r="52" spans="2:47" s="1" customFormat="1" ht="14.45" customHeight="1">
      <c r="B52" s="41"/>
      <c r="C52" s="37" t="s">
        <v>31</v>
      </c>
      <c r="D52" s="42"/>
      <c r="E52" s="42"/>
      <c r="F52" s="35" t="str">
        <f>IF(E18="","",E18)</f>
        <v/>
      </c>
      <c r="G52" s="42"/>
      <c r="H52" s="42"/>
      <c r="I52" s="113"/>
      <c r="J52" s="42"/>
      <c r="K52" s="45"/>
    </row>
    <row r="53" spans="2:47" s="1" customFormat="1" ht="10.35" customHeight="1">
      <c r="B53" s="41"/>
      <c r="C53" s="42"/>
      <c r="D53" s="42"/>
      <c r="E53" s="42"/>
      <c r="F53" s="42"/>
      <c r="G53" s="42"/>
      <c r="H53" s="42"/>
      <c r="I53" s="113"/>
      <c r="J53" s="42"/>
      <c r="K53" s="45"/>
    </row>
    <row r="54" spans="2:47" s="1" customFormat="1" ht="29.25" customHeight="1">
      <c r="B54" s="41"/>
      <c r="C54" s="137" t="s">
        <v>131</v>
      </c>
      <c r="D54" s="127"/>
      <c r="E54" s="127"/>
      <c r="F54" s="127"/>
      <c r="G54" s="127"/>
      <c r="H54" s="127"/>
      <c r="I54" s="138"/>
      <c r="J54" s="139" t="s">
        <v>132</v>
      </c>
      <c r="K54" s="140"/>
    </row>
    <row r="55" spans="2:47" s="1" customFormat="1" ht="10.35" customHeight="1">
      <c r="B55" s="41"/>
      <c r="C55" s="42"/>
      <c r="D55" s="42"/>
      <c r="E55" s="42"/>
      <c r="F55" s="42"/>
      <c r="G55" s="42"/>
      <c r="H55" s="42"/>
      <c r="I55" s="113"/>
      <c r="J55" s="42"/>
      <c r="K55" s="45"/>
    </row>
    <row r="56" spans="2:47" s="1" customFormat="1" ht="29.25" customHeight="1">
      <c r="B56" s="41"/>
      <c r="C56" s="141" t="s">
        <v>133</v>
      </c>
      <c r="D56" s="42"/>
      <c r="E56" s="42"/>
      <c r="F56" s="42"/>
      <c r="G56" s="42"/>
      <c r="H56" s="42"/>
      <c r="I56" s="113"/>
      <c r="J56" s="123">
        <f>J79</f>
        <v>0</v>
      </c>
      <c r="K56" s="45"/>
      <c r="AU56" s="24" t="s">
        <v>134</v>
      </c>
    </row>
    <row r="57" spans="2:47" s="8" customFormat="1" ht="24.95" customHeight="1">
      <c r="B57" s="142"/>
      <c r="C57" s="143"/>
      <c r="D57" s="144" t="s">
        <v>1603</v>
      </c>
      <c r="E57" s="145"/>
      <c r="F57" s="145"/>
      <c r="G57" s="145"/>
      <c r="H57" s="145"/>
      <c r="I57" s="146"/>
      <c r="J57" s="147">
        <f>J80</f>
        <v>0</v>
      </c>
      <c r="K57" s="148"/>
    </row>
    <row r="58" spans="2:47" s="8" customFormat="1" ht="24.95" customHeight="1">
      <c r="B58" s="142"/>
      <c r="C58" s="143"/>
      <c r="D58" s="144" t="s">
        <v>1604</v>
      </c>
      <c r="E58" s="145"/>
      <c r="F58" s="145"/>
      <c r="G58" s="145"/>
      <c r="H58" s="145"/>
      <c r="I58" s="146"/>
      <c r="J58" s="147">
        <f>J96</f>
        <v>0</v>
      </c>
      <c r="K58" s="148"/>
    </row>
    <row r="59" spans="2:47" s="8" customFormat="1" ht="24.95" customHeight="1">
      <c r="B59" s="142"/>
      <c r="C59" s="143"/>
      <c r="D59" s="144" t="s">
        <v>1605</v>
      </c>
      <c r="E59" s="145"/>
      <c r="F59" s="145"/>
      <c r="G59" s="145"/>
      <c r="H59" s="145"/>
      <c r="I59" s="146"/>
      <c r="J59" s="147">
        <f>J102</f>
        <v>0</v>
      </c>
      <c r="K59" s="148"/>
    </row>
    <row r="60" spans="2:47" s="1" customFormat="1" ht="21.75" customHeight="1">
      <c r="B60" s="41"/>
      <c r="C60" s="42"/>
      <c r="D60" s="42"/>
      <c r="E60" s="42"/>
      <c r="F60" s="42"/>
      <c r="G60" s="42"/>
      <c r="H60" s="42"/>
      <c r="I60" s="113"/>
      <c r="J60" s="42"/>
      <c r="K60" s="45"/>
    </row>
    <row r="61" spans="2:47" s="1" customFormat="1" ht="6.95" customHeight="1">
      <c r="B61" s="56"/>
      <c r="C61" s="57"/>
      <c r="D61" s="57"/>
      <c r="E61" s="57"/>
      <c r="F61" s="57"/>
      <c r="G61" s="57"/>
      <c r="H61" s="57"/>
      <c r="I61" s="134"/>
      <c r="J61" s="57"/>
      <c r="K61" s="58"/>
    </row>
    <row r="65" spans="2:63" s="1" customFormat="1" ht="6.95" customHeight="1">
      <c r="B65" s="59"/>
      <c r="C65" s="60"/>
      <c r="D65" s="60"/>
      <c r="E65" s="60"/>
      <c r="F65" s="60"/>
      <c r="G65" s="60"/>
      <c r="H65" s="60"/>
      <c r="I65" s="135"/>
      <c r="J65" s="60"/>
      <c r="K65" s="60"/>
      <c r="L65" s="41"/>
    </row>
    <row r="66" spans="2:63" s="1" customFormat="1" ht="36.950000000000003" customHeight="1">
      <c r="B66" s="41"/>
      <c r="C66" s="61" t="s">
        <v>145</v>
      </c>
      <c r="L66" s="41"/>
    </row>
    <row r="67" spans="2:63" s="1" customFormat="1" ht="6.95" customHeight="1">
      <c r="B67" s="41"/>
      <c r="L67" s="41"/>
    </row>
    <row r="68" spans="2:63" s="1" customFormat="1" ht="14.45" customHeight="1">
      <c r="B68" s="41"/>
      <c r="C68" s="63" t="s">
        <v>19</v>
      </c>
      <c r="L68" s="41"/>
    </row>
    <row r="69" spans="2:63" s="1" customFormat="1" ht="22.5" customHeight="1">
      <c r="B69" s="41"/>
      <c r="E69" s="375" t="str">
        <f>E7</f>
        <v>ZTV pro výstavbu rodinných domů K Domašínu</v>
      </c>
      <c r="F69" s="376"/>
      <c r="G69" s="376"/>
      <c r="H69" s="376"/>
      <c r="L69" s="41"/>
    </row>
    <row r="70" spans="2:63" s="1" customFormat="1" ht="14.45" customHeight="1">
      <c r="B70" s="41"/>
      <c r="C70" s="63" t="s">
        <v>128</v>
      </c>
      <c r="L70" s="41"/>
    </row>
    <row r="71" spans="2:63" s="1" customFormat="1" ht="23.25" customHeight="1">
      <c r="B71" s="41"/>
      <c r="E71" s="348" t="str">
        <f>E9</f>
        <v>SO 06 - veřejné osvětlení</v>
      </c>
      <c r="F71" s="377"/>
      <c r="G71" s="377"/>
      <c r="H71" s="377"/>
      <c r="L71" s="41"/>
    </row>
    <row r="72" spans="2:63" s="1" customFormat="1" ht="6.95" customHeight="1">
      <c r="B72" s="41"/>
      <c r="L72" s="41"/>
    </row>
    <row r="73" spans="2:63" s="1" customFormat="1" ht="18" customHeight="1">
      <c r="B73" s="41"/>
      <c r="C73" s="63" t="s">
        <v>23</v>
      </c>
      <c r="F73" s="156" t="str">
        <f>F12</f>
        <v>k.ú.Studená</v>
      </c>
      <c r="I73" s="157" t="s">
        <v>25</v>
      </c>
      <c r="J73" s="67" t="str">
        <f>IF(J12="","",J12)</f>
        <v>12.4.2017</v>
      </c>
      <c r="L73" s="41"/>
    </row>
    <row r="74" spans="2:63" s="1" customFormat="1" ht="6.95" customHeight="1">
      <c r="B74" s="41"/>
      <c r="L74" s="41"/>
    </row>
    <row r="75" spans="2:63" s="1" customFormat="1">
      <c r="B75" s="41"/>
      <c r="C75" s="63" t="s">
        <v>27</v>
      </c>
      <c r="F75" s="156" t="str">
        <f>E15</f>
        <v xml:space="preserve"> </v>
      </c>
      <c r="I75" s="157" t="s">
        <v>33</v>
      </c>
      <c r="J75" s="156" t="str">
        <f>E21</f>
        <v>Ing. Marie Buzková, Jindřichův Hradec</v>
      </c>
      <c r="L75" s="41"/>
    </row>
    <row r="76" spans="2:63" s="1" customFormat="1" ht="14.45" customHeight="1">
      <c r="B76" s="41"/>
      <c r="C76" s="63" t="s">
        <v>31</v>
      </c>
      <c r="F76" s="156" t="str">
        <f>IF(E18="","",E18)</f>
        <v/>
      </c>
      <c r="L76" s="41"/>
    </row>
    <row r="77" spans="2:63" s="1" customFormat="1" ht="10.35" customHeight="1">
      <c r="B77" s="41"/>
      <c r="L77" s="41"/>
    </row>
    <row r="78" spans="2:63" s="10" customFormat="1" ht="29.25" customHeight="1">
      <c r="B78" s="158"/>
      <c r="C78" s="159" t="s">
        <v>146</v>
      </c>
      <c r="D78" s="160" t="s">
        <v>57</v>
      </c>
      <c r="E78" s="160" t="s">
        <v>53</v>
      </c>
      <c r="F78" s="160" t="s">
        <v>147</v>
      </c>
      <c r="G78" s="160" t="s">
        <v>148</v>
      </c>
      <c r="H78" s="160" t="s">
        <v>149</v>
      </c>
      <c r="I78" s="161" t="s">
        <v>150</v>
      </c>
      <c r="J78" s="160" t="s">
        <v>132</v>
      </c>
      <c r="K78" s="162" t="s">
        <v>151</v>
      </c>
      <c r="L78" s="158"/>
      <c r="M78" s="73" t="s">
        <v>152</v>
      </c>
      <c r="N78" s="74" t="s">
        <v>42</v>
      </c>
      <c r="O78" s="74" t="s">
        <v>153</v>
      </c>
      <c r="P78" s="74" t="s">
        <v>154</v>
      </c>
      <c r="Q78" s="74" t="s">
        <v>155</v>
      </c>
      <c r="R78" s="74" t="s">
        <v>156</v>
      </c>
      <c r="S78" s="74" t="s">
        <v>157</v>
      </c>
      <c r="T78" s="75" t="s">
        <v>158</v>
      </c>
    </row>
    <row r="79" spans="2:63" s="1" customFormat="1" ht="29.25" customHeight="1">
      <c r="B79" s="41"/>
      <c r="C79" s="77" t="s">
        <v>133</v>
      </c>
      <c r="J79" s="163">
        <f>BK79</f>
        <v>0</v>
      </c>
      <c r="L79" s="41"/>
      <c r="M79" s="76"/>
      <c r="N79" s="68"/>
      <c r="O79" s="68"/>
      <c r="P79" s="164">
        <f>P80+P96+P102</f>
        <v>0</v>
      </c>
      <c r="Q79" s="68"/>
      <c r="R79" s="164">
        <f>R80+R96+R102</f>
        <v>0</v>
      </c>
      <c r="S79" s="68"/>
      <c r="T79" s="165">
        <f>T80+T96+T102</f>
        <v>0</v>
      </c>
      <c r="AT79" s="24" t="s">
        <v>71</v>
      </c>
      <c r="AU79" s="24" t="s">
        <v>134</v>
      </c>
      <c r="BK79" s="166">
        <f>BK80+BK96+BK102</f>
        <v>0</v>
      </c>
    </row>
    <row r="80" spans="2:63" s="11" customFormat="1" ht="37.35" customHeight="1">
      <c r="B80" s="167"/>
      <c r="D80" s="178" t="s">
        <v>71</v>
      </c>
      <c r="E80" s="250" t="s">
        <v>1606</v>
      </c>
      <c r="F80" s="250" t="s">
        <v>1607</v>
      </c>
      <c r="I80" s="170"/>
      <c r="J80" s="251">
        <f>BK80</f>
        <v>0</v>
      </c>
      <c r="L80" s="167"/>
      <c r="M80" s="172"/>
      <c r="N80" s="173"/>
      <c r="O80" s="173"/>
      <c r="P80" s="174">
        <f>SUM(P81:P95)</f>
        <v>0</v>
      </c>
      <c r="Q80" s="173"/>
      <c r="R80" s="174">
        <f>SUM(R81:R95)</f>
        <v>0</v>
      </c>
      <c r="S80" s="173"/>
      <c r="T80" s="175">
        <f>SUM(T81:T95)</f>
        <v>0</v>
      </c>
      <c r="AR80" s="168" t="s">
        <v>80</v>
      </c>
      <c r="AT80" s="176" t="s">
        <v>71</v>
      </c>
      <c r="AU80" s="176" t="s">
        <v>72</v>
      </c>
      <c r="AY80" s="168" t="s">
        <v>161</v>
      </c>
      <c r="BK80" s="177">
        <f>SUM(BK81:BK95)</f>
        <v>0</v>
      </c>
    </row>
    <row r="81" spans="2:65" s="1" customFormat="1" ht="22.5" customHeight="1">
      <c r="B81" s="181"/>
      <c r="C81" s="182" t="s">
        <v>80</v>
      </c>
      <c r="D81" s="182" t="s">
        <v>163</v>
      </c>
      <c r="E81" s="183" t="s">
        <v>1608</v>
      </c>
      <c r="F81" s="184" t="s">
        <v>1609</v>
      </c>
      <c r="G81" s="185" t="s">
        <v>183</v>
      </c>
      <c r="H81" s="186">
        <v>295</v>
      </c>
      <c r="I81" s="187"/>
      <c r="J81" s="188">
        <f t="shared" ref="J81:J95" si="0">ROUND(I81*H81,2)</f>
        <v>0</v>
      </c>
      <c r="K81" s="184" t="s">
        <v>5</v>
      </c>
      <c r="L81" s="41"/>
      <c r="M81" s="189" t="s">
        <v>5</v>
      </c>
      <c r="N81" s="190" t="s">
        <v>43</v>
      </c>
      <c r="O81" s="42"/>
      <c r="P81" s="191">
        <f t="shared" ref="P81:P95" si="1">O81*H81</f>
        <v>0</v>
      </c>
      <c r="Q81" s="191">
        <v>0</v>
      </c>
      <c r="R81" s="191">
        <f t="shared" ref="R81:R95" si="2">Q81*H81</f>
        <v>0</v>
      </c>
      <c r="S81" s="191">
        <v>0</v>
      </c>
      <c r="T81" s="192">
        <f t="shared" ref="T81:T95" si="3">S81*H81</f>
        <v>0</v>
      </c>
      <c r="AR81" s="24" t="s">
        <v>168</v>
      </c>
      <c r="AT81" s="24" t="s">
        <v>163</v>
      </c>
      <c r="AU81" s="24" t="s">
        <v>80</v>
      </c>
      <c r="AY81" s="24" t="s">
        <v>161</v>
      </c>
      <c r="BE81" s="193">
        <f t="shared" ref="BE81:BE95" si="4">IF(N81="základní",J81,0)</f>
        <v>0</v>
      </c>
      <c r="BF81" s="193">
        <f t="shared" ref="BF81:BF95" si="5">IF(N81="snížená",J81,0)</f>
        <v>0</v>
      </c>
      <c r="BG81" s="193">
        <f t="shared" ref="BG81:BG95" si="6">IF(N81="zákl. přenesená",J81,0)</f>
        <v>0</v>
      </c>
      <c r="BH81" s="193">
        <f t="shared" ref="BH81:BH95" si="7">IF(N81="sníž. přenesená",J81,0)</f>
        <v>0</v>
      </c>
      <c r="BI81" s="193">
        <f t="shared" ref="BI81:BI95" si="8">IF(N81="nulová",J81,0)</f>
        <v>0</v>
      </c>
      <c r="BJ81" s="24" t="s">
        <v>80</v>
      </c>
      <c r="BK81" s="193">
        <f t="shared" ref="BK81:BK95" si="9">ROUND(I81*H81,2)</f>
        <v>0</v>
      </c>
      <c r="BL81" s="24" t="s">
        <v>168</v>
      </c>
      <c r="BM81" s="24" t="s">
        <v>83</v>
      </c>
    </row>
    <row r="82" spans="2:65" s="1" customFormat="1" ht="22.5" customHeight="1">
      <c r="B82" s="181"/>
      <c r="C82" s="182" t="s">
        <v>83</v>
      </c>
      <c r="D82" s="182" t="s">
        <v>163</v>
      </c>
      <c r="E82" s="183" t="s">
        <v>1610</v>
      </c>
      <c r="F82" s="184" t="s">
        <v>1611</v>
      </c>
      <c r="G82" s="185" t="s">
        <v>183</v>
      </c>
      <c r="H82" s="186">
        <v>45</v>
      </c>
      <c r="I82" s="187"/>
      <c r="J82" s="188">
        <f t="shared" si="0"/>
        <v>0</v>
      </c>
      <c r="K82" s="184" t="s">
        <v>5</v>
      </c>
      <c r="L82" s="41"/>
      <c r="M82" s="189" t="s">
        <v>5</v>
      </c>
      <c r="N82" s="190" t="s">
        <v>43</v>
      </c>
      <c r="O82" s="42"/>
      <c r="P82" s="191">
        <f t="shared" si="1"/>
        <v>0</v>
      </c>
      <c r="Q82" s="191">
        <v>0</v>
      </c>
      <c r="R82" s="191">
        <f t="shared" si="2"/>
        <v>0</v>
      </c>
      <c r="S82" s="191">
        <v>0</v>
      </c>
      <c r="T82" s="192">
        <f t="shared" si="3"/>
        <v>0</v>
      </c>
      <c r="AR82" s="24" t="s">
        <v>168</v>
      </c>
      <c r="AT82" s="24" t="s">
        <v>163</v>
      </c>
      <c r="AU82" s="24" t="s">
        <v>80</v>
      </c>
      <c r="AY82" s="24" t="s">
        <v>161</v>
      </c>
      <c r="BE82" s="193">
        <f t="shared" si="4"/>
        <v>0</v>
      </c>
      <c r="BF82" s="193">
        <f t="shared" si="5"/>
        <v>0</v>
      </c>
      <c r="BG82" s="193">
        <f t="shared" si="6"/>
        <v>0</v>
      </c>
      <c r="BH82" s="193">
        <f t="shared" si="7"/>
        <v>0</v>
      </c>
      <c r="BI82" s="193">
        <f t="shared" si="8"/>
        <v>0</v>
      </c>
      <c r="BJ82" s="24" t="s">
        <v>80</v>
      </c>
      <c r="BK82" s="193">
        <f t="shared" si="9"/>
        <v>0</v>
      </c>
      <c r="BL82" s="24" t="s">
        <v>168</v>
      </c>
      <c r="BM82" s="24" t="s">
        <v>168</v>
      </c>
    </row>
    <row r="83" spans="2:65" s="1" customFormat="1" ht="22.5" customHeight="1">
      <c r="B83" s="181"/>
      <c r="C83" s="182" t="s">
        <v>180</v>
      </c>
      <c r="D83" s="182" t="s">
        <v>163</v>
      </c>
      <c r="E83" s="183" t="s">
        <v>1612</v>
      </c>
      <c r="F83" s="184" t="s">
        <v>1613</v>
      </c>
      <c r="G83" s="185" t="s">
        <v>183</v>
      </c>
      <c r="H83" s="186">
        <v>290</v>
      </c>
      <c r="I83" s="187"/>
      <c r="J83" s="188">
        <f t="shared" si="0"/>
        <v>0</v>
      </c>
      <c r="K83" s="184" t="s">
        <v>5</v>
      </c>
      <c r="L83" s="41"/>
      <c r="M83" s="189" t="s">
        <v>5</v>
      </c>
      <c r="N83" s="190" t="s">
        <v>43</v>
      </c>
      <c r="O83" s="42"/>
      <c r="P83" s="191">
        <f t="shared" si="1"/>
        <v>0</v>
      </c>
      <c r="Q83" s="191">
        <v>0</v>
      </c>
      <c r="R83" s="191">
        <f t="shared" si="2"/>
        <v>0</v>
      </c>
      <c r="S83" s="191">
        <v>0</v>
      </c>
      <c r="T83" s="192">
        <f t="shared" si="3"/>
        <v>0</v>
      </c>
      <c r="AR83" s="24" t="s">
        <v>168</v>
      </c>
      <c r="AT83" s="24" t="s">
        <v>163</v>
      </c>
      <c r="AU83" s="24" t="s">
        <v>80</v>
      </c>
      <c r="AY83" s="24" t="s">
        <v>161</v>
      </c>
      <c r="BE83" s="193">
        <f t="shared" si="4"/>
        <v>0</v>
      </c>
      <c r="BF83" s="193">
        <f t="shared" si="5"/>
        <v>0</v>
      </c>
      <c r="BG83" s="193">
        <f t="shared" si="6"/>
        <v>0</v>
      </c>
      <c r="BH83" s="193">
        <f t="shared" si="7"/>
        <v>0</v>
      </c>
      <c r="BI83" s="193">
        <f t="shared" si="8"/>
        <v>0</v>
      </c>
      <c r="BJ83" s="24" t="s">
        <v>80</v>
      </c>
      <c r="BK83" s="193">
        <f t="shared" si="9"/>
        <v>0</v>
      </c>
      <c r="BL83" s="24" t="s">
        <v>168</v>
      </c>
      <c r="BM83" s="24" t="s">
        <v>212</v>
      </c>
    </row>
    <row r="84" spans="2:65" s="1" customFormat="1" ht="22.5" customHeight="1">
      <c r="B84" s="181"/>
      <c r="C84" s="182" t="s">
        <v>168</v>
      </c>
      <c r="D84" s="182" t="s">
        <v>163</v>
      </c>
      <c r="E84" s="183" t="s">
        <v>1614</v>
      </c>
      <c r="F84" s="184" t="s">
        <v>1615</v>
      </c>
      <c r="G84" s="185" t="s">
        <v>183</v>
      </c>
      <c r="H84" s="186">
        <v>12</v>
      </c>
      <c r="I84" s="187"/>
      <c r="J84" s="188">
        <f t="shared" si="0"/>
        <v>0</v>
      </c>
      <c r="K84" s="184" t="s">
        <v>5</v>
      </c>
      <c r="L84" s="41"/>
      <c r="M84" s="189" t="s">
        <v>5</v>
      </c>
      <c r="N84" s="190" t="s">
        <v>43</v>
      </c>
      <c r="O84" s="42"/>
      <c r="P84" s="191">
        <f t="shared" si="1"/>
        <v>0</v>
      </c>
      <c r="Q84" s="191">
        <v>0</v>
      </c>
      <c r="R84" s="191">
        <f t="shared" si="2"/>
        <v>0</v>
      </c>
      <c r="S84" s="191">
        <v>0</v>
      </c>
      <c r="T84" s="192">
        <f t="shared" si="3"/>
        <v>0</v>
      </c>
      <c r="AR84" s="24" t="s">
        <v>168</v>
      </c>
      <c r="AT84" s="24" t="s">
        <v>163</v>
      </c>
      <c r="AU84" s="24" t="s">
        <v>80</v>
      </c>
      <c r="AY84" s="24" t="s">
        <v>161</v>
      </c>
      <c r="BE84" s="193">
        <f t="shared" si="4"/>
        <v>0</v>
      </c>
      <c r="BF84" s="193">
        <f t="shared" si="5"/>
        <v>0</v>
      </c>
      <c r="BG84" s="193">
        <f t="shared" si="6"/>
        <v>0</v>
      </c>
      <c r="BH84" s="193">
        <f t="shared" si="7"/>
        <v>0</v>
      </c>
      <c r="BI84" s="193">
        <f t="shared" si="8"/>
        <v>0</v>
      </c>
      <c r="BJ84" s="24" t="s">
        <v>80</v>
      </c>
      <c r="BK84" s="193">
        <f t="shared" si="9"/>
        <v>0</v>
      </c>
      <c r="BL84" s="24" t="s">
        <v>168</v>
      </c>
      <c r="BM84" s="24" t="s">
        <v>222</v>
      </c>
    </row>
    <row r="85" spans="2:65" s="1" customFormat="1" ht="31.5" customHeight="1">
      <c r="B85" s="181"/>
      <c r="C85" s="182" t="s">
        <v>193</v>
      </c>
      <c r="D85" s="182" t="s">
        <v>163</v>
      </c>
      <c r="E85" s="183" t="s">
        <v>1616</v>
      </c>
      <c r="F85" s="184" t="s">
        <v>1617</v>
      </c>
      <c r="G85" s="185" t="s">
        <v>1618</v>
      </c>
      <c r="H85" s="186">
        <v>9</v>
      </c>
      <c r="I85" s="187"/>
      <c r="J85" s="188">
        <f t="shared" si="0"/>
        <v>0</v>
      </c>
      <c r="K85" s="184" t="s">
        <v>5</v>
      </c>
      <c r="L85" s="41"/>
      <c r="M85" s="189" t="s">
        <v>5</v>
      </c>
      <c r="N85" s="190" t="s">
        <v>43</v>
      </c>
      <c r="O85" s="42"/>
      <c r="P85" s="191">
        <f t="shared" si="1"/>
        <v>0</v>
      </c>
      <c r="Q85" s="191">
        <v>0</v>
      </c>
      <c r="R85" s="191">
        <f t="shared" si="2"/>
        <v>0</v>
      </c>
      <c r="S85" s="191">
        <v>0</v>
      </c>
      <c r="T85" s="192">
        <f t="shared" si="3"/>
        <v>0</v>
      </c>
      <c r="AR85" s="24" t="s">
        <v>168</v>
      </c>
      <c r="AT85" s="24" t="s">
        <v>163</v>
      </c>
      <c r="AU85" s="24" t="s">
        <v>80</v>
      </c>
      <c r="AY85" s="24" t="s">
        <v>161</v>
      </c>
      <c r="BE85" s="193">
        <f t="shared" si="4"/>
        <v>0</v>
      </c>
      <c r="BF85" s="193">
        <f t="shared" si="5"/>
        <v>0</v>
      </c>
      <c r="BG85" s="193">
        <f t="shared" si="6"/>
        <v>0</v>
      </c>
      <c r="BH85" s="193">
        <f t="shared" si="7"/>
        <v>0</v>
      </c>
      <c r="BI85" s="193">
        <f t="shared" si="8"/>
        <v>0</v>
      </c>
      <c r="BJ85" s="24" t="s">
        <v>80</v>
      </c>
      <c r="BK85" s="193">
        <f t="shared" si="9"/>
        <v>0</v>
      </c>
      <c r="BL85" s="24" t="s">
        <v>168</v>
      </c>
      <c r="BM85" s="24" t="s">
        <v>233</v>
      </c>
    </row>
    <row r="86" spans="2:65" s="1" customFormat="1" ht="22.5" customHeight="1">
      <c r="B86" s="181"/>
      <c r="C86" s="182" t="s">
        <v>212</v>
      </c>
      <c r="D86" s="182" t="s">
        <v>163</v>
      </c>
      <c r="E86" s="183" t="s">
        <v>1619</v>
      </c>
      <c r="F86" s="184" t="s">
        <v>1620</v>
      </c>
      <c r="G86" s="185" t="s">
        <v>1618</v>
      </c>
      <c r="H86" s="186">
        <v>9</v>
      </c>
      <c r="I86" s="187"/>
      <c r="J86" s="188">
        <f t="shared" si="0"/>
        <v>0</v>
      </c>
      <c r="K86" s="184" t="s">
        <v>5</v>
      </c>
      <c r="L86" s="41"/>
      <c r="M86" s="189" t="s">
        <v>5</v>
      </c>
      <c r="N86" s="190" t="s">
        <v>43</v>
      </c>
      <c r="O86" s="42"/>
      <c r="P86" s="191">
        <f t="shared" si="1"/>
        <v>0</v>
      </c>
      <c r="Q86" s="191">
        <v>0</v>
      </c>
      <c r="R86" s="191">
        <f t="shared" si="2"/>
        <v>0</v>
      </c>
      <c r="S86" s="191">
        <v>0</v>
      </c>
      <c r="T86" s="192">
        <f t="shared" si="3"/>
        <v>0</v>
      </c>
      <c r="AR86" s="24" t="s">
        <v>168</v>
      </c>
      <c r="AT86" s="24" t="s">
        <v>163</v>
      </c>
      <c r="AU86" s="24" t="s">
        <v>80</v>
      </c>
      <c r="AY86" s="24" t="s">
        <v>161</v>
      </c>
      <c r="BE86" s="193">
        <f t="shared" si="4"/>
        <v>0</v>
      </c>
      <c r="BF86" s="193">
        <f t="shared" si="5"/>
        <v>0</v>
      </c>
      <c r="BG86" s="193">
        <f t="shared" si="6"/>
        <v>0</v>
      </c>
      <c r="BH86" s="193">
        <f t="shared" si="7"/>
        <v>0</v>
      </c>
      <c r="BI86" s="193">
        <f t="shared" si="8"/>
        <v>0</v>
      </c>
      <c r="BJ86" s="24" t="s">
        <v>80</v>
      </c>
      <c r="BK86" s="193">
        <f t="shared" si="9"/>
        <v>0</v>
      </c>
      <c r="BL86" s="24" t="s">
        <v>168</v>
      </c>
      <c r="BM86" s="24" t="s">
        <v>244</v>
      </c>
    </row>
    <row r="87" spans="2:65" s="1" customFormat="1" ht="22.5" customHeight="1">
      <c r="B87" s="181"/>
      <c r="C87" s="182" t="s">
        <v>216</v>
      </c>
      <c r="D87" s="182" t="s">
        <v>163</v>
      </c>
      <c r="E87" s="183" t="s">
        <v>1621</v>
      </c>
      <c r="F87" s="184" t="s">
        <v>1622</v>
      </c>
      <c r="G87" s="185" t="s">
        <v>1618</v>
      </c>
      <c r="H87" s="186">
        <v>1</v>
      </c>
      <c r="I87" s="187"/>
      <c r="J87" s="188">
        <f t="shared" si="0"/>
        <v>0</v>
      </c>
      <c r="K87" s="184" t="s">
        <v>5</v>
      </c>
      <c r="L87" s="41"/>
      <c r="M87" s="189" t="s">
        <v>5</v>
      </c>
      <c r="N87" s="190" t="s">
        <v>43</v>
      </c>
      <c r="O87" s="42"/>
      <c r="P87" s="191">
        <f t="shared" si="1"/>
        <v>0</v>
      </c>
      <c r="Q87" s="191">
        <v>0</v>
      </c>
      <c r="R87" s="191">
        <f t="shared" si="2"/>
        <v>0</v>
      </c>
      <c r="S87" s="191">
        <v>0</v>
      </c>
      <c r="T87" s="192">
        <f t="shared" si="3"/>
        <v>0</v>
      </c>
      <c r="AR87" s="24" t="s">
        <v>168</v>
      </c>
      <c r="AT87" s="24" t="s">
        <v>163</v>
      </c>
      <c r="AU87" s="24" t="s">
        <v>80</v>
      </c>
      <c r="AY87" s="24" t="s">
        <v>161</v>
      </c>
      <c r="BE87" s="193">
        <f t="shared" si="4"/>
        <v>0</v>
      </c>
      <c r="BF87" s="193">
        <f t="shared" si="5"/>
        <v>0</v>
      </c>
      <c r="BG87" s="193">
        <f t="shared" si="6"/>
        <v>0</v>
      </c>
      <c r="BH87" s="193">
        <f t="shared" si="7"/>
        <v>0</v>
      </c>
      <c r="BI87" s="193">
        <f t="shared" si="8"/>
        <v>0</v>
      </c>
      <c r="BJ87" s="24" t="s">
        <v>80</v>
      </c>
      <c r="BK87" s="193">
        <f t="shared" si="9"/>
        <v>0</v>
      </c>
      <c r="BL87" s="24" t="s">
        <v>168</v>
      </c>
      <c r="BM87" s="24" t="s">
        <v>254</v>
      </c>
    </row>
    <row r="88" spans="2:65" s="1" customFormat="1" ht="22.5" customHeight="1">
      <c r="B88" s="181"/>
      <c r="C88" s="182" t="s">
        <v>222</v>
      </c>
      <c r="D88" s="182" t="s">
        <v>163</v>
      </c>
      <c r="E88" s="183" t="s">
        <v>1623</v>
      </c>
      <c r="F88" s="184" t="s">
        <v>1624</v>
      </c>
      <c r="G88" s="185" t="s">
        <v>1618</v>
      </c>
      <c r="H88" s="186">
        <v>1</v>
      </c>
      <c r="I88" s="187"/>
      <c r="J88" s="188">
        <f t="shared" si="0"/>
        <v>0</v>
      </c>
      <c r="K88" s="184" t="s">
        <v>5</v>
      </c>
      <c r="L88" s="41"/>
      <c r="M88" s="189" t="s">
        <v>5</v>
      </c>
      <c r="N88" s="190" t="s">
        <v>43</v>
      </c>
      <c r="O88" s="42"/>
      <c r="P88" s="191">
        <f t="shared" si="1"/>
        <v>0</v>
      </c>
      <c r="Q88" s="191">
        <v>0</v>
      </c>
      <c r="R88" s="191">
        <f t="shared" si="2"/>
        <v>0</v>
      </c>
      <c r="S88" s="191">
        <v>0</v>
      </c>
      <c r="T88" s="192">
        <f t="shared" si="3"/>
        <v>0</v>
      </c>
      <c r="AR88" s="24" t="s">
        <v>168</v>
      </c>
      <c r="AT88" s="24" t="s">
        <v>163</v>
      </c>
      <c r="AU88" s="24" t="s">
        <v>80</v>
      </c>
      <c r="AY88" s="24" t="s">
        <v>161</v>
      </c>
      <c r="BE88" s="193">
        <f t="shared" si="4"/>
        <v>0</v>
      </c>
      <c r="BF88" s="193">
        <f t="shared" si="5"/>
        <v>0</v>
      </c>
      <c r="BG88" s="193">
        <f t="shared" si="6"/>
        <v>0</v>
      </c>
      <c r="BH88" s="193">
        <f t="shared" si="7"/>
        <v>0</v>
      </c>
      <c r="BI88" s="193">
        <f t="shared" si="8"/>
        <v>0</v>
      </c>
      <c r="BJ88" s="24" t="s">
        <v>80</v>
      </c>
      <c r="BK88" s="193">
        <f t="shared" si="9"/>
        <v>0</v>
      </c>
      <c r="BL88" s="24" t="s">
        <v>168</v>
      </c>
      <c r="BM88" s="24" t="s">
        <v>274</v>
      </c>
    </row>
    <row r="89" spans="2:65" s="1" customFormat="1" ht="22.5" customHeight="1">
      <c r="B89" s="181"/>
      <c r="C89" s="182" t="s">
        <v>226</v>
      </c>
      <c r="D89" s="182" t="s">
        <v>163</v>
      </c>
      <c r="E89" s="183" t="s">
        <v>1625</v>
      </c>
      <c r="F89" s="184" t="s">
        <v>1626</v>
      </c>
      <c r="G89" s="185" t="s">
        <v>183</v>
      </c>
      <c r="H89" s="186">
        <v>300</v>
      </c>
      <c r="I89" s="187"/>
      <c r="J89" s="188">
        <f t="shared" si="0"/>
        <v>0</v>
      </c>
      <c r="K89" s="184" t="s">
        <v>5</v>
      </c>
      <c r="L89" s="41"/>
      <c r="M89" s="189" t="s">
        <v>5</v>
      </c>
      <c r="N89" s="190" t="s">
        <v>43</v>
      </c>
      <c r="O89" s="42"/>
      <c r="P89" s="191">
        <f t="shared" si="1"/>
        <v>0</v>
      </c>
      <c r="Q89" s="191">
        <v>0</v>
      </c>
      <c r="R89" s="191">
        <f t="shared" si="2"/>
        <v>0</v>
      </c>
      <c r="S89" s="191">
        <v>0</v>
      </c>
      <c r="T89" s="192">
        <f t="shared" si="3"/>
        <v>0</v>
      </c>
      <c r="AR89" s="24" t="s">
        <v>168</v>
      </c>
      <c r="AT89" s="24" t="s">
        <v>163</v>
      </c>
      <c r="AU89" s="24" t="s">
        <v>80</v>
      </c>
      <c r="AY89" s="24" t="s">
        <v>161</v>
      </c>
      <c r="BE89" s="193">
        <f t="shared" si="4"/>
        <v>0</v>
      </c>
      <c r="BF89" s="193">
        <f t="shared" si="5"/>
        <v>0</v>
      </c>
      <c r="BG89" s="193">
        <f t="shared" si="6"/>
        <v>0</v>
      </c>
      <c r="BH89" s="193">
        <f t="shared" si="7"/>
        <v>0</v>
      </c>
      <c r="BI89" s="193">
        <f t="shared" si="8"/>
        <v>0</v>
      </c>
      <c r="BJ89" s="24" t="s">
        <v>80</v>
      </c>
      <c r="BK89" s="193">
        <f t="shared" si="9"/>
        <v>0</v>
      </c>
      <c r="BL89" s="24" t="s">
        <v>168</v>
      </c>
      <c r="BM89" s="24" t="s">
        <v>286</v>
      </c>
    </row>
    <row r="90" spans="2:65" s="1" customFormat="1" ht="22.5" customHeight="1">
      <c r="B90" s="181"/>
      <c r="C90" s="182" t="s">
        <v>233</v>
      </c>
      <c r="D90" s="182" t="s">
        <v>163</v>
      </c>
      <c r="E90" s="183" t="s">
        <v>1627</v>
      </c>
      <c r="F90" s="184" t="s">
        <v>1628</v>
      </c>
      <c r="G90" s="185" t="s">
        <v>1618</v>
      </c>
      <c r="H90" s="186">
        <v>8</v>
      </c>
      <c r="I90" s="187"/>
      <c r="J90" s="188">
        <f t="shared" si="0"/>
        <v>0</v>
      </c>
      <c r="K90" s="184" t="s">
        <v>5</v>
      </c>
      <c r="L90" s="41"/>
      <c r="M90" s="189" t="s">
        <v>5</v>
      </c>
      <c r="N90" s="190" t="s">
        <v>43</v>
      </c>
      <c r="O90" s="42"/>
      <c r="P90" s="191">
        <f t="shared" si="1"/>
        <v>0</v>
      </c>
      <c r="Q90" s="191">
        <v>0</v>
      </c>
      <c r="R90" s="191">
        <f t="shared" si="2"/>
        <v>0</v>
      </c>
      <c r="S90" s="191">
        <v>0</v>
      </c>
      <c r="T90" s="192">
        <f t="shared" si="3"/>
        <v>0</v>
      </c>
      <c r="AR90" s="24" t="s">
        <v>168</v>
      </c>
      <c r="AT90" s="24" t="s">
        <v>163</v>
      </c>
      <c r="AU90" s="24" t="s">
        <v>80</v>
      </c>
      <c r="AY90" s="24" t="s">
        <v>161</v>
      </c>
      <c r="BE90" s="193">
        <f t="shared" si="4"/>
        <v>0</v>
      </c>
      <c r="BF90" s="193">
        <f t="shared" si="5"/>
        <v>0</v>
      </c>
      <c r="BG90" s="193">
        <f t="shared" si="6"/>
        <v>0</v>
      </c>
      <c r="BH90" s="193">
        <f t="shared" si="7"/>
        <v>0</v>
      </c>
      <c r="BI90" s="193">
        <f t="shared" si="8"/>
        <v>0</v>
      </c>
      <c r="BJ90" s="24" t="s">
        <v>80</v>
      </c>
      <c r="BK90" s="193">
        <f t="shared" si="9"/>
        <v>0</v>
      </c>
      <c r="BL90" s="24" t="s">
        <v>168</v>
      </c>
      <c r="BM90" s="24" t="s">
        <v>296</v>
      </c>
    </row>
    <row r="91" spans="2:65" s="1" customFormat="1" ht="22.5" customHeight="1">
      <c r="B91" s="181"/>
      <c r="C91" s="182" t="s">
        <v>239</v>
      </c>
      <c r="D91" s="182" t="s">
        <v>163</v>
      </c>
      <c r="E91" s="183" t="s">
        <v>1629</v>
      </c>
      <c r="F91" s="184" t="s">
        <v>1630</v>
      </c>
      <c r="G91" s="185" t="s">
        <v>1618</v>
      </c>
      <c r="H91" s="186">
        <v>9</v>
      </c>
      <c r="I91" s="187"/>
      <c r="J91" s="188">
        <f t="shared" si="0"/>
        <v>0</v>
      </c>
      <c r="K91" s="184" t="s">
        <v>5</v>
      </c>
      <c r="L91" s="41"/>
      <c r="M91" s="189" t="s">
        <v>5</v>
      </c>
      <c r="N91" s="190" t="s">
        <v>43</v>
      </c>
      <c r="O91" s="42"/>
      <c r="P91" s="191">
        <f t="shared" si="1"/>
        <v>0</v>
      </c>
      <c r="Q91" s="191">
        <v>0</v>
      </c>
      <c r="R91" s="191">
        <f t="shared" si="2"/>
        <v>0</v>
      </c>
      <c r="S91" s="191">
        <v>0</v>
      </c>
      <c r="T91" s="192">
        <f t="shared" si="3"/>
        <v>0</v>
      </c>
      <c r="AR91" s="24" t="s">
        <v>168</v>
      </c>
      <c r="AT91" s="24" t="s">
        <v>163</v>
      </c>
      <c r="AU91" s="24" t="s">
        <v>80</v>
      </c>
      <c r="AY91" s="24" t="s">
        <v>161</v>
      </c>
      <c r="BE91" s="193">
        <f t="shared" si="4"/>
        <v>0</v>
      </c>
      <c r="BF91" s="193">
        <f t="shared" si="5"/>
        <v>0</v>
      </c>
      <c r="BG91" s="193">
        <f t="shared" si="6"/>
        <v>0</v>
      </c>
      <c r="BH91" s="193">
        <f t="shared" si="7"/>
        <v>0</v>
      </c>
      <c r="BI91" s="193">
        <f t="shared" si="8"/>
        <v>0</v>
      </c>
      <c r="BJ91" s="24" t="s">
        <v>80</v>
      </c>
      <c r="BK91" s="193">
        <f t="shared" si="9"/>
        <v>0</v>
      </c>
      <c r="BL91" s="24" t="s">
        <v>168</v>
      </c>
      <c r="BM91" s="24" t="s">
        <v>91</v>
      </c>
    </row>
    <row r="92" spans="2:65" s="1" customFormat="1" ht="31.5" customHeight="1">
      <c r="B92" s="181"/>
      <c r="C92" s="182" t="s">
        <v>244</v>
      </c>
      <c r="D92" s="182" t="s">
        <v>163</v>
      </c>
      <c r="E92" s="183" t="s">
        <v>1631</v>
      </c>
      <c r="F92" s="184" t="s">
        <v>1632</v>
      </c>
      <c r="G92" s="185" t="s">
        <v>1618</v>
      </c>
      <c r="H92" s="186">
        <v>9</v>
      </c>
      <c r="I92" s="187"/>
      <c r="J92" s="188">
        <f t="shared" si="0"/>
        <v>0</v>
      </c>
      <c r="K92" s="184" t="s">
        <v>5</v>
      </c>
      <c r="L92" s="41"/>
      <c r="M92" s="189" t="s">
        <v>5</v>
      </c>
      <c r="N92" s="190" t="s">
        <v>43</v>
      </c>
      <c r="O92" s="42"/>
      <c r="P92" s="191">
        <f t="shared" si="1"/>
        <v>0</v>
      </c>
      <c r="Q92" s="191">
        <v>0</v>
      </c>
      <c r="R92" s="191">
        <f t="shared" si="2"/>
        <v>0</v>
      </c>
      <c r="S92" s="191">
        <v>0</v>
      </c>
      <c r="T92" s="192">
        <f t="shared" si="3"/>
        <v>0</v>
      </c>
      <c r="AR92" s="24" t="s">
        <v>168</v>
      </c>
      <c r="AT92" s="24" t="s">
        <v>163</v>
      </c>
      <c r="AU92" s="24" t="s">
        <v>80</v>
      </c>
      <c r="AY92" s="24" t="s">
        <v>161</v>
      </c>
      <c r="BE92" s="193">
        <f t="shared" si="4"/>
        <v>0</v>
      </c>
      <c r="BF92" s="193">
        <f t="shared" si="5"/>
        <v>0</v>
      </c>
      <c r="BG92" s="193">
        <f t="shared" si="6"/>
        <v>0</v>
      </c>
      <c r="BH92" s="193">
        <f t="shared" si="7"/>
        <v>0</v>
      </c>
      <c r="BI92" s="193">
        <f t="shared" si="8"/>
        <v>0</v>
      </c>
      <c r="BJ92" s="24" t="s">
        <v>80</v>
      </c>
      <c r="BK92" s="193">
        <f t="shared" si="9"/>
        <v>0</v>
      </c>
      <c r="BL92" s="24" t="s">
        <v>168</v>
      </c>
      <c r="BM92" s="24" t="s">
        <v>324</v>
      </c>
    </row>
    <row r="93" spans="2:65" s="1" customFormat="1" ht="22.5" customHeight="1">
      <c r="B93" s="181"/>
      <c r="C93" s="182" t="s">
        <v>249</v>
      </c>
      <c r="D93" s="182" t="s">
        <v>163</v>
      </c>
      <c r="E93" s="183" t="s">
        <v>1633</v>
      </c>
      <c r="F93" s="184" t="s">
        <v>1634</v>
      </c>
      <c r="G93" s="185" t="s">
        <v>1618</v>
      </c>
      <c r="H93" s="186">
        <v>1</v>
      </c>
      <c r="I93" s="187"/>
      <c r="J93" s="188">
        <f t="shared" si="0"/>
        <v>0</v>
      </c>
      <c r="K93" s="184" t="s">
        <v>5</v>
      </c>
      <c r="L93" s="41"/>
      <c r="M93" s="189" t="s">
        <v>5</v>
      </c>
      <c r="N93" s="190" t="s">
        <v>43</v>
      </c>
      <c r="O93" s="42"/>
      <c r="P93" s="191">
        <f t="shared" si="1"/>
        <v>0</v>
      </c>
      <c r="Q93" s="191">
        <v>0</v>
      </c>
      <c r="R93" s="191">
        <f t="shared" si="2"/>
        <v>0</v>
      </c>
      <c r="S93" s="191">
        <v>0</v>
      </c>
      <c r="T93" s="192">
        <f t="shared" si="3"/>
        <v>0</v>
      </c>
      <c r="AR93" s="24" t="s">
        <v>168</v>
      </c>
      <c r="AT93" s="24" t="s">
        <v>163</v>
      </c>
      <c r="AU93" s="24" t="s">
        <v>80</v>
      </c>
      <c r="AY93" s="24" t="s">
        <v>161</v>
      </c>
      <c r="BE93" s="193">
        <f t="shared" si="4"/>
        <v>0</v>
      </c>
      <c r="BF93" s="193">
        <f t="shared" si="5"/>
        <v>0</v>
      </c>
      <c r="BG93" s="193">
        <f t="shared" si="6"/>
        <v>0</v>
      </c>
      <c r="BH93" s="193">
        <f t="shared" si="7"/>
        <v>0</v>
      </c>
      <c r="BI93" s="193">
        <f t="shared" si="8"/>
        <v>0</v>
      </c>
      <c r="BJ93" s="24" t="s">
        <v>80</v>
      </c>
      <c r="BK93" s="193">
        <f t="shared" si="9"/>
        <v>0</v>
      </c>
      <c r="BL93" s="24" t="s">
        <v>168</v>
      </c>
      <c r="BM93" s="24" t="s">
        <v>335</v>
      </c>
    </row>
    <row r="94" spans="2:65" s="1" customFormat="1" ht="22.5" customHeight="1">
      <c r="B94" s="181"/>
      <c r="C94" s="182" t="s">
        <v>254</v>
      </c>
      <c r="D94" s="182" t="s">
        <v>163</v>
      </c>
      <c r="E94" s="183" t="s">
        <v>1635</v>
      </c>
      <c r="F94" s="184" t="s">
        <v>1636</v>
      </c>
      <c r="G94" s="185" t="s">
        <v>1618</v>
      </c>
      <c r="H94" s="186">
        <v>18</v>
      </c>
      <c r="I94" s="187"/>
      <c r="J94" s="188">
        <f t="shared" si="0"/>
        <v>0</v>
      </c>
      <c r="K94" s="184" t="s">
        <v>5</v>
      </c>
      <c r="L94" s="41"/>
      <c r="M94" s="189" t="s">
        <v>5</v>
      </c>
      <c r="N94" s="190" t="s">
        <v>43</v>
      </c>
      <c r="O94" s="42"/>
      <c r="P94" s="191">
        <f t="shared" si="1"/>
        <v>0</v>
      </c>
      <c r="Q94" s="191">
        <v>0</v>
      </c>
      <c r="R94" s="191">
        <f t="shared" si="2"/>
        <v>0</v>
      </c>
      <c r="S94" s="191">
        <v>0</v>
      </c>
      <c r="T94" s="192">
        <f t="shared" si="3"/>
        <v>0</v>
      </c>
      <c r="AR94" s="24" t="s">
        <v>168</v>
      </c>
      <c r="AT94" s="24" t="s">
        <v>163</v>
      </c>
      <c r="AU94" s="24" t="s">
        <v>80</v>
      </c>
      <c r="AY94" s="24" t="s">
        <v>161</v>
      </c>
      <c r="BE94" s="193">
        <f t="shared" si="4"/>
        <v>0</v>
      </c>
      <c r="BF94" s="193">
        <f t="shared" si="5"/>
        <v>0</v>
      </c>
      <c r="BG94" s="193">
        <f t="shared" si="6"/>
        <v>0</v>
      </c>
      <c r="BH94" s="193">
        <f t="shared" si="7"/>
        <v>0</v>
      </c>
      <c r="BI94" s="193">
        <f t="shared" si="8"/>
        <v>0</v>
      </c>
      <c r="BJ94" s="24" t="s">
        <v>80</v>
      </c>
      <c r="BK94" s="193">
        <f t="shared" si="9"/>
        <v>0</v>
      </c>
      <c r="BL94" s="24" t="s">
        <v>168</v>
      </c>
      <c r="BM94" s="24" t="s">
        <v>348</v>
      </c>
    </row>
    <row r="95" spans="2:65" s="1" customFormat="1" ht="22.5" customHeight="1">
      <c r="B95" s="181"/>
      <c r="C95" s="182" t="s">
        <v>11</v>
      </c>
      <c r="D95" s="182" t="s">
        <v>163</v>
      </c>
      <c r="E95" s="183" t="s">
        <v>1637</v>
      </c>
      <c r="F95" s="184" t="s">
        <v>1638</v>
      </c>
      <c r="G95" s="185" t="s">
        <v>1639</v>
      </c>
      <c r="H95" s="186">
        <v>1</v>
      </c>
      <c r="I95" s="187"/>
      <c r="J95" s="188">
        <f t="shared" si="0"/>
        <v>0</v>
      </c>
      <c r="K95" s="184" t="s">
        <v>5</v>
      </c>
      <c r="L95" s="41"/>
      <c r="M95" s="189" t="s">
        <v>5</v>
      </c>
      <c r="N95" s="190" t="s">
        <v>43</v>
      </c>
      <c r="O95" s="42"/>
      <c r="P95" s="191">
        <f t="shared" si="1"/>
        <v>0</v>
      </c>
      <c r="Q95" s="191">
        <v>0</v>
      </c>
      <c r="R95" s="191">
        <f t="shared" si="2"/>
        <v>0</v>
      </c>
      <c r="S95" s="191">
        <v>0</v>
      </c>
      <c r="T95" s="192">
        <f t="shared" si="3"/>
        <v>0</v>
      </c>
      <c r="AR95" s="24" t="s">
        <v>168</v>
      </c>
      <c r="AT95" s="24" t="s">
        <v>163</v>
      </c>
      <c r="AU95" s="24" t="s">
        <v>80</v>
      </c>
      <c r="AY95" s="24" t="s">
        <v>161</v>
      </c>
      <c r="BE95" s="193">
        <f t="shared" si="4"/>
        <v>0</v>
      </c>
      <c r="BF95" s="193">
        <f t="shared" si="5"/>
        <v>0</v>
      </c>
      <c r="BG95" s="193">
        <f t="shared" si="6"/>
        <v>0</v>
      </c>
      <c r="BH95" s="193">
        <f t="shared" si="7"/>
        <v>0</v>
      </c>
      <c r="BI95" s="193">
        <f t="shared" si="8"/>
        <v>0</v>
      </c>
      <c r="BJ95" s="24" t="s">
        <v>80</v>
      </c>
      <c r="BK95" s="193">
        <f t="shared" si="9"/>
        <v>0</v>
      </c>
      <c r="BL95" s="24" t="s">
        <v>168</v>
      </c>
      <c r="BM95" s="24" t="s">
        <v>1640</v>
      </c>
    </row>
    <row r="96" spans="2:65" s="11" customFormat="1" ht="37.35" customHeight="1">
      <c r="B96" s="167"/>
      <c r="D96" s="178" t="s">
        <v>71</v>
      </c>
      <c r="E96" s="250" t="s">
        <v>1641</v>
      </c>
      <c r="F96" s="250" t="s">
        <v>1642</v>
      </c>
      <c r="I96" s="170"/>
      <c r="J96" s="251">
        <f>BK96</f>
        <v>0</v>
      </c>
      <c r="L96" s="167"/>
      <c r="M96" s="172"/>
      <c r="N96" s="173"/>
      <c r="O96" s="173"/>
      <c r="P96" s="174">
        <f>SUM(P97:P101)</f>
        <v>0</v>
      </c>
      <c r="Q96" s="173"/>
      <c r="R96" s="174">
        <f>SUM(R97:R101)</f>
        <v>0</v>
      </c>
      <c r="S96" s="173"/>
      <c r="T96" s="175">
        <f>SUM(T97:T101)</f>
        <v>0</v>
      </c>
      <c r="AR96" s="168" t="s">
        <v>80</v>
      </c>
      <c r="AT96" s="176" t="s">
        <v>71</v>
      </c>
      <c r="AU96" s="176" t="s">
        <v>72</v>
      </c>
      <c r="AY96" s="168" t="s">
        <v>161</v>
      </c>
      <c r="BK96" s="177">
        <f>SUM(BK97:BK101)</f>
        <v>0</v>
      </c>
    </row>
    <row r="97" spans="2:65" s="1" customFormat="1" ht="22.5" customHeight="1">
      <c r="B97" s="181"/>
      <c r="C97" s="182" t="s">
        <v>274</v>
      </c>
      <c r="D97" s="182" t="s">
        <v>163</v>
      </c>
      <c r="E97" s="183" t="s">
        <v>1643</v>
      </c>
      <c r="F97" s="184" t="s">
        <v>1644</v>
      </c>
      <c r="G97" s="185" t="s">
        <v>1017</v>
      </c>
      <c r="H97" s="186">
        <v>10</v>
      </c>
      <c r="I97" s="187"/>
      <c r="J97" s="188">
        <f>ROUND(I97*H97,2)</f>
        <v>0</v>
      </c>
      <c r="K97" s="184" t="s">
        <v>5</v>
      </c>
      <c r="L97" s="41"/>
      <c r="M97" s="189" t="s">
        <v>5</v>
      </c>
      <c r="N97" s="190" t="s">
        <v>43</v>
      </c>
      <c r="O97" s="42"/>
      <c r="P97" s="191">
        <f>O97*H97</f>
        <v>0</v>
      </c>
      <c r="Q97" s="191">
        <v>0</v>
      </c>
      <c r="R97" s="191">
        <f>Q97*H97</f>
        <v>0</v>
      </c>
      <c r="S97" s="191">
        <v>0</v>
      </c>
      <c r="T97" s="192">
        <f>S97*H97</f>
        <v>0</v>
      </c>
      <c r="AR97" s="24" t="s">
        <v>168</v>
      </c>
      <c r="AT97" s="24" t="s">
        <v>163</v>
      </c>
      <c r="AU97" s="24" t="s">
        <v>80</v>
      </c>
      <c r="AY97" s="24" t="s">
        <v>161</v>
      </c>
      <c r="BE97" s="193">
        <f>IF(N97="základní",J97,0)</f>
        <v>0</v>
      </c>
      <c r="BF97" s="193">
        <f>IF(N97="snížená",J97,0)</f>
        <v>0</v>
      </c>
      <c r="BG97" s="193">
        <f>IF(N97="zákl. přenesená",J97,0)</f>
        <v>0</v>
      </c>
      <c r="BH97" s="193">
        <f>IF(N97="sníž. přenesená",J97,0)</f>
        <v>0</v>
      </c>
      <c r="BI97" s="193">
        <f>IF(N97="nulová",J97,0)</f>
        <v>0</v>
      </c>
      <c r="BJ97" s="24" t="s">
        <v>80</v>
      </c>
      <c r="BK97" s="193">
        <f>ROUND(I97*H97,2)</f>
        <v>0</v>
      </c>
      <c r="BL97" s="24" t="s">
        <v>168</v>
      </c>
      <c r="BM97" s="24" t="s">
        <v>360</v>
      </c>
    </row>
    <row r="98" spans="2:65" s="1" customFormat="1" ht="22.5" customHeight="1">
      <c r="B98" s="181"/>
      <c r="C98" s="182" t="s">
        <v>280</v>
      </c>
      <c r="D98" s="182" t="s">
        <v>163</v>
      </c>
      <c r="E98" s="183" t="s">
        <v>1645</v>
      </c>
      <c r="F98" s="184" t="s">
        <v>1646</v>
      </c>
      <c r="G98" s="185" t="s">
        <v>1017</v>
      </c>
      <c r="H98" s="186">
        <v>15</v>
      </c>
      <c r="I98" s="187"/>
      <c r="J98" s="188">
        <f>ROUND(I98*H98,2)</f>
        <v>0</v>
      </c>
      <c r="K98" s="184" t="s">
        <v>5</v>
      </c>
      <c r="L98" s="41"/>
      <c r="M98" s="189" t="s">
        <v>5</v>
      </c>
      <c r="N98" s="190" t="s">
        <v>43</v>
      </c>
      <c r="O98" s="42"/>
      <c r="P98" s="191">
        <f>O98*H98</f>
        <v>0</v>
      </c>
      <c r="Q98" s="191">
        <v>0</v>
      </c>
      <c r="R98" s="191">
        <f>Q98*H98</f>
        <v>0</v>
      </c>
      <c r="S98" s="191">
        <v>0</v>
      </c>
      <c r="T98" s="192">
        <f>S98*H98</f>
        <v>0</v>
      </c>
      <c r="AR98" s="24" t="s">
        <v>168</v>
      </c>
      <c r="AT98" s="24" t="s">
        <v>163</v>
      </c>
      <c r="AU98" s="24" t="s">
        <v>80</v>
      </c>
      <c r="AY98" s="24" t="s">
        <v>161</v>
      </c>
      <c r="BE98" s="193">
        <f>IF(N98="základní",J98,0)</f>
        <v>0</v>
      </c>
      <c r="BF98" s="193">
        <f>IF(N98="snížená",J98,0)</f>
        <v>0</v>
      </c>
      <c r="BG98" s="193">
        <f>IF(N98="zákl. přenesená",J98,0)</f>
        <v>0</v>
      </c>
      <c r="BH98" s="193">
        <f>IF(N98="sníž. přenesená",J98,0)</f>
        <v>0</v>
      </c>
      <c r="BI98" s="193">
        <f>IF(N98="nulová",J98,0)</f>
        <v>0</v>
      </c>
      <c r="BJ98" s="24" t="s">
        <v>80</v>
      </c>
      <c r="BK98" s="193">
        <f>ROUND(I98*H98,2)</f>
        <v>0</v>
      </c>
      <c r="BL98" s="24" t="s">
        <v>168</v>
      </c>
      <c r="BM98" s="24" t="s">
        <v>99</v>
      </c>
    </row>
    <row r="99" spans="2:65" s="1" customFormat="1" ht="22.5" customHeight="1">
      <c r="B99" s="181"/>
      <c r="C99" s="182" t="s">
        <v>286</v>
      </c>
      <c r="D99" s="182" t="s">
        <v>163</v>
      </c>
      <c r="E99" s="183" t="s">
        <v>1647</v>
      </c>
      <c r="F99" s="184" t="s">
        <v>1648</v>
      </c>
      <c r="G99" s="185" t="s">
        <v>1017</v>
      </c>
      <c r="H99" s="186">
        <v>6</v>
      </c>
      <c r="I99" s="187"/>
      <c r="J99" s="188">
        <f>ROUND(I99*H99,2)</f>
        <v>0</v>
      </c>
      <c r="K99" s="184" t="s">
        <v>5</v>
      </c>
      <c r="L99" s="41"/>
      <c r="M99" s="189" t="s">
        <v>5</v>
      </c>
      <c r="N99" s="190" t="s">
        <v>43</v>
      </c>
      <c r="O99" s="42"/>
      <c r="P99" s="191">
        <f>O99*H99</f>
        <v>0</v>
      </c>
      <c r="Q99" s="191">
        <v>0</v>
      </c>
      <c r="R99" s="191">
        <f>Q99*H99</f>
        <v>0</v>
      </c>
      <c r="S99" s="191">
        <v>0</v>
      </c>
      <c r="T99" s="192">
        <f>S99*H99</f>
        <v>0</v>
      </c>
      <c r="AR99" s="24" t="s">
        <v>168</v>
      </c>
      <c r="AT99" s="24" t="s">
        <v>163</v>
      </c>
      <c r="AU99" s="24" t="s">
        <v>80</v>
      </c>
      <c r="AY99" s="24" t="s">
        <v>161</v>
      </c>
      <c r="BE99" s="193">
        <f>IF(N99="základní",J99,0)</f>
        <v>0</v>
      </c>
      <c r="BF99" s="193">
        <f>IF(N99="snížená",J99,0)</f>
        <v>0</v>
      </c>
      <c r="BG99" s="193">
        <f>IF(N99="zákl. přenesená",J99,0)</f>
        <v>0</v>
      </c>
      <c r="BH99" s="193">
        <f>IF(N99="sníž. přenesená",J99,0)</f>
        <v>0</v>
      </c>
      <c r="BI99" s="193">
        <f>IF(N99="nulová",J99,0)</f>
        <v>0</v>
      </c>
      <c r="BJ99" s="24" t="s">
        <v>80</v>
      </c>
      <c r="BK99" s="193">
        <f>ROUND(I99*H99,2)</f>
        <v>0</v>
      </c>
      <c r="BL99" s="24" t="s">
        <v>168</v>
      </c>
      <c r="BM99" s="24" t="s">
        <v>379</v>
      </c>
    </row>
    <row r="100" spans="2:65" s="1" customFormat="1" ht="22.5" customHeight="1">
      <c r="B100" s="181"/>
      <c r="C100" s="182" t="s">
        <v>291</v>
      </c>
      <c r="D100" s="182" t="s">
        <v>163</v>
      </c>
      <c r="E100" s="183" t="s">
        <v>1649</v>
      </c>
      <c r="F100" s="184" t="s">
        <v>1650</v>
      </c>
      <c r="G100" s="185" t="s">
        <v>1017</v>
      </c>
      <c r="H100" s="186">
        <v>10</v>
      </c>
      <c r="I100" s="187"/>
      <c r="J100" s="188">
        <f>ROUND(I100*H100,2)</f>
        <v>0</v>
      </c>
      <c r="K100" s="184" t="s">
        <v>5</v>
      </c>
      <c r="L100" s="41"/>
      <c r="M100" s="189" t="s">
        <v>5</v>
      </c>
      <c r="N100" s="190" t="s">
        <v>43</v>
      </c>
      <c r="O100" s="42"/>
      <c r="P100" s="191">
        <f>O100*H100</f>
        <v>0</v>
      </c>
      <c r="Q100" s="191">
        <v>0</v>
      </c>
      <c r="R100" s="191">
        <f>Q100*H100</f>
        <v>0</v>
      </c>
      <c r="S100" s="191">
        <v>0</v>
      </c>
      <c r="T100" s="192">
        <f>S100*H100</f>
        <v>0</v>
      </c>
      <c r="AR100" s="24" t="s">
        <v>168</v>
      </c>
      <c r="AT100" s="24" t="s">
        <v>163</v>
      </c>
      <c r="AU100" s="24" t="s">
        <v>80</v>
      </c>
      <c r="AY100" s="24" t="s">
        <v>161</v>
      </c>
      <c r="BE100" s="193">
        <f>IF(N100="základní",J100,0)</f>
        <v>0</v>
      </c>
      <c r="BF100" s="193">
        <f>IF(N100="snížená",J100,0)</f>
        <v>0</v>
      </c>
      <c r="BG100" s="193">
        <f>IF(N100="zákl. přenesená",J100,0)</f>
        <v>0</v>
      </c>
      <c r="BH100" s="193">
        <f>IF(N100="sníž. přenesená",J100,0)</f>
        <v>0</v>
      </c>
      <c r="BI100" s="193">
        <f>IF(N100="nulová",J100,0)</f>
        <v>0</v>
      </c>
      <c r="BJ100" s="24" t="s">
        <v>80</v>
      </c>
      <c r="BK100" s="193">
        <f>ROUND(I100*H100,2)</f>
        <v>0</v>
      </c>
      <c r="BL100" s="24" t="s">
        <v>168</v>
      </c>
      <c r="BM100" s="24" t="s">
        <v>388</v>
      </c>
    </row>
    <row r="101" spans="2:65" s="1" customFormat="1" ht="22.5" customHeight="1">
      <c r="B101" s="181"/>
      <c r="C101" s="182" t="s">
        <v>296</v>
      </c>
      <c r="D101" s="182" t="s">
        <v>163</v>
      </c>
      <c r="E101" s="183" t="s">
        <v>1651</v>
      </c>
      <c r="F101" s="184" t="s">
        <v>1652</v>
      </c>
      <c r="G101" s="185" t="s">
        <v>1017</v>
      </c>
      <c r="H101" s="186">
        <v>35</v>
      </c>
      <c r="I101" s="187"/>
      <c r="J101" s="188">
        <f>ROUND(I101*H101,2)</f>
        <v>0</v>
      </c>
      <c r="K101" s="184" t="s">
        <v>5</v>
      </c>
      <c r="L101" s="41"/>
      <c r="M101" s="189" t="s">
        <v>5</v>
      </c>
      <c r="N101" s="190" t="s">
        <v>43</v>
      </c>
      <c r="O101" s="42"/>
      <c r="P101" s="191">
        <f>O101*H101</f>
        <v>0</v>
      </c>
      <c r="Q101" s="191">
        <v>0</v>
      </c>
      <c r="R101" s="191">
        <f>Q101*H101</f>
        <v>0</v>
      </c>
      <c r="S101" s="191">
        <v>0</v>
      </c>
      <c r="T101" s="192">
        <f>S101*H101</f>
        <v>0</v>
      </c>
      <c r="AR101" s="24" t="s">
        <v>168</v>
      </c>
      <c r="AT101" s="24" t="s">
        <v>163</v>
      </c>
      <c r="AU101" s="24" t="s">
        <v>80</v>
      </c>
      <c r="AY101" s="24" t="s">
        <v>161</v>
      </c>
      <c r="BE101" s="193">
        <f>IF(N101="základní",J101,0)</f>
        <v>0</v>
      </c>
      <c r="BF101" s="193">
        <f>IF(N101="snížená",J101,0)</f>
        <v>0</v>
      </c>
      <c r="BG101" s="193">
        <f>IF(N101="zákl. přenesená",J101,0)</f>
        <v>0</v>
      </c>
      <c r="BH101" s="193">
        <f>IF(N101="sníž. přenesená",J101,0)</f>
        <v>0</v>
      </c>
      <c r="BI101" s="193">
        <f>IF(N101="nulová",J101,0)</f>
        <v>0</v>
      </c>
      <c r="BJ101" s="24" t="s">
        <v>80</v>
      </c>
      <c r="BK101" s="193">
        <f>ROUND(I101*H101,2)</f>
        <v>0</v>
      </c>
      <c r="BL101" s="24" t="s">
        <v>168</v>
      </c>
      <c r="BM101" s="24" t="s">
        <v>398</v>
      </c>
    </row>
    <row r="102" spans="2:65" s="11" customFormat="1" ht="37.35" customHeight="1">
      <c r="B102" s="167"/>
      <c r="D102" s="178" t="s">
        <v>71</v>
      </c>
      <c r="E102" s="250" t="s">
        <v>1653</v>
      </c>
      <c r="F102" s="250" t="s">
        <v>162</v>
      </c>
      <c r="I102" s="170"/>
      <c r="J102" s="251">
        <f>BK102</f>
        <v>0</v>
      </c>
      <c r="L102" s="167"/>
      <c r="M102" s="172"/>
      <c r="N102" s="173"/>
      <c r="O102" s="173"/>
      <c r="P102" s="174">
        <f>SUM(P103:P111)</f>
        <v>0</v>
      </c>
      <c r="Q102" s="173"/>
      <c r="R102" s="174">
        <f>SUM(R103:R111)</f>
        <v>0</v>
      </c>
      <c r="S102" s="173"/>
      <c r="T102" s="175">
        <f>SUM(T103:T111)</f>
        <v>0</v>
      </c>
      <c r="AR102" s="168" t="s">
        <v>80</v>
      </c>
      <c r="AT102" s="176" t="s">
        <v>71</v>
      </c>
      <c r="AU102" s="176" t="s">
        <v>72</v>
      </c>
      <c r="AY102" s="168" t="s">
        <v>161</v>
      </c>
      <c r="BK102" s="177">
        <f>SUM(BK103:BK111)</f>
        <v>0</v>
      </c>
    </row>
    <row r="103" spans="2:65" s="1" customFormat="1" ht="22.5" customHeight="1">
      <c r="B103" s="181"/>
      <c r="C103" s="182" t="s">
        <v>10</v>
      </c>
      <c r="D103" s="182" t="s">
        <v>163</v>
      </c>
      <c r="E103" s="183" t="s">
        <v>1654</v>
      </c>
      <c r="F103" s="184" t="s">
        <v>1655</v>
      </c>
      <c r="G103" s="185" t="s">
        <v>1618</v>
      </c>
      <c r="H103" s="186">
        <v>9</v>
      </c>
      <c r="I103" s="187"/>
      <c r="J103" s="188">
        <f t="shared" ref="J103:J111" si="10">ROUND(I103*H103,2)</f>
        <v>0</v>
      </c>
      <c r="K103" s="184" t="s">
        <v>5</v>
      </c>
      <c r="L103" s="41"/>
      <c r="M103" s="189" t="s">
        <v>5</v>
      </c>
      <c r="N103" s="190" t="s">
        <v>43</v>
      </c>
      <c r="O103" s="42"/>
      <c r="P103" s="191">
        <f t="shared" ref="P103:P111" si="11">O103*H103</f>
        <v>0</v>
      </c>
      <c r="Q103" s="191">
        <v>0</v>
      </c>
      <c r="R103" s="191">
        <f t="shared" ref="R103:R111" si="12">Q103*H103</f>
        <v>0</v>
      </c>
      <c r="S103" s="191">
        <v>0</v>
      </c>
      <c r="T103" s="192">
        <f t="shared" ref="T103:T111" si="13">S103*H103</f>
        <v>0</v>
      </c>
      <c r="AR103" s="24" t="s">
        <v>168</v>
      </c>
      <c r="AT103" s="24" t="s">
        <v>163</v>
      </c>
      <c r="AU103" s="24" t="s">
        <v>80</v>
      </c>
      <c r="AY103" s="24" t="s">
        <v>161</v>
      </c>
      <c r="BE103" s="193">
        <f t="shared" ref="BE103:BE111" si="14">IF(N103="základní",J103,0)</f>
        <v>0</v>
      </c>
      <c r="BF103" s="193">
        <f t="shared" ref="BF103:BF111" si="15">IF(N103="snížená",J103,0)</f>
        <v>0</v>
      </c>
      <c r="BG103" s="193">
        <f t="shared" ref="BG103:BG111" si="16">IF(N103="zákl. přenesená",J103,0)</f>
        <v>0</v>
      </c>
      <c r="BH103" s="193">
        <f t="shared" ref="BH103:BH111" si="17">IF(N103="sníž. přenesená",J103,0)</f>
        <v>0</v>
      </c>
      <c r="BI103" s="193">
        <f t="shared" ref="BI103:BI111" si="18">IF(N103="nulová",J103,0)</f>
        <v>0</v>
      </c>
      <c r="BJ103" s="24" t="s">
        <v>80</v>
      </c>
      <c r="BK103" s="193">
        <f t="shared" ref="BK103:BK111" si="19">ROUND(I103*H103,2)</f>
        <v>0</v>
      </c>
      <c r="BL103" s="24" t="s">
        <v>168</v>
      </c>
      <c r="BM103" s="24" t="s">
        <v>108</v>
      </c>
    </row>
    <row r="104" spans="2:65" s="1" customFormat="1" ht="22.5" customHeight="1">
      <c r="B104" s="181"/>
      <c r="C104" s="182" t="s">
        <v>91</v>
      </c>
      <c r="D104" s="182" t="s">
        <v>163</v>
      </c>
      <c r="E104" s="183" t="s">
        <v>1656</v>
      </c>
      <c r="F104" s="184" t="s">
        <v>1657</v>
      </c>
      <c r="G104" s="185" t="s">
        <v>183</v>
      </c>
      <c r="H104" s="186">
        <v>18</v>
      </c>
      <c r="I104" s="187"/>
      <c r="J104" s="188">
        <f t="shared" si="10"/>
        <v>0</v>
      </c>
      <c r="K104" s="184" t="s">
        <v>5</v>
      </c>
      <c r="L104" s="41"/>
      <c r="M104" s="189" t="s">
        <v>5</v>
      </c>
      <c r="N104" s="190" t="s">
        <v>43</v>
      </c>
      <c r="O104" s="42"/>
      <c r="P104" s="191">
        <f t="shared" si="11"/>
        <v>0</v>
      </c>
      <c r="Q104" s="191">
        <v>0</v>
      </c>
      <c r="R104" s="191">
        <f t="shared" si="12"/>
        <v>0</v>
      </c>
      <c r="S104" s="191">
        <v>0</v>
      </c>
      <c r="T104" s="192">
        <f t="shared" si="13"/>
        <v>0</v>
      </c>
      <c r="AR104" s="24" t="s">
        <v>168</v>
      </c>
      <c r="AT104" s="24" t="s">
        <v>163</v>
      </c>
      <c r="AU104" s="24" t="s">
        <v>80</v>
      </c>
      <c r="AY104" s="24" t="s">
        <v>161</v>
      </c>
      <c r="BE104" s="193">
        <f t="shared" si="14"/>
        <v>0</v>
      </c>
      <c r="BF104" s="193">
        <f t="shared" si="15"/>
        <v>0</v>
      </c>
      <c r="BG104" s="193">
        <f t="shared" si="16"/>
        <v>0</v>
      </c>
      <c r="BH104" s="193">
        <f t="shared" si="17"/>
        <v>0</v>
      </c>
      <c r="BI104" s="193">
        <f t="shared" si="18"/>
        <v>0</v>
      </c>
      <c r="BJ104" s="24" t="s">
        <v>80</v>
      </c>
      <c r="BK104" s="193">
        <f t="shared" si="19"/>
        <v>0</v>
      </c>
      <c r="BL104" s="24" t="s">
        <v>168</v>
      </c>
      <c r="BM104" s="24" t="s">
        <v>428</v>
      </c>
    </row>
    <row r="105" spans="2:65" s="1" customFormat="1" ht="22.5" customHeight="1">
      <c r="B105" s="181"/>
      <c r="C105" s="182" t="s">
        <v>319</v>
      </c>
      <c r="D105" s="182" t="s">
        <v>163</v>
      </c>
      <c r="E105" s="183" t="s">
        <v>1658</v>
      </c>
      <c r="F105" s="184" t="s">
        <v>1659</v>
      </c>
      <c r="G105" s="185" t="s">
        <v>183</v>
      </c>
      <c r="H105" s="186">
        <v>288</v>
      </c>
      <c r="I105" s="187"/>
      <c r="J105" s="188">
        <f t="shared" si="10"/>
        <v>0</v>
      </c>
      <c r="K105" s="184" t="s">
        <v>5</v>
      </c>
      <c r="L105" s="41"/>
      <c r="M105" s="189" t="s">
        <v>5</v>
      </c>
      <c r="N105" s="190" t="s">
        <v>43</v>
      </c>
      <c r="O105" s="42"/>
      <c r="P105" s="191">
        <f t="shared" si="11"/>
        <v>0</v>
      </c>
      <c r="Q105" s="191">
        <v>0</v>
      </c>
      <c r="R105" s="191">
        <f t="shared" si="12"/>
        <v>0</v>
      </c>
      <c r="S105" s="191">
        <v>0</v>
      </c>
      <c r="T105" s="192">
        <f t="shared" si="13"/>
        <v>0</v>
      </c>
      <c r="AR105" s="24" t="s">
        <v>168</v>
      </c>
      <c r="AT105" s="24" t="s">
        <v>163</v>
      </c>
      <c r="AU105" s="24" t="s">
        <v>80</v>
      </c>
      <c r="AY105" s="24" t="s">
        <v>161</v>
      </c>
      <c r="BE105" s="193">
        <f t="shared" si="14"/>
        <v>0</v>
      </c>
      <c r="BF105" s="193">
        <f t="shared" si="15"/>
        <v>0</v>
      </c>
      <c r="BG105" s="193">
        <f t="shared" si="16"/>
        <v>0</v>
      </c>
      <c r="BH105" s="193">
        <f t="shared" si="17"/>
        <v>0</v>
      </c>
      <c r="BI105" s="193">
        <f t="shared" si="18"/>
        <v>0</v>
      </c>
      <c r="BJ105" s="24" t="s">
        <v>80</v>
      </c>
      <c r="BK105" s="193">
        <f t="shared" si="19"/>
        <v>0</v>
      </c>
      <c r="BL105" s="24" t="s">
        <v>168</v>
      </c>
      <c r="BM105" s="24" t="s">
        <v>438</v>
      </c>
    </row>
    <row r="106" spans="2:65" s="1" customFormat="1" ht="22.5" customHeight="1">
      <c r="B106" s="181"/>
      <c r="C106" s="182" t="s">
        <v>324</v>
      </c>
      <c r="D106" s="182" t="s">
        <v>163</v>
      </c>
      <c r="E106" s="183" t="s">
        <v>1660</v>
      </c>
      <c r="F106" s="184" t="s">
        <v>1661</v>
      </c>
      <c r="G106" s="185" t="s">
        <v>183</v>
      </c>
      <c r="H106" s="186">
        <v>12</v>
      </c>
      <c r="I106" s="187"/>
      <c r="J106" s="188">
        <f t="shared" si="10"/>
        <v>0</v>
      </c>
      <c r="K106" s="184" t="s">
        <v>5</v>
      </c>
      <c r="L106" s="41"/>
      <c r="M106" s="189" t="s">
        <v>5</v>
      </c>
      <c r="N106" s="190" t="s">
        <v>43</v>
      </c>
      <c r="O106" s="42"/>
      <c r="P106" s="191">
        <f t="shared" si="11"/>
        <v>0</v>
      </c>
      <c r="Q106" s="191">
        <v>0</v>
      </c>
      <c r="R106" s="191">
        <f t="shared" si="12"/>
        <v>0</v>
      </c>
      <c r="S106" s="191">
        <v>0</v>
      </c>
      <c r="T106" s="192">
        <f t="shared" si="13"/>
        <v>0</v>
      </c>
      <c r="AR106" s="24" t="s">
        <v>168</v>
      </c>
      <c r="AT106" s="24" t="s">
        <v>163</v>
      </c>
      <c r="AU106" s="24" t="s">
        <v>80</v>
      </c>
      <c r="AY106" s="24" t="s">
        <v>161</v>
      </c>
      <c r="BE106" s="193">
        <f t="shared" si="14"/>
        <v>0</v>
      </c>
      <c r="BF106" s="193">
        <f t="shared" si="15"/>
        <v>0</v>
      </c>
      <c r="BG106" s="193">
        <f t="shared" si="16"/>
        <v>0</v>
      </c>
      <c r="BH106" s="193">
        <f t="shared" si="17"/>
        <v>0</v>
      </c>
      <c r="BI106" s="193">
        <f t="shared" si="18"/>
        <v>0</v>
      </c>
      <c r="BJ106" s="24" t="s">
        <v>80</v>
      </c>
      <c r="BK106" s="193">
        <f t="shared" si="19"/>
        <v>0</v>
      </c>
      <c r="BL106" s="24" t="s">
        <v>168</v>
      </c>
      <c r="BM106" s="24" t="s">
        <v>448</v>
      </c>
    </row>
    <row r="107" spans="2:65" s="1" customFormat="1" ht="22.5" customHeight="1">
      <c r="B107" s="181"/>
      <c r="C107" s="182" t="s">
        <v>330</v>
      </c>
      <c r="D107" s="182" t="s">
        <v>163</v>
      </c>
      <c r="E107" s="183" t="s">
        <v>1662</v>
      </c>
      <c r="F107" s="184" t="s">
        <v>1663</v>
      </c>
      <c r="G107" s="185" t="s">
        <v>183</v>
      </c>
      <c r="H107" s="186">
        <v>300</v>
      </c>
      <c r="I107" s="187"/>
      <c r="J107" s="188">
        <f t="shared" si="10"/>
        <v>0</v>
      </c>
      <c r="K107" s="184" t="s">
        <v>5</v>
      </c>
      <c r="L107" s="41"/>
      <c r="M107" s="189" t="s">
        <v>5</v>
      </c>
      <c r="N107" s="190" t="s">
        <v>43</v>
      </c>
      <c r="O107" s="42"/>
      <c r="P107" s="191">
        <f t="shared" si="11"/>
        <v>0</v>
      </c>
      <c r="Q107" s="191">
        <v>0</v>
      </c>
      <c r="R107" s="191">
        <f t="shared" si="12"/>
        <v>0</v>
      </c>
      <c r="S107" s="191">
        <v>0</v>
      </c>
      <c r="T107" s="192">
        <f t="shared" si="13"/>
        <v>0</v>
      </c>
      <c r="AR107" s="24" t="s">
        <v>168</v>
      </c>
      <c r="AT107" s="24" t="s">
        <v>163</v>
      </c>
      <c r="AU107" s="24" t="s">
        <v>80</v>
      </c>
      <c r="AY107" s="24" t="s">
        <v>161</v>
      </c>
      <c r="BE107" s="193">
        <f t="shared" si="14"/>
        <v>0</v>
      </c>
      <c r="BF107" s="193">
        <f t="shared" si="15"/>
        <v>0</v>
      </c>
      <c r="BG107" s="193">
        <f t="shared" si="16"/>
        <v>0</v>
      </c>
      <c r="BH107" s="193">
        <f t="shared" si="17"/>
        <v>0</v>
      </c>
      <c r="BI107" s="193">
        <f t="shared" si="18"/>
        <v>0</v>
      </c>
      <c r="BJ107" s="24" t="s">
        <v>80</v>
      </c>
      <c r="BK107" s="193">
        <f t="shared" si="19"/>
        <v>0</v>
      </c>
      <c r="BL107" s="24" t="s">
        <v>168</v>
      </c>
      <c r="BM107" s="24" t="s">
        <v>460</v>
      </c>
    </row>
    <row r="108" spans="2:65" s="1" customFormat="1" ht="22.5" customHeight="1">
      <c r="B108" s="181"/>
      <c r="C108" s="182" t="s">
        <v>335</v>
      </c>
      <c r="D108" s="182" t="s">
        <v>163</v>
      </c>
      <c r="E108" s="183" t="s">
        <v>1664</v>
      </c>
      <c r="F108" s="184" t="s">
        <v>1665</v>
      </c>
      <c r="G108" s="185" t="s">
        <v>1618</v>
      </c>
      <c r="H108" s="186">
        <v>9</v>
      </c>
      <c r="I108" s="187"/>
      <c r="J108" s="188">
        <f t="shared" si="10"/>
        <v>0</v>
      </c>
      <c r="K108" s="184" t="s">
        <v>5</v>
      </c>
      <c r="L108" s="41"/>
      <c r="M108" s="189" t="s">
        <v>5</v>
      </c>
      <c r="N108" s="190" t="s">
        <v>43</v>
      </c>
      <c r="O108" s="42"/>
      <c r="P108" s="191">
        <f t="shared" si="11"/>
        <v>0</v>
      </c>
      <c r="Q108" s="191">
        <v>0</v>
      </c>
      <c r="R108" s="191">
        <f t="shared" si="12"/>
        <v>0</v>
      </c>
      <c r="S108" s="191">
        <v>0</v>
      </c>
      <c r="T108" s="192">
        <f t="shared" si="13"/>
        <v>0</v>
      </c>
      <c r="AR108" s="24" t="s">
        <v>168</v>
      </c>
      <c r="AT108" s="24" t="s">
        <v>163</v>
      </c>
      <c r="AU108" s="24" t="s">
        <v>80</v>
      </c>
      <c r="AY108" s="24" t="s">
        <v>161</v>
      </c>
      <c r="BE108" s="193">
        <f t="shared" si="14"/>
        <v>0</v>
      </c>
      <c r="BF108" s="193">
        <f t="shared" si="15"/>
        <v>0</v>
      </c>
      <c r="BG108" s="193">
        <f t="shared" si="16"/>
        <v>0</v>
      </c>
      <c r="BH108" s="193">
        <f t="shared" si="17"/>
        <v>0</v>
      </c>
      <c r="BI108" s="193">
        <f t="shared" si="18"/>
        <v>0</v>
      </c>
      <c r="BJ108" s="24" t="s">
        <v>80</v>
      </c>
      <c r="BK108" s="193">
        <f t="shared" si="19"/>
        <v>0</v>
      </c>
      <c r="BL108" s="24" t="s">
        <v>168</v>
      </c>
      <c r="BM108" s="24" t="s">
        <v>471</v>
      </c>
    </row>
    <row r="109" spans="2:65" s="1" customFormat="1" ht="22.5" customHeight="1">
      <c r="B109" s="181"/>
      <c r="C109" s="182" t="s">
        <v>341</v>
      </c>
      <c r="D109" s="182" t="s">
        <v>163</v>
      </c>
      <c r="E109" s="183" t="s">
        <v>1666</v>
      </c>
      <c r="F109" s="184" t="s">
        <v>1667</v>
      </c>
      <c r="G109" s="185" t="s">
        <v>1668</v>
      </c>
      <c r="H109" s="186">
        <v>0.3</v>
      </c>
      <c r="I109" s="187"/>
      <c r="J109" s="188">
        <f t="shared" si="10"/>
        <v>0</v>
      </c>
      <c r="K109" s="184" t="s">
        <v>5</v>
      </c>
      <c r="L109" s="41"/>
      <c r="M109" s="189" t="s">
        <v>5</v>
      </c>
      <c r="N109" s="190" t="s">
        <v>43</v>
      </c>
      <c r="O109" s="42"/>
      <c r="P109" s="191">
        <f t="shared" si="11"/>
        <v>0</v>
      </c>
      <c r="Q109" s="191">
        <v>0</v>
      </c>
      <c r="R109" s="191">
        <f t="shared" si="12"/>
        <v>0</v>
      </c>
      <c r="S109" s="191">
        <v>0</v>
      </c>
      <c r="T109" s="192">
        <f t="shared" si="13"/>
        <v>0</v>
      </c>
      <c r="AR109" s="24" t="s">
        <v>168</v>
      </c>
      <c r="AT109" s="24" t="s">
        <v>163</v>
      </c>
      <c r="AU109" s="24" t="s">
        <v>80</v>
      </c>
      <c r="AY109" s="24" t="s">
        <v>161</v>
      </c>
      <c r="BE109" s="193">
        <f t="shared" si="14"/>
        <v>0</v>
      </c>
      <c r="BF109" s="193">
        <f t="shared" si="15"/>
        <v>0</v>
      </c>
      <c r="BG109" s="193">
        <f t="shared" si="16"/>
        <v>0</v>
      </c>
      <c r="BH109" s="193">
        <f t="shared" si="17"/>
        <v>0</v>
      </c>
      <c r="BI109" s="193">
        <f t="shared" si="18"/>
        <v>0</v>
      </c>
      <c r="BJ109" s="24" t="s">
        <v>80</v>
      </c>
      <c r="BK109" s="193">
        <f t="shared" si="19"/>
        <v>0</v>
      </c>
      <c r="BL109" s="24" t="s">
        <v>168</v>
      </c>
      <c r="BM109" s="24" t="s">
        <v>482</v>
      </c>
    </row>
    <row r="110" spans="2:65" s="1" customFormat="1" ht="22.5" customHeight="1">
      <c r="B110" s="181"/>
      <c r="C110" s="182" t="s">
        <v>348</v>
      </c>
      <c r="D110" s="182" t="s">
        <v>163</v>
      </c>
      <c r="E110" s="183" t="s">
        <v>1669</v>
      </c>
      <c r="F110" s="184" t="s">
        <v>1670</v>
      </c>
      <c r="G110" s="185" t="s">
        <v>183</v>
      </c>
      <c r="H110" s="186">
        <v>6</v>
      </c>
      <c r="I110" s="187"/>
      <c r="J110" s="188">
        <f t="shared" si="10"/>
        <v>0</v>
      </c>
      <c r="K110" s="184" t="s">
        <v>5</v>
      </c>
      <c r="L110" s="41"/>
      <c r="M110" s="189" t="s">
        <v>5</v>
      </c>
      <c r="N110" s="190" t="s">
        <v>43</v>
      </c>
      <c r="O110" s="42"/>
      <c r="P110" s="191">
        <f t="shared" si="11"/>
        <v>0</v>
      </c>
      <c r="Q110" s="191">
        <v>0</v>
      </c>
      <c r="R110" s="191">
        <f t="shared" si="12"/>
        <v>0</v>
      </c>
      <c r="S110" s="191">
        <v>0</v>
      </c>
      <c r="T110" s="192">
        <f t="shared" si="13"/>
        <v>0</v>
      </c>
      <c r="AR110" s="24" t="s">
        <v>168</v>
      </c>
      <c r="AT110" s="24" t="s">
        <v>163</v>
      </c>
      <c r="AU110" s="24" t="s">
        <v>80</v>
      </c>
      <c r="AY110" s="24" t="s">
        <v>161</v>
      </c>
      <c r="BE110" s="193">
        <f t="shared" si="14"/>
        <v>0</v>
      </c>
      <c r="BF110" s="193">
        <f t="shared" si="15"/>
        <v>0</v>
      </c>
      <c r="BG110" s="193">
        <f t="shared" si="16"/>
        <v>0</v>
      </c>
      <c r="BH110" s="193">
        <f t="shared" si="17"/>
        <v>0</v>
      </c>
      <c r="BI110" s="193">
        <f t="shared" si="18"/>
        <v>0</v>
      </c>
      <c r="BJ110" s="24" t="s">
        <v>80</v>
      </c>
      <c r="BK110" s="193">
        <f t="shared" si="19"/>
        <v>0</v>
      </c>
      <c r="BL110" s="24" t="s">
        <v>168</v>
      </c>
      <c r="BM110" s="24" t="s">
        <v>490</v>
      </c>
    </row>
    <row r="111" spans="2:65" s="1" customFormat="1" ht="22.5" customHeight="1">
      <c r="B111" s="181"/>
      <c r="C111" s="182" t="s">
        <v>353</v>
      </c>
      <c r="D111" s="182" t="s">
        <v>163</v>
      </c>
      <c r="E111" s="183" t="s">
        <v>1671</v>
      </c>
      <c r="F111" s="184" t="s">
        <v>1672</v>
      </c>
      <c r="G111" s="185" t="s">
        <v>183</v>
      </c>
      <c r="H111" s="186">
        <v>300</v>
      </c>
      <c r="I111" s="187"/>
      <c r="J111" s="188">
        <f t="shared" si="10"/>
        <v>0</v>
      </c>
      <c r="K111" s="184" t="s">
        <v>5</v>
      </c>
      <c r="L111" s="41"/>
      <c r="M111" s="189" t="s">
        <v>5</v>
      </c>
      <c r="N111" s="247" t="s">
        <v>43</v>
      </c>
      <c r="O111" s="242"/>
      <c r="P111" s="248">
        <f t="shared" si="11"/>
        <v>0</v>
      </c>
      <c r="Q111" s="248">
        <v>0</v>
      </c>
      <c r="R111" s="248">
        <f t="shared" si="12"/>
        <v>0</v>
      </c>
      <c r="S111" s="248">
        <v>0</v>
      </c>
      <c r="T111" s="249">
        <f t="shared" si="13"/>
        <v>0</v>
      </c>
      <c r="AR111" s="24" t="s">
        <v>168</v>
      </c>
      <c r="AT111" s="24" t="s">
        <v>163</v>
      </c>
      <c r="AU111" s="24" t="s">
        <v>80</v>
      </c>
      <c r="AY111" s="24" t="s">
        <v>161</v>
      </c>
      <c r="BE111" s="193">
        <f t="shared" si="14"/>
        <v>0</v>
      </c>
      <c r="BF111" s="193">
        <f t="shared" si="15"/>
        <v>0</v>
      </c>
      <c r="BG111" s="193">
        <f t="shared" si="16"/>
        <v>0</v>
      </c>
      <c r="BH111" s="193">
        <f t="shared" si="17"/>
        <v>0</v>
      </c>
      <c r="BI111" s="193">
        <f t="shared" si="18"/>
        <v>0</v>
      </c>
      <c r="BJ111" s="24" t="s">
        <v>80</v>
      </c>
      <c r="BK111" s="193">
        <f t="shared" si="19"/>
        <v>0</v>
      </c>
      <c r="BL111" s="24" t="s">
        <v>168</v>
      </c>
      <c r="BM111" s="24" t="s">
        <v>498</v>
      </c>
    </row>
    <row r="112" spans="2:65" s="1" customFormat="1" ht="6.95" customHeight="1">
      <c r="B112" s="56"/>
      <c r="C112" s="57"/>
      <c r="D112" s="57"/>
      <c r="E112" s="57"/>
      <c r="F112" s="57"/>
      <c r="G112" s="57"/>
      <c r="H112" s="57"/>
      <c r="I112" s="134"/>
      <c r="J112" s="57"/>
      <c r="K112" s="57"/>
      <c r="L112" s="41"/>
    </row>
  </sheetData>
  <autoFilter ref="C78:K111"/>
  <mergeCells count="9">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1.xml><?xml version="1.0" encoding="utf-8"?>
<worksheet xmlns="http://schemas.openxmlformats.org/spreadsheetml/2006/main" xmlns:r="http://schemas.openxmlformats.org/officeDocument/2006/relationships">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121</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s="1" customFormat="1">
      <c r="B8" s="41"/>
      <c r="C8" s="42"/>
      <c r="D8" s="37" t="s">
        <v>128</v>
      </c>
      <c r="E8" s="42"/>
      <c r="F8" s="42"/>
      <c r="G8" s="42"/>
      <c r="H8" s="42"/>
      <c r="I8" s="113"/>
      <c r="J8" s="42"/>
      <c r="K8" s="45"/>
    </row>
    <row r="9" spans="1:70" s="1" customFormat="1" ht="36.950000000000003" customHeight="1">
      <c r="B9" s="41"/>
      <c r="C9" s="42"/>
      <c r="D9" s="42"/>
      <c r="E9" s="373" t="s">
        <v>1673</v>
      </c>
      <c r="F9" s="374"/>
      <c r="G9" s="374"/>
      <c r="H9" s="374"/>
      <c r="I9" s="113"/>
      <c r="J9" s="42"/>
      <c r="K9" s="45"/>
    </row>
    <row r="10" spans="1:70" s="1" customFormat="1" ht="13.5">
      <c r="B10" s="41"/>
      <c r="C10" s="42"/>
      <c r="D10" s="42"/>
      <c r="E10" s="42"/>
      <c r="F10" s="42"/>
      <c r="G10" s="42"/>
      <c r="H10" s="42"/>
      <c r="I10" s="113"/>
      <c r="J10" s="42"/>
      <c r="K10" s="45"/>
    </row>
    <row r="11" spans="1:70" s="1" customFormat="1" ht="14.45" customHeight="1">
      <c r="B11" s="41"/>
      <c r="C11" s="42"/>
      <c r="D11" s="37" t="s">
        <v>21</v>
      </c>
      <c r="E11" s="42"/>
      <c r="F11" s="35" t="s">
        <v>5</v>
      </c>
      <c r="G11" s="42"/>
      <c r="H11" s="42"/>
      <c r="I11" s="114" t="s">
        <v>22</v>
      </c>
      <c r="J11" s="35" t="s">
        <v>5</v>
      </c>
      <c r="K11" s="45"/>
    </row>
    <row r="12" spans="1:70" s="1" customFormat="1" ht="14.45" customHeight="1">
      <c r="B12" s="41"/>
      <c r="C12" s="42"/>
      <c r="D12" s="37" t="s">
        <v>23</v>
      </c>
      <c r="E12" s="42"/>
      <c r="F12" s="35" t="s">
        <v>24</v>
      </c>
      <c r="G12" s="42"/>
      <c r="H12" s="42"/>
      <c r="I12" s="114" t="s">
        <v>25</v>
      </c>
      <c r="J12" s="115" t="str">
        <f>'Rekapitulace stavby'!AN8</f>
        <v>12.4.2017</v>
      </c>
      <c r="K12" s="45"/>
    </row>
    <row r="13" spans="1:70" s="1" customFormat="1" ht="10.9" customHeight="1">
      <c r="B13" s="41"/>
      <c r="C13" s="42"/>
      <c r="D13" s="42"/>
      <c r="E13" s="42"/>
      <c r="F13" s="42"/>
      <c r="G13" s="42"/>
      <c r="H13" s="42"/>
      <c r="I13" s="113"/>
      <c r="J13" s="42"/>
      <c r="K13" s="45"/>
    </row>
    <row r="14" spans="1:70" s="1" customFormat="1" ht="14.45" customHeight="1">
      <c r="B14" s="41"/>
      <c r="C14" s="42"/>
      <c r="D14" s="37" t="s">
        <v>27</v>
      </c>
      <c r="E14" s="42"/>
      <c r="F14" s="42"/>
      <c r="G14" s="42"/>
      <c r="H14" s="42"/>
      <c r="I14" s="114" t="s">
        <v>28</v>
      </c>
      <c r="J14" s="35" t="str">
        <f>IF('Rekapitulace stavby'!AN10="","",'Rekapitulace stavby'!AN10)</f>
        <v/>
      </c>
      <c r="K14" s="45"/>
    </row>
    <row r="15" spans="1:70" s="1" customFormat="1" ht="18" customHeight="1">
      <c r="B15" s="41"/>
      <c r="C15" s="42"/>
      <c r="D15" s="42"/>
      <c r="E15" s="35" t="str">
        <f>IF('Rekapitulace stavby'!E11="","",'Rekapitulace stavby'!E11)</f>
        <v xml:space="preserve"> </v>
      </c>
      <c r="F15" s="42"/>
      <c r="G15" s="42"/>
      <c r="H15" s="42"/>
      <c r="I15" s="114" t="s">
        <v>30</v>
      </c>
      <c r="J15" s="35" t="str">
        <f>IF('Rekapitulace stavby'!AN11="","",'Rekapitulace stavby'!AN11)</f>
        <v/>
      </c>
      <c r="K15" s="45"/>
    </row>
    <row r="16" spans="1:70" s="1" customFormat="1" ht="6.95" customHeight="1">
      <c r="B16" s="41"/>
      <c r="C16" s="42"/>
      <c r="D16" s="42"/>
      <c r="E16" s="42"/>
      <c r="F16" s="42"/>
      <c r="G16" s="42"/>
      <c r="H16" s="42"/>
      <c r="I16" s="113"/>
      <c r="J16" s="42"/>
      <c r="K16" s="45"/>
    </row>
    <row r="17" spans="2:11" s="1" customFormat="1" ht="14.45" customHeight="1">
      <c r="B17" s="41"/>
      <c r="C17" s="42"/>
      <c r="D17" s="37" t="s">
        <v>31</v>
      </c>
      <c r="E17" s="42"/>
      <c r="F17" s="42"/>
      <c r="G17" s="42"/>
      <c r="H17" s="42"/>
      <c r="I17" s="114" t="s">
        <v>28</v>
      </c>
      <c r="J17" s="35" t="str">
        <f>IF('Rekapitulace stavby'!AN13="Vyplň údaj","",IF('Rekapitulace stavby'!AN13="","",'Rekapitulace stavby'!AN13))</f>
        <v/>
      </c>
      <c r="K17" s="45"/>
    </row>
    <row r="18" spans="2:11" s="1" customFormat="1" ht="18" customHeight="1">
      <c r="B18" s="41"/>
      <c r="C18" s="42"/>
      <c r="D18" s="42"/>
      <c r="E18" s="35" t="str">
        <f>IF('Rekapitulace stavby'!E14="Vyplň údaj","",IF('Rekapitulace stavby'!E14="","",'Rekapitulace stavby'!E14))</f>
        <v/>
      </c>
      <c r="F18" s="42"/>
      <c r="G18" s="42"/>
      <c r="H18" s="42"/>
      <c r="I18" s="114" t="s">
        <v>30</v>
      </c>
      <c r="J18" s="35" t="str">
        <f>IF('Rekapitulace stavby'!AN14="Vyplň údaj","",IF('Rekapitulace stavby'!AN14="","",'Rekapitulace stavby'!AN14))</f>
        <v/>
      </c>
      <c r="K18" s="45"/>
    </row>
    <row r="19" spans="2:11" s="1" customFormat="1" ht="6.95" customHeight="1">
      <c r="B19" s="41"/>
      <c r="C19" s="42"/>
      <c r="D19" s="42"/>
      <c r="E19" s="42"/>
      <c r="F19" s="42"/>
      <c r="G19" s="42"/>
      <c r="H19" s="42"/>
      <c r="I19" s="113"/>
      <c r="J19" s="42"/>
      <c r="K19" s="45"/>
    </row>
    <row r="20" spans="2:11" s="1" customFormat="1" ht="14.45" customHeight="1">
      <c r="B20" s="41"/>
      <c r="C20" s="42"/>
      <c r="D20" s="37" t="s">
        <v>33</v>
      </c>
      <c r="E20" s="42"/>
      <c r="F20" s="42"/>
      <c r="G20" s="42"/>
      <c r="H20" s="42"/>
      <c r="I20" s="114" t="s">
        <v>28</v>
      </c>
      <c r="J20" s="35" t="s">
        <v>5</v>
      </c>
      <c r="K20" s="45"/>
    </row>
    <row r="21" spans="2:11" s="1" customFormat="1" ht="18" customHeight="1">
      <c r="B21" s="41"/>
      <c r="C21" s="42"/>
      <c r="D21" s="42"/>
      <c r="E21" s="35" t="s">
        <v>34</v>
      </c>
      <c r="F21" s="42"/>
      <c r="G21" s="42"/>
      <c r="H21" s="42"/>
      <c r="I21" s="114" t="s">
        <v>30</v>
      </c>
      <c r="J21" s="35" t="s">
        <v>5</v>
      </c>
      <c r="K21" s="45"/>
    </row>
    <row r="22" spans="2:11" s="1" customFormat="1" ht="6.95" customHeight="1">
      <c r="B22" s="41"/>
      <c r="C22" s="42"/>
      <c r="D22" s="42"/>
      <c r="E22" s="42"/>
      <c r="F22" s="42"/>
      <c r="G22" s="42"/>
      <c r="H22" s="42"/>
      <c r="I22" s="113"/>
      <c r="J22" s="42"/>
      <c r="K22" s="45"/>
    </row>
    <row r="23" spans="2:11" s="1" customFormat="1" ht="14.45" customHeight="1">
      <c r="B23" s="41"/>
      <c r="C23" s="42"/>
      <c r="D23" s="37" t="s">
        <v>36</v>
      </c>
      <c r="E23" s="42"/>
      <c r="F23" s="42"/>
      <c r="G23" s="42"/>
      <c r="H23" s="42"/>
      <c r="I23" s="113"/>
      <c r="J23" s="42"/>
      <c r="K23" s="45"/>
    </row>
    <row r="24" spans="2:11" s="7" customFormat="1" ht="63" customHeight="1">
      <c r="B24" s="116"/>
      <c r="C24" s="117"/>
      <c r="D24" s="117"/>
      <c r="E24" s="337" t="s">
        <v>37</v>
      </c>
      <c r="F24" s="337"/>
      <c r="G24" s="337"/>
      <c r="H24" s="337"/>
      <c r="I24" s="118"/>
      <c r="J24" s="117"/>
      <c r="K24" s="119"/>
    </row>
    <row r="25" spans="2:11" s="1" customFormat="1" ht="6.95" customHeight="1">
      <c r="B25" s="41"/>
      <c r="C25" s="42"/>
      <c r="D25" s="42"/>
      <c r="E25" s="42"/>
      <c r="F25" s="42"/>
      <c r="G25" s="42"/>
      <c r="H25" s="42"/>
      <c r="I25" s="113"/>
      <c r="J25" s="42"/>
      <c r="K25" s="45"/>
    </row>
    <row r="26" spans="2:11" s="1" customFormat="1" ht="6.95" customHeight="1">
      <c r="B26" s="41"/>
      <c r="C26" s="42"/>
      <c r="D26" s="68"/>
      <c r="E26" s="68"/>
      <c r="F26" s="68"/>
      <c r="G26" s="68"/>
      <c r="H26" s="68"/>
      <c r="I26" s="120"/>
      <c r="J26" s="68"/>
      <c r="K26" s="121"/>
    </row>
    <row r="27" spans="2:11" s="1" customFormat="1" ht="25.35" customHeight="1">
      <c r="B27" s="41"/>
      <c r="C27" s="42"/>
      <c r="D27" s="122" t="s">
        <v>38</v>
      </c>
      <c r="E27" s="42"/>
      <c r="F27" s="42"/>
      <c r="G27" s="42"/>
      <c r="H27" s="42"/>
      <c r="I27" s="113"/>
      <c r="J27" s="123">
        <f>ROUND(J80,2)</f>
        <v>0</v>
      </c>
      <c r="K27" s="45"/>
    </row>
    <row r="28" spans="2:11" s="1" customFormat="1" ht="6.95" customHeight="1">
      <c r="B28" s="41"/>
      <c r="C28" s="42"/>
      <c r="D28" s="68"/>
      <c r="E28" s="68"/>
      <c r="F28" s="68"/>
      <c r="G28" s="68"/>
      <c r="H28" s="68"/>
      <c r="I28" s="120"/>
      <c r="J28" s="68"/>
      <c r="K28" s="121"/>
    </row>
    <row r="29" spans="2:11" s="1" customFormat="1" ht="14.45" customHeight="1">
      <c r="B29" s="41"/>
      <c r="C29" s="42"/>
      <c r="D29" s="42"/>
      <c r="E29" s="42"/>
      <c r="F29" s="46" t="s">
        <v>40</v>
      </c>
      <c r="G29" s="42"/>
      <c r="H29" s="42"/>
      <c r="I29" s="124" t="s">
        <v>39</v>
      </c>
      <c r="J29" s="46" t="s">
        <v>41</v>
      </c>
      <c r="K29" s="45"/>
    </row>
    <row r="30" spans="2:11" s="1" customFormat="1" ht="14.45" customHeight="1">
      <c r="B30" s="41"/>
      <c r="C30" s="42"/>
      <c r="D30" s="49" t="s">
        <v>42</v>
      </c>
      <c r="E30" s="49" t="s">
        <v>43</v>
      </c>
      <c r="F30" s="125">
        <f>ROUND(SUM(BE80:BE90), 2)</f>
        <v>0</v>
      </c>
      <c r="G30" s="42"/>
      <c r="H30" s="42"/>
      <c r="I30" s="126">
        <v>0.21</v>
      </c>
      <c r="J30" s="125">
        <f>ROUND(ROUND((SUM(BE80:BE90)), 2)*I30, 2)</f>
        <v>0</v>
      </c>
      <c r="K30" s="45"/>
    </row>
    <row r="31" spans="2:11" s="1" customFormat="1" ht="14.45" customHeight="1">
      <c r="B31" s="41"/>
      <c r="C31" s="42"/>
      <c r="D31" s="42"/>
      <c r="E31" s="49" t="s">
        <v>44</v>
      </c>
      <c r="F31" s="125">
        <f>ROUND(SUM(BF80:BF90), 2)</f>
        <v>0</v>
      </c>
      <c r="G31" s="42"/>
      <c r="H31" s="42"/>
      <c r="I31" s="126">
        <v>0.15</v>
      </c>
      <c r="J31" s="125">
        <f>ROUND(ROUND((SUM(BF80:BF90)), 2)*I31, 2)</f>
        <v>0</v>
      </c>
      <c r="K31" s="45"/>
    </row>
    <row r="32" spans="2:11" s="1" customFormat="1" ht="14.45" hidden="1" customHeight="1">
      <c r="B32" s="41"/>
      <c r="C32" s="42"/>
      <c r="D32" s="42"/>
      <c r="E32" s="49" t="s">
        <v>45</v>
      </c>
      <c r="F32" s="125">
        <f>ROUND(SUM(BG80:BG90), 2)</f>
        <v>0</v>
      </c>
      <c r="G32" s="42"/>
      <c r="H32" s="42"/>
      <c r="I32" s="126">
        <v>0.21</v>
      </c>
      <c r="J32" s="125">
        <v>0</v>
      </c>
      <c r="K32" s="45"/>
    </row>
    <row r="33" spans="2:11" s="1" customFormat="1" ht="14.45" hidden="1" customHeight="1">
      <c r="B33" s="41"/>
      <c r="C33" s="42"/>
      <c r="D33" s="42"/>
      <c r="E33" s="49" t="s">
        <v>46</v>
      </c>
      <c r="F33" s="125">
        <f>ROUND(SUM(BH80:BH90), 2)</f>
        <v>0</v>
      </c>
      <c r="G33" s="42"/>
      <c r="H33" s="42"/>
      <c r="I33" s="126">
        <v>0.15</v>
      </c>
      <c r="J33" s="125">
        <v>0</v>
      </c>
      <c r="K33" s="45"/>
    </row>
    <row r="34" spans="2:11" s="1" customFormat="1" ht="14.45" hidden="1" customHeight="1">
      <c r="B34" s="41"/>
      <c r="C34" s="42"/>
      <c r="D34" s="42"/>
      <c r="E34" s="49" t="s">
        <v>47</v>
      </c>
      <c r="F34" s="125">
        <f>ROUND(SUM(BI80:BI90), 2)</f>
        <v>0</v>
      </c>
      <c r="G34" s="42"/>
      <c r="H34" s="42"/>
      <c r="I34" s="126">
        <v>0</v>
      </c>
      <c r="J34" s="125">
        <v>0</v>
      </c>
      <c r="K34" s="45"/>
    </row>
    <row r="35" spans="2:11" s="1" customFormat="1" ht="6.95" customHeight="1">
      <c r="B35" s="41"/>
      <c r="C35" s="42"/>
      <c r="D35" s="42"/>
      <c r="E35" s="42"/>
      <c r="F35" s="42"/>
      <c r="G35" s="42"/>
      <c r="H35" s="42"/>
      <c r="I35" s="113"/>
      <c r="J35" s="42"/>
      <c r="K35" s="45"/>
    </row>
    <row r="36" spans="2:11" s="1" customFormat="1" ht="25.35" customHeight="1">
      <c r="B36" s="41"/>
      <c r="C36" s="127"/>
      <c r="D36" s="128" t="s">
        <v>48</v>
      </c>
      <c r="E36" s="71"/>
      <c r="F36" s="71"/>
      <c r="G36" s="129" t="s">
        <v>49</v>
      </c>
      <c r="H36" s="130" t="s">
        <v>50</v>
      </c>
      <c r="I36" s="131"/>
      <c r="J36" s="132">
        <f>SUM(J27:J34)</f>
        <v>0</v>
      </c>
      <c r="K36" s="133"/>
    </row>
    <row r="37" spans="2:11" s="1" customFormat="1" ht="14.45" customHeight="1">
      <c r="B37" s="56"/>
      <c r="C37" s="57"/>
      <c r="D37" s="57"/>
      <c r="E37" s="57"/>
      <c r="F37" s="57"/>
      <c r="G37" s="57"/>
      <c r="H37" s="57"/>
      <c r="I37" s="134"/>
      <c r="J37" s="57"/>
      <c r="K37" s="58"/>
    </row>
    <row r="41" spans="2:11" s="1" customFormat="1" ht="6.95" customHeight="1">
      <c r="B41" s="59"/>
      <c r="C41" s="60"/>
      <c r="D41" s="60"/>
      <c r="E41" s="60"/>
      <c r="F41" s="60"/>
      <c r="G41" s="60"/>
      <c r="H41" s="60"/>
      <c r="I41" s="135"/>
      <c r="J41" s="60"/>
      <c r="K41" s="136"/>
    </row>
    <row r="42" spans="2:11" s="1" customFormat="1" ht="36.950000000000003" customHeight="1">
      <c r="B42" s="41"/>
      <c r="C42" s="30" t="s">
        <v>130</v>
      </c>
      <c r="D42" s="42"/>
      <c r="E42" s="42"/>
      <c r="F42" s="42"/>
      <c r="G42" s="42"/>
      <c r="H42" s="42"/>
      <c r="I42" s="113"/>
      <c r="J42" s="42"/>
      <c r="K42" s="45"/>
    </row>
    <row r="43" spans="2:11" s="1" customFormat="1" ht="6.95" customHeight="1">
      <c r="B43" s="41"/>
      <c r="C43" s="42"/>
      <c r="D43" s="42"/>
      <c r="E43" s="42"/>
      <c r="F43" s="42"/>
      <c r="G43" s="42"/>
      <c r="H43" s="42"/>
      <c r="I43" s="113"/>
      <c r="J43" s="42"/>
      <c r="K43" s="45"/>
    </row>
    <row r="44" spans="2:11" s="1" customFormat="1" ht="14.45" customHeight="1">
      <c r="B44" s="41"/>
      <c r="C44" s="37" t="s">
        <v>19</v>
      </c>
      <c r="D44" s="42"/>
      <c r="E44" s="42"/>
      <c r="F44" s="42"/>
      <c r="G44" s="42"/>
      <c r="H44" s="42"/>
      <c r="I44" s="113"/>
      <c r="J44" s="42"/>
      <c r="K44" s="45"/>
    </row>
    <row r="45" spans="2:11" s="1" customFormat="1" ht="22.5" customHeight="1">
      <c r="B45" s="41"/>
      <c r="C45" s="42"/>
      <c r="D45" s="42"/>
      <c r="E45" s="371" t="str">
        <f>E7</f>
        <v>ZTV pro výstavbu rodinných domů K Domašínu</v>
      </c>
      <c r="F45" s="372"/>
      <c r="G45" s="372"/>
      <c r="H45" s="372"/>
      <c r="I45" s="113"/>
      <c r="J45" s="42"/>
      <c r="K45" s="45"/>
    </row>
    <row r="46" spans="2:11" s="1" customFormat="1" ht="14.45" customHeight="1">
      <c r="B46" s="41"/>
      <c r="C46" s="37" t="s">
        <v>128</v>
      </c>
      <c r="D46" s="42"/>
      <c r="E46" s="42"/>
      <c r="F46" s="42"/>
      <c r="G46" s="42"/>
      <c r="H46" s="42"/>
      <c r="I46" s="113"/>
      <c r="J46" s="42"/>
      <c r="K46" s="45"/>
    </row>
    <row r="47" spans="2:11" s="1" customFormat="1" ht="23.25" customHeight="1">
      <c r="B47" s="41"/>
      <c r="C47" s="42"/>
      <c r="D47" s="42"/>
      <c r="E47" s="373" t="str">
        <f>E9</f>
        <v>VON - vedlejší a ostatní náklady</v>
      </c>
      <c r="F47" s="374"/>
      <c r="G47" s="374"/>
      <c r="H47" s="374"/>
      <c r="I47" s="113"/>
      <c r="J47" s="42"/>
      <c r="K47" s="45"/>
    </row>
    <row r="48" spans="2:11" s="1" customFormat="1" ht="6.95" customHeight="1">
      <c r="B48" s="41"/>
      <c r="C48" s="42"/>
      <c r="D48" s="42"/>
      <c r="E48" s="42"/>
      <c r="F48" s="42"/>
      <c r="G48" s="42"/>
      <c r="H48" s="42"/>
      <c r="I48" s="113"/>
      <c r="J48" s="42"/>
      <c r="K48" s="45"/>
    </row>
    <row r="49" spans="2:47" s="1" customFormat="1" ht="18" customHeight="1">
      <c r="B49" s="41"/>
      <c r="C49" s="37" t="s">
        <v>23</v>
      </c>
      <c r="D49" s="42"/>
      <c r="E49" s="42"/>
      <c r="F49" s="35" t="str">
        <f>F12</f>
        <v>k.ú.Studená</v>
      </c>
      <c r="G49" s="42"/>
      <c r="H49" s="42"/>
      <c r="I49" s="114" t="s">
        <v>25</v>
      </c>
      <c r="J49" s="115" t="str">
        <f>IF(J12="","",J12)</f>
        <v>12.4.2017</v>
      </c>
      <c r="K49" s="45"/>
    </row>
    <row r="50" spans="2:47" s="1" customFormat="1" ht="6.95" customHeight="1">
      <c r="B50" s="41"/>
      <c r="C50" s="42"/>
      <c r="D50" s="42"/>
      <c r="E50" s="42"/>
      <c r="F50" s="42"/>
      <c r="G50" s="42"/>
      <c r="H50" s="42"/>
      <c r="I50" s="113"/>
      <c r="J50" s="42"/>
      <c r="K50" s="45"/>
    </row>
    <row r="51" spans="2:47" s="1" customFormat="1">
      <c r="B51" s="41"/>
      <c r="C51" s="37" t="s">
        <v>27</v>
      </c>
      <c r="D51" s="42"/>
      <c r="E51" s="42"/>
      <c r="F51" s="35" t="str">
        <f>E15</f>
        <v xml:space="preserve"> </v>
      </c>
      <c r="G51" s="42"/>
      <c r="H51" s="42"/>
      <c r="I51" s="114" t="s">
        <v>33</v>
      </c>
      <c r="J51" s="35" t="str">
        <f>E21</f>
        <v>Ing. Marie Buzková, Jindřichův Hradec</v>
      </c>
      <c r="K51" s="45"/>
    </row>
    <row r="52" spans="2:47" s="1" customFormat="1" ht="14.45" customHeight="1">
      <c r="B52" s="41"/>
      <c r="C52" s="37" t="s">
        <v>31</v>
      </c>
      <c r="D52" s="42"/>
      <c r="E52" s="42"/>
      <c r="F52" s="35" t="str">
        <f>IF(E18="","",E18)</f>
        <v/>
      </c>
      <c r="G52" s="42"/>
      <c r="H52" s="42"/>
      <c r="I52" s="113"/>
      <c r="J52" s="42"/>
      <c r="K52" s="45"/>
    </row>
    <row r="53" spans="2:47" s="1" customFormat="1" ht="10.35" customHeight="1">
      <c r="B53" s="41"/>
      <c r="C53" s="42"/>
      <c r="D53" s="42"/>
      <c r="E53" s="42"/>
      <c r="F53" s="42"/>
      <c r="G53" s="42"/>
      <c r="H53" s="42"/>
      <c r="I53" s="113"/>
      <c r="J53" s="42"/>
      <c r="K53" s="45"/>
    </row>
    <row r="54" spans="2:47" s="1" customFormat="1" ht="29.25" customHeight="1">
      <c r="B54" s="41"/>
      <c r="C54" s="137" t="s">
        <v>131</v>
      </c>
      <c r="D54" s="127"/>
      <c r="E54" s="127"/>
      <c r="F54" s="127"/>
      <c r="G54" s="127"/>
      <c r="H54" s="127"/>
      <c r="I54" s="138"/>
      <c r="J54" s="139" t="s">
        <v>132</v>
      </c>
      <c r="K54" s="140"/>
    </row>
    <row r="55" spans="2:47" s="1" customFormat="1" ht="10.35" customHeight="1">
      <c r="B55" s="41"/>
      <c r="C55" s="42"/>
      <c r="D55" s="42"/>
      <c r="E55" s="42"/>
      <c r="F55" s="42"/>
      <c r="G55" s="42"/>
      <c r="H55" s="42"/>
      <c r="I55" s="113"/>
      <c r="J55" s="42"/>
      <c r="K55" s="45"/>
    </row>
    <row r="56" spans="2:47" s="1" customFormat="1" ht="29.25" customHeight="1">
      <c r="B56" s="41"/>
      <c r="C56" s="141" t="s">
        <v>133</v>
      </c>
      <c r="D56" s="42"/>
      <c r="E56" s="42"/>
      <c r="F56" s="42"/>
      <c r="G56" s="42"/>
      <c r="H56" s="42"/>
      <c r="I56" s="113"/>
      <c r="J56" s="123">
        <f>J80</f>
        <v>0</v>
      </c>
      <c r="K56" s="45"/>
      <c r="AU56" s="24" t="s">
        <v>134</v>
      </c>
    </row>
    <row r="57" spans="2:47" s="8" customFormat="1" ht="24.95" customHeight="1">
      <c r="B57" s="142"/>
      <c r="C57" s="143"/>
      <c r="D57" s="144" t="s">
        <v>1674</v>
      </c>
      <c r="E57" s="145"/>
      <c r="F57" s="145"/>
      <c r="G57" s="145"/>
      <c r="H57" s="145"/>
      <c r="I57" s="146"/>
      <c r="J57" s="147">
        <f>J81</f>
        <v>0</v>
      </c>
      <c r="K57" s="148"/>
    </row>
    <row r="58" spans="2:47" s="9" customFormat="1" ht="19.899999999999999" customHeight="1">
      <c r="B58" s="149"/>
      <c r="C58" s="150"/>
      <c r="D58" s="151" t="s">
        <v>1675</v>
      </c>
      <c r="E58" s="152"/>
      <c r="F58" s="152"/>
      <c r="G58" s="152"/>
      <c r="H58" s="152"/>
      <c r="I58" s="153"/>
      <c r="J58" s="154">
        <f>J82</f>
        <v>0</v>
      </c>
      <c r="K58" s="155"/>
    </row>
    <row r="59" spans="2:47" s="9" customFormat="1" ht="19.899999999999999" customHeight="1">
      <c r="B59" s="149"/>
      <c r="C59" s="150"/>
      <c r="D59" s="151" t="s">
        <v>1676</v>
      </c>
      <c r="E59" s="152"/>
      <c r="F59" s="152"/>
      <c r="G59" s="152"/>
      <c r="H59" s="152"/>
      <c r="I59" s="153"/>
      <c r="J59" s="154">
        <f>J87</f>
        <v>0</v>
      </c>
      <c r="K59" s="155"/>
    </row>
    <row r="60" spans="2:47" s="9" customFormat="1" ht="19.899999999999999" customHeight="1">
      <c r="B60" s="149"/>
      <c r="C60" s="150"/>
      <c r="D60" s="151" t="s">
        <v>1677</v>
      </c>
      <c r="E60" s="152"/>
      <c r="F60" s="152"/>
      <c r="G60" s="152"/>
      <c r="H60" s="152"/>
      <c r="I60" s="153"/>
      <c r="J60" s="154">
        <f>J89</f>
        <v>0</v>
      </c>
      <c r="K60" s="155"/>
    </row>
    <row r="61" spans="2:47" s="1" customFormat="1" ht="21.75" customHeight="1">
      <c r="B61" s="41"/>
      <c r="C61" s="42"/>
      <c r="D61" s="42"/>
      <c r="E61" s="42"/>
      <c r="F61" s="42"/>
      <c r="G61" s="42"/>
      <c r="H61" s="42"/>
      <c r="I61" s="113"/>
      <c r="J61" s="42"/>
      <c r="K61" s="45"/>
    </row>
    <row r="62" spans="2:47" s="1" customFormat="1" ht="6.95" customHeight="1">
      <c r="B62" s="56"/>
      <c r="C62" s="57"/>
      <c r="D62" s="57"/>
      <c r="E62" s="57"/>
      <c r="F62" s="57"/>
      <c r="G62" s="57"/>
      <c r="H62" s="57"/>
      <c r="I62" s="134"/>
      <c r="J62" s="57"/>
      <c r="K62" s="58"/>
    </row>
    <row r="66" spans="2:63" s="1" customFormat="1" ht="6.95" customHeight="1">
      <c r="B66" s="59"/>
      <c r="C66" s="60"/>
      <c r="D66" s="60"/>
      <c r="E66" s="60"/>
      <c r="F66" s="60"/>
      <c r="G66" s="60"/>
      <c r="H66" s="60"/>
      <c r="I66" s="135"/>
      <c r="J66" s="60"/>
      <c r="K66" s="60"/>
      <c r="L66" s="41"/>
    </row>
    <row r="67" spans="2:63" s="1" customFormat="1" ht="36.950000000000003" customHeight="1">
      <c r="B67" s="41"/>
      <c r="C67" s="61" t="s">
        <v>145</v>
      </c>
      <c r="L67" s="41"/>
    </row>
    <row r="68" spans="2:63" s="1" customFormat="1" ht="6.95" customHeight="1">
      <c r="B68" s="41"/>
      <c r="L68" s="41"/>
    </row>
    <row r="69" spans="2:63" s="1" customFormat="1" ht="14.45" customHeight="1">
      <c r="B69" s="41"/>
      <c r="C69" s="63" t="s">
        <v>19</v>
      </c>
      <c r="L69" s="41"/>
    </row>
    <row r="70" spans="2:63" s="1" customFormat="1" ht="22.5" customHeight="1">
      <c r="B70" s="41"/>
      <c r="E70" s="375" t="str">
        <f>E7</f>
        <v>ZTV pro výstavbu rodinných domů K Domašínu</v>
      </c>
      <c r="F70" s="376"/>
      <c r="G70" s="376"/>
      <c r="H70" s="376"/>
      <c r="L70" s="41"/>
    </row>
    <row r="71" spans="2:63" s="1" customFormat="1" ht="14.45" customHeight="1">
      <c r="B71" s="41"/>
      <c r="C71" s="63" t="s">
        <v>128</v>
      </c>
      <c r="L71" s="41"/>
    </row>
    <row r="72" spans="2:63" s="1" customFormat="1" ht="23.25" customHeight="1">
      <c r="B72" s="41"/>
      <c r="E72" s="348" t="str">
        <f>E9</f>
        <v>VON - vedlejší a ostatní náklady</v>
      </c>
      <c r="F72" s="377"/>
      <c r="G72" s="377"/>
      <c r="H72" s="377"/>
      <c r="L72" s="41"/>
    </row>
    <row r="73" spans="2:63" s="1" customFormat="1" ht="6.95" customHeight="1">
      <c r="B73" s="41"/>
      <c r="L73" s="41"/>
    </row>
    <row r="74" spans="2:63" s="1" customFormat="1" ht="18" customHeight="1">
      <c r="B74" s="41"/>
      <c r="C74" s="63" t="s">
        <v>23</v>
      </c>
      <c r="F74" s="156" t="str">
        <f>F12</f>
        <v>k.ú.Studená</v>
      </c>
      <c r="I74" s="157" t="s">
        <v>25</v>
      </c>
      <c r="J74" s="67" t="str">
        <f>IF(J12="","",J12)</f>
        <v>12.4.2017</v>
      </c>
      <c r="L74" s="41"/>
    </row>
    <row r="75" spans="2:63" s="1" customFormat="1" ht="6.95" customHeight="1">
      <c r="B75" s="41"/>
      <c r="L75" s="41"/>
    </row>
    <row r="76" spans="2:63" s="1" customFormat="1">
      <c r="B76" s="41"/>
      <c r="C76" s="63" t="s">
        <v>27</v>
      </c>
      <c r="F76" s="156" t="str">
        <f>E15</f>
        <v xml:space="preserve"> </v>
      </c>
      <c r="I76" s="157" t="s">
        <v>33</v>
      </c>
      <c r="J76" s="156" t="str">
        <f>E21</f>
        <v>Ing. Marie Buzková, Jindřichův Hradec</v>
      </c>
      <c r="L76" s="41"/>
    </row>
    <row r="77" spans="2:63" s="1" customFormat="1" ht="14.45" customHeight="1">
      <c r="B77" s="41"/>
      <c r="C77" s="63" t="s">
        <v>31</v>
      </c>
      <c r="F77" s="156" t="str">
        <f>IF(E18="","",E18)</f>
        <v/>
      </c>
      <c r="L77" s="41"/>
    </row>
    <row r="78" spans="2:63" s="1" customFormat="1" ht="10.35" customHeight="1">
      <c r="B78" s="41"/>
      <c r="L78" s="41"/>
    </row>
    <row r="79" spans="2:63" s="10" customFormat="1" ht="29.25" customHeight="1">
      <c r="B79" s="158"/>
      <c r="C79" s="159" t="s">
        <v>146</v>
      </c>
      <c r="D79" s="160" t="s">
        <v>57</v>
      </c>
      <c r="E79" s="160" t="s">
        <v>53</v>
      </c>
      <c r="F79" s="160" t="s">
        <v>147</v>
      </c>
      <c r="G79" s="160" t="s">
        <v>148</v>
      </c>
      <c r="H79" s="160" t="s">
        <v>149</v>
      </c>
      <c r="I79" s="161" t="s">
        <v>150</v>
      </c>
      <c r="J79" s="160" t="s">
        <v>132</v>
      </c>
      <c r="K79" s="162" t="s">
        <v>151</v>
      </c>
      <c r="L79" s="158"/>
      <c r="M79" s="73" t="s">
        <v>152</v>
      </c>
      <c r="N79" s="74" t="s">
        <v>42</v>
      </c>
      <c r="O79" s="74" t="s">
        <v>153</v>
      </c>
      <c r="P79" s="74" t="s">
        <v>154</v>
      </c>
      <c r="Q79" s="74" t="s">
        <v>155</v>
      </c>
      <c r="R79" s="74" t="s">
        <v>156</v>
      </c>
      <c r="S79" s="74" t="s">
        <v>157</v>
      </c>
      <c r="T79" s="75" t="s">
        <v>158</v>
      </c>
    </row>
    <row r="80" spans="2:63" s="1" customFormat="1" ht="29.25" customHeight="1">
      <c r="B80" s="41"/>
      <c r="C80" s="77" t="s">
        <v>133</v>
      </c>
      <c r="J80" s="163">
        <f>BK80</f>
        <v>0</v>
      </c>
      <c r="L80" s="41"/>
      <c r="M80" s="76"/>
      <c r="N80" s="68"/>
      <c r="O80" s="68"/>
      <c r="P80" s="164">
        <f>P81</f>
        <v>0</v>
      </c>
      <c r="Q80" s="68"/>
      <c r="R80" s="164">
        <f>R81</f>
        <v>0</v>
      </c>
      <c r="S80" s="68"/>
      <c r="T80" s="165">
        <f>T81</f>
        <v>0</v>
      </c>
      <c r="AT80" s="24" t="s">
        <v>71</v>
      </c>
      <c r="AU80" s="24" t="s">
        <v>134</v>
      </c>
      <c r="BK80" s="166">
        <f>BK81</f>
        <v>0</v>
      </c>
    </row>
    <row r="81" spans="2:65" s="11" customFormat="1" ht="37.35" customHeight="1">
      <c r="B81" s="167"/>
      <c r="D81" s="168" t="s">
        <v>71</v>
      </c>
      <c r="E81" s="169" t="s">
        <v>1678</v>
      </c>
      <c r="F81" s="169" t="s">
        <v>1679</v>
      </c>
      <c r="I81" s="170"/>
      <c r="J81" s="171">
        <f>BK81</f>
        <v>0</v>
      </c>
      <c r="L81" s="167"/>
      <c r="M81" s="172"/>
      <c r="N81" s="173"/>
      <c r="O81" s="173"/>
      <c r="P81" s="174">
        <f>P82+P87+P89</f>
        <v>0</v>
      </c>
      <c r="Q81" s="173"/>
      <c r="R81" s="174">
        <f>R82+R87+R89</f>
        <v>0</v>
      </c>
      <c r="S81" s="173"/>
      <c r="T81" s="175">
        <f>T82+T87+T89</f>
        <v>0</v>
      </c>
      <c r="AR81" s="168" t="s">
        <v>193</v>
      </c>
      <c r="AT81" s="176" t="s">
        <v>71</v>
      </c>
      <c r="AU81" s="176" t="s">
        <v>72</v>
      </c>
      <c r="AY81" s="168" t="s">
        <v>161</v>
      </c>
      <c r="BK81" s="177">
        <f>BK82+BK87+BK89</f>
        <v>0</v>
      </c>
    </row>
    <row r="82" spans="2:65" s="11" customFormat="1" ht="19.899999999999999" customHeight="1">
      <c r="B82" s="167"/>
      <c r="D82" s="178" t="s">
        <v>71</v>
      </c>
      <c r="E82" s="179" t="s">
        <v>1680</v>
      </c>
      <c r="F82" s="179" t="s">
        <v>1681</v>
      </c>
      <c r="I82" s="170"/>
      <c r="J82" s="180">
        <f>BK82</f>
        <v>0</v>
      </c>
      <c r="L82" s="167"/>
      <c r="M82" s="172"/>
      <c r="N82" s="173"/>
      <c r="O82" s="173"/>
      <c r="P82" s="174">
        <f>SUM(P83:P86)</f>
        <v>0</v>
      </c>
      <c r="Q82" s="173"/>
      <c r="R82" s="174">
        <f>SUM(R83:R86)</f>
        <v>0</v>
      </c>
      <c r="S82" s="173"/>
      <c r="T82" s="175">
        <f>SUM(T83:T86)</f>
        <v>0</v>
      </c>
      <c r="AR82" s="168" t="s">
        <v>193</v>
      </c>
      <c r="AT82" s="176" t="s">
        <v>71</v>
      </c>
      <c r="AU82" s="176" t="s">
        <v>80</v>
      </c>
      <c r="AY82" s="168" t="s">
        <v>161</v>
      </c>
      <c r="BK82" s="177">
        <f>SUM(BK83:BK86)</f>
        <v>0</v>
      </c>
    </row>
    <row r="83" spans="2:65" s="1" customFormat="1" ht="31.5" customHeight="1">
      <c r="B83" s="181"/>
      <c r="C83" s="182" t="s">
        <v>80</v>
      </c>
      <c r="D83" s="182" t="s">
        <v>163</v>
      </c>
      <c r="E83" s="183" t="s">
        <v>1682</v>
      </c>
      <c r="F83" s="184" t="s">
        <v>1683</v>
      </c>
      <c r="G83" s="185" t="s">
        <v>338</v>
      </c>
      <c r="H83" s="186">
        <v>20</v>
      </c>
      <c r="I83" s="187"/>
      <c r="J83" s="188">
        <f>ROUND(I83*H83,2)</f>
        <v>0</v>
      </c>
      <c r="K83" s="184" t="s">
        <v>5</v>
      </c>
      <c r="L83" s="41"/>
      <c r="M83" s="189" t="s">
        <v>5</v>
      </c>
      <c r="N83" s="190" t="s">
        <v>43</v>
      </c>
      <c r="O83" s="42"/>
      <c r="P83" s="191">
        <f>O83*H83</f>
        <v>0</v>
      </c>
      <c r="Q83" s="191">
        <v>0</v>
      </c>
      <c r="R83" s="191">
        <f>Q83*H83</f>
        <v>0</v>
      </c>
      <c r="S83" s="191">
        <v>0</v>
      </c>
      <c r="T83" s="192">
        <f>S83*H83</f>
        <v>0</v>
      </c>
      <c r="AR83" s="24" t="s">
        <v>1684</v>
      </c>
      <c r="AT83" s="24" t="s">
        <v>163</v>
      </c>
      <c r="AU83" s="24" t="s">
        <v>83</v>
      </c>
      <c r="AY83" s="24" t="s">
        <v>161</v>
      </c>
      <c r="BE83" s="193">
        <f>IF(N83="základní",J83,0)</f>
        <v>0</v>
      </c>
      <c r="BF83" s="193">
        <f>IF(N83="snížená",J83,0)</f>
        <v>0</v>
      </c>
      <c r="BG83" s="193">
        <f>IF(N83="zákl. přenesená",J83,0)</f>
        <v>0</v>
      </c>
      <c r="BH83" s="193">
        <f>IF(N83="sníž. přenesená",J83,0)</f>
        <v>0</v>
      </c>
      <c r="BI83" s="193">
        <f>IF(N83="nulová",J83,0)</f>
        <v>0</v>
      </c>
      <c r="BJ83" s="24" t="s">
        <v>80</v>
      </c>
      <c r="BK83" s="193">
        <f>ROUND(I83*H83,2)</f>
        <v>0</v>
      </c>
      <c r="BL83" s="24" t="s">
        <v>1684</v>
      </c>
      <c r="BM83" s="24" t="s">
        <v>1685</v>
      </c>
    </row>
    <row r="84" spans="2:65" s="1" customFormat="1" ht="22.5" customHeight="1">
      <c r="B84" s="181"/>
      <c r="C84" s="182" t="s">
        <v>83</v>
      </c>
      <c r="D84" s="182" t="s">
        <v>163</v>
      </c>
      <c r="E84" s="183" t="s">
        <v>1686</v>
      </c>
      <c r="F84" s="184" t="s">
        <v>1687</v>
      </c>
      <c r="G84" s="185" t="s">
        <v>1688</v>
      </c>
      <c r="H84" s="186">
        <v>1</v>
      </c>
      <c r="I84" s="187"/>
      <c r="J84" s="188">
        <f>ROUND(I84*H84,2)</f>
        <v>0</v>
      </c>
      <c r="K84" s="184" t="s">
        <v>167</v>
      </c>
      <c r="L84" s="41"/>
      <c r="M84" s="189" t="s">
        <v>5</v>
      </c>
      <c r="N84" s="190" t="s">
        <v>43</v>
      </c>
      <c r="O84" s="42"/>
      <c r="P84" s="191">
        <f>O84*H84</f>
        <v>0</v>
      </c>
      <c r="Q84" s="191">
        <v>0</v>
      </c>
      <c r="R84" s="191">
        <f>Q84*H84</f>
        <v>0</v>
      </c>
      <c r="S84" s="191">
        <v>0</v>
      </c>
      <c r="T84" s="192">
        <f>S84*H84</f>
        <v>0</v>
      </c>
      <c r="AR84" s="24" t="s">
        <v>1684</v>
      </c>
      <c r="AT84" s="24" t="s">
        <v>163</v>
      </c>
      <c r="AU84" s="24" t="s">
        <v>83</v>
      </c>
      <c r="AY84" s="24" t="s">
        <v>161</v>
      </c>
      <c r="BE84" s="193">
        <f>IF(N84="základní",J84,0)</f>
        <v>0</v>
      </c>
      <c r="BF84" s="193">
        <f>IF(N84="snížená",J84,0)</f>
        <v>0</v>
      </c>
      <c r="BG84" s="193">
        <f>IF(N84="zákl. přenesená",J84,0)</f>
        <v>0</v>
      </c>
      <c r="BH84" s="193">
        <f>IF(N84="sníž. přenesená",J84,0)</f>
        <v>0</v>
      </c>
      <c r="BI84" s="193">
        <f>IF(N84="nulová",J84,0)</f>
        <v>0</v>
      </c>
      <c r="BJ84" s="24" t="s">
        <v>80</v>
      </c>
      <c r="BK84" s="193">
        <f>ROUND(I84*H84,2)</f>
        <v>0</v>
      </c>
      <c r="BL84" s="24" t="s">
        <v>1684</v>
      </c>
      <c r="BM84" s="24" t="s">
        <v>1689</v>
      </c>
    </row>
    <row r="85" spans="2:65" s="1" customFormat="1" ht="22.5" customHeight="1">
      <c r="B85" s="181"/>
      <c r="C85" s="182" t="s">
        <v>180</v>
      </c>
      <c r="D85" s="182" t="s">
        <v>163</v>
      </c>
      <c r="E85" s="183" t="s">
        <v>1690</v>
      </c>
      <c r="F85" s="184" t="s">
        <v>1691</v>
      </c>
      <c r="G85" s="185" t="s">
        <v>1688</v>
      </c>
      <c r="H85" s="186">
        <v>1</v>
      </c>
      <c r="I85" s="187"/>
      <c r="J85" s="188">
        <f>ROUND(I85*H85,2)</f>
        <v>0</v>
      </c>
      <c r="K85" s="184" t="s">
        <v>167</v>
      </c>
      <c r="L85" s="41"/>
      <c r="M85" s="189" t="s">
        <v>5</v>
      </c>
      <c r="N85" s="190" t="s">
        <v>43</v>
      </c>
      <c r="O85" s="42"/>
      <c r="P85" s="191">
        <f>O85*H85</f>
        <v>0</v>
      </c>
      <c r="Q85" s="191">
        <v>0</v>
      </c>
      <c r="R85" s="191">
        <f>Q85*H85</f>
        <v>0</v>
      </c>
      <c r="S85" s="191">
        <v>0</v>
      </c>
      <c r="T85" s="192">
        <f>S85*H85</f>
        <v>0</v>
      </c>
      <c r="AR85" s="24" t="s">
        <v>1684</v>
      </c>
      <c r="AT85" s="24" t="s">
        <v>163</v>
      </c>
      <c r="AU85" s="24" t="s">
        <v>83</v>
      </c>
      <c r="AY85" s="24" t="s">
        <v>161</v>
      </c>
      <c r="BE85" s="193">
        <f>IF(N85="základní",J85,0)</f>
        <v>0</v>
      </c>
      <c r="BF85" s="193">
        <f>IF(N85="snížená",J85,0)</f>
        <v>0</v>
      </c>
      <c r="BG85" s="193">
        <f>IF(N85="zákl. přenesená",J85,0)</f>
        <v>0</v>
      </c>
      <c r="BH85" s="193">
        <f>IF(N85="sníž. přenesená",J85,0)</f>
        <v>0</v>
      </c>
      <c r="BI85" s="193">
        <f>IF(N85="nulová",J85,0)</f>
        <v>0</v>
      </c>
      <c r="BJ85" s="24" t="s">
        <v>80</v>
      </c>
      <c r="BK85" s="193">
        <f>ROUND(I85*H85,2)</f>
        <v>0</v>
      </c>
      <c r="BL85" s="24" t="s">
        <v>1684</v>
      </c>
      <c r="BM85" s="24" t="s">
        <v>1692</v>
      </c>
    </row>
    <row r="86" spans="2:65" s="1" customFormat="1" ht="31.5" customHeight="1">
      <c r="B86" s="181"/>
      <c r="C86" s="182" t="s">
        <v>168</v>
      </c>
      <c r="D86" s="182" t="s">
        <v>163</v>
      </c>
      <c r="E86" s="183" t="s">
        <v>1693</v>
      </c>
      <c r="F86" s="184" t="s">
        <v>1694</v>
      </c>
      <c r="G86" s="185" t="s">
        <v>1688</v>
      </c>
      <c r="H86" s="186">
        <v>1</v>
      </c>
      <c r="I86" s="187"/>
      <c r="J86" s="188">
        <f>ROUND(I86*H86,2)</f>
        <v>0</v>
      </c>
      <c r="K86" s="184" t="s">
        <v>167</v>
      </c>
      <c r="L86" s="41"/>
      <c r="M86" s="189" t="s">
        <v>5</v>
      </c>
      <c r="N86" s="190" t="s">
        <v>43</v>
      </c>
      <c r="O86" s="42"/>
      <c r="P86" s="191">
        <f>O86*H86</f>
        <v>0</v>
      </c>
      <c r="Q86" s="191">
        <v>0</v>
      </c>
      <c r="R86" s="191">
        <f>Q86*H86</f>
        <v>0</v>
      </c>
      <c r="S86" s="191">
        <v>0</v>
      </c>
      <c r="T86" s="192">
        <f>S86*H86</f>
        <v>0</v>
      </c>
      <c r="AR86" s="24" t="s">
        <v>1684</v>
      </c>
      <c r="AT86" s="24" t="s">
        <v>163</v>
      </c>
      <c r="AU86" s="24" t="s">
        <v>83</v>
      </c>
      <c r="AY86" s="24" t="s">
        <v>161</v>
      </c>
      <c r="BE86" s="193">
        <f>IF(N86="základní",J86,0)</f>
        <v>0</v>
      </c>
      <c r="BF86" s="193">
        <f>IF(N86="snížená",J86,0)</f>
        <v>0</v>
      </c>
      <c r="BG86" s="193">
        <f>IF(N86="zákl. přenesená",J86,0)</f>
        <v>0</v>
      </c>
      <c r="BH86" s="193">
        <f>IF(N86="sníž. přenesená",J86,0)</f>
        <v>0</v>
      </c>
      <c r="BI86" s="193">
        <f>IF(N86="nulová",J86,0)</f>
        <v>0</v>
      </c>
      <c r="BJ86" s="24" t="s">
        <v>80</v>
      </c>
      <c r="BK86" s="193">
        <f>ROUND(I86*H86,2)</f>
        <v>0</v>
      </c>
      <c r="BL86" s="24" t="s">
        <v>1684</v>
      </c>
      <c r="BM86" s="24" t="s">
        <v>1695</v>
      </c>
    </row>
    <row r="87" spans="2:65" s="11" customFormat="1" ht="29.85" customHeight="1">
      <c r="B87" s="167"/>
      <c r="D87" s="178" t="s">
        <v>71</v>
      </c>
      <c r="E87" s="179" t="s">
        <v>1696</v>
      </c>
      <c r="F87" s="179" t="s">
        <v>1697</v>
      </c>
      <c r="I87" s="170"/>
      <c r="J87" s="180">
        <f>BK87</f>
        <v>0</v>
      </c>
      <c r="L87" s="167"/>
      <c r="M87" s="172"/>
      <c r="N87" s="173"/>
      <c r="O87" s="173"/>
      <c r="P87" s="174">
        <f>P88</f>
        <v>0</v>
      </c>
      <c r="Q87" s="173"/>
      <c r="R87" s="174">
        <f>R88</f>
        <v>0</v>
      </c>
      <c r="S87" s="173"/>
      <c r="T87" s="175">
        <f>T88</f>
        <v>0</v>
      </c>
      <c r="AR87" s="168" t="s">
        <v>193</v>
      </c>
      <c r="AT87" s="176" t="s">
        <v>71</v>
      </c>
      <c r="AU87" s="176" t="s">
        <v>80</v>
      </c>
      <c r="AY87" s="168" t="s">
        <v>161</v>
      </c>
      <c r="BK87" s="177">
        <f>BK88</f>
        <v>0</v>
      </c>
    </row>
    <row r="88" spans="2:65" s="1" customFormat="1" ht="22.5" customHeight="1">
      <c r="B88" s="181"/>
      <c r="C88" s="182" t="s">
        <v>193</v>
      </c>
      <c r="D88" s="182" t="s">
        <v>163</v>
      </c>
      <c r="E88" s="183" t="s">
        <v>1698</v>
      </c>
      <c r="F88" s="184" t="s">
        <v>1699</v>
      </c>
      <c r="G88" s="185" t="s">
        <v>1688</v>
      </c>
      <c r="H88" s="186">
        <v>1</v>
      </c>
      <c r="I88" s="187"/>
      <c r="J88" s="188">
        <f>ROUND(I88*H88,2)</f>
        <v>0</v>
      </c>
      <c r="K88" s="184" t="s">
        <v>167</v>
      </c>
      <c r="L88" s="41"/>
      <c r="M88" s="189" t="s">
        <v>5</v>
      </c>
      <c r="N88" s="190" t="s">
        <v>43</v>
      </c>
      <c r="O88" s="42"/>
      <c r="P88" s="191">
        <f>O88*H88</f>
        <v>0</v>
      </c>
      <c r="Q88" s="191">
        <v>0</v>
      </c>
      <c r="R88" s="191">
        <f>Q88*H88</f>
        <v>0</v>
      </c>
      <c r="S88" s="191">
        <v>0</v>
      </c>
      <c r="T88" s="192">
        <f>S88*H88</f>
        <v>0</v>
      </c>
      <c r="AR88" s="24" t="s">
        <v>1684</v>
      </c>
      <c r="AT88" s="24" t="s">
        <v>163</v>
      </c>
      <c r="AU88" s="24" t="s">
        <v>83</v>
      </c>
      <c r="AY88" s="24" t="s">
        <v>161</v>
      </c>
      <c r="BE88" s="193">
        <f>IF(N88="základní",J88,0)</f>
        <v>0</v>
      </c>
      <c r="BF88" s="193">
        <f>IF(N88="snížená",J88,0)</f>
        <v>0</v>
      </c>
      <c r="BG88" s="193">
        <f>IF(N88="zákl. přenesená",J88,0)</f>
        <v>0</v>
      </c>
      <c r="BH88" s="193">
        <f>IF(N88="sníž. přenesená",J88,0)</f>
        <v>0</v>
      </c>
      <c r="BI88" s="193">
        <f>IF(N88="nulová",J88,0)</f>
        <v>0</v>
      </c>
      <c r="BJ88" s="24" t="s">
        <v>80</v>
      </c>
      <c r="BK88" s="193">
        <f>ROUND(I88*H88,2)</f>
        <v>0</v>
      </c>
      <c r="BL88" s="24" t="s">
        <v>1684</v>
      </c>
      <c r="BM88" s="24" t="s">
        <v>1700</v>
      </c>
    </row>
    <row r="89" spans="2:65" s="11" customFormat="1" ht="29.85" customHeight="1">
      <c r="B89" s="167"/>
      <c r="D89" s="178" t="s">
        <v>71</v>
      </c>
      <c r="E89" s="179" t="s">
        <v>1701</v>
      </c>
      <c r="F89" s="179" t="s">
        <v>1702</v>
      </c>
      <c r="I89" s="170"/>
      <c r="J89" s="180">
        <f>BK89</f>
        <v>0</v>
      </c>
      <c r="L89" s="167"/>
      <c r="M89" s="172"/>
      <c r="N89" s="173"/>
      <c r="O89" s="173"/>
      <c r="P89" s="174">
        <f>P90</f>
        <v>0</v>
      </c>
      <c r="Q89" s="173"/>
      <c r="R89" s="174">
        <f>R90</f>
        <v>0</v>
      </c>
      <c r="S89" s="173"/>
      <c r="T89" s="175">
        <f>T90</f>
        <v>0</v>
      </c>
      <c r="AR89" s="168" t="s">
        <v>193</v>
      </c>
      <c r="AT89" s="176" t="s">
        <v>71</v>
      </c>
      <c r="AU89" s="176" t="s">
        <v>80</v>
      </c>
      <c r="AY89" s="168" t="s">
        <v>161</v>
      </c>
      <c r="BK89" s="177">
        <f>BK90</f>
        <v>0</v>
      </c>
    </row>
    <row r="90" spans="2:65" s="1" customFormat="1" ht="31.5" customHeight="1">
      <c r="B90" s="181"/>
      <c r="C90" s="182" t="s">
        <v>212</v>
      </c>
      <c r="D90" s="182" t="s">
        <v>163</v>
      </c>
      <c r="E90" s="183" t="s">
        <v>1703</v>
      </c>
      <c r="F90" s="184" t="s">
        <v>1704</v>
      </c>
      <c r="G90" s="185" t="s">
        <v>1688</v>
      </c>
      <c r="H90" s="186">
        <v>1</v>
      </c>
      <c r="I90" s="187"/>
      <c r="J90" s="188">
        <f>ROUND(I90*H90,2)</f>
        <v>0</v>
      </c>
      <c r="K90" s="184" t="s">
        <v>5</v>
      </c>
      <c r="L90" s="41"/>
      <c r="M90" s="189" t="s">
        <v>5</v>
      </c>
      <c r="N90" s="247" t="s">
        <v>43</v>
      </c>
      <c r="O90" s="242"/>
      <c r="P90" s="248">
        <f>O90*H90</f>
        <v>0</v>
      </c>
      <c r="Q90" s="248">
        <v>0</v>
      </c>
      <c r="R90" s="248">
        <f>Q90*H90</f>
        <v>0</v>
      </c>
      <c r="S90" s="248">
        <v>0</v>
      </c>
      <c r="T90" s="249">
        <f>S90*H90</f>
        <v>0</v>
      </c>
      <c r="AR90" s="24" t="s">
        <v>1684</v>
      </c>
      <c r="AT90" s="24" t="s">
        <v>163</v>
      </c>
      <c r="AU90" s="24" t="s">
        <v>83</v>
      </c>
      <c r="AY90" s="24" t="s">
        <v>161</v>
      </c>
      <c r="BE90" s="193">
        <f>IF(N90="základní",J90,0)</f>
        <v>0</v>
      </c>
      <c r="BF90" s="193">
        <f>IF(N90="snížená",J90,0)</f>
        <v>0</v>
      </c>
      <c r="BG90" s="193">
        <f>IF(N90="zákl. přenesená",J90,0)</f>
        <v>0</v>
      </c>
      <c r="BH90" s="193">
        <f>IF(N90="sníž. přenesená",J90,0)</f>
        <v>0</v>
      </c>
      <c r="BI90" s="193">
        <f>IF(N90="nulová",J90,0)</f>
        <v>0</v>
      </c>
      <c r="BJ90" s="24" t="s">
        <v>80</v>
      </c>
      <c r="BK90" s="193">
        <f>ROUND(I90*H90,2)</f>
        <v>0</v>
      </c>
      <c r="BL90" s="24" t="s">
        <v>1684</v>
      </c>
      <c r="BM90" s="24" t="s">
        <v>1705</v>
      </c>
    </row>
    <row r="91" spans="2:65" s="1" customFormat="1" ht="6.95" customHeight="1">
      <c r="B91" s="56"/>
      <c r="C91" s="57"/>
      <c r="D91" s="57"/>
      <c r="E91" s="57"/>
      <c r="F91" s="57"/>
      <c r="G91" s="57"/>
      <c r="H91" s="57"/>
      <c r="I91" s="134"/>
      <c r="J91" s="57"/>
      <c r="K91" s="57"/>
      <c r="L91" s="41"/>
    </row>
  </sheetData>
  <autoFilter ref="C79:K90"/>
  <mergeCells count="9">
    <mergeCell ref="E70:H70"/>
    <mergeCell ref="E72:H72"/>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12.xml><?xml version="1.0" encoding="utf-8"?>
<worksheet xmlns="http://schemas.openxmlformats.org/spreadsheetml/2006/main" xmlns:r="http://schemas.openxmlformats.org/officeDocument/2006/relationships">
  <sheetPr>
    <pageSetUpPr fitToPage="1"/>
  </sheetPr>
  <dimension ref="A1:K216"/>
  <sheetViews>
    <sheetView showGridLines="0" zoomScaleNormal="100" workbookViewId="0"/>
  </sheetViews>
  <sheetFormatPr defaultRowHeight="13.5"/>
  <cols>
    <col min="1" max="1" width="8.33203125" style="252" customWidth="1"/>
    <col min="2" max="2" width="1.6640625" style="252" customWidth="1"/>
    <col min="3" max="4" width="5" style="252" customWidth="1"/>
    <col min="5" max="5" width="11.6640625" style="252" customWidth="1"/>
    <col min="6" max="6" width="9.1640625" style="252" customWidth="1"/>
    <col min="7" max="7" width="5" style="252" customWidth="1"/>
    <col min="8" max="8" width="77.83203125" style="252" customWidth="1"/>
    <col min="9" max="10" width="20" style="252" customWidth="1"/>
    <col min="11" max="11" width="1.6640625" style="252" customWidth="1"/>
  </cols>
  <sheetData>
    <row r="1" spans="2:11" ht="37.5" customHeight="1"/>
    <row r="2" spans="2:11" ht="7.5" customHeight="1">
      <c r="B2" s="253"/>
      <c r="C2" s="254"/>
      <c r="D2" s="254"/>
      <c r="E2" s="254"/>
      <c r="F2" s="254"/>
      <c r="G2" s="254"/>
      <c r="H2" s="254"/>
      <c r="I2" s="254"/>
      <c r="J2" s="254"/>
      <c r="K2" s="255"/>
    </row>
    <row r="3" spans="2:11" s="15" customFormat="1" ht="45" customHeight="1">
      <c r="B3" s="256"/>
      <c r="C3" s="382" t="s">
        <v>1706</v>
      </c>
      <c r="D3" s="382"/>
      <c r="E3" s="382"/>
      <c r="F3" s="382"/>
      <c r="G3" s="382"/>
      <c r="H3" s="382"/>
      <c r="I3" s="382"/>
      <c r="J3" s="382"/>
      <c r="K3" s="257"/>
    </row>
    <row r="4" spans="2:11" ht="25.5" customHeight="1">
      <c r="B4" s="258"/>
      <c r="C4" s="386" t="s">
        <v>1707</v>
      </c>
      <c r="D4" s="386"/>
      <c r="E4" s="386"/>
      <c r="F4" s="386"/>
      <c r="G4" s="386"/>
      <c r="H4" s="386"/>
      <c r="I4" s="386"/>
      <c r="J4" s="386"/>
      <c r="K4" s="259"/>
    </row>
    <row r="5" spans="2:11" ht="5.25" customHeight="1">
      <c r="B5" s="258"/>
      <c r="C5" s="260"/>
      <c r="D5" s="260"/>
      <c r="E5" s="260"/>
      <c r="F5" s="260"/>
      <c r="G5" s="260"/>
      <c r="H5" s="260"/>
      <c r="I5" s="260"/>
      <c r="J5" s="260"/>
      <c r="K5" s="259"/>
    </row>
    <row r="6" spans="2:11" ht="15" customHeight="1">
      <c r="B6" s="258"/>
      <c r="C6" s="385" t="s">
        <v>1708</v>
      </c>
      <c r="D6" s="385"/>
      <c r="E6" s="385"/>
      <c r="F6" s="385"/>
      <c r="G6" s="385"/>
      <c r="H6" s="385"/>
      <c r="I6" s="385"/>
      <c r="J6" s="385"/>
      <c r="K6" s="259"/>
    </row>
    <row r="7" spans="2:11" ht="15" customHeight="1">
      <c r="B7" s="262"/>
      <c r="C7" s="385" t="s">
        <v>1709</v>
      </c>
      <c r="D7" s="385"/>
      <c r="E7" s="385"/>
      <c r="F7" s="385"/>
      <c r="G7" s="385"/>
      <c r="H7" s="385"/>
      <c r="I7" s="385"/>
      <c r="J7" s="385"/>
      <c r="K7" s="259"/>
    </row>
    <row r="8" spans="2:11" ht="12.75" customHeight="1">
      <c r="B8" s="262"/>
      <c r="C8" s="261"/>
      <c r="D8" s="261"/>
      <c r="E8" s="261"/>
      <c r="F8" s="261"/>
      <c r="G8" s="261"/>
      <c r="H8" s="261"/>
      <c r="I8" s="261"/>
      <c r="J8" s="261"/>
      <c r="K8" s="259"/>
    </row>
    <row r="9" spans="2:11" ht="15" customHeight="1">
      <c r="B9" s="262"/>
      <c r="C9" s="385" t="s">
        <v>1710</v>
      </c>
      <c r="D9" s="385"/>
      <c r="E9" s="385"/>
      <c r="F9" s="385"/>
      <c r="G9" s="385"/>
      <c r="H9" s="385"/>
      <c r="I9" s="385"/>
      <c r="J9" s="385"/>
      <c r="K9" s="259"/>
    </row>
    <row r="10" spans="2:11" ht="15" customHeight="1">
      <c r="B10" s="262"/>
      <c r="C10" s="261"/>
      <c r="D10" s="385" t="s">
        <v>1711</v>
      </c>
      <c r="E10" s="385"/>
      <c r="F10" s="385"/>
      <c r="G10" s="385"/>
      <c r="H10" s="385"/>
      <c r="I10" s="385"/>
      <c r="J10" s="385"/>
      <c r="K10" s="259"/>
    </row>
    <row r="11" spans="2:11" ht="15" customHeight="1">
      <c r="B11" s="262"/>
      <c r="C11" s="263"/>
      <c r="D11" s="385" t="s">
        <v>1712</v>
      </c>
      <c r="E11" s="385"/>
      <c r="F11" s="385"/>
      <c r="G11" s="385"/>
      <c r="H11" s="385"/>
      <c r="I11" s="385"/>
      <c r="J11" s="385"/>
      <c r="K11" s="259"/>
    </row>
    <row r="12" spans="2:11" ht="12.75" customHeight="1">
      <c r="B12" s="262"/>
      <c r="C12" s="263"/>
      <c r="D12" s="263"/>
      <c r="E12" s="263"/>
      <c r="F12" s="263"/>
      <c r="G12" s="263"/>
      <c r="H12" s="263"/>
      <c r="I12" s="263"/>
      <c r="J12" s="263"/>
      <c r="K12" s="259"/>
    </row>
    <row r="13" spans="2:11" ht="15" customHeight="1">
      <c r="B13" s="262"/>
      <c r="C13" s="263"/>
      <c r="D13" s="385" t="s">
        <v>1713</v>
      </c>
      <c r="E13" s="385"/>
      <c r="F13" s="385"/>
      <c r="G13" s="385"/>
      <c r="H13" s="385"/>
      <c r="I13" s="385"/>
      <c r="J13" s="385"/>
      <c r="K13" s="259"/>
    </row>
    <row r="14" spans="2:11" ht="15" customHeight="1">
      <c r="B14" s="262"/>
      <c r="C14" s="263"/>
      <c r="D14" s="385" t="s">
        <v>1714</v>
      </c>
      <c r="E14" s="385"/>
      <c r="F14" s="385"/>
      <c r="G14" s="385"/>
      <c r="H14" s="385"/>
      <c r="I14" s="385"/>
      <c r="J14" s="385"/>
      <c r="K14" s="259"/>
    </row>
    <row r="15" spans="2:11" ht="15" customHeight="1">
      <c r="B15" s="262"/>
      <c r="C15" s="263"/>
      <c r="D15" s="385" t="s">
        <v>1715</v>
      </c>
      <c r="E15" s="385"/>
      <c r="F15" s="385"/>
      <c r="G15" s="385"/>
      <c r="H15" s="385"/>
      <c r="I15" s="385"/>
      <c r="J15" s="385"/>
      <c r="K15" s="259"/>
    </row>
    <row r="16" spans="2:11" ht="15" customHeight="1">
      <c r="B16" s="262"/>
      <c r="C16" s="263"/>
      <c r="D16" s="263"/>
      <c r="E16" s="264" t="s">
        <v>112</v>
      </c>
      <c r="F16" s="385" t="s">
        <v>1716</v>
      </c>
      <c r="G16" s="385"/>
      <c r="H16" s="385"/>
      <c r="I16" s="385"/>
      <c r="J16" s="385"/>
      <c r="K16" s="259"/>
    </row>
    <row r="17" spans="2:11" ht="15" customHeight="1">
      <c r="B17" s="262"/>
      <c r="C17" s="263"/>
      <c r="D17" s="263"/>
      <c r="E17" s="264" t="s">
        <v>79</v>
      </c>
      <c r="F17" s="385" t="s">
        <v>1717</v>
      </c>
      <c r="G17" s="385"/>
      <c r="H17" s="385"/>
      <c r="I17" s="385"/>
      <c r="J17" s="385"/>
      <c r="K17" s="259"/>
    </row>
    <row r="18" spans="2:11" ht="15" customHeight="1">
      <c r="B18" s="262"/>
      <c r="C18" s="263"/>
      <c r="D18" s="263"/>
      <c r="E18" s="264" t="s">
        <v>1718</v>
      </c>
      <c r="F18" s="385" t="s">
        <v>1719</v>
      </c>
      <c r="G18" s="385"/>
      <c r="H18" s="385"/>
      <c r="I18" s="385"/>
      <c r="J18" s="385"/>
      <c r="K18" s="259"/>
    </row>
    <row r="19" spans="2:11" ht="15" customHeight="1">
      <c r="B19" s="262"/>
      <c r="C19" s="263"/>
      <c r="D19" s="263"/>
      <c r="E19" s="264" t="s">
        <v>119</v>
      </c>
      <c r="F19" s="385" t="s">
        <v>1720</v>
      </c>
      <c r="G19" s="385"/>
      <c r="H19" s="385"/>
      <c r="I19" s="385"/>
      <c r="J19" s="385"/>
      <c r="K19" s="259"/>
    </row>
    <row r="20" spans="2:11" ht="15" customHeight="1">
      <c r="B20" s="262"/>
      <c r="C20" s="263"/>
      <c r="D20" s="263"/>
      <c r="E20" s="264" t="s">
        <v>1721</v>
      </c>
      <c r="F20" s="385" t="s">
        <v>1722</v>
      </c>
      <c r="G20" s="385"/>
      <c r="H20" s="385"/>
      <c r="I20" s="385"/>
      <c r="J20" s="385"/>
      <c r="K20" s="259"/>
    </row>
    <row r="21" spans="2:11" ht="15" customHeight="1">
      <c r="B21" s="262"/>
      <c r="C21" s="263"/>
      <c r="D21" s="263"/>
      <c r="E21" s="264" t="s">
        <v>89</v>
      </c>
      <c r="F21" s="385" t="s">
        <v>1723</v>
      </c>
      <c r="G21" s="385"/>
      <c r="H21" s="385"/>
      <c r="I21" s="385"/>
      <c r="J21" s="385"/>
      <c r="K21" s="259"/>
    </row>
    <row r="22" spans="2:11" ht="12.75" customHeight="1">
      <c r="B22" s="262"/>
      <c r="C22" s="263"/>
      <c r="D22" s="263"/>
      <c r="E22" s="263"/>
      <c r="F22" s="263"/>
      <c r="G22" s="263"/>
      <c r="H22" s="263"/>
      <c r="I22" s="263"/>
      <c r="J22" s="263"/>
      <c r="K22" s="259"/>
    </row>
    <row r="23" spans="2:11" ht="15" customHeight="1">
      <c r="B23" s="262"/>
      <c r="C23" s="385" t="s">
        <v>1724</v>
      </c>
      <c r="D23" s="385"/>
      <c r="E23" s="385"/>
      <c r="F23" s="385"/>
      <c r="G23" s="385"/>
      <c r="H23" s="385"/>
      <c r="I23" s="385"/>
      <c r="J23" s="385"/>
      <c r="K23" s="259"/>
    </row>
    <row r="24" spans="2:11" ht="15" customHeight="1">
      <c r="B24" s="262"/>
      <c r="C24" s="385" t="s">
        <v>1725</v>
      </c>
      <c r="D24" s="385"/>
      <c r="E24" s="385"/>
      <c r="F24" s="385"/>
      <c r="G24" s="385"/>
      <c r="H24" s="385"/>
      <c r="I24" s="385"/>
      <c r="J24" s="385"/>
      <c r="K24" s="259"/>
    </row>
    <row r="25" spans="2:11" ht="15" customHeight="1">
      <c r="B25" s="262"/>
      <c r="C25" s="261"/>
      <c r="D25" s="385" t="s">
        <v>1726</v>
      </c>
      <c r="E25" s="385"/>
      <c r="F25" s="385"/>
      <c r="G25" s="385"/>
      <c r="H25" s="385"/>
      <c r="I25" s="385"/>
      <c r="J25" s="385"/>
      <c r="K25" s="259"/>
    </row>
    <row r="26" spans="2:11" ht="15" customHeight="1">
      <c r="B26" s="262"/>
      <c r="C26" s="263"/>
      <c r="D26" s="385" t="s">
        <v>1727</v>
      </c>
      <c r="E26" s="385"/>
      <c r="F26" s="385"/>
      <c r="G26" s="385"/>
      <c r="H26" s="385"/>
      <c r="I26" s="385"/>
      <c r="J26" s="385"/>
      <c r="K26" s="259"/>
    </row>
    <row r="27" spans="2:11" ht="12.75" customHeight="1">
      <c r="B27" s="262"/>
      <c r="C27" s="263"/>
      <c r="D27" s="263"/>
      <c r="E27" s="263"/>
      <c r="F27" s="263"/>
      <c r="G27" s="263"/>
      <c r="H27" s="263"/>
      <c r="I27" s="263"/>
      <c r="J27" s="263"/>
      <c r="K27" s="259"/>
    </row>
    <row r="28" spans="2:11" ht="15" customHeight="1">
      <c r="B28" s="262"/>
      <c r="C28" s="263"/>
      <c r="D28" s="385" t="s">
        <v>1728</v>
      </c>
      <c r="E28" s="385"/>
      <c r="F28" s="385"/>
      <c r="G28" s="385"/>
      <c r="H28" s="385"/>
      <c r="I28" s="385"/>
      <c r="J28" s="385"/>
      <c r="K28" s="259"/>
    </row>
    <row r="29" spans="2:11" ht="15" customHeight="1">
      <c r="B29" s="262"/>
      <c r="C29" s="263"/>
      <c r="D29" s="385" t="s">
        <v>1729</v>
      </c>
      <c r="E29" s="385"/>
      <c r="F29" s="385"/>
      <c r="G29" s="385"/>
      <c r="H29" s="385"/>
      <c r="I29" s="385"/>
      <c r="J29" s="385"/>
      <c r="K29" s="259"/>
    </row>
    <row r="30" spans="2:11" ht="12.75" customHeight="1">
      <c r="B30" s="262"/>
      <c r="C30" s="263"/>
      <c r="D30" s="263"/>
      <c r="E30" s="263"/>
      <c r="F30" s="263"/>
      <c r="G30" s="263"/>
      <c r="H30" s="263"/>
      <c r="I30" s="263"/>
      <c r="J30" s="263"/>
      <c r="K30" s="259"/>
    </row>
    <row r="31" spans="2:11" ht="15" customHeight="1">
      <c r="B31" s="262"/>
      <c r="C31" s="263"/>
      <c r="D31" s="385" t="s">
        <v>1730</v>
      </c>
      <c r="E31" s="385"/>
      <c r="F31" s="385"/>
      <c r="G31" s="385"/>
      <c r="H31" s="385"/>
      <c r="I31" s="385"/>
      <c r="J31" s="385"/>
      <c r="K31" s="259"/>
    </row>
    <row r="32" spans="2:11" ht="15" customHeight="1">
      <c r="B32" s="262"/>
      <c r="C32" s="263"/>
      <c r="D32" s="385" t="s">
        <v>1731</v>
      </c>
      <c r="E32" s="385"/>
      <c r="F32" s="385"/>
      <c r="G32" s="385"/>
      <c r="H32" s="385"/>
      <c r="I32" s="385"/>
      <c r="J32" s="385"/>
      <c r="K32" s="259"/>
    </row>
    <row r="33" spans="2:11" ht="15" customHeight="1">
      <c r="B33" s="262"/>
      <c r="C33" s="263"/>
      <c r="D33" s="385" t="s">
        <v>1732</v>
      </c>
      <c r="E33" s="385"/>
      <c r="F33" s="385"/>
      <c r="G33" s="385"/>
      <c r="H33" s="385"/>
      <c r="I33" s="385"/>
      <c r="J33" s="385"/>
      <c r="K33" s="259"/>
    </row>
    <row r="34" spans="2:11" ht="15" customHeight="1">
      <c r="B34" s="262"/>
      <c r="C34" s="263"/>
      <c r="D34" s="261"/>
      <c r="E34" s="265" t="s">
        <v>146</v>
      </c>
      <c r="F34" s="261"/>
      <c r="G34" s="385" t="s">
        <v>1733</v>
      </c>
      <c r="H34" s="385"/>
      <c r="I34" s="385"/>
      <c r="J34" s="385"/>
      <c r="K34" s="259"/>
    </row>
    <row r="35" spans="2:11" ht="30.75" customHeight="1">
      <c r="B35" s="262"/>
      <c r="C35" s="263"/>
      <c r="D35" s="261"/>
      <c r="E35" s="265" t="s">
        <v>1734</v>
      </c>
      <c r="F35" s="261"/>
      <c r="G35" s="385" t="s">
        <v>1735</v>
      </c>
      <c r="H35" s="385"/>
      <c r="I35" s="385"/>
      <c r="J35" s="385"/>
      <c r="K35" s="259"/>
    </row>
    <row r="36" spans="2:11" ht="15" customHeight="1">
      <c r="B36" s="262"/>
      <c r="C36" s="263"/>
      <c r="D36" s="261"/>
      <c r="E36" s="265" t="s">
        <v>53</v>
      </c>
      <c r="F36" s="261"/>
      <c r="G36" s="385" t="s">
        <v>1736</v>
      </c>
      <c r="H36" s="385"/>
      <c r="I36" s="385"/>
      <c r="J36" s="385"/>
      <c r="K36" s="259"/>
    </row>
    <row r="37" spans="2:11" ht="15" customHeight="1">
      <c r="B37" s="262"/>
      <c r="C37" s="263"/>
      <c r="D37" s="261"/>
      <c r="E37" s="265" t="s">
        <v>147</v>
      </c>
      <c r="F37" s="261"/>
      <c r="G37" s="385" t="s">
        <v>1737</v>
      </c>
      <c r="H37" s="385"/>
      <c r="I37" s="385"/>
      <c r="J37" s="385"/>
      <c r="K37" s="259"/>
    </row>
    <row r="38" spans="2:11" ht="15" customHeight="1">
      <c r="B38" s="262"/>
      <c r="C38" s="263"/>
      <c r="D38" s="261"/>
      <c r="E38" s="265" t="s">
        <v>148</v>
      </c>
      <c r="F38" s="261"/>
      <c r="G38" s="385" t="s">
        <v>1738</v>
      </c>
      <c r="H38" s="385"/>
      <c r="I38" s="385"/>
      <c r="J38" s="385"/>
      <c r="K38" s="259"/>
    </row>
    <row r="39" spans="2:11" ht="15" customHeight="1">
      <c r="B39" s="262"/>
      <c r="C39" s="263"/>
      <c r="D39" s="261"/>
      <c r="E39" s="265" t="s">
        <v>149</v>
      </c>
      <c r="F39" s="261"/>
      <c r="G39" s="385" t="s">
        <v>1739</v>
      </c>
      <c r="H39" s="385"/>
      <c r="I39" s="385"/>
      <c r="J39" s="385"/>
      <c r="K39" s="259"/>
    </row>
    <row r="40" spans="2:11" ht="15" customHeight="1">
      <c r="B40" s="262"/>
      <c r="C40" s="263"/>
      <c r="D40" s="261"/>
      <c r="E40" s="265" t="s">
        <v>1740</v>
      </c>
      <c r="F40" s="261"/>
      <c r="G40" s="385" t="s">
        <v>1741</v>
      </c>
      <c r="H40" s="385"/>
      <c r="I40" s="385"/>
      <c r="J40" s="385"/>
      <c r="K40" s="259"/>
    </row>
    <row r="41" spans="2:11" ht="15" customHeight="1">
      <c r="B41" s="262"/>
      <c r="C41" s="263"/>
      <c r="D41" s="261"/>
      <c r="E41" s="265"/>
      <c r="F41" s="261"/>
      <c r="G41" s="385" t="s">
        <v>1742</v>
      </c>
      <c r="H41" s="385"/>
      <c r="I41" s="385"/>
      <c r="J41" s="385"/>
      <c r="K41" s="259"/>
    </row>
    <row r="42" spans="2:11" ht="15" customHeight="1">
      <c r="B42" s="262"/>
      <c r="C42" s="263"/>
      <c r="D42" s="261"/>
      <c r="E42" s="265" t="s">
        <v>1743</v>
      </c>
      <c r="F42" s="261"/>
      <c r="G42" s="385" t="s">
        <v>1744</v>
      </c>
      <c r="H42" s="385"/>
      <c r="I42" s="385"/>
      <c r="J42" s="385"/>
      <c r="K42" s="259"/>
    </row>
    <row r="43" spans="2:11" ht="15" customHeight="1">
      <c r="B43" s="262"/>
      <c r="C43" s="263"/>
      <c r="D43" s="261"/>
      <c r="E43" s="265" t="s">
        <v>151</v>
      </c>
      <c r="F43" s="261"/>
      <c r="G43" s="385" t="s">
        <v>1745</v>
      </c>
      <c r="H43" s="385"/>
      <c r="I43" s="385"/>
      <c r="J43" s="385"/>
      <c r="K43" s="259"/>
    </row>
    <row r="44" spans="2:11" ht="12.75" customHeight="1">
      <c r="B44" s="262"/>
      <c r="C44" s="263"/>
      <c r="D44" s="261"/>
      <c r="E44" s="261"/>
      <c r="F44" s="261"/>
      <c r="G44" s="261"/>
      <c r="H44" s="261"/>
      <c r="I44" s="261"/>
      <c r="J44" s="261"/>
      <c r="K44" s="259"/>
    </row>
    <row r="45" spans="2:11" ht="15" customHeight="1">
      <c r="B45" s="262"/>
      <c r="C45" s="263"/>
      <c r="D45" s="385" t="s">
        <v>1746</v>
      </c>
      <c r="E45" s="385"/>
      <c r="F45" s="385"/>
      <c r="G45" s="385"/>
      <c r="H45" s="385"/>
      <c r="I45" s="385"/>
      <c r="J45" s="385"/>
      <c r="K45" s="259"/>
    </row>
    <row r="46" spans="2:11" ht="15" customHeight="1">
      <c r="B46" s="262"/>
      <c r="C46" s="263"/>
      <c r="D46" s="263"/>
      <c r="E46" s="385" t="s">
        <v>1747</v>
      </c>
      <c r="F46" s="385"/>
      <c r="G46" s="385"/>
      <c r="H46" s="385"/>
      <c r="I46" s="385"/>
      <c r="J46" s="385"/>
      <c r="K46" s="259"/>
    </row>
    <row r="47" spans="2:11" ht="15" customHeight="1">
      <c r="B47" s="262"/>
      <c r="C47" s="263"/>
      <c r="D47" s="263"/>
      <c r="E47" s="385" t="s">
        <v>1748</v>
      </c>
      <c r="F47" s="385"/>
      <c r="G47" s="385"/>
      <c r="H47" s="385"/>
      <c r="I47" s="385"/>
      <c r="J47" s="385"/>
      <c r="K47" s="259"/>
    </row>
    <row r="48" spans="2:11" ht="15" customHeight="1">
      <c r="B48" s="262"/>
      <c r="C48" s="263"/>
      <c r="D48" s="263"/>
      <c r="E48" s="385" t="s">
        <v>1749</v>
      </c>
      <c r="F48" s="385"/>
      <c r="G48" s="385"/>
      <c r="H48" s="385"/>
      <c r="I48" s="385"/>
      <c r="J48" s="385"/>
      <c r="K48" s="259"/>
    </row>
    <row r="49" spans="2:11" ht="15" customHeight="1">
      <c r="B49" s="262"/>
      <c r="C49" s="263"/>
      <c r="D49" s="385" t="s">
        <v>1750</v>
      </c>
      <c r="E49" s="385"/>
      <c r="F49" s="385"/>
      <c r="G49" s="385"/>
      <c r="H49" s="385"/>
      <c r="I49" s="385"/>
      <c r="J49" s="385"/>
      <c r="K49" s="259"/>
    </row>
    <row r="50" spans="2:11" ht="25.5" customHeight="1">
      <c r="B50" s="258"/>
      <c r="C50" s="386" t="s">
        <v>1751</v>
      </c>
      <c r="D50" s="386"/>
      <c r="E50" s="386"/>
      <c r="F50" s="386"/>
      <c r="G50" s="386"/>
      <c r="H50" s="386"/>
      <c r="I50" s="386"/>
      <c r="J50" s="386"/>
      <c r="K50" s="259"/>
    </row>
    <row r="51" spans="2:11" ht="5.25" customHeight="1">
      <c r="B51" s="258"/>
      <c r="C51" s="260"/>
      <c r="D51" s="260"/>
      <c r="E51" s="260"/>
      <c r="F51" s="260"/>
      <c r="G51" s="260"/>
      <c r="H51" s="260"/>
      <c r="I51" s="260"/>
      <c r="J51" s="260"/>
      <c r="K51" s="259"/>
    </row>
    <row r="52" spans="2:11" ht="15" customHeight="1">
      <c r="B52" s="258"/>
      <c r="C52" s="385" t="s">
        <v>1752</v>
      </c>
      <c r="D52" s="385"/>
      <c r="E52" s="385"/>
      <c r="F52" s="385"/>
      <c r="G52" s="385"/>
      <c r="H52" s="385"/>
      <c r="I52" s="385"/>
      <c r="J52" s="385"/>
      <c r="K52" s="259"/>
    </row>
    <row r="53" spans="2:11" ht="15" customHeight="1">
      <c r="B53" s="258"/>
      <c r="C53" s="385" t="s">
        <v>1753</v>
      </c>
      <c r="D53" s="385"/>
      <c r="E53" s="385"/>
      <c r="F53" s="385"/>
      <c r="G53" s="385"/>
      <c r="H53" s="385"/>
      <c r="I53" s="385"/>
      <c r="J53" s="385"/>
      <c r="K53" s="259"/>
    </row>
    <row r="54" spans="2:11" ht="12.75" customHeight="1">
      <c r="B54" s="258"/>
      <c r="C54" s="261"/>
      <c r="D54" s="261"/>
      <c r="E54" s="261"/>
      <c r="F54" s="261"/>
      <c r="G54" s="261"/>
      <c r="H54" s="261"/>
      <c r="I54" s="261"/>
      <c r="J54" s="261"/>
      <c r="K54" s="259"/>
    </row>
    <row r="55" spans="2:11" ht="15" customHeight="1">
      <c r="B55" s="258"/>
      <c r="C55" s="385" t="s">
        <v>1754</v>
      </c>
      <c r="D55" s="385"/>
      <c r="E55" s="385"/>
      <c r="F55" s="385"/>
      <c r="G55" s="385"/>
      <c r="H55" s="385"/>
      <c r="I55" s="385"/>
      <c r="J55" s="385"/>
      <c r="K55" s="259"/>
    </row>
    <row r="56" spans="2:11" ht="15" customHeight="1">
      <c r="B56" s="258"/>
      <c r="C56" s="263"/>
      <c r="D56" s="385" t="s">
        <v>1755</v>
      </c>
      <c r="E56" s="385"/>
      <c r="F56" s="385"/>
      <c r="G56" s="385"/>
      <c r="H56" s="385"/>
      <c r="I56" s="385"/>
      <c r="J56" s="385"/>
      <c r="K56" s="259"/>
    </row>
    <row r="57" spans="2:11" ht="15" customHeight="1">
      <c r="B57" s="258"/>
      <c r="C57" s="263"/>
      <c r="D57" s="385" t="s">
        <v>1756</v>
      </c>
      <c r="E57" s="385"/>
      <c r="F57" s="385"/>
      <c r="G57" s="385"/>
      <c r="H57" s="385"/>
      <c r="I57" s="385"/>
      <c r="J57" s="385"/>
      <c r="K57" s="259"/>
    </row>
    <row r="58" spans="2:11" ht="15" customHeight="1">
      <c r="B58" s="258"/>
      <c r="C58" s="263"/>
      <c r="D58" s="385" t="s">
        <v>1757</v>
      </c>
      <c r="E58" s="385"/>
      <c r="F58" s="385"/>
      <c r="G58" s="385"/>
      <c r="H58" s="385"/>
      <c r="I58" s="385"/>
      <c r="J58" s="385"/>
      <c r="K58" s="259"/>
    </row>
    <row r="59" spans="2:11" ht="15" customHeight="1">
      <c r="B59" s="258"/>
      <c r="C59" s="263"/>
      <c r="D59" s="385" t="s">
        <v>1758</v>
      </c>
      <c r="E59" s="385"/>
      <c r="F59" s="385"/>
      <c r="G59" s="385"/>
      <c r="H59" s="385"/>
      <c r="I59" s="385"/>
      <c r="J59" s="385"/>
      <c r="K59" s="259"/>
    </row>
    <row r="60" spans="2:11" ht="15" customHeight="1">
      <c r="B60" s="258"/>
      <c r="C60" s="263"/>
      <c r="D60" s="384" t="s">
        <v>1759</v>
      </c>
      <c r="E60" s="384"/>
      <c r="F60" s="384"/>
      <c r="G60" s="384"/>
      <c r="H60" s="384"/>
      <c r="I60" s="384"/>
      <c r="J60" s="384"/>
      <c r="K60" s="259"/>
    </row>
    <row r="61" spans="2:11" ht="15" customHeight="1">
      <c r="B61" s="258"/>
      <c r="C61" s="263"/>
      <c r="D61" s="385" t="s">
        <v>1760</v>
      </c>
      <c r="E61" s="385"/>
      <c r="F61" s="385"/>
      <c r="G61" s="385"/>
      <c r="H61" s="385"/>
      <c r="I61" s="385"/>
      <c r="J61" s="385"/>
      <c r="K61" s="259"/>
    </row>
    <row r="62" spans="2:11" ht="12.75" customHeight="1">
      <c r="B62" s="258"/>
      <c r="C62" s="263"/>
      <c r="D62" s="263"/>
      <c r="E62" s="266"/>
      <c r="F62" s="263"/>
      <c r="G62" s="263"/>
      <c r="H62" s="263"/>
      <c r="I62" s="263"/>
      <c r="J62" s="263"/>
      <c r="K62" s="259"/>
    </row>
    <row r="63" spans="2:11" ht="15" customHeight="1">
      <c r="B63" s="258"/>
      <c r="C63" s="263"/>
      <c r="D63" s="385" t="s">
        <v>1761</v>
      </c>
      <c r="E63" s="385"/>
      <c r="F63" s="385"/>
      <c r="G63" s="385"/>
      <c r="H63" s="385"/>
      <c r="I63" s="385"/>
      <c r="J63" s="385"/>
      <c r="K63" s="259"/>
    </row>
    <row r="64" spans="2:11" ht="15" customHeight="1">
      <c r="B64" s="258"/>
      <c r="C64" s="263"/>
      <c r="D64" s="384" t="s">
        <v>1762</v>
      </c>
      <c r="E64" s="384"/>
      <c r="F64" s="384"/>
      <c r="G64" s="384"/>
      <c r="H64" s="384"/>
      <c r="I64" s="384"/>
      <c r="J64" s="384"/>
      <c r="K64" s="259"/>
    </row>
    <row r="65" spans="2:11" ht="15" customHeight="1">
      <c r="B65" s="258"/>
      <c r="C65" s="263"/>
      <c r="D65" s="385" t="s">
        <v>1763</v>
      </c>
      <c r="E65" s="385"/>
      <c r="F65" s="385"/>
      <c r="G65" s="385"/>
      <c r="H65" s="385"/>
      <c r="I65" s="385"/>
      <c r="J65" s="385"/>
      <c r="K65" s="259"/>
    </row>
    <row r="66" spans="2:11" ht="15" customHeight="1">
      <c r="B66" s="258"/>
      <c r="C66" s="263"/>
      <c r="D66" s="385" t="s">
        <v>1764</v>
      </c>
      <c r="E66" s="385"/>
      <c r="F66" s="385"/>
      <c r="G66" s="385"/>
      <c r="H66" s="385"/>
      <c r="I66" s="385"/>
      <c r="J66" s="385"/>
      <c r="K66" s="259"/>
    </row>
    <row r="67" spans="2:11" ht="15" customHeight="1">
      <c r="B67" s="258"/>
      <c r="C67" s="263"/>
      <c r="D67" s="385" t="s">
        <v>1765</v>
      </c>
      <c r="E67" s="385"/>
      <c r="F67" s="385"/>
      <c r="G67" s="385"/>
      <c r="H67" s="385"/>
      <c r="I67" s="385"/>
      <c r="J67" s="385"/>
      <c r="K67" s="259"/>
    </row>
    <row r="68" spans="2:11" ht="15" customHeight="1">
      <c r="B68" s="258"/>
      <c r="C68" s="263"/>
      <c r="D68" s="385" t="s">
        <v>1766</v>
      </c>
      <c r="E68" s="385"/>
      <c r="F68" s="385"/>
      <c r="G68" s="385"/>
      <c r="H68" s="385"/>
      <c r="I68" s="385"/>
      <c r="J68" s="385"/>
      <c r="K68" s="259"/>
    </row>
    <row r="69" spans="2:11" ht="12.75" customHeight="1">
      <c r="B69" s="267"/>
      <c r="C69" s="268"/>
      <c r="D69" s="268"/>
      <c r="E69" s="268"/>
      <c r="F69" s="268"/>
      <c r="G69" s="268"/>
      <c r="H69" s="268"/>
      <c r="I69" s="268"/>
      <c r="J69" s="268"/>
      <c r="K69" s="269"/>
    </row>
    <row r="70" spans="2:11" ht="18.75" customHeight="1">
      <c r="B70" s="270"/>
      <c r="C70" s="270"/>
      <c r="D70" s="270"/>
      <c r="E70" s="270"/>
      <c r="F70" s="270"/>
      <c r="G70" s="270"/>
      <c r="H70" s="270"/>
      <c r="I70" s="270"/>
      <c r="J70" s="270"/>
      <c r="K70" s="271"/>
    </row>
    <row r="71" spans="2:11" ht="18.75" customHeight="1">
      <c r="B71" s="271"/>
      <c r="C71" s="271"/>
      <c r="D71" s="271"/>
      <c r="E71" s="271"/>
      <c r="F71" s="271"/>
      <c r="G71" s="271"/>
      <c r="H71" s="271"/>
      <c r="I71" s="271"/>
      <c r="J71" s="271"/>
      <c r="K71" s="271"/>
    </row>
    <row r="72" spans="2:11" ht="7.5" customHeight="1">
      <c r="B72" s="272"/>
      <c r="C72" s="273"/>
      <c r="D72" s="273"/>
      <c r="E72" s="273"/>
      <c r="F72" s="273"/>
      <c r="G72" s="273"/>
      <c r="H72" s="273"/>
      <c r="I72" s="273"/>
      <c r="J72" s="273"/>
      <c r="K72" s="274"/>
    </row>
    <row r="73" spans="2:11" ht="45" customHeight="1">
      <c r="B73" s="275"/>
      <c r="C73" s="383" t="s">
        <v>126</v>
      </c>
      <c r="D73" s="383"/>
      <c r="E73" s="383"/>
      <c r="F73" s="383"/>
      <c r="G73" s="383"/>
      <c r="H73" s="383"/>
      <c r="I73" s="383"/>
      <c r="J73" s="383"/>
      <c r="K73" s="276"/>
    </row>
    <row r="74" spans="2:11" ht="17.25" customHeight="1">
      <c r="B74" s="275"/>
      <c r="C74" s="277" t="s">
        <v>1767</v>
      </c>
      <c r="D74" s="277"/>
      <c r="E74" s="277"/>
      <c r="F74" s="277" t="s">
        <v>1768</v>
      </c>
      <c r="G74" s="278"/>
      <c r="H74" s="277" t="s">
        <v>147</v>
      </c>
      <c r="I74" s="277" t="s">
        <v>57</v>
      </c>
      <c r="J74" s="277" t="s">
        <v>1769</v>
      </c>
      <c r="K74" s="276"/>
    </row>
    <row r="75" spans="2:11" ht="17.25" customHeight="1">
      <c r="B75" s="275"/>
      <c r="C75" s="279" t="s">
        <v>1770</v>
      </c>
      <c r="D75" s="279"/>
      <c r="E75" s="279"/>
      <c r="F75" s="280" t="s">
        <v>1771</v>
      </c>
      <c r="G75" s="281"/>
      <c r="H75" s="279"/>
      <c r="I75" s="279"/>
      <c r="J75" s="279" t="s">
        <v>1772</v>
      </c>
      <c r="K75" s="276"/>
    </row>
    <row r="76" spans="2:11" ht="5.25" customHeight="1">
      <c r="B76" s="275"/>
      <c r="C76" s="282"/>
      <c r="D76" s="282"/>
      <c r="E76" s="282"/>
      <c r="F76" s="282"/>
      <c r="G76" s="283"/>
      <c r="H76" s="282"/>
      <c r="I76" s="282"/>
      <c r="J76" s="282"/>
      <c r="K76" s="276"/>
    </row>
    <row r="77" spans="2:11" ht="15" customHeight="1">
      <c r="B77" s="275"/>
      <c r="C77" s="265" t="s">
        <v>53</v>
      </c>
      <c r="D77" s="282"/>
      <c r="E77" s="282"/>
      <c r="F77" s="284" t="s">
        <v>1773</v>
      </c>
      <c r="G77" s="283"/>
      <c r="H77" s="265" t="s">
        <v>1774</v>
      </c>
      <c r="I77" s="265" t="s">
        <v>1775</v>
      </c>
      <c r="J77" s="265">
        <v>20</v>
      </c>
      <c r="K77" s="276"/>
    </row>
    <row r="78" spans="2:11" ht="15" customHeight="1">
      <c r="B78" s="275"/>
      <c r="C78" s="265" t="s">
        <v>1776</v>
      </c>
      <c r="D78" s="265"/>
      <c r="E78" s="265"/>
      <c r="F78" s="284" t="s">
        <v>1773</v>
      </c>
      <c r="G78" s="283"/>
      <c r="H78" s="265" t="s">
        <v>1777</v>
      </c>
      <c r="I78" s="265" t="s">
        <v>1775</v>
      </c>
      <c r="J78" s="265">
        <v>120</v>
      </c>
      <c r="K78" s="276"/>
    </row>
    <row r="79" spans="2:11" ht="15" customHeight="1">
      <c r="B79" s="285"/>
      <c r="C79" s="265" t="s">
        <v>1778</v>
      </c>
      <c r="D79" s="265"/>
      <c r="E79" s="265"/>
      <c r="F79" s="284" t="s">
        <v>1779</v>
      </c>
      <c r="G79" s="283"/>
      <c r="H79" s="265" t="s">
        <v>1780</v>
      </c>
      <c r="I79" s="265" t="s">
        <v>1775</v>
      </c>
      <c r="J79" s="265">
        <v>50</v>
      </c>
      <c r="K79" s="276"/>
    </row>
    <row r="80" spans="2:11" ht="15" customHeight="1">
      <c r="B80" s="285"/>
      <c r="C80" s="265" t="s">
        <v>1781</v>
      </c>
      <c r="D80" s="265"/>
      <c r="E80" s="265"/>
      <c r="F80" s="284" t="s">
        <v>1773</v>
      </c>
      <c r="G80" s="283"/>
      <c r="H80" s="265" t="s">
        <v>1782</v>
      </c>
      <c r="I80" s="265" t="s">
        <v>1783</v>
      </c>
      <c r="J80" s="265"/>
      <c r="K80" s="276"/>
    </row>
    <row r="81" spans="2:11" ht="15" customHeight="1">
      <c r="B81" s="285"/>
      <c r="C81" s="286" t="s">
        <v>1784</v>
      </c>
      <c r="D81" s="286"/>
      <c r="E81" s="286"/>
      <c r="F81" s="287" t="s">
        <v>1779</v>
      </c>
      <c r="G81" s="286"/>
      <c r="H81" s="286" t="s">
        <v>1785</v>
      </c>
      <c r="I81" s="286" t="s">
        <v>1775</v>
      </c>
      <c r="J81" s="286">
        <v>15</v>
      </c>
      <c r="K81" s="276"/>
    </row>
    <row r="82" spans="2:11" ht="15" customHeight="1">
      <c r="B82" s="285"/>
      <c r="C82" s="286" t="s">
        <v>1786</v>
      </c>
      <c r="D82" s="286"/>
      <c r="E82" s="286"/>
      <c r="F82" s="287" t="s">
        <v>1779</v>
      </c>
      <c r="G82" s="286"/>
      <c r="H82" s="286" t="s">
        <v>1787</v>
      </c>
      <c r="I82" s="286" t="s">
        <v>1775</v>
      </c>
      <c r="J82" s="286">
        <v>15</v>
      </c>
      <c r="K82" s="276"/>
    </row>
    <row r="83" spans="2:11" ht="15" customHeight="1">
      <c r="B83" s="285"/>
      <c r="C83" s="286" t="s">
        <v>1788</v>
      </c>
      <c r="D83" s="286"/>
      <c r="E83" s="286"/>
      <c r="F83" s="287" t="s">
        <v>1779</v>
      </c>
      <c r="G83" s="286"/>
      <c r="H83" s="286" t="s">
        <v>1789</v>
      </c>
      <c r="I83" s="286" t="s">
        <v>1775</v>
      </c>
      <c r="J83" s="286">
        <v>20</v>
      </c>
      <c r="K83" s="276"/>
    </row>
    <row r="84" spans="2:11" ht="15" customHeight="1">
      <c r="B84" s="285"/>
      <c r="C84" s="286" t="s">
        <v>1790</v>
      </c>
      <c r="D84" s="286"/>
      <c r="E84" s="286"/>
      <c r="F84" s="287" t="s">
        <v>1779</v>
      </c>
      <c r="G84" s="286"/>
      <c r="H84" s="286" t="s">
        <v>1791</v>
      </c>
      <c r="I84" s="286" t="s">
        <v>1775</v>
      </c>
      <c r="J84" s="286">
        <v>20</v>
      </c>
      <c r="K84" s="276"/>
    </row>
    <row r="85" spans="2:11" ht="15" customHeight="1">
      <c r="B85" s="285"/>
      <c r="C85" s="265" t="s">
        <v>1792</v>
      </c>
      <c r="D85" s="265"/>
      <c r="E85" s="265"/>
      <c r="F85" s="284" t="s">
        <v>1779</v>
      </c>
      <c r="G85" s="283"/>
      <c r="H85" s="265" t="s">
        <v>1793</v>
      </c>
      <c r="I85" s="265" t="s">
        <v>1775</v>
      </c>
      <c r="J85" s="265">
        <v>50</v>
      </c>
      <c r="K85" s="276"/>
    </row>
    <row r="86" spans="2:11" ht="15" customHeight="1">
      <c r="B86" s="285"/>
      <c r="C86" s="265" t="s">
        <v>1794</v>
      </c>
      <c r="D86" s="265"/>
      <c r="E86" s="265"/>
      <c r="F86" s="284" t="s">
        <v>1779</v>
      </c>
      <c r="G86" s="283"/>
      <c r="H86" s="265" t="s">
        <v>1795</v>
      </c>
      <c r="I86" s="265" t="s">
        <v>1775</v>
      </c>
      <c r="J86" s="265">
        <v>20</v>
      </c>
      <c r="K86" s="276"/>
    </row>
    <row r="87" spans="2:11" ht="15" customHeight="1">
      <c r="B87" s="285"/>
      <c r="C87" s="265" t="s">
        <v>1796</v>
      </c>
      <c r="D87" s="265"/>
      <c r="E87" s="265"/>
      <c r="F87" s="284" t="s">
        <v>1779</v>
      </c>
      <c r="G87" s="283"/>
      <c r="H87" s="265" t="s">
        <v>1797</v>
      </c>
      <c r="I87" s="265" t="s">
        <v>1775</v>
      </c>
      <c r="J87" s="265">
        <v>20</v>
      </c>
      <c r="K87" s="276"/>
    </row>
    <row r="88" spans="2:11" ht="15" customHeight="1">
      <c r="B88" s="285"/>
      <c r="C88" s="265" t="s">
        <v>1798</v>
      </c>
      <c r="D88" s="265"/>
      <c r="E88" s="265"/>
      <c r="F88" s="284" t="s">
        <v>1779</v>
      </c>
      <c r="G88" s="283"/>
      <c r="H88" s="265" t="s">
        <v>1799</v>
      </c>
      <c r="I88" s="265" t="s">
        <v>1775</v>
      </c>
      <c r="J88" s="265">
        <v>50</v>
      </c>
      <c r="K88" s="276"/>
    </row>
    <row r="89" spans="2:11" ht="15" customHeight="1">
      <c r="B89" s="285"/>
      <c r="C89" s="265" t="s">
        <v>1800</v>
      </c>
      <c r="D89" s="265"/>
      <c r="E89" s="265"/>
      <c r="F89" s="284" t="s">
        <v>1779</v>
      </c>
      <c r="G89" s="283"/>
      <c r="H89" s="265" t="s">
        <v>1800</v>
      </c>
      <c r="I89" s="265" t="s">
        <v>1775</v>
      </c>
      <c r="J89" s="265">
        <v>50</v>
      </c>
      <c r="K89" s="276"/>
    </row>
    <row r="90" spans="2:11" ht="15" customHeight="1">
      <c r="B90" s="285"/>
      <c r="C90" s="265" t="s">
        <v>152</v>
      </c>
      <c r="D90" s="265"/>
      <c r="E90" s="265"/>
      <c r="F90" s="284" t="s">
        <v>1779</v>
      </c>
      <c r="G90" s="283"/>
      <c r="H90" s="265" t="s">
        <v>1801</v>
      </c>
      <c r="I90" s="265" t="s">
        <v>1775</v>
      </c>
      <c r="J90" s="265">
        <v>255</v>
      </c>
      <c r="K90" s="276"/>
    </row>
    <row r="91" spans="2:11" ht="15" customHeight="1">
      <c r="B91" s="285"/>
      <c r="C91" s="265" t="s">
        <v>1802</v>
      </c>
      <c r="D91" s="265"/>
      <c r="E91" s="265"/>
      <c r="F91" s="284" t="s">
        <v>1773</v>
      </c>
      <c r="G91" s="283"/>
      <c r="H91" s="265" t="s">
        <v>1803</v>
      </c>
      <c r="I91" s="265" t="s">
        <v>1804</v>
      </c>
      <c r="J91" s="265"/>
      <c r="K91" s="276"/>
    </row>
    <row r="92" spans="2:11" ht="15" customHeight="1">
      <c r="B92" s="285"/>
      <c r="C92" s="265" t="s">
        <v>1805</v>
      </c>
      <c r="D92" s="265"/>
      <c r="E92" s="265"/>
      <c r="F92" s="284" t="s">
        <v>1773</v>
      </c>
      <c r="G92" s="283"/>
      <c r="H92" s="265" t="s">
        <v>1806</v>
      </c>
      <c r="I92" s="265" t="s">
        <v>1807</v>
      </c>
      <c r="J92" s="265"/>
      <c r="K92" s="276"/>
    </row>
    <row r="93" spans="2:11" ht="15" customHeight="1">
      <c r="B93" s="285"/>
      <c r="C93" s="265" t="s">
        <v>1808</v>
      </c>
      <c r="D93" s="265"/>
      <c r="E93" s="265"/>
      <c r="F93" s="284" t="s">
        <v>1773</v>
      </c>
      <c r="G93" s="283"/>
      <c r="H93" s="265" t="s">
        <v>1808</v>
      </c>
      <c r="I93" s="265" t="s">
        <v>1807</v>
      </c>
      <c r="J93" s="265"/>
      <c r="K93" s="276"/>
    </row>
    <row r="94" spans="2:11" ht="15" customHeight="1">
      <c r="B94" s="285"/>
      <c r="C94" s="265" t="s">
        <v>38</v>
      </c>
      <c r="D94" s="265"/>
      <c r="E94" s="265"/>
      <c r="F94" s="284" t="s">
        <v>1773</v>
      </c>
      <c r="G94" s="283"/>
      <c r="H94" s="265" t="s">
        <v>1809</v>
      </c>
      <c r="I94" s="265" t="s">
        <v>1807</v>
      </c>
      <c r="J94" s="265"/>
      <c r="K94" s="276"/>
    </row>
    <row r="95" spans="2:11" ht="15" customHeight="1">
      <c r="B95" s="285"/>
      <c r="C95" s="265" t="s">
        <v>48</v>
      </c>
      <c r="D95" s="265"/>
      <c r="E95" s="265"/>
      <c r="F95" s="284" t="s">
        <v>1773</v>
      </c>
      <c r="G95" s="283"/>
      <c r="H95" s="265" t="s">
        <v>1810</v>
      </c>
      <c r="I95" s="265" t="s">
        <v>1807</v>
      </c>
      <c r="J95" s="265"/>
      <c r="K95" s="276"/>
    </row>
    <row r="96" spans="2:11" ht="15" customHeight="1">
      <c r="B96" s="288"/>
      <c r="C96" s="289"/>
      <c r="D96" s="289"/>
      <c r="E96" s="289"/>
      <c r="F96" s="289"/>
      <c r="G96" s="289"/>
      <c r="H96" s="289"/>
      <c r="I96" s="289"/>
      <c r="J96" s="289"/>
      <c r="K96" s="290"/>
    </row>
    <row r="97" spans="2:11" ht="18.75" customHeight="1">
      <c r="B97" s="291"/>
      <c r="C97" s="292"/>
      <c r="D97" s="292"/>
      <c r="E97" s="292"/>
      <c r="F97" s="292"/>
      <c r="G97" s="292"/>
      <c r="H97" s="292"/>
      <c r="I97" s="292"/>
      <c r="J97" s="292"/>
      <c r="K97" s="291"/>
    </row>
    <row r="98" spans="2:11" ht="18.75" customHeight="1">
      <c r="B98" s="271"/>
      <c r="C98" s="271"/>
      <c r="D98" s="271"/>
      <c r="E98" s="271"/>
      <c r="F98" s="271"/>
      <c r="G98" s="271"/>
      <c r="H98" s="271"/>
      <c r="I98" s="271"/>
      <c r="J98" s="271"/>
      <c r="K98" s="271"/>
    </row>
    <row r="99" spans="2:11" ht="7.5" customHeight="1">
      <c r="B99" s="272"/>
      <c r="C99" s="273"/>
      <c r="D99" s="273"/>
      <c r="E99" s="273"/>
      <c r="F99" s="273"/>
      <c r="G99" s="273"/>
      <c r="H99" s="273"/>
      <c r="I99" s="273"/>
      <c r="J99" s="273"/>
      <c r="K99" s="274"/>
    </row>
    <row r="100" spans="2:11" ht="45" customHeight="1">
      <c r="B100" s="275"/>
      <c r="C100" s="383" t="s">
        <v>1811</v>
      </c>
      <c r="D100" s="383"/>
      <c r="E100" s="383"/>
      <c r="F100" s="383"/>
      <c r="G100" s="383"/>
      <c r="H100" s="383"/>
      <c r="I100" s="383"/>
      <c r="J100" s="383"/>
      <c r="K100" s="276"/>
    </row>
    <row r="101" spans="2:11" ht="17.25" customHeight="1">
      <c r="B101" s="275"/>
      <c r="C101" s="277" t="s">
        <v>1767</v>
      </c>
      <c r="D101" s="277"/>
      <c r="E101" s="277"/>
      <c r="F101" s="277" t="s">
        <v>1768</v>
      </c>
      <c r="G101" s="278"/>
      <c r="H101" s="277" t="s">
        <v>147</v>
      </c>
      <c r="I101" s="277" t="s">
        <v>57</v>
      </c>
      <c r="J101" s="277" t="s">
        <v>1769</v>
      </c>
      <c r="K101" s="276"/>
    </row>
    <row r="102" spans="2:11" ht="17.25" customHeight="1">
      <c r="B102" s="275"/>
      <c r="C102" s="279" t="s">
        <v>1770</v>
      </c>
      <c r="D102" s="279"/>
      <c r="E102" s="279"/>
      <c r="F102" s="280" t="s">
        <v>1771</v>
      </c>
      <c r="G102" s="281"/>
      <c r="H102" s="279"/>
      <c r="I102" s="279"/>
      <c r="J102" s="279" t="s">
        <v>1772</v>
      </c>
      <c r="K102" s="276"/>
    </row>
    <row r="103" spans="2:11" ht="5.25" customHeight="1">
      <c r="B103" s="275"/>
      <c r="C103" s="277"/>
      <c r="D103" s="277"/>
      <c r="E103" s="277"/>
      <c r="F103" s="277"/>
      <c r="G103" s="293"/>
      <c r="H103" s="277"/>
      <c r="I103" s="277"/>
      <c r="J103" s="277"/>
      <c r="K103" s="276"/>
    </row>
    <row r="104" spans="2:11" ht="15" customHeight="1">
      <c r="B104" s="275"/>
      <c r="C104" s="265" t="s">
        <v>53</v>
      </c>
      <c r="D104" s="282"/>
      <c r="E104" s="282"/>
      <c r="F104" s="284" t="s">
        <v>1773</v>
      </c>
      <c r="G104" s="293"/>
      <c r="H104" s="265" t="s">
        <v>1812</v>
      </c>
      <c r="I104" s="265" t="s">
        <v>1775</v>
      </c>
      <c r="J104" s="265">
        <v>20</v>
      </c>
      <c r="K104" s="276"/>
    </row>
    <row r="105" spans="2:11" ht="15" customHeight="1">
      <c r="B105" s="275"/>
      <c r="C105" s="265" t="s">
        <v>1776</v>
      </c>
      <c r="D105" s="265"/>
      <c r="E105" s="265"/>
      <c r="F105" s="284" t="s">
        <v>1773</v>
      </c>
      <c r="G105" s="265"/>
      <c r="H105" s="265" t="s">
        <v>1812</v>
      </c>
      <c r="I105" s="265" t="s">
        <v>1775</v>
      </c>
      <c r="J105" s="265">
        <v>120</v>
      </c>
      <c r="K105" s="276"/>
    </row>
    <row r="106" spans="2:11" ht="15" customHeight="1">
      <c r="B106" s="285"/>
      <c r="C106" s="265" t="s">
        <v>1778</v>
      </c>
      <c r="D106" s="265"/>
      <c r="E106" s="265"/>
      <c r="F106" s="284" t="s">
        <v>1779</v>
      </c>
      <c r="G106" s="265"/>
      <c r="H106" s="265" t="s">
        <v>1812</v>
      </c>
      <c r="I106" s="265" t="s">
        <v>1775</v>
      </c>
      <c r="J106" s="265">
        <v>50</v>
      </c>
      <c r="K106" s="276"/>
    </row>
    <row r="107" spans="2:11" ht="15" customHeight="1">
      <c r="B107" s="285"/>
      <c r="C107" s="265" t="s">
        <v>1781</v>
      </c>
      <c r="D107" s="265"/>
      <c r="E107" s="265"/>
      <c r="F107" s="284" t="s">
        <v>1773</v>
      </c>
      <c r="G107" s="265"/>
      <c r="H107" s="265" t="s">
        <v>1812</v>
      </c>
      <c r="I107" s="265" t="s">
        <v>1783</v>
      </c>
      <c r="J107" s="265"/>
      <c r="K107" s="276"/>
    </row>
    <row r="108" spans="2:11" ht="15" customHeight="1">
      <c r="B108" s="285"/>
      <c r="C108" s="265" t="s">
        <v>1792</v>
      </c>
      <c r="D108" s="265"/>
      <c r="E108" s="265"/>
      <c r="F108" s="284" t="s">
        <v>1779</v>
      </c>
      <c r="G108" s="265"/>
      <c r="H108" s="265" t="s">
        <v>1812</v>
      </c>
      <c r="I108" s="265" t="s">
        <v>1775</v>
      </c>
      <c r="J108" s="265">
        <v>50</v>
      </c>
      <c r="K108" s="276"/>
    </row>
    <row r="109" spans="2:11" ht="15" customHeight="1">
      <c r="B109" s="285"/>
      <c r="C109" s="265" t="s">
        <v>1800</v>
      </c>
      <c r="D109" s="265"/>
      <c r="E109" s="265"/>
      <c r="F109" s="284" t="s">
        <v>1779</v>
      </c>
      <c r="G109" s="265"/>
      <c r="H109" s="265" t="s">
        <v>1812</v>
      </c>
      <c r="I109" s="265" t="s">
        <v>1775</v>
      </c>
      <c r="J109" s="265">
        <v>50</v>
      </c>
      <c r="K109" s="276"/>
    </row>
    <row r="110" spans="2:11" ht="15" customHeight="1">
      <c r="B110" s="285"/>
      <c r="C110" s="265" t="s">
        <v>1798</v>
      </c>
      <c r="D110" s="265"/>
      <c r="E110" s="265"/>
      <c r="F110" s="284" t="s">
        <v>1779</v>
      </c>
      <c r="G110" s="265"/>
      <c r="H110" s="265" t="s">
        <v>1812</v>
      </c>
      <c r="I110" s="265" t="s">
        <v>1775</v>
      </c>
      <c r="J110" s="265">
        <v>50</v>
      </c>
      <c r="K110" s="276"/>
    </row>
    <row r="111" spans="2:11" ht="15" customHeight="1">
      <c r="B111" s="285"/>
      <c r="C111" s="265" t="s">
        <v>53</v>
      </c>
      <c r="D111" s="265"/>
      <c r="E111" s="265"/>
      <c r="F111" s="284" t="s">
        <v>1773</v>
      </c>
      <c r="G111" s="265"/>
      <c r="H111" s="265" t="s">
        <v>1813</v>
      </c>
      <c r="I111" s="265" t="s">
        <v>1775</v>
      </c>
      <c r="J111" s="265">
        <v>20</v>
      </c>
      <c r="K111" s="276"/>
    </row>
    <row r="112" spans="2:11" ht="15" customHeight="1">
      <c r="B112" s="285"/>
      <c r="C112" s="265" t="s">
        <v>1814</v>
      </c>
      <c r="D112" s="265"/>
      <c r="E112" s="265"/>
      <c r="F112" s="284" t="s">
        <v>1773</v>
      </c>
      <c r="G112" s="265"/>
      <c r="H112" s="265" t="s">
        <v>1815</v>
      </c>
      <c r="I112" s="265" t="s">
        <v>1775</v>
      </c>
      <c r="J112" s="265">
        <v>120</v>
      </c>
      <c r="K112" s="276"/>
    </row>
    <row r="113" spans="2:11" ht="15" customHeight="1">
      <c r="B113" s="285"/>
      <c r="C113" s="265" t="s">
        <v>38</v>
      </c>
      <c r="D113" s="265"/>
      <c r="E113" s="265"/>
      <c r="F113" s="284" t="s">
        <v>1773</v>
      </c>
      <c r="G113" s="265"/>
      <c r="H113" s="265" t="s">
        <v>1816</v>
      </c>
      <c r="I113" s="265" t="s">
        <v>1807</v>
      </c>
      <c r="J113" s="265"/>
      <c r="K113" s="276"/>
    </row>
    <row r="114" spans="2:11" ht="15" customHeight="1">
      <c r="B114" s="285"/>
      <c r="C114" s="265" t="s">
        <v>48</v>
      </c>
      <c r="D114" s="265"/>
      <c r="E114" s="265"/>
      <c r="F114" s="284" t="s">
        <v>1773</v>
      </c>
      <c r="G114" s="265"/>
      <c r="H114" s="265" t="s">
        <v>1817</v>
      </c>
      <c r="I114" s="265" t="s">
        <v>1807</v>
      </c>
      <c r="J114" s="265"/>
      <c r="K114" s="276"/>
    </row>
    <row r="115" spans="2:11" ht="15" customHeight="1">
      <c r="B115" s="285"/>
      <c r="C115" s="265" t="s">
        <v>57</v>
      </c>
      <c r="D115" s="265"/>
      <c r="E115" s="265"/>
      <c r="F115" s="284" t="s">
        <v>1773</v>
      </c>
      <c r="G115" s="265"/>
      <c r="H115" s="265" t="s">
        <v>1818</v>
      </c>
      <c r="I115" s="265" t="s">
        <v>1819</v>
      </c>
      <c r="J115" s="265"/>
      <c r="K115" s="276"/>
    </row>
    <row r="116" spans="2:11" ht="15" customHeight="1">
      <c r="B116" s="288"/>
      <c r="C116" s="294"/>
      <c r="D116" s="294"/>
      <c r="E116" s="294"/>
      <c r="F116" s="294"/>
      <c r="G116" s="294"/>
      <c r="H116" s="294"/>
      <c r="I116" s="294"/>
      <c r="J116" s="294"/>
      <c r="K116" s="290"/>
    </row>
    <row r="117" spans="2:11" ht="18.75" customHeight="1">
      <c r="B117" s="295"/>
      <c r="C117" s="261"/>
      <c r="D117" s="261"/>
      <c r="E117" s="261"/>
      <c r="F117" s="296"/>
      <c r="G117" s="261"/>
      <c r="H117" s="261"/>
      <c r="I117" s="261"/>
      <c r="J117" s="261"/>
      <c r="K117" s="295"/>
    </row>
    <row r="118" spans="2:11" ht="18.75" customHeight="1">
      <c r="B118" s="271"/>
      <c r="C118" s="271"/>
      <c r="D118" s="271"/>
      <c r="E118" s="271"/>
      <c r="F118" s="271"/>
      <c r="G118" s="271"/>
      <c r="H118" s="271"/>
      <c r="I118" s="271"/>
      <c r="J118" s="271"/>
      <c r="K118" s="271"/>
    </row>
    <row r="119" spans="2:11" ht="7.5" customHeight="1">
      <c r="B119" s="297"/>
      <c r="C119" s="298"/>
      <c r="D119" s="298"/>
      <c r="E119" s="298"/>
      <c r="F119" s="298"/>
      <c r="G119" s="298"/>
      <c r="H119" s="298"/>
      <c r="I119" s="298"/>
      <c r="J119" s="298"/>
      <c r="K119" s="299"/>
    </row>
    <row r="120" spans="2:11" ht="45" customHeight="1">
      <c r="B120" s="300"/>
      <c r="C120" s="382" t="s">
        <v>1820</v>
      </c>
      <c r="D120" s="382"/>
      <c r="E120" s="382"/>
      <c r="F120" s="382"/>
      <c r="G120" s="382"/>
      <c r="H120" s="382"/>
      <c r="I120" s="382"/>
      <c r="J120" s="382"/>
      <c r="K120" s="301"/>
    </row>
    <row r="121" spans="2:11" ht="17.25" customHeight="1">
      <c r="B121" s="302"/>
      <c r="C121" s="277" t="s">
        <v>1767</v>
      </c>
      <c r="D121" s="277"/>
      <c r="E121" s="277"/>
      <c r="F121" s="277" t="s">
        <v>1768</v>
      </c>
      <c r="G121" s="278"/>
      <c r="H121" s="277" t="s">
        <v>147</v>
      </c>
      <c r="I121" s="277" t="s">
        <v>57</v>
      </c>
      <c r="J121" s="277" t="s">
        <v>1769</v>
      </c>
      <c r="K121" s="303"/>
    </row>
    <row r="122" spans="2:11" ht="17.25" customHeight="1">
      <c r="B122" s="302"/>
      <c r="C122" s="279" t="s">
        <v>1770</v>
      </c>
      <c r="D122" s="279"/>
      <c r="E122" s="279"/>
      <c r="F122" s="280" t="s">
        <v>1771</v>
      </c>
      <c r="G122" s="281"/>
      <c r="H122" s="279"/>
      <c r="I122" s="279"/>
      <c r="J122" s="279" t="s">
        <v>1772</v>
      </c>
      <c r="K122" s="303"/>
    </row>
    <row r="123" spans="2:11" ht="5.25" customHeight="1">
      <c r="B123" s="304"/>
      <c r="C123" s="282"/>
      <c r="D123" s="282"/>
      <c r="E123" s="282"/>
      <c r="F123" s="282"/>
      <c r="G123" s="265"/>
      <c r="H123" s="282"/>
      <c r="I123" s="282"/>
      <c r="J123" s="282"/>
      <c r="K123" s="305"/>
    </row>
    <row r="124" spans="2:11" ht="15" customHeight="1">
      <c r="B124" s="304"/>
      <c r="C124" s="265" t="s">
        <v>1776</v>
      </c>
      <c r="D124" s="282"/>
      <c r="E124" s="282"/>
      <c r="F124" s="284" t="s">
        <v>1773</v>
      </c>
      <c r="G124" s="265"/>
      <c r="H124" s="265" t="s">
        <v>1812</v>
      </c>
      <c r="I124" s="265" t="s">
        <v>1775</v>
      </c>
      <c r="J124" s="265">
        <v>120</v>
      </c>
      <c r="K124" s="306"/>
    </row>
    <row r="125" spans="2:11" ht="15" customHeight="1">
      <c r="B125" s="304"/>
      <c r="C125" s="265" t="s">
        <v>1821</v>
      </c>
      <c r="D125" s="265"/>
      <c r="E125" s="265"/>
      <c r="F125" s="284" t="s">
        <v>1773</v>
      </c>
      <c r="G125" s="265"/>
      <c r="H125" s="265" t="s">
        <v>1822</v>
      </c>
      <c r="I125" s="265" t="s">
        <v>1775</v>
      </c>
      <c r="J125" s="265" t="s">
        <v>1823</v>
      </c>
      <c r="K125" s="306"/>
    </row>
    <row r="126" spans="2:11" ht="15" customHeight="1">
      <c r="B126" s="304"/>
      <c r="C126" s="265" t="s">
        <v>89</v>
      </c>
      <c r="D126" s="265"/>
      <c r="E126" s="265"/>
      <c r="F126" s="284" t="s">
        <v>1773</v>
      </c>
      <c r="G126" s="265"/>
      <c r="H126" s="265" t="s">
        <v>1824</v>
      </c>
      <c r="I126" s="265" t="s">
        <v>1775</v>
      </c>
      <c r="J126" s="265" t="s">
        <v>1823</v>
      </c>
      <c r="K126" s="306"/>
    </row>
    <row r="127" spans="2:11" ht="15" customHeight="1">
      <c r="B127" s="304"/>
      <c r="C127" s="265" t="s">
        <v>1784</v>
      </c>
      <c r="D127" s="265"/>
      <c r="E127" s="265"/>
      <c r="F127" s="284" t="s">
        <v>1779</v>
      </c>
      <c r="G127" s="265"/>
      <c r="H127" s="265" t="s">
        <v>1785</v>
      </c>
      <c r="I127" s="265" t="s">
        <v>1775</v>
      </c>
      <c r="J127" s="265">
        <v>15</v>
      </c>
      <c r="K127" s="306"/>
    </row>
    <row r="128" spans="2:11" ht="15" customHeight="1">
      <c r="B128" s="304"/>
      <c r="C128" s="286" t="s">
        <v>1786</v>
      </c>
      <c r="D128" s="286"/>
      <c r="E128" s="286"/>
      <c r="F128" s="287" t="s">
        <v>1779</v>
      </c>
      <c r="G128" s="286"/>
      <c r="H128" s="286" t="s">
        <v>1787</v>
      </c>
      <c r="I128" s="286" t="s">
        <v>1775</v>
      </c>
      <c r="J128" s="286">
        <v>15</v>
      </c>
      <c r="K128" s="306"/>
    </row>
    <row r="129" spans="2:11" ht="15" customHeight="1">
      <c r="B129" s="304"/>
      <c r="C129" s="286" t="s">
        <v>1788</v>
      </c>
      <c r="D129" s="286"/>
      <c r="E129" s="286"/>
      <c r="F129" s="287" t="s">
        <v>1779</v>
      </c>
      <c r="G129" s="286"/>
      <c r="H129" s="286" t="s">
        <v>1789</v>
      </c>
      <c r="I129" s="286" t="s">
        <v>1775</v>
      </c>
      <c r="J129" s="286">
        <v>20</v>
      </c>
      <c r="K129" s="306"/>
    </row>
    <row r="130" spans="2:11" ht="15" customHeight="1">
      <c r="B130" s="304"/>
      <c r="C130" s="286" t="s">
        <v>1790</v>
      </c>
      <c r="D130" s="286"/>
      <c r="E130" s="286"/>
      <c r="F130" s="287" t="s">
        <v>1779</v>
      </c>
      <c r="G130" s="286"/>
      <c r="H130" s="286" t="s">
        <v>1791</v>
      </c>
      <c r="I130" s="286" t="s">
        <v>1775</v>
      </c>
      <c r="J130" s="286">
        <v>20</v>
      </c>
      <c r="K130" s="306"/>
    </row>
    <row r="131" spans="2:11" ht="15" customHeight="1">
      <c r="B131" s="304"/>
      <c r="C131" s="265" t="s">
        <v>1778</v>
      </c>
      <c r="D131" s="265"/>
      <c r="E131" s="265"/>
      <c r="F131" s="284" t="s">
        <v>1779</v>
      </c>
      <c r="G131" s="265"/>
      <c r="H131" s="265" t="s">
        <v>1812</v>
      </c>
      <c r="I131" s="265" t="s">
        <v>1775</v>
      </c>
      <c r="J131" s="265">
        <v>50</v>
      </c>
      <c r="K131" s="306"/>
    </row>
    <row r="132" spans="2:11" ht="15" customHeight="1">
      <c r="B132" s="304"/>
      <c r="C132" s="265" t="s">
        <v>1792</v>
      </c>
      <c r="D132" s="265"/>
      <c r="E132" s="265"/>
      <c r="F132" s="284" t="s">
        <v>1779</v>
      </c>
      <c r="G132" s="265"/>
      <c r="H132" s="265" t="s">
        <v>1812</v>
      </c>
      <c r="I132" s="265" t="s">
        <v>1775</v>
      </c>
      <c r="J132" s="265">
        <v>50</v>
      </c>
      <c r="K132" s="306"/>
    </row>
    <row r="133" spans="2:11" ht="15" customHeight="1">
      <c r="B133" s="304"/>
      <c r="C133" s="265" t="s">
        <v>1798</v>
      </c>
      <c r="D133" s="265"/>
      <c r="E133" s="265"/>
      <c r="F133" s="284" t="s">
        <v>1779</v>
      </c>
      <c r="G133" s="265"/>
      <c r="H133" s="265" t="s">
        <v>1812</v>
      </c>
      <c r="I133" s="265" t="s">
        <v>1775</v>
      </c>
      <c r="J133" s="265">
        <v>50</v>
      </c>
      <c r="K133" s="306"/>
    </row>
    <row r="134" spans="2:11" ht="15" customHeight="1">
      <c r="B134" s="304"/>
      <c r="C134" s="265" t="s">
        <v>1800</v>
      </c>
      <c r="D134" s="265"/>
      <c r="E134" s="265"/>
      <c r="F134" s="284" t="s">
        <v>1779</v>
      </c>
      <c r="G134" s="265"/>
      <c r="H134" s="265" t="s">
        <v>1812</v>
      </c>
      <c r="I134" s="265" t="s">
        <v>1775</v>
      </c>
      <c r="J134" s="265">
        <v>50</v>
      </c>
      <c r="K134" s="306"/>
    </row>
    <row r="135" spans="2:11" ht="15" customHeight="1">
      <c r="B135" s="304"/>
      <c r="C135" s="265" t="s">
        <v>152</v>
      </c>
      <c r="D135" s="265"/>
      <c r="E135" s="265"/>
      <c r="F135" s="284" t="s">
        <v>1779</v>
      </c>
      <c r="G135" s="265"/>
      <c r="H135" s="265" t="s">
        <v>1825</v>
      </c>
      <c r="I135" s="265" t="s">
        <v>1775</v>
      </c>
      <c r="J135" s="265">
        <v>255</v>
      </c>
      <c r="K135" s="306"/>
    </row>
    <row r="136" spans="2:11" ht="15" customHeight="1">
      <c r="B136" s="304"/>
      <c r="C136" s="265" t="s">
        <v>1802</v>
      </c>
      <c r="D136" s="265"/>
      <c r="E136" s="265"/>
      <c r="F136" s="284" t="s">
        <v>1773</v>
      </c>
      <c r="G136" s="265"/>
      <c r="H136" s="265" t="s">
        <v>1826</v>
      </c>
      <c r="I136" s="265" t="s">
        <v>1804</v>
      </c>
      <c r="J136" s="265"/>
      <c r="K136" s="306"/>
    </row>
    <row r="137" spans="2:11" ht="15" customHeight="1">
      <c r="B137" s="304"/>
      <c r="C137" s="265" t="s">
        <v>1805</v>
      </c>
      <c r="D137" s="265"/>
      <c r="E137" s="265"/>
      <c r="F137" s="284" t="s">
        <v>1773</v>
      </c>
      <c r="G137" s="265"/>
      <c r="H137" s="265" t="s">
        <v>1827</v>
      </c>
      <c r="I137" s="265" t="s">
        <v>1807</v>
      </c>
      <c r="J137" s="265"/>
      <c r="K137" s="306"/>
    </row>
    <row r="138" spans="2:11" ht="15" customHeight="1">
      <c r="B138" s="304"/>
      <c r="C138" s="265" t="s">
        <v>1808</v>
      </c>
      <c r="D138" s="265"/>
      <c r="E138" s="265"/>
      <c r="F138" s="284" t="s">
        <v>1773</v>
      </c>
      <c r="G138" s="265"/>
      <c r="H138" s="265" t="s">
        <v>1808</v>
      </c>
      <c r="I138" s="265" t="s">
        <v>1807</v>
      </c>
      <c r="J138" s="265"/>
      <c r="K138" s="306"/>
    </row>
    <row r="139" spans="2:11" ht="15" customHeight="1">
      <c r="B139" s="304"/>
      <c r="C139" s="265" t="s">
        <v>38</v>
      </c>
      <c r="D139" s="265"/>
      <c r="E139" s="265"/>
      <c r="F139" s="284" t="s">
        <v>1773</v>
      </c>
      <c r="G139" s="265"/>
      <c r="H139" s="265" t="s">
        <v>1828</v>
      </c>
      <c r="I139" s="265" t="s">
        <v>1807</v>
      </c>
      <c r="J139" s="265"/>
      <c r="K139" s="306"/>
    </row>
    <row r="140" spans="2:11" ht="15" customHeight="1">
      <c r="B140" s="304"/>
      <c r="C140" s="265" t="s">
        <v>1829</v>
      </c>
      <c r="D140" s="265"/>
      <c r="E140" s="265"/>
      <c r="F140" s="284" t="s">
        <v>1773</v>
      </c>
      <c r="G140" s="265"/>
      <c r="H140" s="265" t="s">
        <v>1830</v>
      </c>
      <c r="I140" s="265" t="s">
        <v>1807</v>
      </c>
      <c r="J140" s="265"/>
      <c r="K140" s="306"/>
    </row>
    <row r="141" spans="2:11" ht="15" customHeight="1">
      <c r="B141" s="307"/>
      <c r="C141" s="308"/>
      <c r="D141" s="308"/>
      <c r="E141" s="308"/>
      <c r="F141" s="308"/>
      <c r="G141" s="308"/>
      <c r="H141" s="308"/>
      <c r="I141" s="308"/>
      <c r="J141" s="308"/>
      <c r="K141" s="309"/>
    </row>
    <row r="142" spans="2:11" ht="18.75" customHeight="1">
      <c r="B142" s="261"/>
      <c r="C142" s="261"/>
      <c r="D142" s="261"/>
      <c r="E142" s="261"/>
      <c r="F142" s="296"/>
      <c r="G142" s="261"/>
      <c r="H142" s="261"/>
      <c r="I142" s="261"/>
      <c r="J142" s="261"/>
      <c r="K142" s="261"/>
    </row>
    <row r="143" spans="2:11" ht="18.75" customHeight="1">
      <c r="B143" s="271"/>
      <c r="C143" s="271"/>
      <c r="D143" s="271"/>
      <c r="E143" s="271"/>
      <c r="F143" s="271"/>
      <c r="G143" s="271"/>
      <c r="H143" s="271"/>
      <c r="I143" s="271"/>
      <c r="J143" s="271"/>
      <c r="K143" s="271"/>
    </row>
    <row r="144" spans="2:11" ht="7.5" customHeight="1">
      <c r="B144" s="272"/>
      <c r="C144" s="273"/>
      <c r="D144" s="273"/>
      <c r="E144" s="273"/>
      <c r="F144" s="273"/>
      <c r="G144" s="273"/>
      <c r="H144" s="273"/>
      <c r="I144" s="273"/>
      <c r="J144" s="273"/>
      <c r="K144" s="274"/>
    </row>
    <row r="145" spans="2:11" ht="45" customHeight="1">
      <c r="B145" s="275"/>
      <c r="C145" s="383" t="s">
        <v>1831</v>
      </c>
      <c r="D145" s="383"/>
      <c r="E145" s="383"/>
      <c r="F145" s="383"/>
      <c r="G145" s="383"/>
      <c r="H145" s="383"/>
      <c r="I145" s="383"/>
      <c r="J145" s="383"/>
      <c r="K145" s="276"/>
    </row>
    <row r="146" spans="2:11" ht="17.25" customHeight="1">
      <c r="B146" s="275"/>
      <c r="C146" s="277" t="s">
        <v>1767</v>
      </c>
      <c r="D146" s="277"/>
      <c r="E146" s="277"/>
      <c r="F146" s="277" t="s">
        <v>1768</v>
      </c>
      <c r="G146" s="278"/>
      <c r="H146" s="277" t="s">
        <v>147</v>
      </c>
      <c r="I146" s="277" t="s">
        <v>57</v>
      </c>
      <c r="J146" s="277" t="s">
        <v>1769</v>
      </c>
      <c r="K146" s="276"/>
    </row>
    <row r="147" spans="2:11" ht="17.25" customHeight="1">
      <c r="B147" s="275"/>
      <c r="C147" s="279" t="s">
        <v>1770</v>
      </c>
      <c r="D147" s="279"/>
      <c r="E147" s="279"/>
      <c r="F147" s="280" t="s">
        <v>1771</v>
      </c>
      <c r="G147" s="281"/>
      <c r="H147" s="279"/>
      <c r="I147" s="279"/>
      <c r="J147" s="279" t="s">
        <v>1772</v>
      </c>
      <c r="K147" s="276"/>
    </row>
    <row r="148" spans="2:11" ht="5.25" customHeight="1">
      <c r="B148" s="285"/>
      <c r="C148" s="282"/>
      <c r="D148" s="282"/>
      <c r="E148" s="282"/>
      <c r="F148" s="282"/>
      <c r="G148" s="283"/>
      <c r="H148" s="282"/>
      <c r="I148" s="282"/>
      <c r="J148" s="282"/>
      <c r="K148" s="306"/>
    </row>
    <row r="149" spans="2:11" ht="15" customHeight="1">
      <c r="B149" s="285"/>
      <c r="C149" s="310" t="s">
        <v>1776</v>
      </c>
      <c r="D149" s="265"/>
      <c r="E149" s="265"/>
      <c r="F149" s="311" t="s">
        <v>1773</v>
      </c>
      <c r="G149" s="265"/>
      <c r="H149" s="310" t="s">
        <v>1812</v>
      </c>
      <c r="I149" s="310" t="s">
        <v>1775</v>
      </c>
      <c r="J149" s="310">
        <v>120</v>
      </c>
      <c r="K149" s="306"/>
    </row>
    <row r="150" spans="2:11" ht="15" customHeight="1">
      <c r="B150" s="285"/>
      <c r="C150" s="310" t="s">
        <v>1821</v>
      </c>
      <c r="D150" s="265"/>
      <c r="E150" s="265"/>
      <c r="F150" s="311" t="s">
        <v>1773</v>
      </c>
      <c r="G150" s="265"/>
      <c r="H150" s="310" t="s">
        <v>1832</v>
      </c>
      <c r="I150" s="310" t="s">
        <v>1775</v>
      </c>
      <c r="J150" s="310" t="s">
        <v>1823</v>
      </c>
      <c r="K150" s="306"/>
    </row>
    <row r="151" spans="2:11" ht="15" customHeight="1">
      <c r="B151" s="285"/>
      <c r="C151" s="310" t="s">
        <v>89</v>
      </c>
      <c r="D151" s="265"/>
      <c r="E151" s="265"/>
      <c r="F151" s="311" t="s">
        <v>1773</v>
      </c>
      <c r="G151" s="265"/>
      <c r="H151" s="310" t="s">
        <v>1833</v>
      </c>
      <c r="I151" s="310" t="s">
        <v>1775</v>
      </c>
      <c r="J151" s="310" t="s">
        <v>1823</v>
      </c>
      <c r="K151" s="306"/>
    </row>
    <row r="152" spans="2:11" ht="15" customHeight="1">
      <c r="B152" s="285"/>
      <c r="C152" s="310" t="s">
        <v>1778</v>
      </c>
      <c r="D152" s="265"/>
      <c r="E152" s="265"/>
      <c r="F152" s="311" t="s">
        <v>1779</v>
      </c>
      <c r="G152" s="265"/>
      <c r="H152" s="310" t="s">
        <v>1812</v>
      </c>
      <c r="I152" s="310" t="s">
        <v>1775</v>
      </c>
      <c r="J152" s="310">
        <v>50</v>
      </c>
      <c r="K152" s="306"/>
    </row>
    <row r="153" spans="2:11" ht="15" customHeight="1">
      <c r="B153" s="285"/>
      <c r="C153" s="310" t="s">
        <v>1781</v>
      </c>
      <c r="D153" s="265"/>
      <c r="E153" s="265"/>
      <c r="F153" s="311" t="s">
        <v>1773</v>
      </c>
      <c r="G153" s="265"/>
      <c r="H153" s="310" t="s">
        <v>1812</v>
      </c>
      <c r="I153" s="310" t="s">
        <v>1783</v>
      </c>
      <c r="J153" s="310"/>
      <c r="K153" s="306"/>
    </row>
    <row r="154" spans="2:11" ht="15" customHeight="1">
      <c r="B154" s="285"/>
      <c r="C154" s="310" t="s">
        <v>1792</v>
      </c>
      <c r="D154" s="265"/>
      <c r="E154" s="265"/>
      <c r="F154" s="311" t="s">
        <v>1779</v>
      </c>
      <c r="G154" s="265"/>
      <c r="H154" s="310" t="s">
        <v>1812</v>
      </c>
      <c r="I154" s="310" t="s">
        <v>1775</v>
      </c>
      <c r="J154" s="310">
        <v>50</v>
      </c>
      <c r="K154" s="306"/>
    </row>
    <row r="155" spans="2:11" ht="15" customHeight="1">
      <c r="B155" s="285"/>
      <c r="C155" s="310" t="s">
        <v>1800</v>
      </c>
      <c r="D155" s="265"/>
      <c r="E155" s="265"/>
      <c r="F155" s="311" t="s">
        <v>1779</v>
      </c>
      <c r="G155" s="265"/>
      <c r="H155" s="310" t="s">
        <v>1812</v>
      </c>
      <c r="I155" s="310" t="s">
        <v>1775</v>
      </c>
      <c r="J155" s="310">
        <v>50</v>
      </c>
      <c r="K155" s="306"/>
    </row>
    <row r="156" spans="2:11" ht="15" customHeight="1">
      <c r="B156" s="285"/>
      <c r="C156" s="310" t="s">
        <v>1798</v>
      </c>
      <c r="D156" s="265"/>
      <c r="E156" s="265"/>
      <c r="F156" s="311" t="s">
        <v>1779</v>
      </c>
      <c r="G156" s="265"/>
      <c r="H156" s="310" t="s">
        <v>1812</v>
      </c>
      <c r="I156" s="310" t="s">
        <v>1775</v>
      </c>
      <c r="J156" s="310">
        <v>50</v>
      </c>
      <c r="K156" s="306"/>
    </row>
    <row r="157" spans="2:11" ht="15" customHeight="1">
      <c r="B157" s="285"/>
      <c r="C157" s="310" t="s">
        <v>131</v>
      </c>
      <c r="D157" s="265"/>
      <c r="E157" s="265"/>
      <c r="F157" s="311" t="s">
        <v>1773</v>
      </c>
      <c r="G157" s="265"/>
      <c r="H157" s="310" t="s">
        <v>1834</v>
      </c>
      <c r="I157" s="310" t="s">
        <v>1775</v>
      </c>
      <c r="J157" s="310" t="s">
        <v>1835</v>
      </c>
      <c r="K157" s="306"/>
    </row>
    <row r="158" spans="2:11" ht="15" customHeight="1">
      <c r="B158" s="285"/>
      <c r="C158" s="310" t="s">
        <v>1836</v>
      </c>
      <c r="D158" s="265"/>
      <c r="E158" s="265"/>
      <c r="F158" s="311" t="s">
        <v>1773</v>
      </c>
      <c r="G158" s="265"/>
      <c r="H158" s="310" t="s">
        <v>1837</v>
      </c>
      <c r="I158" s="310" t="s">
        <v>1807</v>
      </c>
      <c r="J158" s="310"/>
      <c r="K158" s="306"/>
    </row>
    <row r="159" spans="2:11" ht="15" customHeight="1">
      <c r="B159" s="312"/>
      <c r="C159" s="294"/>
      <c r="D159" s="294"/>
      <c r="E159" s="294"/>
      <c r="F159" s="294"/>
      <c r="G159" s="294"/>
      <c r="H159" s="294"/>
      <c r="I159" s="294"/>
      <c r="J159" s="294"/>
      <c r="K159" s="313"/>
    </row>
    <row r="160" spans="2:11" ht="18.75" customHeight="1">
      <c r="B160" s="261"/>
      <c r="C160" s="265"/>
      <c r="D160" s="265"/>
      <c r="E160" s="265"/>
      <c r="F160" s="284"/>
      <c r="G160" s="265"/>
      <c r="H160" s="265"/>
      <c r="I160" s="265"/>
      <c r="J160" s="265"/>
      <c r="K160" s="261"/>
    </row>
    <row r="161" spans="2:11" ht="18.75" customHeight="1">
      <c r="B161" s="271"/>
      <c r="C161" s="271"/>
      <c r="D161" s="271"/>
      <c r="E161" s="271"/>
      <c r="F161" s="271"/>
      <c r="G161" s="271"/>
      <c r="H161" s="271"/>
      <c r="I161" s="271"/>
      <c r="J161" s="271"/>
      <c r="K161" s="271"/>
    </row>
    <row r="162" spans="2:11" ht="7.5" customHeight="1">
      <c r="B162" s="253"/>
      <c r="C162" s="254"/>
      <c r="D162" s="254"/>
      <c r="E162" s="254"/>
      <c r="F162" s="254"/>
      <c r="G162" s="254"/>
      <c r="H162" s="254"/>
      <c r="I162" s="254"/>
      <c r="J162" s="254"/>
      <c r="K162" s="255"/>
    </row>
    <row r="163" spans="2:11" ht="45" customHeight="1">
      <c r="B163" s="256"/>
      <c r="C163" s="382" t="s">
        <v>1838</v>
      </c>
      <c r="D163" s="382"/>
      <c r="E163" s="382"/>
      <c r="F163" s="382"/>
      <c r="G163" s="382"/>
      <c r="H163" s="382"/>
      <c r="I163" s="382"/>
      <c r="J163" s="382"/>
      <c r="K163" s="257"/>
    </row>
    <row r="164" spans="2:11" ht="17.25" customHeight="1">
      <c r="B164" s="256"/>
      <c r="C164" s="277" t="s">
        <v>1767</v>
      </c>
      <c r="D164" s="277"/>
      <c r="E164" s="277"/>
      <c r="F164" s="277" t="s">
        <v>1768</v>
      </c>
      <c r="G164" s="314"/>
      <c r="H164" s="315" t="s">
        <v>147</v>
      </c>
      <c r="I164" s="315" t="s">
        <v>57</v>
      </c>
      <c r="J164" s="277" t="s">
        <v>1769</v>
      </c>
      <c r="K164" s="257"/>
    </row>
    <row r="165" spans="2:11" ht="17.25" customHeight="1">
      <c r="B165" s="258"/>
      <c r="C165" s="279" t="s">
        <v>1770</v>
      </c>
      <c r="D165" s="279"/>
      <c r="E165" s="279"/>
      <c r="F165" s="280" t="s">
        <v>1771</v>
      </c>
      <c r="G165" s="316"/>
      <c r="H165" s="317"/>
      <c r="I165" s="317"/>
      <c r="J165" s="279" t="s">
        <v>1772</v>
      </c>
      <c r="K165" s="259"/>
    </row>
    <row r="166" spans="2:11" ht="5.25" customHeight="1">
      <c r="B166" s="285"/>
      <c r="C166" s="282"/>
      <c r="D166" s="282"/>
      <c r="E166" s="282"/>
      <c r="F166" s="282"/>
      <c r="G166" s="283"/>
      <c r="H166" s="282"/>
      <c r="I166" s="282"/>
      <c r="J166" s="282"/>
      <c r="K166" s="306"/>
    </row>
    <row r="167" spans="2:11" ht="15" customHeight="1">
      <c r="B167" s="285"/>
      <c r="C167" s="265" t="s">
        <v>1776</v>
      </c>
      <c r="D167" s="265"/>
      <c r="E167" s="265"/>
      <c r="F167" s="284" t="s">
        <v>1773</v>
      </c>
      <c r="G167" s="265"/>
      <c r="H167" s="265" t="s">
        <v>1812</v>
      </c>
      <c r="I167" s="265" t="s">
        <v>1775</v>
      </c>
      <c r="J167" s="265">
        <v>120</v>
      </c>
      <c r="K167" s="306"/>
    </row>
    <row r="168" spans="2:11" ht="15" customHeight="1">
      <c r="B168" s="285"/>
      <c r="C168" s="265" t="s">
        <v>1821</v>
      </c>
      <c r="D168" s="265"/>
      <c r="E168" s="265"/>
      <c r="F168" s="284" t="s">
        <v>1773</v>
      </c>
      <c r="G168" s="265"/>
      <c r="H168" s="265" t="s">
        <v>1822</v>
      </c>
      <c r="I168" s="265" t="s">
        <v>1775</v>
      </c>
      <c r="J168" s="265" t="s">
        <v>1823</v>
      </c>
      <c r="K168" s="306"/>
    </row>
    <row r="169" spans="2:11" ht="15" customHeight="1">
      <c r="B169" s="285"/>
      <c r="C169" s="265" t="s">
        <v>89</v>
      </c>
      <c r="D169" s="265"/>
      <c r="E169" s="265"/>
      <c r="F169" s="284" t="s">
        <v>1773</v>
      </c>
      <c r="G169" s="265"/>
      <c r="H169" s="265" t="s">
        <v>1839</v>
      </c>
      <c r="I169" s="265" t="s">
        <v>1775</v>
      </c>
      <c r="J169" s="265" t="s">
        <v>1823</v>
      </c>
      <c r="K169" s="306"/>
    </row>
    <row r="170" spans="2:11" ht="15" customHeight="1">
      <c r="B170" s="285"/>
      <c r="C170" s="265" t="s">
        <v>1778</v>
      </c>
      <c r="D170" s="265"/>
      <c r="E170" s="265"/>
      <c r="F170" s="284" t="s">
        <v>1779</v>
      </c>
      <c r="G170" s="265"/>
      <c r="H170" s="265" t="s">
        <v>1839</v>
      </c>
      <c r="I170" s="265" t="s">
        <v>1775</v>
      </c>
      <c r="J170" s="265">
        <v>50</v>
      </c>
      <c r="K170" s="306"/>
    </row>
    <row r="171" spans="2:11" ht="15" customHeight="1">
      <c r="B171" s="285"/>
      <c r="C171" s="265" t="s">
        <v>1781</v>
      </c>
      <c r="D171" s="265"/>
      <c r="E171" s="265"/>
      <c r="F171" s="284" t="s">
        <v>1773</v>
      </c>
      <c r="G171" s="265"/>
      <c r="H171" s="265" t="s">
        <v>1839</v>
      </c>
      <c r="I171" s="265" t="s">
        <v>1783</v>
      </c>
      <c r="J171" s="265"/>
      <c r="K171" s="306"/>
    </row>
    <row r="172" spans="2:11" ht="15" customHeight="1">
      <c r="B172" s="285"/>
      <c r="C172" s="265" t="s">
        <v>1792</v>
      </c>
      <c r="D172" s="265"/>
      <c r="E172" s="265"/>
      <c r="F172" s="284" t="s">
        <v>1779</v>
      </c>
      <c r="G172" s="265"/>
      <c r="H172" s="265" t="s">
        <v>1839</v>
      </c>
      <c r="I172" s="265" t="s">
        <v>1775</v>
      </c>
      <c r="J172" s="265">
        <v>50</v>
      </c>
      <c r="K172" s="306"/>
    </row>
    <row r="173" spans="2:11" ht="15" customHeight="1">
      <c r="B173" s="285"/>
      <c r="C173" s="265" t="s">
        <v>1800</v>
      </c>
      <c r="D173" s="265"/>
      <c r="E173" s="265"/>
      <c r="F173" s="284" t="s">
        <v>1779</v>
      </c>
      <c r="G173" s="265"/>
      <c r="H173" s="265" t="s">
        <v>1839</v>
      </c>
      <c r="I173" s="265" t="s">
        <v>1775</v>
      </c>
      <c r="J173" s="265">
        <v>50</v>
      </c>
      <c r="K173" s="306"/>
    </row>
    <row r="174" spans="2:11" ht="15" customHeight="1">
      <c r="B174" s="285"/>
      <c r="C174" s="265" t="s">
        <v>1798</v>
      </c>
      <c r="D174" s="265"/>
      <c r="E174" s="265"/>
      <c r="F174" s="284" t="s">
        <v>1779</v>
      </c>
      <c r="G174" s="265"/>
      <c r="H174" s="265" t="s">
        <v>1839</v>
      </c>
      <c r="I174" s="265" t="s">
        <v>1775</v>
      </c>
      <c r="J174" s="265">
        <v>50</v>
      </c>
      <c r="K174" s="306"/>
    </row>
    <row r="175" spans="2:11" ht="15" customHeight="1">
      <c r="B175" s="285"/>
      <c r="C175" s="265" t="s">
        <v>146</v>
      </c>
      <c r="D175" s="265"/>
      <c r="E175" s="265"/>
      <c r="F175" s="284" t="s">
        <v>1773</v>
      </c>
      <c r="G175" s="265"/>
      <c r="H175" s="265" t="s">
        <v>1840</v>
      </c>
      <c r="I175" s="265" t="s">
        <v>1841</v>
      </c>
      <c r="J175" s="265"/>
      <c r="K175" s="306"/>
    </row>
    <row r="176" spans="2:11" ht="15" customHeight="1">
      <c r="B176" s="285"/>
      <c r="C176" s="265" t="s">
        <v>57</v>
      </c>
      <c r="D176" s="265"/>
      <c r="E176" s="265"/>
      <c r="F176" s="284" t="s">
        <v>1773</v>
      </c>
      <c r="G176" s="265"/>
      <c r="H176" s="265" t="s">
        <v>1842</v>
      </c>
      <c r="I176" s="265" t="s">
        <v>1843</v>
      </c>
      <c r="J176" s="265">
        <v>1</v>
      </c>
      <c r="K176" s="306"/>
    </row>
    <row r="177" spans="2:11" ht="15" customHeight="1">
      <c r="B177" s="285"/>
      <c r="C177" s="265" t="s">
        <v>53</v>
      </c>
      <c r="D177" s="265"/>
      <c r="E177" s="265"/>
      <c r="F177" s="284" t="s">
        <v>1773</v>
      </c>
      <c r="G177" s="265"/>
      <c r="H177" s="265" t="s">
        <v>1844</v>
      </c>
      <c r="I177" s="265" t="s">
        <v>1775</v>
      </c>
      <c r="J177" s="265">
        <v>20</v>
      </c>
      <c r="K177" s="306"/>
    </row>
    <row r="178" spans="2:11" ht="15" customHeight="1">
      <c r="B178" s="285"/>
      <c r="C178" s="265" t="s">
        <v>147</v>
      </c>
      <c r="D178" s="265"/>
      <c r="E178" s="265"/>
      <c r="F178" s="284" t="s">
        <v>1773</v>
      </c>
      <c r="G178" s="265"/>
      <c r="H178" s="265" t="s">
        <v>1845</v>
      </c>
      <c r="I178" s="265" t="s">
        <v>1775</v>
      </c>
      <c r="J178" s="265">
        <v>255</v>
      </c>
      <c r="K178" s="306"/>
    </row>
    <row r="179" spans="2:11" ht="15" customHeight="1">
      <c r="B179" s="285"/>
      <c r="C179" s="265" t="s">
        <v>148</v>
      </c>
      <c r="D179" s="265"/>
      <c r="E179" s="265"/>
      <c r="F179" s="284" t="s">
        <v>1773</v>
      </c>
      <c r="G179" s="265"/>
      <c r="H179" s="265" t="s">
        <v>1738</v>
      </c>
      <c r="I179" s="265" t="s">
        <v>1775</v>
      </c>
      <c r="J179" s="265">
        <v>10</v>
      </c>
      <c r="K179" s="306"/>
    </row>
    <row r="180" spans="2:11" ht="15" customHeight="1">
      <c r="B180" s="285"/>
      <c r="C180" s="265" t="s">
        <v>149</v>
      </c>
      <c r="D180" s="265"/>
      <c r="E180" s="265"/>
      <c r="F180" s="284" t="s">
        <v>1773</v>
      </c>
      <c r="G180" s="265"/>
      <c r="H180" s="265" t="s">
        <v>1846</v>
      </c>
      <c r="I180" s="265" t="s">
        <v>1807</v>
      </c>
      <c r="J180" s="265"/>
      <c r="K180" s="306"/>
    </row>
    <row r="181" spans="2:11" ht="15" customHeight="1">
      <c r="B181" s="285"/>
      <c r="C181" s="265" t="s">
        <v>1847</v>
      </c>
      <c r="D181" s="265"/>
      <c r="E181" s="265"/>
      <c r="F181" s="284" t="s">
        <v>1773</v>
      </c>
      <c r="G181" s="265"/>
      <c r="H181" s="265" t="s">
        <v>1848</v>
      </c>
      <c r="I181" s="265" t="s">
        <v>1807</v>
      </c>
      <c r="J181" s="265"/>
      <c r="K181" s="306"/>
    </row>
    <row r="182" spans="2:11" ht="15" customHeight="1">
      <c r="B182" s="285"/>
      <c r="C182" s="265" t="s">
        <v>1836</v>
      </c>
      <c r="D182" s="265"/>
      <c r="E182" s="265"/>
      <c r="F182" s="284" t="s">
        <v>1773</v>
      </c>
      <c r="G182" s="265"/>
      <c r="H182" s="265" t="s">
        <v>1849</v>
      </c>
      <c r="I182" s="265" t="s">
        <v>1807</v>
      </c>
      <c r="J182" s="265"/>
      <c r="K182" s="306"/>
    </row>
    <row r="183" spans="2:11" ht="15" customHeight="1">
      <c r="B183" s="285"/>
      <c r="C183" s="265" t="s">
        <v>151</v>
      </c>
      <c r="D183" s="265"/>
      <c r="E183" s="265"/>
      <c r="F183" s="284" t="s">
        <v>1779</v>
      </c>
      <c r="G183" s="265"/>
      <c r="H183" s="265" t="s">
        <v>1850</v>
      </c>
      <c r="I183" s="265" t="s">
        <v>1775</v>
      </c>
      <c r="J183" s="265">
        <v>50</v>
      </c>
      <c r="K183" s="306"/>
    </row>
    <row r="184" spans="2:11" ht="15" customHeight="1">
      <c r="B184" s="285"/>
      <c r="C184" s="265" t="s">
        <v>1851</v>
      </c>
      <c r="D184" s="265"/>
      <c r="E184" s="265"/>
      <c r="F184" s="284" t="s">
        <v>1779</v>
      </c>
      <c r="G184" s="265"/>
      <c r="H184" s="265" t="s">
        <v>1852</v>
      </c>
      <c r="I184" s="265" t="s">
        <v>1853</v>
      </c>
      <c r="J184" s="265"/>
      <c r="K184" s="306"/>
    </row>
    <row r="185" spans="2:11" ht="15" customHeight="1">
      <c r="B185" s="285"/>
      <c r="C185" s="265" t="s">
        <v>1854</v>
      </c>
      <c r="D185" s="265"/>
      <c r="E185" s="265"/>
      <c r="F185" s="284" t="s">
        <v>1779</v>
      </c>
      <c r="G185" s="265"/>
      <c r="H185" s="265" t="s">
        <v>1855</v>
      </c>
      <c r="I185" s="265" t="s">
        <v>1853</v>
      </c>
      <c r="J185" s="265"/>
      <c r="K185" s="306"/>
    </row>
    <row r="186" spans="2:11" ht="15" customHeight="1">
      <c r="B186" s="285"/>
      <c r="C186" s="265" t="s">
        <v>1856</v>
      </c>
      <c r="D186" s="265"/>
      <c r="E186" s="265"/>
      <c r="F186" s="284" t="s">
        <v>1779</v>
      </c>
      <c r="G186" s="265"/>
      <c r="H186" s="265" t="s">
        <v>1857</v>
      </c>
      <c r="I186" s="265" t="s">
        <v>1853</v>
      </c>
      <c r="J186" s="265"/>
      <c r="K186" s="306"/>
    </row>
    <row r="187" spans="2:11" ht="15" customHeight="1">
      <c r="B187" s="285"/>
      <c r="C187" s="318" t="s">
        <v>1858</v>
      </c>
      <c r="D187" s="265"/>
      <c r="E187" s="265"/>
      <c r="F187" s="284" t="s">
        <v>1779</v>
      </c>
      <c r="G187" s="265"/>
      <c r="H187" s="265" t="s">
        <v>1859</v>
      </c>
      <c r="I187" s="265" t="s">
        <v>1860</v>
      </c>
      <c r="J187" s="319" t="s">
        <v>1861</v>
      </c>
      <c r="K187" s="306"/>
    </row>
    <row r="188" spans="2:11" ht="15" customHeight="1">
      <c r="B188" s="285"/>
      <c r="C188" s="270" t="s">
        <v>42</v>
      </c>
      <c r="D188" s="265"/>
      <c r="E188" s="265"/>
      <c r="F188" s="284" t="s">
        <v>1773</v>
      </c>
      <c r="G188" s="265"/>
      <c r="H188" s="261" t="s">
        <v>1862</v>
      </c>
      <c r="I188" s="265" t="s">
        <v>1863</v>
      </c>
      <c r="J188" s="265"/>
      <c r="K188" s="306"/>
    </row>
    <row r="189" spans="2:11" ht="15" customHeight="1">
      <c r="B189" s="285"/>
      <c r="C189" s="270" t="s">
        <v>1864</v>
      </c>
      <c r="D189" s="265"/>
      <c r="E189" s="265"/>
      <c r="F189" s="284" t="s">
        <v>1773</v>
      </c>
      <c r="G189" s="265"/>
      <c r="H189" s="265" t="s">
        <v>1865</v>
      </c>
      <c r="I189" s="265" t="s">
        <v>1807</v>
      </c>
      <c r="J189" s="265"/>
      <c r="K189" s="306"/>
    </row>
    <row r="190" spans="2:11" ht="15" customHeight="1">
      <c r="B190" s="285"/>
      <c r="C190" s="270" t="s">
        <v>1866</v>
      </c>
      <c r="D190" s="265"/>
      <c r="E190" s="265"/>
      <c r="F190" s="284" t="s">
        <v>1773</v>
      </c>
      <c r="G190" s="265"/>
      <c r="H190" s="265" t="s">
        <v>1867</v>
      </c>
      <c r="I190" s="265" t="s">
        <v>1807</v>
      </c>
      <c r="J190" s="265"/>
      <c r="K190" s="306"/>
    </row>
    <row r="191" spans="2:11" ht="15" customHeight="1">
      <c r="B191" s="285"/>
      <c r="C191" s="270" t="s">
        <v>1868</v>
      </c>
      <c r="D191" s="265"/>
      <c r="E191" s="265"/>
      <c r="F191" s="284" t="s">
        <v>1779</v>
      </c>
      <c r="G191" s="265"/>
      <c r="H191" s="265" t="s">
        <v>1869</v>
      </c>
      <c r="I191" s="265" t="s">
        <v>1807</v>
      </c>
      <c r="J191" s="265"/>
      <c r="K191" s="306"/>
    </row>
    <row r="192" spans="2:11" ht="15" customHeight="1">
      <c r="B192" s="312"/>
      <c r="C192" s="320"/>
      <c r="D192" s="294"/>
      <c r="E192" s="294"/>
      <c r="F192" s="294"/>
      <c r="G192" s="294"/>
      <c r="H192" s="294"/>
      <c r="I192" s="294"/>
      <c r="J192" s="294"/>
      <c r="K192" s="313"/>
    </row>
    <row r="193" spans="2:11" ht="18.75" customHeight="1">
      <c r="B193" s="261"/>
      <c r="C193" s="265"/>
      <c r="D193" s="265"/>
      <c r="E193" s="265"/>
      <c r="F193" s="284"/>
      <c r="G193" s="265"/>
      <c r="H193" s="265"/>
      <c r="I193" s="265"/>
      <c r="J193" s="265"/>
      <c r="K193" s="261"/>
    </row>
    <row r="194" spans="2:11" ht="18.75" customHeight="1">
      <c r="B194" s="261"/>
      <c r="C194" s="265"/>
      <c r="D194" s="265"/>
      <c r="E194" s="265"/>
      <c r="F194" s="284"/>
      <c r="G194" s="265"/>
      <c r="H194" s="265"/>
      <c r="I194" s="265"/>
      <c r="J194" s="265"/>
      <c r="K194" s="261"/>
    </row>
    <row r="195" spans="2:11" ht="18.75" customHeight="1">
      <c r="B195" s="271"/>
      <c r="C195" s="271"/>
      <c r="D195" s="271"/>
      <c r="E195" s="271"/>
      <c r="F195" s="271"/>
      <c r="G195" s="271"/>
      <c r="H195" s="271"/>
      <c r="I195" s="271"/>
      <c r="J195" s="271"/>
      <c r="K195" s="271"/>
    </row>
    <row r="196" spans="2:11">
      <c r="B196" s="253"/>
      <c r="C196" s="254"/>
      <c r="D196" s="254"/>
      <c r="E196" s="254"/>
      <c r="F196" s="254"/>
      <c r="G196" s="254"/>
      <c r="H196" s="254"/>
      <c r="I196" s="254"/>
      <c r="J196" s="254"/>
      <c r="K196" s="255"/>
    </row>
    <row r="197" spans="2:11" ht="21">
      <c r="B197" s="256"/>
      <c r="C197" s="382" t="s">
        <v>1870</v>
      </c>
      <c r="D197" s="382"/>
      <c r="E197" s="382"/>
      <c r="F197" s="382"/>
      <c r="G197" s="382"/>
      <c r="H197" s="382"/>
      <c r="I197" s="382"/>
      <c r="J197" s="382"/>
      <c r="K197" s="257"/>
    </row>
    <row r="198" spans="2:11" ht="25.5" customHeight="1">
      <c r="B198" s="256"/>
      <c r="C198" s="321" t="s">
        <v>1871</v>
      </c>
      <c r="D198" s="321"/>
      <c r="E198" s="321"/>
      <c r="F198" s="321" t="s">
        <v>1872</v>
      </c>
      <c r="G198" s="322"/>
      <c r="H198" s="381" t="s">
        <v>1873</v>
      </c>
      <c r="I198" s="381"/>
      <c r="J198" s="381"/>
      <c r="K198" s="257"/>
    </row>
    <row r="199" spans="2:11" ht="5.25" customHeight="1">
      <c r="B199" s="285"/>
      <c r="C199" s="282"/>
      <c r="D199" s="282"/>
      <c r="E199" s="282"/>
      <c r="F199" s="282"/>
      <c r="G199" s="265"/>
      <c r="H199" s="282"/>
      <c r="I199" s="282"/>
      <c r="J199" s="282"/>
      <c r="K199" s="306"/>
    </row>
    <row r="200" spans="2:11" ht="15" customHeight="1">
      <c r="B200" s="285"/>
      <c r="C200" s="265" t="s">
        <v>1863</v>
      </c>
      <c r="D200" s="265"/>
      <c r="E200" s="265"/>
      <c r="F200" s="284" t="s">
        <v>43</v>
      </c>
      <c r="G200" s="265"/>
      <c r="H200" s="379" t="s">
        <v>1874</v>
      </c>
      <c r="I200" s="379"/>
      <c r="J200" s="379"/>
      <c r="K200" s="306"/>
    </row>
    <row r="201" spans="2:11" ht="15" customHeight="1">
      <c r="B201" s="285"/>
      <c r="C201" s="291"/>
      <c r="D201" s="265"/>
      <c r="E201" s="265"/>
      <c r="F201" s="284" t="s">
        <v>44</v>
      </c>
      <c r="G201" s="265"/>
      <c r="H201" s="379" t="s">
        <v>1875</v>
      </c>
      <c r="I201" s="379"/>
      <c r="J201" s="379"/>
      <c r="K201" s="306"/>
    </row>
    <row r="202" spans="2:11" ht="15" customHeight="1">
      <c r="B202" s="285"/>
      <c r="C202" s="291"/>
      <c r="D202" s="265"/>
      <c r="E202" s="265"/>
      <c r="F202" s="284" t="s">
        <v>47</v>
      </c>
      <c r="G202" s="265"/>
      <c r="H202" s="379" t="s">
        <v>1876</v>
      </c>
      <c r="I202" s="379"/>
      <c r="J202" s="379"/>
      <c r="K202" s="306"/>
    </row>
    <row r="203" spans="2:11" ht="15" customHeight="1">
      <c r="B203" s="285"/>
      <c r="C203" s="265"/>
      <c r="D203" s="265"/>
      <c r="E203" s="265"/>
      <c r="F203" s="284" t="s">
        <v>45</v>
      </c>
      <c r="G203" s="265"/>
      <c r="H203" s="379" t="s">
        <v>1877</v>
      </c>
      <c r="I203" s="379"/>
      <c r="J203" s="379"/>
      <c r="K203" s="306"/>
    </row>
    <row r="204" spans="2:11" ht="15" customHeight="1">
      <c r="B204" s="285"/>
      <c r="C204" s="265"/>
      <c r="D204" s="265"/>
      <c r="E204" s="265"/>
      <c r="F204" s="284" t="s">
        <v>46</v>
      </c>
      <c r="G204" s="265"/>
      <c r="H204" s="379" t="s">
        <v>1878</v>
      </c>
      <c r="I204" s="379"/>
      <c r="J204" s="379"/>
      <c r="K204" s="306"/>
    </row>
    <row r="205" spans="2:11" ht="15" customHeight="1">
      <c r="B205" s="285"/>
      <c r="C205" s="265"/>
      <c r="D205" s="265"/>
      <c r="E205" s="265"/>
      <c r="F205" s="284"/>
      <c r="G205" s="265"/>
      <c r="H205" s="265"/>
      <c r="I205" s="265"/>
      <c r="J205" s="265"/>
      <c r="K205" s="306"/>
    </row>
    <row r="206" spans="2:11" ht="15" customHeight="1">
      <c r="B206" s="285"/>
      <c r="C206" s="265" t="s">
        <v>1819</v>
      </c>
      <c r="D206" s="265"/>
      <c r="E206" s="265"/>
      <c r="F206" s="284" t="s">
        <v>112</v>
      </c>
      <c r="G206" s="265"/>
      <c r="H206" s="379" t="s">
        <v>1879</v>
      </c>
      <c r="I206" s="379"/>
      <c r="J206" s="379"/>
      <c r="K206" s="306"/>
    </row>
    <row r="207" spans="2:11" ht="15" customHeight="1">
      <c r="B207" s="285"/>
      <c r="C207" s="291"/>
      <c r="D207" s="265"/>
      <c r="E207" s="265"/>
      <c r="F207" s="284" t="s">
        <v>1718</v>
      </c>
      <c r="G207" s="265"/>
      <c r="H207" s="379" t="s">
        <v>1719</v>
      </c>
      <c r="I207" s="379"/>
      <c r="J207" s="379"/>
      <c r="K207" s="306"/>
    </row>
    <row r="208" spans="2:11" ht="15" customHeight="1">
      <c r="B208" s="285"/>
      <c r="C208" s="265"/>
      <c r="D208" s="265"/>
      <c r="E208" s="265"/>
      <c r="F208" s="284" t="s">
        <v>79</v>
      </c>
      <c r="G208" s="265"/>
      <c r="H208" s="379" t="s">
        <v>1880</v>
      </c>
      <c r="I208" s="379"/>
      <c r="J208" s="379"/>
      <c r="K208" s="306"/>
    </row>
    <row r="209" spans="2:11" ht="15" customHeight="1">
      <c r="B209" s="323"/>
      <c r="C209" s="291"/>
      <c r="D209" s="291"/>
      <c r="E209" s="291"/>
      <c r="F209" s="284" t="s">
        <v>119</v>
      </c>
      <c r="G209" s="270"/>
      <c r="H209" s="380" t="s">
        <v>1720</v>
      </c>
      <c r="I209" s="380"/>
      <c r="J209" s="380"/>
      <c r="K209" s="324"/>
    </row>
    <row r="210" spans="2:11" ht="15" customHeight="1">
      <c r="B210" s="323"/>
      <c r="C210" s="291"/>
      <c r="D210" s="291"/>
      <c r="E210" s="291"/>
      <c r="F210" s="284" t="s">
        <v>1721</v>
      </c>
      <c r="G210" s="270"/>
      <c r="H210" s="380" t="s">
        <v>1881</v>
      </c>
      <c r="I210" s="380"/>
      <c r="J210" s="380"/>
      <c r="K210" s="324"/>
    </row>
    <row r="211" spans="2:11" ht="15" customHeight="1">
      <c r="B211" s="323"/>
      <c r="C211" s="291"/>
      <c r="D211" s="291"/>
      <c r="E211" s="291"/>
      <c r="F211" s="325"/>
      <c r="G211" s="270"/>
      <c r="H211" s="326"/>
      <c r="I211" s="326"/>
      <c r="J211" s="326"/>
      <c r="K211" s="324"/>
    </row>
    <row r="212" spans="2:11" ht="15" customHeight="1">
      <c r="B212" s="323"/>
      <c r="C212" s="265" t="s">
        <v>1843</v>
      </c>
      <c r="D212" s="291"/>
      <c r="E212" s="291"/>
      <c r="F212" s="284">
        <v>1</v>
      </c>
      <c r="G212" s="270"/>
      <c r="H212" s="380" t="s">
        <v>1882</v>
      </c>
      <c r="I212" s="380"/>
      <c r="J212" s="380"/>
      <c r="K212" s="324"/>
    </row>
    <row r="213" spans="2:11" ht="15" customHeight="1">
      <c r="B213" s="323"/>
      <c r="C213" s="291"/>
      <c r="D213" s="291"/>
      <c r="E213" s="291"/>
      <c r="F213" s="284">
        <v>2</v>
      </c>
      <c r="G213" s="270"/>
      <c r="H213" s="380" t="s">
        <v>1883</v>
      </c>
      <c r="I213" s="380"/>
      <c r="J213" s="380"/>
      <c r="K213" s="324"/>
    </row>
    <row r="214" spans="2:11" ht="15" customHeight="1">
      <c r="B214" s="323"/>
      <c r="C214" s="291"/>
      <c r="D214" s="291"/>
      <c r="E214" s="291"/>
      <c r="F214" s="284">
        <v>3</v>
      </c>
      <c r="G214" s="270"/>
      <c r="H214" s="380" t="s">
        <v>1884</v>
      </c>
      <c r="I214" s="380"/>
      <c r="J214" s="380"/>
      <c r="K214" s="324"/>
    </row>
    <row r="215" spans="2:11" ht="15" customHeight="1">
      <c r="B215" s="323"/>
      <c r="C215" s="291"/>
      <c r="D215" s="291"/>
      <c r="E215" s="291"/>
      <c r="F215" s="284">
        <v>4</v>
      </c>
      <c r="G215" s="270"/>
      <c r="H215" s="380" t="s">
        <v>1885</v>
      </c>
      <c r="I215" s="380"/>
      <c r="J215" s="380"/>
      <c r="K215" s="324"/>
    </row>
    <row r="216" spans="2:11" ht="12.75" customHeight="1">
      <c r="B216" s="327"/>
      <c r="C216" s="328"/>
      <c r="D216" s="328"/>
      <c r="E216" s="328"/>
      <c r="F216" s="328"/>
      <c r="G216" s="328"/>
      <c r="H216" s="328"/>
      <c r="I216" s="328"/>
      <c r="J216" s="328"/>
      <c r="K216" s="329"/>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xl/worksheets/sheet2.xml><?xml version="1.0" encoding="utf-8"?>
<worksheet xmlns="http://schemas.openxmlformats.org/spreadsheetml/2006/main" xmlns:r="http://schemas.openxmlformats.org/officeDocument/2006/relationships">
  <sheetPr>
    <pageSetUpPr fitToPage="1"/>
  </sheetPr>
  <dimension ref="A1:BR42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81</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s="1" customFormat="1">
      <c r="B8" s="41"/>
      <c r="C8" s="42"/>
      <c r="D8" s="37" t="s">
        <v>128</v>
      </c>
      <c r="E8" s="42"/>
      <c r="F8" s="42"/>
      <c r="G8" s="42"/>
      <c r="H8" s="42"/>
      <c r="I8" s="113"/>
      <c r="J8" s="42"/>
      <c r="K8" s="45"/>
    </row>
    <row r="9" spans="1:70" s="1" customFormat="1" ht="36.950000000000003" customHeight="1">
      <c r="B9" s="41"/>
      <c r="C9" s="42"/>
      <c r="D9" s="42"/>
      <c r="E9" s="373" t="s">
        <v>129</v>
      </c>
      <c r="F9" s="374"/>
      <c r="G9" s="374"/>
      <c r="H9" s="374"/>
      <c r="I9" s="113"/>
      <c r="J9" s="42"/>
      <c r="K9" s="45"/>
    </row>
    <row r="10" spans="1:70" s="1" customFormat="1" ht="13.5">
      <c r="B10" s="41"/>
      <c r="C10" s="42"/>
      <c r="D10" s="42"/>
      <c r="E10" s="42"/>
      <c r="F10" s="42"/>
      <c r="G10" s="42"/>
      <c r="H10" s="42"/>
      <c r="I10" s="113"/>
      <c r="J10" s="42"/>
      <c r="K10" s="45"/>
    </row>
    <row r="11" spans="1:70" s="1" customFormat="1" ht="14.45" customHeight="1">
      <c r="B11" s="41"/>
      <c r="C11" s="42"/>
      <c r="D11" s="37" t="s">
        <v>21</v>
      </c>
      <c r="E11" s="42"/>
      <c r="F11" s="35" t="s">
        <v>82</v>
      </c>
      <c r="G11" s="42"/>
      <c r="H11" s="42"/>
      <c r="I11" s="114" t="s">
        <v>22</v>
      </c>
      <c r="J11" s="35" t="s">
        <v>5</v>
      </c>
      <c r="K11" s="45"/>
    </row>
    <row r="12" spans="1:70" s="1" customFormat="1" ht="14.45" customHeight="1">
      <c r="B12" s="41"/>
      <c r="C12" s="42"/>
      <c r="D12" s="37" t="s">
        <v>23</v>
      </c>
      <c r="E12" s="42"/>
      <c r="F12" s="35" t="s">
        <v>24</v>
      </c>
      <c r="G12" s="42"/>
      <c r="H12" s="42"/>
      <c r="I12" s="114" t="s">
        <v>25</v>
      </c>
      <c r="J12" s="115" t="str">
        <f>'Rekapitulace stavby'!AN8</f>
        <v>12.4.2017</v>
      </c>
      <c r="K12" s="45"/>
    </row>
    <row r="13" spans="1:70" s="1" customFormat="1" ht="10.9" customHeight="1">
      <c r="B13" s="41"/>
      <c r="C13" s="42"/>
      <c r="D13" s="42"/>
      <c r="E13" s="42"/>
      <c r="F13" s="42"/>
      <c r="G13" s="42"/>
      <c r="H13" s="42"/>
      <c r="I13" s="113"/>
      <c r="J13" s="42"/>
      <c r="K13" s="45"/>
    </row>
    <row r="14" spans="1:70" s="1" customFormat="1" ht="14.45" customHeight="1">
      <c r="B14" s="41"/>
      <c r="C14" s="42"/>
      <c r="D14" s="37" t="s">
        <v>27</v>
      </c>
      <c r="E14" s="42"/>
      <c r="F14" s="42"/>
      <c r="G14" s="42"/>
      <c r="H14" s="42"/>
      <c r="I14" s="114" t="s">
        <v>28</v>
      </c>
      <c r="J14" s="35" t="str">
        <f>IF('Rekapitulace stavby'!AN10="","",'Rekapitulace stavby'!AN10)</f>
        <v/>
      </c>
      <c r="K14" s="45"/>
    </row>
    <row r="15" spans="1:70" s="1" customFormat="1" ht="18" customHeight="1">
      <c r="B15" s="41"/>
      <c r="C15" s="42"/>
      <c r="D15" s="42"/>
      <c r="E15" s="35" t="str">
        <f>IF('Rekapitulace stavby'!E11="","",'Rekapitulace stavby'!E11)</f>
        <v xml:space="preserve"> </v>
      </c>
      <c r="F15" s="42"/>
      <c r="G15" s="42"/>
      <c r="H15" s="42"/>
      <c r="I15" s="114" t="s">
        <v>30</v>
      </c>
      <c r="J15" s="35" t="str">
        <f>IF('Rekapitulace stavby'!AN11="","",'Rekapitulace stavby'!AN11)</f>
        <v/>
      </c>
      <c r="K15" s="45"/>
    </row>
    <row r="16" spans="1:70" s="1" customFormat="1" ht="6.95" customHeight="1">
      <c r="B16" s="41"/>
      <c r="C16" s="42"/>
      <c r="D16" s="42"/>
      <c r="E16" s="42"/>
      <c r="F16" s="42"/>
      <c r="G16" s="42"/>
      <c r="H16" s="42"/>
      <c r="I16" s="113"/>
      <c r="J16" s="42"/>
      <c r="K16" s="45"/>
    </row>
    <row r="17" spans="2:11" s="1" customFormat="1" ht="14.45" customHeight="1">
      <c r="B17" s="41"/>
      <c r="C17" s="42"/>
      <c r="D17" s="37" t="s">
        <v>31</v>
      </c>
      <c r="E17" s="42"/>
      <c r="F17" s="42"/>
      <c r="G17" s="42"/>
      <c r="H17" s="42"/>
      <c r="I17" s="114" t="s">
        <v>28</v>
      </c>
      <c r="J17" s="35" t="str">
        <f>IF('Rekapitulace stavby'!AN13="Vyplň údaj","",IF('Rekapitulace stavby'!AN13="","",'Rekapitulace stavby'!AN13))</f>
        <v/>
      </c>
      <c r="K17" s="45"/>
    </row>
    <row r="18" spans="2:11" s="1" customFormat="1" ht="18" customHeight="1">
      <c r="B18" s="41"/>
      <c r="C18" s="42"/>
      <c r="D18" s="42"/>
      <c r="E18" s="35" t="str">
        <f>IF('Rekapitulace stavby'!E14="Vyplň údaj","",IF('Rekapitulace stavby'!E14="","",'Rekapitulace stavby'!E14))</f>
        <v/>
      </c>
      <c r="F18" s="42"/>
      <c r="G18" s="42"/>
      <c r="H18" s="42"/>
      <c r="I18" s="114" t="s">
        <v>30</v>
      </c>
      <c r="J18" s="35" t="str">
        <f>IF('Rekapitulace stavby'!AN14="Vyplň údaj","",IF('Rekapitulace stavby'!AN14="","",'Rekapitulace stavby'!AN14))</f>
        <v/>
      </c>
      <c r="K18" s="45"/>
    </row>
    <row r="19" spans="2:11" s="1" customFormat="1" ht="6.95" customHeight="1">
      <c r="B19" s="41"/>
      <c r="C19" s="42"/>
      <c r="D19" s="42"/>
      <c r="E19" s="42"/>
      <c r="F19" s="42"/>
      <c r="G19" s="42"/>
      <c r="H19" s="42"/>
      <c r="I19" s="113"/>
      <c r="J19" s="42"/>
      <c r="K19" s="45"/>
    </row>
    <row r="20" spans="2:11" s="1" customFormat="1" ht="14.45" customHeight="1">
      <c r="B20" s="41"/>
      <c r="C20" s="42"/>
      <c r="D20" s="37" t="s">
        <v>33</v>
      </c>
      <c r="E20" s="42"/>
      <c r="F20" s="42"/>
      <c r="G20" s="42"/>
      <c r="H20" s="42"/>
      <c r="I20" s="114" t="s">
        <v>28</v>
      </c>
      <c r="J20" s="35" t="s">
        <v>5</v>
      </c>
      <c r="K20" s="45"/>
    </row>
    <row r="21" spans="2:11" s="1" customFormat="1" ht="18" customHeight="1">
      <c r="B21" s="41"/>
      <c r="C21" s="42"/>
      <c r="D21" s="42"/>
      <c r="E21" s="35" t="s">
        <v>34</v>
      </c>
      <c r="F21" s="42"/>
      <c r="G21" s="42"/>
      <c r="H21" s="42"/>
      <c r="I21" s="114" t="s">
        <v>30</v>
      </c>
      <c r="J21" s="35" t="s">
        <v>5</v>
      </c>
      <c r="K21" s="45"/>
    </row>
    <row r="22" spans="2:11" s="1" customFormat="1" ht="6.95" customHeight="1">
      <c r="B22" s="41"/>
      <c r="C22" s="42"/>
      <c r="D22" s="42"/>
      <c r="E22" s="42"/>
      <c r="F22" s="42"/>
      <c r="G22" s="42"/>
      <c r="H22" s="42"/>
      <c r="I22" s="113"/>
      <c r="J22" s="42"/>
      <c r="K22" s="45"/>
    </row>
    <row r="23" spans="2:11" s="1" customFormat="1" ht="14.45" customHeight="1">
      <c r="B23" s="41"/>
      <c r="C23" s="42"/>
      <c r="D23" s="37" t="s">
        <v>36</v>
      </c>
      <c r="E23" s="42"/>
      <c r="F23" s="42"/>
      <c r="G23" s="42"/>
      <c r="H23" s="42"/>
      <c r="I23" s="113"/>
      <c r="J23" s="42"/>
      <c r="K23" s="45"/>
    </row>
    <row r="24" spans="2:11" s="7" customFormat="1" ht="63" customHeight="1">
      <c r="B24" s="116"/>
      <c r="C24" s="117"/>
      <c r="D24" s="117"/>
      <c r="E24" s="337" t="s">
        <v>37</v>
      </c>
      <c r="F24" s="337"/>
      <c r="G24" s="337"/>
      <c r="H24" s="337"/>
      <c r="I24" s="118"/>
      <c r="J24" s="117"/>
      <c r="K24" s="119"/>
    </row>
    <row r="25" spans="2:11" s="1" customFormat="1" ht="6.95" customHeight="1">
      <c r="B25" s="41"/>
      <c r="C25" s="42"/>
      <c r="D25" s="42"/>
      <c r="E25" s="42"/>
      <c r="F25" s="42"/>
      <c r="G25" s="42"/>
      <c r="H25" s="42"/>
      <c r="I25" s="113"/>
      <c r="J25" s="42"/>
      <c r="K25" s="45"/>
    </row>
    <row r="26" spans="2:11" s="1" customFormat="1" ht="6.95" customHeight="1">
      <c r="B26" s="41"/>
      <c r="C26" s="42"/>
      <c r="D26" s="68"/>
      <c r="E26" s="68"/>
      <c r="F26" s="68"/>
      <c r="G26" s="68"/>
      <c r="H26" s="68"/>
      <c r="I26" s="120"/>
      <c r="J26" s="68"/>
      <c r="K26" s="121"/>
    </row>
    <row r="27" spans="2:11" s="1" customFormat="1" ht="25.35" customHeight="1">
      <c r="B27" s="41"/>
      <c r="C27" s="42"/>
      <c r="D27" s="122" t="s">
        <v>38</v>
      </c>
      <c r="E27" s="42"/>
      <c r="F27" s="42"/>
      <c r="G27" s="42"/>
      <c r="H27" s="42"/>
      <c r="I27" s="113"/>
      <c r="J27" s="123">
        <f>ROUND(J86,2)</f>
        <v>0</v>
      </c>
      <c r="K27" s="45"/>
    </row>
    <row r="28" spans="2:11" s="1" customFormat="1" ht="6.95" customHeight="1">
      <c r="B28" s="41"/>
      <c r="C28" s="42"/>
      <c r="D28" s="68"/>
      <c r="E28" s="68"/>
      <c r="F28" s="68"/>
      <c r="G28" s="68"/>
      <c r="H28" s="68"/>
      <c r="I28" s="120"/>
      <c r="J28" s="68"/>
      <c r="K28" s="121"/>
    </row>
    <row r="29" spans="2:11" s="1" customFormat="1" ht="14.45" customHeight="1">
      <c r="B29" s="41"/>
      <c r="C29" s="42"/>
      <c r="D29" s="42"/>
      <c r="E29" s="42"/>
      <c r="F29" s="46" t="s">
        <v>40</v>
      </c>
      <c r="G29" s="42"/>
      <c r="H29" s="42"/>
      <c r="I29" s="124" t="s">
        <v>39</v>
      </c>
      <c r="J29" s="46" t="s">
        <v>41</v>
      </c>
      <c r="K29" s="45"/>
    </row>
    <row r="30" spans="2:11" s="1" customFormat="1" ht="14.45" customHeight="1">
      <c r="B30" s="41"/>
      <c r="C30" s="42"/>
      <c r="D30" s="49" t="s">
        <v>42</v>
      </c>
      <c r="E30" s="49" t="s">
        <v>43</v>
      </c>
      <c r="F30" s="125">
        <f>ROUND(SUM(BE86:BE427), 2)</f>
        <v>0</v>
      </c>
      <c r="G30" s="42"/>
      <c r="H30" s="42"/>
      <c r="I30" s="126">
        <v>0.21</v>
      </c>
      <c r="J30" s="125">
        <f>ROUND(ROUND((SUM(BE86:BE427)), 2)*I30, 2)</f>
        <v>0</v>
      </c>
      <c r="K30" s="45"/>
    </row>
    <row r="31" spans="2:11" s="1" customFormat="1" ht="14.45" customHeight="1">
      <c r="B31" s="41"/>
      <c r="C31" s="42"/>
      <c r="D31" s="42"/>
      <c r="E31" s="49" t="s">
        <v>44</v>
      </c>
      <c r="F31" s="125">
        <f>ROUND(SUM(BF86:BF427), 2)</f>
        <v>0</v>
      </c>
      <c r="G31" s="42"/>
      <c r="H31" s="42"/>
      <c r="I31" s="126">
        <v>0.15</v>
      </c>
      <c r="J31" s="125">
        <f>ROUND(ROUND((SUM(BF86:BF427)), 2)*I31, 2)</f>
        <v>0</v>
      </c>
      <c r="K31" s="45"/>
    </row>
    <row r="32" spans="2:11" s="1" customFormat="1" ht="14.45" hidden="1" customHeight="1">
      <c r="B32" s="41"/>
      <c r="C32" s="42"/>
      <c r="D32" s="42"/>
      <c r="E32" s="49" t="s">
        <v>45</v>
      </c>
      <c r="F32" s="125">
        <f>ROUND(SUM(BG86:BG427), 2)</f>
        <v>0</v>
      </c>
      <c r="G32" s="42"/>
      <c r="H32" s="42"/>
      <c r="I32" s="126">
        <v>0.21</v>
      </c>
      <c r="J32" s="125">
        <v>0</v>
      </c>
      <c r="K32" s="45"/>
    </row>
    <row r="33" spans="2:11" s="1" customFormat="1" ht="14.45" hidden="1" customHeight="1">
      <c r="B33" s="41"/>
      <c r="C33" s="42"/>
      <c r="D33" s="42"/>
      <c r="E33" s="49" t="s">
        <v>46</v>
      </c>
      <c r="F33" s="125">
        <f>ROUND(SUM(BH86:BH427), 2)</f>
        <v>0</v>
      </c>
      <c r="G33" s="42"/>
      <c r="H33" s="42"/>
      <c r="I33" s="126">
        <v>0.15</v>
      </c>
      <c r="J33" s="125">
        <v>0</v>
      </c>
      <c r="K33" s="45"/>
    </row>
    <row r="34" spans="2:11" s="1" customFormat="1" ht="14.45" hidden="1" customHeight="1">
      <c r="B34" s="41"/>
      <c r="C34" s="42"/>
      <c r="D34" s="42"/>
      <c r="E34" s="49" t="s">
        <v>47</v>
      </c>
      <c r="F34" s="125">
        <f>ROUND(SUM(BI86:BI427), 2)</f>
        <v>0</v>
      </c>
      <c r="G34" s="42"/>
      <c r="H34" s="42"/>
      <c r="I34" s="126">
        <v>0</v>
      </c>
      <c r="J34" s="125">
        <v>0</v>
      </c>
      <c r="K34" s="45"/>
    </row>
    <row r="35" spans="2:11" s="1" customFormat="1" ht="6.95" customHeight="1">
      <c r="B35" s="41"/>
      <c r="C35" s="42"/>
      <c r="D35" s="42"/>
      <c r="E35" s="42"/>
      <c r="F35" s="42"/>
      <c r="G35" s="42"/>
      <c r="H35" s="42"/>
      <c r="I35" s="113"/>
      <c r="J35" s="42"/>
      <c r="K35" s="45"/>
    </row>
    <row r="36" spans="2:11" s="1" customFormat="1" ht="25.35" customHeight="1">
      <c r="B36" s="41"/>
      <c r="C36" s="127"/>
      <c r="D36" s="128" t="s">
        <v>48</v>
      </c>
      <c r="E36" s="71"/>
      <c r="F36" s="71"/>
      <c r="G36" s="129" t="s">
        <v>49</v>
      </c>
      <c r="H36" s="130" t="s">
        <v>50</v>
      </c>
      <c r="I36" s="131"/>
      <c r="J36" s="132">
        <f>SUM(J27:J34)</f>
        <v>0</v>
      </c>
      <c r="K36" s="133"/>
    </row>
    <row r="37" spans="2:11" s="1" customFormat="1" ht="14.45" customHeight="1">
      <c r="B37" s="56"/>
      <c r="C37" s="57"/>
      <c r="D37" s="57"/>
      <c r="E37" s="57"/>
      <c r="F37" s="57"/>
      <c r="G37" s="57"/>
      <c r="H37" s="57"/>
      <c r="I37" s="134"/>
      <c r="J37" s="57"/>
      <c r="K37" s="58"/>
    </row>
    <row r="41" spans="2:11" s="1" customFormat="1" ht="6.95" customHeight="1">
      <c r="B41" s="59"/>
      <c r="C41" s="60"/>
      <c r="D41" s="60"/>
      <c r="E41" s="60"/>
      <c r="F41" s="60"/>
      <c r="G41" s="60"/>
      <c r="H41" s="60"/>
      <c r="I41" s="135"/>
      <c r="J41" s="60"/>
      <c r="K41" s="136"/>
    </row>
    <row r="42" spans="2:11" s="1" customFormat="1" ht="36.950000000000003" customHeight="1">
      <c r="B42" s="41"/>
      <c r="C42" s="30" t="s">
        <v>130</v>
      </c>
      <c r="D42" s="42"/>
      <c r="E42" s="42"/>
      <c r="F42" s="42"/>
      <c r="G42" s="42"/>
      <c r="H42" s="42"/>
      <c r="I42" s="113"/>
      <c r="J42" s="42"/>
      <c r="K42" s="45"/>
    </row>
    <row r="43" spans="2:11" s="1" customFormat="1" ht="6.95" customHeight="1">
      <c r="B43" s="41"/>
      <c r="C43" s="42"/>
      <c r="D43" s="42"/>
      <c r="E43" s="42"/>
      <c r="F43" s="42"/>
      <c r="G43" s="42"/>
      <c r="H43" s="42"/>
      <c r="I43" s="113"/>
      <c r="J43" s="42"/>
      <c r="K43" s="45"/>
    </row>
    <row r="44" spans="2:11" s="1" customFormat="1" ht="14.45" customHeight="1">
      <c r="B44" s="41"/>
      <c r="C44" s="37" t="s">
        <v>19</v>
      </c>
      <c r="D44" s="42"/>
      <c r="E44" s="42"/>
      <c r="F44" s="42"/>
      <c r="G44" s="42"/>
      <c r="H44" s="42"/>
      <c r="I44" s="113"/>
      <c r="J44" s="42"/>
      <c r="K44" s="45"/>
    </row>
    <row r="45" spans="2:11" s="1" customFormat="1" ht="22.5" customHeight="1">
      <c r="B45" s="41"/>
      <c r="C45" s="42"/>
      <c r="D45" s="42"/>
      <c r="E45" s="371" t="str">
        <f>E7</f>
        <v>ZTV pro výstavbu rodinných domů K Domašínu</v>
      </c>
      <c r="F45" s="372"/>
      <c r="G45" s="372"/>
      <c r="H45" s="372"/>
      <c r="I45" s="113"/>
      <c r="J45" s="42"/>
      <c r="K45" s="45"/>
    </row>
    <row r="46" spans="2:11" s="1" customFormat="1" ht="14.45" customHeight="1">
      <c r="B46" s="41"/>
      <c r="C46" s="37" t="s">
        <v>128</v>
      </c>
      <c r="D46" s="42"/>
      <c r="E46" s="42"/>
      <c r="F46" s="42"/>
      <c r="G46" s="42"/>
      <c r="H46" s="42"/>
      <c r="I46" s="113"/>
      <c r="J46" s="42"/>
      <c r="K46" s="45"/>
    </row>
    <row r="47" spans="2:11" s="1" customFormat="1" ht="23.25" customHeight="1">
      <c r="B47" s="41"/>
      <c r="C47" s="42"/>
      <c r="D47" s="42"/>
      <c r="E47" s="373" t="str">
        <f>E9</f>
        <v>SO 01 - pozemní komunikace</v>
      </c>
      <c r="F47" s="374"/>
      <c r="G47" s="374"/>
      <c r="H47" s="374"/>
      <c r="I47" s="113"/>
      <c r="J47" s="42"/>
      <c r="K47" s="45"/>
    </row>
    <row r="48" spans="2:11" s="1" customFormat="1" ht="6.95" customHeight="1">
      <c r="B48" s="41"/>
      <c r="C48" s="42"/>
      <c r="D48" s="42"/>
      <c r="E48" s="42"/>
      <c r="F48" s="42"/>
      <c r="G48" s="42"/>
      <c r="H48" s="42"/>
      <c r="I48" s="113"/>
      <c r="J48" s="42"/>
      <c r="K48" s="45"/>
    </row>
    <row r="49" spans="2:47" s="1" customFormat="1" ht="18" customHeight="1">
      <c r="B49" s="41"/>
      <c r="C49" s="37" t="s">
        <v>23</v>
      </c>
      <c r="D49" s="42"/>
      <c r="E49" s="42"/>
      <c r="F49" s="35" t="str">
        <f>F12</f>
        <v>k.ú.Studená</v>
      </c>
      <c r="G49" s="42"/>
      <c r="H49" s="42"/>
      <c r="I49" s="114" t="s">
        <v>25</v>
      </c>
      <c r="J49" s="115" t="str">
        <f>IF(J12="","",J12)</f>
        <v>12.4.2017</v>
      </c>
      <c r="K49" s="45"/>
    </row>
    <row r="50" spans="2:47" s="1" customFormat="1" ht="6.95" customHeight="1">
      <c r="B50" s="41"/>
      <c r="C50" s="42"/>
      <c r="D50" s="42"/>
      <c r="E50" s="42"/>
      <c r="F50" s="42"/>
      <c r="G50" s="42"/>
      <c r="H50" s="42"/>
      <c r="I50" s="113"/>
      <c r="J50" s="42"/>
      <c r="K50" s="45"/>
    </row>
    <row r="51" spans="2:47" s="1" customFormat="1">
      <c r="B51" s="41"/>
      <c r="C51" s="37" t="s">
        <v>27</v>
      </c>
      <c r="D51" s="42"/>
      <c r="E51" s="42"/>
      <c r="F51" s="35" t="str">
        <f>E15</f>
        <v xml:space="preserve"> </v>
      </c>
      <c r="G51" s="42"/>
      <c r="H51" s="42"/>
      <c r="I51" s="114" t="s">
        <v>33</v>
      </c>
      <c r="J51" s="35" t="str">
        <f>E21</f>
        <v>Ing. Marie Buzková, Jindřichův Hradec</v>
      </c>
      <c r="K51" s="45"/>
    </row>
    <row r="52" spans="2:47" s="1" customFormat="1" ht="14.45" customHeight="1">
      <c r="B52" s="41"/>
      <c r="C52" s="37" t="s">
        <v>31</v>
      </c>
      <c r="D52" s="42"/>
      <c r="E52" s="42"/>
      <c r="F52" s="35" t="str">
        <f>IF(E18="","",E18)</f>
        <v/>
      </c>
      <c r="G52" s="42"/>
      <c r="H52" s="42"/>
      <c r="I52" s="113"/>
      <c r="J52" s="42"/>
      <c r="K52" s="45"/>
    </row>
    <row r="53" spans="2:47" s="1" customFormat="1" ht="10.35" customHeight="1">
      <c r="B53" s="41"/>
      <c r="C53" s="42"/>
      <c r="D53" s="42"/>
      <c r="E53" s="42"/>
      <c r="F53" s="42"/>
      <c r="G53" s="42"/>
      <c r="H53" s="42"/>
      <c r="I53" s="113"/>
      <c r="J53" s="42"/>
      <c r="K53" s="45"/>
    </row>
    <row r="54" spans="2:47" s="1" customFormat="1" ht="29.25" customHeight="1">
      <c r="B54" s="41"/>
      <c r="C54" s="137" t="s">
        <v>131</v>
      </c>
      <c r="D54" s="127"/>
      <c r="E54" s="127"/>
      <c r="F54" s="127"/>
      <c r="G54" s="127"/>
      <c r="H54" s="127"/>
      <c r="I54" s="138"/>
      <c r="J54" s="139" t="s">
        <v>132</v>
      </c>
      <c r="K54" s="140"/>
    </row>
    <row r="55" spans="2:47" s="1" customFormat="1" ht="10.35" customHeight="1">
      <c r="B55" s="41"/>
      <c r="C55" s="42"/>
      <c r="D55" s="42"/>
      <c r="E55" s="42"/>
      <c r="F55" s="42"/>
      <c r="G55" s="42"/>
      <c r="H55" s="42"/>
      <c r="I55" s="113"/>
      <c r="J55" s="42"/>
      <c r="K55" s="45"/>
    </row>
    <row r="56" spans="2:47" s="1" customFormat="1" ht="29.25" customHeight="1">
      <c r="B56" s="41"/>
      <c r="C56" s="141" t="s">
        <v>133</v>
      </c>
      <c r="D56" s="42"/>
      <c r="E56" s="42"/>
      <c r="F56" s="42"/>
      <c r="G56" s="42"/>
      <c r="H56" s="42"/>
      <c r="I56" s="113"/>
      <c r="J56" s="123">
        <f>J86</f>
        <v>0</v>
      </c>
      <c r="K56" s="45"/>
      <c r="AU56" s="24" t="s">
        <v>134</v>
      </c>
    </row>
    <row r="57" spans="2:47" s="8" customFormat="1" ht="24.95" customHeight="1">
      <c r="B57" s="142"/>
      <c r="C57" s="143"/>
      <c r="D57" s="144" t="s">
        <v>135</v>
      </c>
      <c r="E57" s="145"/>
      <c r="F57" s="145"/>
      <c r="G57" s="145"/>
      <c r="H57" s="145"/>
      <c r="I57" s="146"/>
      <c r="J57" s="147">
        <f>J87</f>
        <v>0</v>
      </c>
      <c r="K57" s="148"/>
    </row>
    <row r="58" spans="2:47" s="9" customFormat="1" ht="19.899999999999999" customHeight="1">
      <c r="B58" s="149"/>
      <c r="C58" s="150"/>
      <c r="D58" s="151" t="s">
        <v>136</v>
      </c>
      <c r="E58" s="152"/>
      <c r="F58" s="152"/>
      <c r="G58" s="152"/>
      <c r="H58" s="152"/>
      <c r="I58" s="153"/>
      <c r="J58" s="154">
        <f>J88</f>
        <v>0</v>
      </c>
      <c r="K58" s="155"/>
    </row>
    <row r="59" spans="2:47" s="9" customFormat="1" ht="19.899999999999999" customHeight="1">
      <c r="B59" s="149"/>
      <c r="C59" s="150"/>
      <c r="D59" s="151" t="s">
        <v>137</v>
      </c>
      <c r="E59" s="152"/>
      <c r="F59" s="152"/>
      <c r="G59" s="152"/>
      <c r="H59" s="152"/>
      <c r="I59" s="153"/>
      <c r="J59" s="154">
        <f>J222</f>
        <v>0</v>
      </c>
      <c r="K59" s="155"/>
    </row>
    <row r="60" spans="2:47" s="9" customFormat="1" ht="19.899999999999999" customHeight="1">
      <c r="B60" s="149"/>
      <c r="C60" s="150"/>
      <c r="D60" s="151" t="s">
        <v>138</v>
      </c>
      <c r="E60" s="152"/>
      <c r="F60" s="152"/>
      <c r="G60" s="152"/>
      <c r="H60" s="152"/>
      <c r="I60" s="153"/>
      <c r="J60" s="154">
        <f>J235</f>
        <v>0</v>
      </c>
      <c r="K60" s="155"/>
    </row>
    <row r="61" spans="2:47" s="9" customFormat="1" ht="19.899999999999999" customHeight="1">
      <c r="B61" s="149"/>
      <c r="C61" s="150"/>
      <c r="D61" s="151" t="s">
        <v>139</v>
      </c>
      <c r="E61" s="152"/>
      <c r="F61" s="152"/>
      <c r="G61" s="152"/>
      <c r="H61" s="152"/>
      <c r="I61" s="153"/>
      <c r="J61" s="154">
        <f>J239</f>
        <v>0</v>
      </c>
      <c r="K61" s="155"/>
    </row>
    <row r="62" spans="2:47" s="9" customFormat="1" ht="19.899999999999999" customHeight="1">
      <c r="B62" s="149"/>
      <c r="C62" s="150"/>
      <c r="D62" s="151" t="s">
        <v>140</v>
      </c>
      <c r="E62" s="152"/>
      <c r="F62" s="152"/>
      <c r="G62" s="152"/>
      <c r="H62" s="152"/>
      <c r="I62" s="153"/>
      <c r="J62" s="154">
        <f>J246</f>
        <v>0</v>
      </c>
      <c r="K62" s="155"/>
    </row>
    <row r="63" spans="2:47" s="9" customFormat="1" ht="19.899999999999999" customHeight="1">
      <c r="B63" s="149"/>
      <c r="C63" s="150"/>
      <c r="D63" s="151" t="s">
        <v>141</v>
      </c>
      <c r="E63" s="152"/>
      <c r="F63" s="152"/>
      <c r="G63" s="152"/>
      <c r="H63" s="152"/>
      <c r="I63" s="153"/>
      <c r="J63" s="154">
        <f>J306</f>
        <v>0</v>
      </c>
      <c r="K63" s="155"/>
    </row>
    <row r="64" spans="2:47" s="9" customFormat="1" ht="19.899999999999999" customHeight="1">
      <c r="B64" s="149"/>
      <c r="C64" s="150"/>
      <c r="D64" s="151" t="s">
        <v>142</v>
      </c>
      <c r="E64" s="152"/>
      <c r="F64" s="152"/>
      <c r="G64" s="152"/>
      <c r="H64" s="152"/>
      <c r="I64" s="153"/>
      <c r="J64" s="154">
        <f>J334</f>
        <v>0</v>
      </c>
      <c r="K64" s="155"/>
    </row>
    <row r="65" spans="2:12" s="9" customFormat="1" ht="19.899999999999999" customHeight="1">
      <c r="B65" s="149"/>
      <c r="C65" s="150"/>
      <c r="D65" s="151" t="s">
        <v>143</v>
      </c>
      <c r="E65" s="152"/>
      <c r="F65" s="152"/>
      <c r="G65" s="152"/>
      <c r="H65" s="152"/>
      <c r="I65" s="153"/>
      <c r="J65" s="154">
        <f>J415</f>
        <v>0</v>
      </c>
      <c r="K65" s="155"/>
    </row>
    <row r="66" spans="2:12" s="9" customFormat="1" ht="19.899999999999999" customHeight="1">
      <c r="B66" s="149"/>
      <c r="C66" s="150"/>
      <c r="D66" s="151" t="s">
        <v>144</v>
      </c>
      <c r="E66" s="152"/>
      <c r="F66" s="152"/>
      <c r="G66" s="152"/>
      <c r="H66" s="152"/>
      <c r="I66" s="153"/>
      <c r="J66" s="154">
        <f>J425</f>
        <v>0</v>
      </c>
      <c r="K66" s="155"/>
    </row>
    <row r="67" spans="2:12" s="1" customFormat="1" ht="21.75" customHeight="1">
      <c r="B67" s="41"/>
      <c r="C67" s="42"/>
      <c r="D67" s="42"/>
      <c r="E67" s="42"/>
      <c r="F67" s="42"/>
      <c r="G67" s="42"/>
      <c r="H67" s="42"/>
      <c r="I67" s="113"/>
      <c r="J67" s="42"/>
      <c r="K67" s="45"/>
    </row>
    <row r="68" spans="2:12" s="1" customFormat="1" ht="6.95" customHeight="1">
      <c r="B68" s="56"/>
      <c r="C68" s="57"/>
      <c r="D68" s="57"/>
      <c r="E68" s="57"/>
      <c r="F68" s="57"/>
      <c r="G68" s="57"/>
      <c r="H68" s="57"/>
      <c r="I68" s="134"/>
      <c r="J68" s="57"/>
      <c r="K68" s="58"/>
    </row>
    <row r="72" spans="2:12" s="1" customFormat="1" ht="6.95" customHeight="1">
      <c r="B72" s="59"/>
      <c r="C72" s="60"/>
      <c r="D72" s="60"/>
      <c r="E72" s="60"/>
      <c r="F72" s="60"/>
      <c r="G72" s="60"/>
      <c r="H72" s="60"/>
      <c r="I72" s="135"/>
      <c r="J72" s="60"/>
      <c r="K72" s="60"/>
      <c r="L72" s="41"/>
    </row>
    <row r="73" spans="2:12" s="1" customFormat="1" ht="36.950000000000003" customHeight="1">
      <c r="B73" s="41"/>
      <c r="C73" s="61" t="s">
        <v>145</v>
      </c>
      <c r="L73" s="41"/>
    </row>
    <row r="74" spans="2:12" s="1" customFormat="1" ht="6.95" customHeight="1">
      <c r="B74" s="41"/>
      <c r="L74" s="41"/>
    </row>
    <row r="75" spans="2:12" s="1" customFormat="1" ht="14.45" customHeight="1">
      <c r="B75" s="41"/>
      <c r="C75" s="63" t="s">
        <v>19</v>
      </c>
      <c r="L75" s="41"/>
    </row>
    <row r="76" spans="2:12" s="1" customFormat="1" ht="22.5" customHeight="1">
      <c r="B76" s="41"/>
      <c r="E76" s="375" t="str">
        <f>E7</f>
        <v>ZTV pro výstavbu rodinných domů K Domašínu</v>
      </c>
      <c r="F76" s="376"/>
      <c r="G76" s="376"/>
      <c r="H76" s="376"/>
      <c r="L76" s="41"/>
    </row>
    <row r="77" spans="2:12" s="1" customFormat="1" ht="14.45" customHeight="1">
      <c r="B77" s="41"/>
      <c r="C77" s="63" t="s">
        <v>128</v>
      </c>
      <c r="L77" s="41"/>
    </row>
    <row r="78" spans="2:12" s="1" customFormat="1" ht="23.25" customHeight="1">
      <c r="B78" s="41"/>
      <c r="E78" s="348" t="str">
        <f>E9</f>
        <v>SO 01 - pozemní komunikace</v>
      </c>
      <c r="F78" s="377"/>
      <c r="G78" s="377"/>
      <c r="H78" s="377"/>
      <c r="L78" s="41"/>
    </row>
    <row r="79" spans="2:12" s="1" customFormat="1" ht="6.95" customHeight="1">
      <c r="B79" s="41"/>
      <c r="L79" s="41"/>
    </row>
    <row r="80" spans="2:12" s="1" customFormat="1" ht="18" customHeight="1">
      <c r="B80" s="41"/>
      <c r="C80" s="63" t="s">
        <v>23</v>
      </c>
      <c r="F80" s="156" t="str">
        <f>F12</f>
        <v>k.ú.Studená</v>
      </c>
      <c r="I80" s="157" t="s">
        <v>25</v>
      </c>
      <c r="J80" s="67" t="str">
        <f>IF(J12="","",J12)</f>
        <v>12.4.2017</v>
      </c>
      <c r="L80" s="41"/>
    </row>
    <row r="81" spans="2:65" s="1" customFormat="1" ht="6.95" customHeight="1">
      <c r="B81" s="41"/>
      <c r="L81" s="41"/>
    </row>
    <row r="82" spans="2:65" s="1" customFormat="1">
      <c r="B82" s="41"/>
      <c r="C82" s="63" t="s">
        <v>27</v>
      </c>
      <c r="F82" s="156" t="str">
        <f>E15</f>
        <v xml:space="preserve"> </v>
      </c>
      <c r="I82" s="157" t="s">
        <v>33</v>
      </c>
      <c r="J82" s="156" t="str">
        <f>E21</f>
        <v>Ing. Marie Buzková, Jindřichův Hradec</v>
      </c>
      <c r="L82" s="41"/>
    </row>
    <row r="83" spans="2:65" s="1" customFormat="1" ht="14.45" customHeight="1">
      <c r="B83" s="41"/>
      <c r="C83" s="63" t="s">
        <v>31</v>
      </c>
      <c r="F83" s="156" t="str">
        <f>IF(E18="","",E18)</f>
        <v/>
      </c>
      <c r="L83" s="41"/>
    </row>
    <row r="84" spans="2:65" s="1" customFormat="1" ht="10.35" customHeight="1">
      <c r="B84" s="41"/>
      <c r="L84" s="41"/>
    </row>
    <row r="85" spans="2:65" s="10" customFormat="1" ht="29.25" customHeight="1">
      <c r="B85" s="158"/>
      <c r="C85" s="159" t="s">
        <v>146</v>
      </c>
      <c r="D85" s="160" t="s">
        <v>57</v>
      </c>
      <c r="E85" s="160" t="s">
        <v>53</v>
      </c>
      <c r="F85" s="160" t="s">
        <v>147</v>
      </c>
      <c r="G85" s="160" t="s">
        <v>148</v>
      </c>
      <c r="H85" s="160" t="s">
        <v>149</v>
      </c>
      <c r="I85" s="161" t="s">
        <v>150</v>
      </c>
      <c r="J85" s="160" t="s">
        <v>132</v>
      </c>
      <c r="K85" s="162" t="s">
        <v>151</v>
      </c>
      <c r="L85" s="158"/>
      <c r="M85" s="73" t="s">
        <v>152</v>
      </c>
      <c r="N85" s="74" t="s">
        <v>42</v>
      </c>
      <c r="O85" s="74" t="s">
        <v>153</v>
      </c>
      <c r="P85" s="74" t="s">
        <v>154</v>
      </c>
      <c r="Q85" s="74" t="s">
        <v>155</v>
      </c>
      <c r="R85" s="74" t="s">
        <v>156</v>
      </c>
      <c r="S85" s="74" t="s">
        <v>157</v>
      </c>
      <c r="T85" s="75" t="s">
        <v>158</v>
      </c>
    </row>
    <row r="86" spans="2:65" s="1" customFormat="1" ht="29.25" customHeight="1">
      <c r="B86" s="41"/>
      <c r="C86" s="77" t="s">
        <v>133</v>
      </c>
      <c r="J86" s="163">
        <f>BK86</f>
        <v>0</v>
      </c>
      <c r="L86" s="41"/>
      <c r="M86" s="76"/>
      <c r="N86" s="68"/>
      <c r="O86" s="68"/>
      <c r="P86" s="164">
        <f>P87</f>
        <v>0</v>
      </c>
      <c r="Q86" s="68"/>
      <c r="R86" s="164">
        <f>R87</f>
        <v>738.39878310999995</v>
      </c>
      <c r="S86" s="68"/>
      <c r="T86" s="165">
        <f>T87</f>
        <v>39.014299999999999</v>
      </c>
      <c r="AT86" s="24" t="s">
        <v>71</v>
      </c>
      <c r="AU86" s="24" t="s">
        <v>134</v>
      </c>
      <c r="BK86" s="166">
        <f>BK87</f>
        <v>0</v>
      </c>
    </row>
    <row r="87" spans="2:65" s="11" customFormat="1" ht="37.35" customHeight="1">
      <c r="B87" s="167"/>
      <c r="D87" s="168" t="s">
        <v>71</v>
      </c>
      <c r="E87" s="169" t="s">
        <v>159</v>
      </c>
      <c r="F87" s="169" t="s">
        <v>160</v>
      </c>
      <c r="I87" s="170"/>
      <c r="J87" s="171">
        <f>BK87</f>
        <v>0</v>
      </c>
      <c r="L87" s="167"/>
      <c r="M87" s="172"/>
      <c r="N87" s="173"/>
      <c r="O87" s="173"/>
      <c r="P87" s="174">
        <f>P88+P222+P235+P239+P246+P306+P334+P415+P425</f>
        <v>0</v>
      </c>
      <c r="Q87" s="173"/>
      <c r="R87" s="174">
        <f>R88+R222+R235+R239+R246+R306+R334+R415+R425</f>
        <v>738.39878310999995</v>
      </c>
      <c r="S87" s="173"/>
      <c r="T87" s="175">
        <f>T88+T222+T235+T239+T246+T306+T334+T415+T425</f>
        <v>39.014299999999999</v>
      </c>
      <c r="AR87" s="168" t="s">
        <v>80</v>
      </c>
      <c r="AT87" s="176" t="s">
        <v>71</v>
      </c>
      <c r="AU87" s="176" t="s">
        <v>72</v>
      </c>
      <c r="AY87" s="168" t="s">
        <v>161</v>
      </c>
      <c r="BK87" s="177">
        <f>BK88+BK222+BK235+BK239+BK246+BK306+BK334+BK415+BK425</f>
        <v>0</v>
      </c>
    </row>
    <row r="88" spans="2:65" s="11" customFormat="1" ht="19.899999999999999" customHeight="1">
      <c r="B88" s="167"/>
      <c r="D88" s="178" t="s">
        <v>71</v>
      </c>
      <c r="E88" s="179" t="s">
        <v>80</v>
      </c>
      <c r="F88" s="179" t="s">
        <v>162</v>
      </c>
      <c r="I88" s="170"/>
      <c r="J88" s="180">
        <f>BK88</f>
        <v>0</v>
      </c>
      <c r="L88" s="167"/>
      <c r="M88" s="172"/>
      <c r="N88" s="173"/>
      <c r="O88" s="173"/>
      <c r="P88" s="174">
        <f>SUM(P89:P221)</f>
        <v>0</v>
      </c>
      <c r="Q88" s="173"/>
      <c r="R88" s="174">
        <f>SUM(R89:R221)</f>
        <v>10.435275000000001</v>
      </c>
      <c r="S88" s="173"/>
      <c r="T88" s="175">
        <f>SUM(T89:T221)</f>
        <v>28.86</v>
      </c>
      <c r="AR88" s="168" t="s">
        <v>80</v>
      </c>
      <c r="AT88" s="176" t="s">
        <v>71</v>
      </c>
      <c r="AU88" s="176" t="s">
        <v>80</v>
      </c>
      <c r="AY88" s="168" t="s">
        <v>161</v>
      </c>
      <c r="BK88" s="177">
        <f>SUM(BK89:BK221)</f>
        <v>0</v>
      </c>
    </row>
    <row r="89" spans="2:65" s="1" customFormat="1" ht="22.5" customHeight="1">
      <c r="B89" s="181"/>
      <c r="C89" s="182" t="s">
        <v>80</v>
      </c>
      <c r="D89" s="182" t="s">
        <v>163</v>
      </c>
      <c r="E89" s="183" t="s">
        <v>164</v>
      </c>
      <c r="F89" s="184" t="s">
        <v>165</v>
      </c>
      <c r="G89" s="185" t="s">
        <v>166</v>
      </c>
      <c r="H89" s="186">
        <v>0.3</v>
      </c>
      <c r="I89" s="187"/>
      <c r="J89" s="188">
        <f>ROUND(I89*H89,2)</f>
        <v>0</v>
      </c>
      <c r="K89" s="184" t="s">
        <v>167</v>
      </c>
      <c r="L89" s="41"/>
      <c r="M89" s="189" t="s">
        <v>5</v>
      </c>
      <c r="N89" s="190" t="s">
        <v>43</v>
      </c>
      <c r="O89" s="42"/>
      <c r="P89" s="191">
        <f>O89*H89</f>
        <v>0</v>
      </c>
      <c r="Q89" s="191">
        <v>0</v>
      </c>
      <c r="R89" s="191">
        <f>Q89*H89</f>
        <v>0</v>
      </c>
      <c r="S89" s="191">
        <v>0</v>
      </c>
      <c r="T89" s="192">
        <f>S89*H89</f>
        <v>0</v>
      </c>
      <c r="AR89" s="24" t="s">
        <v>168</v>
      </c>
      <c r="AT89" s="24" t="s">
        <v>163</v>
      </c>
      <c r="AU89" s="24" t="s">
        <v>83</v>
      </c>
      <c r="AY89" s="24" t="s">
        <v>161</v>
      </c>
      <c r="BE89" s="193">
        <f>IF(N89="základní",J89,0)</f>
        <v>0</v>
      </c>
      <c r="BF89" s="193">
        <f>IF(N89="snížená",J89,0)</f>
        <v>0</v>
      </c>
      <c r="BG89" s="193">
        <f>IF(N89="zákl. přenesená",J89,0)</f>
        <v>0</v>
      </c>
      <c r="BH89" s="193">
        <f>IF(N89="sníž. přenesená",J89,0)</f>
        <v>0</v>
      </c>
      <c r="BI89" s="193">
        <f>IF(N89="nulová",J89,0)</f>
        <v>0</v>
      </c>
      <c r="BJ89" s="24" t="s">
        <v>80</v>
      </c>
      <c r="BK89" s="193">
        <f>ROUND(I89*H89,2)</f>
        <v>0</v>
      </c>
      <c r="BL89" s="24" t="s">
        <v>168</v>
      </c>
      <c r="BM89" s="24" t="s">
        <v>169</v>
      </c>
    </row>
    <row r="90" spans="2:65" s="1" customFormat="1" ht="94.5">
      <c r="B90" s="41"/>
      <c r="D90" s="194" t="s">
        <v>170</v>
      </c>
      <c r="F90" s="195" t="s">
        <v>171</v>
      </c>
      <c r="I90" s="196"/>
      <c r="L90" s="41"/>
      <c r="M90" s="197"/>
      <c r="N90" s="42"/>
      <c r="O90" s="42"/>
      <c r="P90" s="42"/>
      <c r="Q90" s="42"/>
      <c r="R90" s="42"/>
      <c r="S90" s="42"/>
      <c r="T90" s="70"/>
      <c r="AT90" s="24" t="s">
        <v>170</v>
      </c>
      <c r="AU90" s="24" t="s">
        <v>83</v>
      </c>
    </row>
    <row r="91" spans="2:65" s="12" customFormat="1" ht="13.5">
      <c r="B91" s="198"/>
      <c r="D91" s="199" t="s">
        <v>172</v>
      </c>
      <c r="E91" s="200" t="s">
        <v>5</v>
      </c>
      <c r="F91" s="201" t="s">
        <v>173</v>
      </c>
      <c r="H91" s="202">
        <v>0.3</v>
      </c>
      <c r="I91" s="203"/>
      <c r="L91" s="198"/>
      <c r="M91" s="204"/>
      <c r="N91" s="205"/>
      <c r="O91" s="205"/>
      <c r="P91" s="205"/>
      <c r="Q91" s="205"/>
      <c r="R91" s="205"/>
      <c r="S91" s="205"/>
      <c r="T91" s="206"/>
      <c r="AT91" s="207" t="s">
        <v>172</v>
      </c>
      <c r="AU91" s="207" t="s">
        <v>83</v>
      </c>
      <c r="AV91" s="12" t="s">
        <v>83</v>
      </c>
      <c r="AW91" s="12" t="s">
        <v>35</v>
      </c>
      <c r="AX91" s="12" t="s">
        <v>80</v>
      </c>
      <c r="AY91" s="207" t="s">
        <v>161</v>
      </c>
    </row>
    <row r="92" spans="2:65" s="1" customFormat="1" ht="44.25" customHeight="1">
      <c r="B92" s="181"/>
      <c r="C92" s="182" t="s">
        <v>83</v>
      </c>
      <c r="D92" s="182" t="s">
        <v>163</v>
      </c>
      <c r="E92" s="183" t="s">
        <v>174</v>
      </c>
      <c r="F92" s="184" t="s">
        <v>175</v>
      </c>
      <c r="G92" s="185" t="s">
        <v>176</v>
      </c>
      <c r="H92" s="186">
        <v>70</v>
      </c>
      <c r="I92" s="187"/>
      <c r="J92" s="188">
        <f>ROUND(I92*H92,2)</f>
        <v>0</v>
      </c>
      <c r="K92" s="184" t="s">
        <v>167</v>
      </c>
      <c r="L92" s="41"/>
      <c r="M92" s="189" t="s">
        <v>5</v>
      </c>
      <c r="N92" s="190" t="s">
        <v>43</v>
      </c>
      <c r="O92" s="42"/>
      <c r="P92" s="191">
        <f>O92*H92</f>
        <v>0</v>
      </c>
      <c r="Q92" s="191">
        <v>0</v>
      </c>
      <c r="R92" s="191">
        <f>Q92*H92</f>
        <v>0</v>
      </c>
      <c r="S92" s="191">
        <v>0.26</v>
      </c>
      <c r="T92" s="192">
        <f>S92*H92</f>
        <v>18.2</v>
      </c>
      <c r="AR92" s="24" t="s">
        <v>168</v>
      </c>
      <c r="AT92" s="24" t="s">
        <v>163</v>
      </c>
      <c r="AU92" s="24" t="s">
        <v>83</v>
      </c>
      <c r="AY92" s="24" t="s">
        <v>161</v>
      </c>
      <c r="BE92" s="193">
        <f>IF(N92="základní",J92,0)</f>
        <v>0</v>
      </c>
      <c r="BF92" s="193">
        <f>IF(N92="snížená",J92,0)</f>
        <v>0</v>
      </c>
      <c r="BG92" s="193">
        <f>IF(N92="zákl. přenesená",J92,0)</f>
        <v>0</v>
      </c>
      <c r="BH92" s="193">
        <f>IF(N92="sníž. přenesená",J92,0)</f>
        <v>0</v>
      </c>
      <c r="BI92" s="193">
        <f>IF(N92="nulová",J92,0)</f>
        <v>0</v>
      </c>
      <c r="BJ92" s="24" t="s">
        <v>80</v>
      </c>
      <c r="BK92" s="193">
        <f>ROUND(I92*H92,2)</f>
        <v>0</v>
      </c>
      <c r="BL92" s="24" t="s">
        <v>168</v>
      </c>
      <c r="BM92" s="24" t="s">
        <v>177</v>
      </c>
    </row>
    <row r="93" spans="2:65" s="1" customFormat="1" ht="175.5">
      <c r="B93" s="41"/>
      <c r="D93" s="194" t="s">
        <v>170</v>
      </c>
      <c r="F93" s="195" t="s">
        <v>178</v>
      </c>
      <c r="I93" s="196"/>
      <c r="L93" s="41"/>
      <c r="M93" s="197"/>
      <c r="N93" s="42"/>
      <c r="O93" s="42"/>
      <c r="P93" s="42"/>
      <c r="Q93" s="42"/>
      <c r="R93" s="42"/>
      <c r="S93" s="42"/>
      <c r="T93" s="70"/>
      <c r="AT93" s="24" t="s">
        <v>170</v>
      </c>
      <c r="AU93" s="24" t="s">
        <v>83</v>
      </c>
    </row>
    <row r="94" spans="2:65" s="12" customFormat="1" ht="13.5">
      <c r="B94" s="198"/>
      <c r="D94" s="199" t="s">
        <v>172</v>
      </c>
      <c r="E94" s="200" t="s">
        <v>5</v>
      </c>
      <c r="F94" s="201" t="s">
        <v>179</v>
      </c>
      <c r="H94" s="202">
        <v>70</v>
      </c>
      <c r="I94" s="203"/>
      <c r="L94" s="198"/>
      <c r="M94" s="204"/>
      <c r="N94" s="205"/>
      <c r="O94" s="205"/>
      <c r="P94" s="205"/>
      <c r="Q94" s="205"/>
      <c r="R94" s="205"/>
      <c r="S94" s="205"/>
      <c r="T94" s="206"/>
      <c r="AT94" s="207" t="s">
        <v>172</v>
      </c>
      <c r="AU94" s="207" t="s">
        <v>83</v>
      </c>
      <c r="AV94" s="12" t="s">
        <v>83</v>
      </c>
      <c r="AW94" s="12" t="s">
        <v>35</v>
      </c>
      <c r="AX94" s="12" t="s">
        <v>80</v>
      </c>
      <c r="AY94" s="207" t="s">
        <v>161</v>
      </c>
    </row>
    <row r="95" spans="2:65" s="1" customFormat="1" ht="31.5" customHeight="1">
      <c r="B95" s="181"/>
      <c r="C95" s="182" t="s">
        <v>180</v>
      </c>
      <c r="D95" s="182" t="s">
        <v>163</v>
      </c>
      <c r="E95" s="183" t="s">
        <v>181</v>
      </c>
      <c r="F95" s="184" t="s">
        <v>182</v>
      </c>
      <c r="G95" s="185" t="s">
        <v>183</v>
      </c>
      <c r="H95" s="186">
        <v>52</v>
      </c>
      <c r="I95" s="187"/>
      <c r="J95" s="188">
        <f>ROUND(I95*H95,2)</f>
        <v>0</v>
      </c>
      <c r="K95" s="184" t="s">
        <v>167</v>
      </c>
      <c r="L95" s="41"/>
      <c r="M95" s="189" t="s">
        <v>5</v>
      </c>
      <c r="N95" s="190" t="s">
        <v>43</v>
      </c>
      <c r="O95" s="42"/>
      <c r="P95" s="191">
        <f>O95*H95</f>
        <v>0</v>
      </c>
      <c r="Q95" s="191">
        <v>0</v>
      </c>
      <c r="R95" s="191">
        <f>Q95*H95</f>
        <v>0</v>
      </c>
      <c r="S95" s="191">
        <v>0.20499999999999999</v>
      </c>
      <c r="T95" s="192">
        <f>S95*H95</f>
        <v>10.66</v>
      </c>
      <c r="AR95" s="24" t="s">
        <v>168</v>
      </c>
      <c r="AT95" s="24" t="s">
        <v>163</v>
      </c>
      <c r="AU95" s="24" t="s">
        <v>83</v>
      </c>
      <c r="AY95" s="24" t="s">
        <v>161</v>
      </c>
      <c r="BE95" s="193">
        <f>IF(N95="základní",J95,0)</f>
        <v>0</v>
      </c>
      <c r="BF95" s="193">
        <f>IF(N95="snížená",J95,0)</f>
        <v>0</v>
      </c>
      <c r="BG95" s="193">
        <f>IF(N95="zákl. přenesená",J95,0)</f>
        <v>0</v>
      </c>
      <c r="BH95" s="193">
        <f>IF(N95="sníž. přenesená",J95,0)</f>
        <v>0</v>
      </c>
      <c r="BI95" s="193">
        <f>IF(N95="nulová",J95,0)</f>
        <v>0</v>
      </c>
      <c r="BJ95" s="24" t="s">
        <v>80</v>
      </c>
      <c r="BK95" s="193">
        <f>ROUND(I95*H95,2)</f>
        <v>0</v>
      </c>
      <c r="BL95" s="24" t="s">
        <v>168</v>
      </c>
      <c r="BM95" s="24" t="s">
        <v>184</v>
      </c>
    </row>
    <row r="96" spans="2:65" s="1" customFormat="1" ht="148.5">
      <c r="B96" s="41"/>
      <c r="D96" s="194" t="s">
        <v>170</v>
      </c>
      <c r="F96" s="195" t="s">
        <v>185</v>
      </c>
      <c r="I96" s="196"/>
      <c r="L96" s="41"/>
      <c r="M96" s="197"/>
      <c r="N96" s="42"/>
      <c r="O96" s="42"/>
      <c r="P96" s="42"/>
      <c r="Q96" s="42"/>
      <c r="R96" s="42"/>
      <c r="S96" s="42"/>
      <c r="T96" s="70"/>
      <c r="AT96" s="24" t="s">
        <v>170</v>
      </c>
      <c r="AU96" s="24" t="s">
        <v>83</v>
      </c>
    </row>
    <row r="97" spans="2:65" s="12" customFormat="1" ht="13.5">
      <c r="B97" s="198"/>
      <c r="D97" s="199" t="s">
        <v>172</v>
      </c>
      <c r="E97" s="200" t="s">
        <v>5</v>
      </c>
      <c r="F97" s="201" t="s">
        <v>186</v>
      </c>
      <c r="H97" s="202">
        <v>52</v>
      </c>
      <c r="I97" s="203"/>
      <c r="L97" s="198"/>
      <c r="M97" s="204"/>
      <c r="N97" s="205"/>
      <c r="O97" s="205"/>
      <c r="P97" s="205"/>
      <c r="Q97" s="205"/>
      <c r="R97" s="205"/>
      <c r="S97" s="205"/>
      <c r="T97" s="206"/>
      <c r="AT97" s="207" t="s">
        <v>172</v>
      </c>
      <c r="AU97" s="207" t="s">
        <v>83</v>
      </c>
      <c r="AV97" s="12" t="s">
        <v>83</v>
      </c>
      <c r="AW97" s="12" t="s">
        <v>35</v>
      </c>
      <c r="AX97" s="12" t="s">
        <v>80</v>
      </c>
      <c r="AY97" s="207" t="s">
        <v>161</v>
      </c>
    </row>
    <row r="98" spans="2:65" s="1" customFormat="1" ht="31.5" customHeight="1">
      <c r="B98" s="181"/>
      <c r="C98" s="182" t="s">
        <v>168</v>
      </c>
      <c r="D98" s="182" t="s">
        <v>163</v>
      </c>
      <c r="E98" s="183" t="s">
        <v>187</v>
      </c>
      <c r="F98" s="184" t="s">
        <v>188</v>
      </c>
      <c r="G98" s="185" t="s">
        <v>189</v>
      </c>
      <c r="H98" s="186">
        <v>615.45000000000005</v>
      </c>
      <c r="I98" s="187"/>
      <c r="J98" s="188">
        <f>ROUND(I98*H98,2)</f>
        <v>0</v>
      </c>
      <c r="K98" s="184" t="s">
        <v>167</v>
      </c>
      <c r="L98" s="41"/>
      <c r="M98" s="189" t="s">
        <v>5</v>
      </c>
      <c r="N98" s="190" t="s">
        <v>43</v>
      </c>
      <c r="O98" s="42"/>
      <c r="P98" s="191">
        <f>O98*H98</f>
        <v>0</v>
      </c>
      <c r="Q98" s="191">
        <v>0</v>
      </c>
      <c r="R98" s="191">
        <f>Q98*H98</f>
        <v>0</v>
      </c>
      <c r="S98" s="191">
        <v>0</v>
      </c>
      <c r="T98" s="192">
        <f>S98*H98</f>
        <v>0</v>
      </c>
      <c r="AR98" s="24" t="s">
        <v>168</v>
      </c>
      <c r="AT98" s="24" t="s">
        <v>163</v>
      </c>
      <c r="AU98" s="24" t="s">
        <v>83</v>
      </c>
      <c r="AY98" s="24" t="s">
        <v>161</v>
      </c>
      <c r="BE98" s="193">
        <f>IF(N98="základní",J98,0)</f>
        <v>0</v>
      </c>
      <c r="BF98" s="193">
        <f>IF(N98="snížená",J98,0)</f>
        <v>0</v>
      </c>
      <c r="BG98" s="193">
        <f>IF(N98="zákl. přenesená",J98,0)</f>
        <v>0</v>
      </c>
      <c r="BH98" s="193">
        <f>IF(N98="sníž. přenesená",J98,0)</f>
        <v>0</v>
      </c>
      <c r="BI98" s="193">
        <f>IF(N98="nulová",J98,0)</f>
        <v>0</v>
      </c>
      <c r="BJ98" s="24" t="s">
        <v>80</v>
      </c>
      <c r="BK98" s="193">
        <f>ROUND(I98*H98,2)</f>
        <v>0</v>
      </c>
      <c r="BL98" s="24" t="s">
        <v>168</v>
      </c>
      <c r="BM98" s="24" t="s">
        <v>190</v>
      </c>
    </row>
    <row r="99" spans="2:65" s="1" customFormat="1" ht="175.5">
      <c r="B99" s="41"/>
      <c r="D99" s="194" t="s">
        <v>170</v>
      </c>
      <c r="F99" s="195" t="s">
        <v>191</v>
      </c>
      <c r="I99" s="196"/>
      <c r="L99" s="41"/>
      <c r="M99" s="197"/>
      <c r="N99" s="42"/>
      <c r="O99" s="42"/>
      <c r="P99" s="42"/>
      <c r="Q99" s="42"/>
      <c r="R99" s="42"/>
      <c r="S99" s="42"/>
      <c r="T99" s="70"/>
      <c r="AT99" s="24" t="s">
        <v>170</v>
      </c>
      <c r="AU99" s="24" t="s">
        <v>83</v>
      </c>
    </row>
    <row r="100" spans="2:65" s="12" customFormat="1" ht="13.5">
      <c r="B100" s="198"/>
      <c r="D100" s="199" t="s">
        <v>172</v>
      </c>
      <c r="E100" s="200" t="s">
        <v>5</v>
      </c>
      <c r="F100" s="201" t="s">
        <v>192</v>
      </c>
      <c r="H100" s="202">
        <v>615.45000000000005</v>
      </c>
      <c r="I100" s="203"/>
      <c r="L100" s="198"/>
      <c r="M100" s="204"/>
      <c r="N100" s="205"/>
      <c r="O100" s="205"/>
      <c r="P100" s="205"/>
      <c r="Q100" s="205"/>
      <c r="R100" s="205"/>
      <c r="S100" s="205"/>
      <c r="T100" s="206"/>
      <c r="AT100" s="207" t="s">
        <v>172</v>
      </c>
      <c r="AU100" s="207" t="s">
        <v>83</v>
      </c>
      <c r="AV100" s="12" t="s">
        <v>83</v>
      </c>
      <c r="AW100" s="12" t="s">
        <v>35</v>
      </c>
      <c r="AX100" s="12" t="s">
        <v>80</v>
      </c>
      <c r="AY100" s="207" t="s">
        <v>161</v>
      </c>
    </row>
    <row r="101" spans="2:65" s="1" customFormat="1" ht="44.25" customHeight="1">
      <c r="B101" s="181"/>
      <c r="C101" s="182" t="s">
        <v>193</v>
      </c>
      <c r="D101" s="182" t="s">
        <v>163</v>
      </c>
      <c r="E101" s="183" t="s">
        <v>194</v>
      </c>
      <c r="F101" s="184" t="s">
        <v>195</v>
      </c>
      <c r="G101" s="185" t="s">
        <v>189</v>
      </c>
      <c r="H101" s="186">
        <v>629.1</v>
      </c>
      <c r="I101" s="187"/>
      <c r="J101" s="188">
        <f>ROUND(I101*H101,2)</f>
        <v>0</v>
      </c>
      <c r="K101" s="184" t="s">
        <v>167</v>
      </c>
      <c r="L101" s="41"/>
      <c r="M101" s="189" t="s">
        <v>5</v>
      </c>
      <c r="N101" s="190" t="s">
        <v>43</v>
      </c>
      <c r="O101" s="42"/>
      <c r="P101" s="191">
        <f>O101*H101</f>
        <v>0</v>
      </c>
      <c r="Q101" s="191">
        <v>0</v>
      </c>
      <c r="R101" s="191">
        <f>Q101*H101</f>
        <v>0</v>
      </c>
      <c r="S101" s="191">
        <v>0</v>
      </c>
      <c r="T101" s="192">
        <f>S101*H101</f>
        <v>0</v>
      </c>
      <c r="AR101" s="24" t="s">
        <v>168</v>
      </c>
      <c r="AT101" s="24" t="s">
        <v>163</v>
      </c>
      <c r="AU101" s="24" t="s">
        <v>83</v>
      </c>
      <c r="AY101" s="24" t="s">
        <v>161</v>
      </c>
      <c r="BE101" s="193">
        <f>IF(N101="základní",J101,0)</f>
        <v>0</v>
      </c>
      <c r="BF101" s="193">
        <f>IF(N101="snížená",J101,0)</f>
        <v>0</v>
      </c>
      <c r="BG101" s="193">
        <f>IF(N101="zákl. přenesená",J101,0)</f>
        <v>0</v>
      </c>
      <c r="BH101" s="193">
        <f>IF(N101="sníž. přenesená",J101,0)</f>
        <v>0</v>
      </c>
      <c r="BI101" s="193">
        <f>IF(N101="nulová",J101,0)</f>
        <v>0</v>
      </c>
      <c r="BJ101" s="24" t="s">
        <v>80</v>
      </c>
      <c r="BK101" s="193">
        <f>ROUND(I101*H101,2)</f>
        <v>0</v>
      </c>
      <c r="BL101" s="24" t="s">
        <v>168</v>
      </c>
      <c r="BM101" s="24" t="s">
        <v>196</v>
      </c>
    </row>
    <row r="102" spans="2:65" s="1" customFormat="1" ht="175.5">
      <c r="B102" s="41"/>
      <c r="D102" s="194" t="s">
        <v>170</v>
      </c>
      <c r="F102" s="195" t="s">
        <v>197</v>
      </c>
      <c r="I102" s="196"/>
      <c r="L102" s="41"/>
      <c r="M102" s="197"/>
      <c r="N102" s="42"/>
      <c r="O102" s="42"/>
      <c r="P102" s="42"/>
      <c r="Q102" s="42"/>
      <c r="R102" s="42"/>
      <c r="S102" s="42"/>
      <c r="T102" s="70"/>
      <c r="AT102" s="24" t="s">
        <v>170</v>
      </c>
      <c r="AU102" s="24" t="s">
        <v>83</v>
      </c>
    </row>
    <row r="103" spans="2:65" s="12" customFormat="1" ht="13.5">
      <c r="B103" s="198"/>
      <c r="D103" s="194" t="s">
        <v>172</v>
      </c>
      <c r="E103" s="207" t="s">
        <v>5</v>
      </c>
      <c r="F103" s="208" t="s">
        <v>198</v>
      </c>
      <c r="H103" s="209">
        <v>113.625</v>
      </c>
      <c r="I103" s="203"/>
      <c r="L103" s="198"/>
      <c r="M103" s="204"/>
      <c r="N103" s="205"/>
      <c r="O103" s="205"/>
      <c r="P103" s="205"/>
      <c r="Q103" s="205"/>
      <c r="R103" s="205"/>
      <c r="S103" s="205"/>
      <c r="T103" s="206"/>
      <c r="AT103" s="207" t="s">
        <v>172</v>
      </c>
      <c r="AU103" s="207" t="s">
        <v>83</v>
      </c>
      <c r="AV103" s="12" t="s">
        <v>83</v>
      </c>
      <c r="AW103" s="12" t="s">
        <v>35</v>
      </c>
      <c r="AX103" s="12" t="s">
        <v>72</v>
      </c>
      <c r="AY103" s="207" t="s">
        <v>161</v>
      </c>
    </row>
    <row r="104" spans="2:65" s="12" customFormat="1" ht="13.5">
      <c r="B104" s="198"/>
      <c r="D104" s="194" t="s">
        <v>172</v>
      </c>
      <c r="E104" s="207" t="s">
        <v>5</v>
      </c>
      <c r="F104" s="208" t="s">
        <v>199</v>
      </c>
      <c r="H104" s="209">
        <v>66.25</v>
      </c>
      <c r="I104" s="203"/>
      <c r="L104" s="198"/>
      <c r="M104" s="204"/>
      <c r="N104" s="205"/>
      <c r="O104" s="205"/>
      <c r="P104" s="205"/>
      <c r="Q104" s="205"/>
      <c r="R104" s="205"/>
      <c r="S104" s="205"/>
      <c r="T104" s="206"/>
      <c r="AT104" s="207" t="s">
        <v>172</v>
      </c>
      <c r="AU104" s="207" t="s">
        <v>83</v>
      </c>
      <c r="AV104" s="12" t="s">
        <v>83</v>
      </c>
      <c r="AW104" s="12" t="s">
        <v>35</v>
      </c>
      <c r="AX104" s="12" t="s">
        <v>72</v>
      </c>
      <c r="AY104" s="207" t="s">
        <v>161</v>
      </c>
    </row>
    <row r="105" spans="2:65" s="12" customFormat="1" ht="13.5">
      <c r="B105" s="198"/>
      <c r="D105" s="194" t="s">
        <v>172</v>
      </c>
      <c r="E105" s="207" t="s">
        <v>5</v>
      </c>
      <c r="F105" s="208" t="s">
        <v>200</v>
      </c>
      <c r="H105" s="209">
        <v>72.5</v>
      </c>
      <c r="I105" s="203"/>
      <c r="L105" s="198"/>
      <c r="M105" s="204"/>
      <c r="N105" s="205"/>
      <c r="O105" s="205"/>
      <c r="P105" s="205"/>
      <c r="Q105" s="205"/>
      <c r="R105" s="205"/>
      <c r="S105" s="205"/>
      <c r="T105" s="206"/>
      <c r="AT105" s="207" t="s">
        <v>172</v>
      </c>
      <c r="AU105" s="207" t="s">
        <v>83</v>
      </c>
      <c r="AV105" s="12" t="s">
        <v>83</v>
      </c>
      <c r="AW105" s="12" t="s">
        <v>35</v>
      </c>
      <c r="AX105" s="12" t="s">
        <v>72</v>
      </c>
      <c r="AY105" s="207" t="s">
        <v>161</v>
      </c>
    </row>
    <row r="106" spans="2:65" s="12" customFormat="1" ht="13.5">
      <c r="B106" s="198"/>
      <c r="D106" s="194" t="s">
        <v>172</v>
      </c>
      <c r="E106" s="207" t="s">
        <v>5</v>
      </c>
      <c r="F106" s="208" t="s">
        <v>201</v>
      </c>
      <c r="H106" s="209">
        <v>18.425000000000001</v>
      </c>
      <c r="I106" s="203"/>
      <c r="L106" s="198"/>
      <c r="M106" s="204"/>
      <c r="N106" s="205"/>
      <c r="O106" s="205"/>
      <c r="P106" s="205"/>
      <c r="Q106" s="205"/>
      <c r="R106" s="205"/>
      <c r="S106" s="205"/>
      <c r="T106" s="206"/>
      <c r="AT106" s="207" t="s">
        <v>172</v>
      </c>
      <c r="AU106" s="207" t="s">
        <v>83</v>
      </c>
      <c r="AV106" s="12" t="s">
        <v>83</v>
      </c>
      <c r="AW106" s="12" t="s">
        <v>35</v>
      </c>
      <c r="AX106" s="12" t="s">
        <v>72</v>
      </c>
      <c r="AY106" s="207" t="s">
        <v>161</v>
      </c>
    </row>
    <row r="107" spans="2:65" s="13" customFormat="1" ht="13.5">
      <c r="B107" s="210"/>
      <c r="D107" s="194" t="s">
        <v>172</v>
      </c>
      <c r="E107" s="211" t="s">
        <v>5</v>
      </c>
      <c r="F107" s="212" t="s">
        <v>202</v>
      </c>
      <c r="H107" s="213">
        <v>270.8</v>
      </c>
      <c r="I107" s="214"/>
      <c r="L107" s="210"/>
      <c r="M107" s="215"/>
      <c r="N107" s="216"/>
      <c r="O107" s="216"/>
      <c r="P107" s="216"/>
      <c r="Q107" s="216"/>
      <c r="R107" s="216"/>
      <c r="S107" s="216"/>
      <c r="T107" s="217"/>
      <c r="AT107" s="211" t="s">
        <v>172</v>
      </c>
      <c r="AU107" s="211" t="s">
        <v>83</v>
      </c>
      <c r="AV107" s="13" t="s">
        <v>180</v>
      </c>
      <c r="AW107" s="13" t="s">
        <v>35</v>
      </c>
      <c r="AX107" s="13" t="s">
        <v>72</v>
      </c>
      <c r="AY107" s="211" t="s">
        <v>161</v>
      </c>
    </row>
    <row r="108" spans="2:65" s="12" customFormat="1" ht="13.5">
      <c r="B108" s="198"/>
      <c r="D108" s="194" t="s">
        <v>172</v>
      </c>
      <c r="E108" s="207" t="s">
        <v>5</v>
      </c>
      <c r="F108" s="208" t="s">
        <v>5</v>
      </c>
      <c r="H108" s="209">
        <v>0</v>
      </c>
      <c r="I108" s="203"/>
      <c r="L108" s="198"/>
      <c r="M108" s="204"/>
      <c r="N108" s="205"/>
      <c r="O108" s="205"/>
      <c r="P108" s="205"/>
      <c r="Q108" s="205"/>
      <c r="R108" s="205"/>
      <c r="S108" s="205"/>
      <c r="T108" s="206"/>
      <c r="AT108" s="207" t="s">
        <v>172</v>
      </c>
      <c r="AU108" s="207" t="s">
        <v>83</v>
      </c>
      <c r="AV108" s="12" t="s">
        <v>83</v>
      </c>
      <c r="AW108" s="12" t="s">
        <v>35</v>
      </c>
      <c r="AX108" s="12" t="s">
        <v>72</v>
      </c>
      <c r="AY108" s="207" t="s">
        <v>161</v>
      </c>
    </row>
    <row r="109" spans="2:65" s="12" customFormat="1" ht="13.5">
      <c r="B109" s="198"/>
      <c r="D109" s="194" t="s">
        <v>172</v>
      </c>
      <c r="E109" s="207" t="s">
        <v>5</v>
      </c>
      <c r="F109" s="208" t="s">
        <v>203</v>
      </c>
      <c r="H109" s="209">
        <v>38.25</v>
      </c>
      <c r="I109" s="203"/>
      <c r="L109" s="198"/>
      <c r="M109" s="204"/>
      <c r="N109" s="205"/>
      <c r="O109" s="205"/>
      <c r="P109" s="205"/>
      <c r="Q109" s="205"/>
      <c r="R109" s="205"/>
      <c r="S109" s="205"/>
      <c r="T109" s="206"/>
      <c r="AT109" s="207" t="s">
        <v>172</v>
      </c>
      <c r="AU109" s="207" t="s">
        <v>83</v>
      </c>
      <c r="AV109" s="12" t="s">
        <v>83</v>
      </c>
      <c r="AW109" s="12" t="s">
        <v>35</v>
      </c>
      <c r="AX109" s="12" t="s">
        <v>72</v>
      </c>
      <c r="AY109" s="207" t="s">
        <v>161</v>
      </c>
    </row>
    <row r="110" spans="2:65" s="12" customFormat="1" ht="13.5">
      <c r="B110" s="198"/>
      <c r="D110" s="194" t="s">
        <v>172</v>
      </c>
      <c r="E110" s="207" t="s">
        <v>5</v>
      </c>
      <c r="F110" s="208" t="s">
        <v>204</v>
      </c>
      <c r="H110" s="209">
        <v>24</v>
      </c>
      <c r="I110" s="203"/>
      <c r="L110" s="198"/>
      <c r="M110" s="204"/>
      <c r="N110" s="205"/>
      <c r="O110" s="205"/>
      <c r="P110" s="205"/>
      <c r="Q110" s="205"/>
      <c r="R110" s="205"/>
      <c r="S110" s="205"/>
      <c r="T110" s="206"/>
      <c r="AT110" s="207" t="s">
        <v>172</v>
      </c>
      <c r="AU110" s="207" t="s">
        <v>83</v>
      </c>
      <c r="AV110" s="12" t="s">
        <v>83</v>
      </c>
      <c r="AW110" s="12" t="s">
        <v>35</v>
      </c>
      <c r="AX110" s="12" t="s">
        <v>72</v>
      </c>
      <c r="AY110" s="207" t="s">
        <v>161</v>
      </c>
    </row>
    <row r="111" spans="2:65" s="12" customFormat="1" ht="13.5">
      <c r="B111" s="198"/>
      <c r="D111" s="194" t="s">
        <v>172</v>
      </c>
      <c r="E111" s="207" t="s">
        <v>5</v>
      </c>
      <c r="F111" s="208" t="s">
        <v>205</v>
      </c>
      <c r="H111" s="209">
        <v>64.5</v>
      </c>
      <c r="I111" s="203"/>
      <c r="L111" s="198"/>
      <c r="M111" s="204"/>
      <c r="N111" s="205"/>
      <c r="O111" s="205"/>
      <c r="P111" s="205"/>
      <c r="Q111" s="205"/>
      <c r="R111" s="205"/>
      <c r="S111" s="205"/>
      <c r="T111" s="206"/>
      <c r="AT111" s="207" t="s">
        <v>172</v>
      </c>
      <c r="AU111" s="207" t="s">
        <v>83</v>
      </c>
      <c r="AV111" s="12" t="s">
        <v>83</v>
      </c>
      <c r="AW111" s="12" t="s">
        <v>35</v>
      </c>
      <c r="AX111" s="12" t="s">
        <v>72</v>
      </c>
      <c r="AY111" s="207" t="s">
        <v>161</v>
      </c>
    </row>
    <row r="112" spans="2:65" s="12" customFormat="1" ht="13.5">
      <c r="B112" s="198"/>
      <c r="D112" s="194" t="s">
        <v>172</v>
      </c>
      <c r="E112" s="207" t="s">
        <v>5</v>
      </c>
      <c r="F112" s="208" t="s">
        <v>206</v>
      </c>
      <c r="H112" s="209">
        <v>72.400000000000006</v>
      </c>
      <c r="I112" s="203"/>
      <c r="L112" s="198"/>
      <c r="M112" s="204"/>
      <c r="N112" s="205"/>
      <c r="O112" s="205"/>
      <c r="P112" s="205"/>
      <c r="Q112" s="205"/>
      <c r="R112" s="205"/>
      <c r="S112" s="205"/>
      <c r="T112" s="206"/>
      <c r="AT112" s="207" t="s">
        <v>172</v>
      </c>
      <c r="AU112" s="207" t="s">
        <v>83</v>
      </c>
      <c r="AV112" s="12" t="s">
        <v>83</v>
      </c>
      <c r="AW112" s="12" t="s">
        <v>35</v>
      </c>
      <c r="AX112" s="12" t="s">
        <v>72</v>
      </c>
      <c r="AY112" s="207" t="s">
        <v>161</v>
      </c>
    </row>
    <row r="113" spans="2:65" s="12" customFormat="1" ht="13.5">
      <c r="B113" s="198"/>
      <c r="D113" s="194" t="s">
        <v>172</v>
      </c>
      <c r="E113" s="207" t="s">
        <v>5</v>
      </c>
      <c r="F113" s="208" t="s">
        <v>207</v>
      </c>
      <c r="H113" s="209">
        <v>63.75</v>
      </c>
      <c r="I113" s="203"/>
      <c r="L113" s="198"/>
      <c r="M113" s="204"/>
      <c r="N113" s="205"/>
      <c r="O113" s="205"/>
      <c r="P113" s="205"/>
      <c r="Q113" s="205"/>
      <c r="R113" s="205"/>
      <c r="S113" s="205"/>
      <c r="T113" s="206"/>
      <c r="AT113" s="207" t="s">
        <v>172</v>
      </c>
      <c r="AU113" s="207" t="s">
        <v>83</v>
      </c>
      <c r="AV113" s="12" t="s">
        <v>83</v>
      </c>
      <c r="AW113" s="12" t="s">
        <v>35</v>
      </c>
      <c r="AX113" s="12" t="s">
        <v>72</v>
      </c>
      <c r="AY113" s="207" t="s">
        <v>161</v>
      </c>
    </row>
    <row r="114" spans="2:65" s="12" customFormat="1" ht="13.5">
      <c r="B114" s="198"/>
      <c r="D114" s="194" t="s">
        <v>172</v>
      </c>
      <c r="E114" s="207" t="s">
        <v>5</v>
      </c>
      <c r="F114" s="208" t="s">
        <v>208</v>
      </c>
      <c r="H114" s="209">
        <v>34.409999999999997</v>
      </c>
      <c r="I114" s="203"/>
      <c r="L114" s="198"/>
      <c r="M114" s="204"/>
      <c r="N114" s="205"/>
      <c r="O114" s="205"/>
      <c r="P114" s="205"/>
      <c r="Q114" s="205"/>
      <c r="R114" s="205"/>
      <c r="S114" s="205"/>
      <c r="T114" s="206"/>
      <c r="AT114" s="207" t="s">
        <v>172</v>
      </c>
      <c r="AU114" s="207" t="s">
        <v>83</v>
      </c>
      <c r="AV114" s="12" t="s">
        <v>83</v>
      </c>
      <c r="AW114" s="12" t="s">
        <v>35</v>
      </c>
      <c r="AX114" s="12" t="s">
        <v>72</v>
      </c>
      <c r="AY114" s="207" t="s">
        <v>161</v>
      </c>
    </row>
    <row r="115" spans="2:65" s="12" customFormat="1" ht="13.5">
      <c r="B115" s="198"/>
      <c r="D115" s="194" t="s">
        <v>172</v>
      </c>
      <c r="E115" s="207" t="s">
        <v>5</v>
      </c>
      <c r="F115" s="208" t="s">
        <v>209</v>
      </c>
      <c r="H115" s="209">
        <v>60.99</v>
      </c>
      <c r="I115" s="203"/>
      <c r="L115" s="198"/>
      <c r="M115" s="204"/>
      <c r="N115" s="205"/>
      <c r="O115" s="205"/>
      <c r="P115" s="205"/>
      <c r="Q115" s="205"/>
      <c r="R115" s="205"/>
      <c r="S115" s="205"/>
      <c r="T115" s="206"/>
      <c r="AT115" s="207" t="s">
        <v>172</v>
      </c>
      <c r="AU115" s="207" t="s">
        <v>83</v>
      </c>
      <c r="AV115" s="12" t="s">
        <v>83</v>
      </c>
      <c r="AW115" s="12" t="s">
        <v>35</v>
      </c>
      <c r="AX115" s="12" t="s">
        <v>72</v>
      </c>
      <c r="AY115" s="207" t="s">
        <v>161</v>
      </c>
    </row>
    <row r="116" spans="2:65" s="13" customFormat="1" ht="13.5">
      <c r="B116" s="210"/>
      <c r="D116" s="194" t="s">
        <v>172</v>
      </c>
      <c r="E116" s="211" t="s">
        <v>5</v>
      </c>
      <c r="F116" s="212" t="s">
        <v>210</v>
      </c>
      <c r="H116" s="213">
        <v>358.3</v>
      </c>
      <c r="I116" s="214"/>
      <c r="L116" s="210"/>
      <c r="M116" s="215"/>
      <c r="N116" s="216"/>
      <c r="O116" s="216"/>
      <c r="P116" s="216"/>
      <c r="Q116" s="216"/>
      <c r="R116" s="216"/>
      <c r="S116" s="216"/>
      <c r="T116" s="217"/>
      <c r="AT116" s="211" t="s">
        <v>172</v>
      </c>
      <c r="AU116" s="211" t="s">
        <v>83</v>
      </c>
      <c r="AV116" s="13" t="s">
        <v>180</v>
      </c>
      <c r="AW116" s="13" t="s">
        <v>35</v>
      </c>
      <c r="AX116" s="13" t="s">
        <v>72</v>
      </c>
      <c r="AY116" s="211" t="s">
        <v>161</v>
      </c>
    </row>
    <row r="117" spans="2:65" s="12" customFormat="1" ht="13.5">
      <c r="B117" s="198"/>
      <c r="D117" s="194" t="s">
        <v>172</v>
      </c>
      <c r="E117" s="207" t="s">
        <v>5</v>
      </c>
      <c r="F117" s="208" t="s">
        <v>5</v>
      </c>
      <c r="H117" s="209">
        <v>0</v>
      </c>
      <c r="I117" s="203"/>
      <c r="L117" s="198"/>
      <c r="M117" s="204"/>
      <c r="N117" s="205"/>
      <c r="O117" s="205"/>
      <c r="P117" s="205"/>
      <c r="Q117" s="205"/>
      <c r="R117" s="205"/>
      <c r="S117" s="205"/>
      <c r="T117" s="206"/>
      <c r="AT117" s="207" t="s">
        <v>172</v>
      </c>
      <c r="AU117" s="207" t="s">
        <v>83</v>
      </c>
      <c r="AV117" s="12" t="s">
        <v>83</v>
      </c>
      <c r="AW117" s="12" t="s">
        <v>35</v>
      </c>
      <c r="AX117" s="12" t="s">
        <v>72</v>
      </c>
      <c r="AY117" s="207" t="s">
        <v>161</v>
      </c>
    </row>
    <row r="118" spans="2:65" s="14" customFormat="1" ht="13.5">
      <c r="B118" s="218"/>
      <c r="D118" s="199" t="s">
        <v>172</v>
      </c>
      <c r="E118" s="219" t="s">
        <v>5</v>
      </c>
      <c r="F118" s="220" t="s">
        <v>211</v>
      </c>
      <c r="H118" s="221">
        <v>629.1</v>
      </c>
      <c r="I118" s="222"/>
      <c r="L118" s="218"/>
      <c r="M118" s="223"/>
      <c r="N118" s="224"/>
      <c r="O118" s="224"/>
      <c r="P118" s="224"/>
      <c r="Q118" s="224"/>
      <c r="R118" s="224"/>
      <c r="S118" s="224"/>
      <c r="T118" s="225"/>
      <c r="AT118" s="226" t="s">
        <v>172</v>
      </c>
      <c r="AU118" s="226" t="s">
        <v>83</v>
      </c>
      <c r="AV118" s="14" t="s">
        <v>168</v>
      </c>
      <c r="AW118" s="14" t="s">
        <v>35</v>
      </c>
      <c r="AX118" s="14" t="s">
        <v>80</v>
      </c>
      <c r="AY118" s="226" t="s">
        <v>161</v>
      </c>
    </row>
    <row r="119" spans="2:65" s="1" customFormat="1" ht="44.25" customHeight="1">
      <c r="B119" s="181"/>
      <c r="C119" s="182" t="s">
        <v>212</v>
      </c>
      <c r="D119" s="182" t="s">
        <v>163</v>
      </c>
      <c r="E119" s="183" t="s">
        <v>213</v>
      </c>
      <c r="F119" s="184" t="s">
        <v>214</v>
      </c>
      <c r="G119" s="185" t="s">
        <v>189</v>
      </c>
      <c r="H119" s="186">
        <v>629.1</v>
      </c>
      <c r="I119" s="187"/>
      <c r="J119" s="188">
        <f>ROUND(I119*H119,2)</f>
        <v>0</v>
      </c>
      <c r="K119" s="184" t="s">
        <v>167</v>
      </c>
      <c r="L119" s="41"/>
      <c r="M119" s="189" t="s">
        <v>5</v>
      </c>
      <c r="N119" s="190" t="s">
        <v>43</v>
      </c>
      <c r="O119" s="42"/>
      <c r="P119" s="191">
        <f>O119*H119</f>
        <v>0</v>
      </c>
      <c r="Q119" s="191">
        <v>0</v>
      </c>
      <c r="R119" s="191">
        <f>Q119*H119</f>
        <v>0</v>
      </c>
      <c r="S119" s="191">
        <v>0</v>
      </c>
      <c r="T119" s="192">
        <f>S119*H119</f>
        <v>0</v>
      </c>
      <c r="AR119" s="24" t="s">
        <v>168</v>
      </c>
      <c r="AT119" s="24" t="s">
        <v>163</v>
      </c>
      <c r="AU119" s="24" t="s">
        <v>83</v>
      </c>
      <c r="AY119" s="24" t="s">
        <v>161</v>
      </c>
      <c r="BE119" s="193">
        <f>IF(N119="základní",J119,0)</f>
        <v>0</v>
      </c>
      <c r="BF119" s="193">
        <f>IF(N119="snížená",J119,0)</f>
        <v>0</v>
      </c>
      <c r="BG119" s="193">
        <f>IF(N119="zákl. přenesená",J119,0)</f>
        <v>0</v>
      </c>
      <c r="BH119" s="193">
        <f>IF(N119="sníž. přenesená",J119,0)</f>
        <v>0</v>
      </c>
      <c r="BI119" s="193">
        <f>IF(N119="nulová",J119,0)</f>
        <v>0</v>
      </c>
      <c r="BJ119" s="24" t="s">
        <v>80</v>
      </c>
      <c r="BK119" s="193">
        <f>ROUND(I119*H119,2)</f>
        <v>0</v>
      </c>
      <c r="BL119" s="24" t="s">
        <v>168</v>
      </c>
      <c r="BM119" s="24" t="s">
        <v>215</v>
      </c>
    </row>
    <row r="120" spans="2:65" s="1" customFormat="1" ht="175.5">
      <c r="B120" s="41"/>
      <c r="D120" s="194" t="s">
        <v>170</v>
      </c>
      <c r="F120" s="195" t="s">
        <v>197</v>
      </c>
      <c r="I120" s="196"/>
      <c r="L120" s="41"/>
      <c r="M120" s="197"/>
      <c r="N120" s="42"/>
      <c r="O120" s="42"/>
      <c r="P120" s="42"/>
      <c r="Q120" s="42"/>
      <c r="R120" s="42"/>
      <c r="S120" s="42"/>
      <c r="T120" s="70"/>
      <c r="AT120" s="24" t="s">
        <v>170</v>
      </c>
      <c r="AU120" s="24" t="s">
        <v>83</v>
      </c>
    </row>
    <row r="121" spans="2:65" s="12" customFormat="1" ht="13.5">
      <c r="B121" s="198"/>
      <c r="D121" s="194" t="s">
        <v>172</v>
      </c>
      <c r="E121" s="207" t="s">
        <v>5</v>
      </c>
      <c r="F121" s="208" t="s">
        <v>198</v>
      </c>
      <c r="H121" s="209">
        <v>113.625</v>
      </c>
      <c r="I121" s="203"/>
      <c r="L121" s="198"/>
      <c r="M121" s="204"/>
      <c r="N121" s="205"/>
      <c r="O121" s="205"/>
      <c r="P121" s="205"/>
      <c r="Q121" s="205"/>
      <c r="R121" s="205"/>
      <c r="S121" s="205"/>
      <c r="T121" s="206"/>
      <c r="AT121" s="207" t="s">
        <v>172</v>
      </c>
      <c r="AU121" s="207" t="s">
        <v>83</v>
      </c>
      <c r="AV121" s="12" t="s">
        <v>83</v>
      </c>
      <c r="AW121" s="12" t="s">
        <v>35</v>
      </c>
      <c r="AX121" s="12" t="s">
        <v>72</v>
      </c>
      <c r="AY121" s="207" t="s">
        <v>161</v>
      </c>
    </row>
    <row r="122" spans="2:65" s="12" customFormat="1" ht="13.5">
      <c r="B122" s="198"/>
      <c r="D122" s="194" t="s">
        <v>172</v>
      </c>
      <c r="E122" s="207" t="s">
        <v>5</v>
      </c>
      <c r="F122" s="208" t="s">
        <v>199</v>
      </c>
      <c r="H122" s="209">
        <v>66.25</v>
      </c>
      <c r="I122" s="203"/>
      <c r="L122" s="198"/>
      <c r="M122" s="204"/>
      <c r="N122" s="205"/>
      <c r="O122" s="205"/>
      <c r="P122" s="205"/>
      <c r="Q122" s="205"/>
      <c r="R122" s="205"/>
      <c r="S122" s="205"/>
      <c r="T122" s="206"/>
      <c r="AT122" s="207" t="s">
        <v>172</v>
      </c>
      <c r="AU122" s="207" t="s">
        <v>83</v>
      </c>
      <c r="AV122" s="12" t="s">
        <v>83</v>
      </c>
      <c r="AW122" s="12" t="s">
        <v>35</v>
      </c>
      <c r="AX122" s="12" t="s">
        <v>72</v>
      </c>
      <c r="AY122" s="207" t="s">
        <v>161</v>
      </c>
    </row>
    <row r="123" spans="2:65" s="12" customFormat="1" ht="13.5">
      <c r="B123" s="198"/>
      <c r="D123" s="194" t="s">
        <v>172</v>
      </c>
      <c r="E123" s="207" t="s">
        <v>5</v>
      </c>
      <c r="F123" s="208" t="s">
        <v>200</v>
      </c>
      <c r="H123" s="209">
        <v>72.5</v>
      </c>
      <c r="I123" s="203"/>
      <c r="L123" s="198"/>
      <c r="M123" s="204"/>
      <c r="N123" s="205"/>
      <c r="O123" s="205"/>
      <c r="P123" s="205"/>
      <c r="Q123" s="205"/>
      <c r="R123" s="205"/>
      <c r="S123" s="205"/>
      <c r="T123" s="206"/>
      <c r="AT123" s="207" t="s">
        <v>172</v>
      </c>
      <c r="AU123" s="207" t="s">
        <v>83</v>
      </c>
      <c r="AV123" s="12" t="s">
        <v>83</v>
      </c>
      <c r="AW123" s="12" t="s">
        <v>35</v>
      </c>
      <c r="AX123" s="12" t="s">
        <v>72</v>
      </c>
      <c r="AY123" s="207" t="s">
        <v>161</v>
      </c>
    </row>
    <row r="124" spans="2:65" s="12" customFormat="1" ht="13.5">
      <c r="B124" s="198"/>
      <c r="D124" s="194" t="s">
        <v>172</v>
      </c>
      <c r="E124" s="207" t="s">
        <v>5</v>
      </c>
      <c r="F124" s="208" t="s">
        <v>201</v>
      </c>
      <c r="H124" s="209">
        <v>18.425000000000001</v>
      </c>
      <c r="I124" s="203"/>
      <c r="L124" s="198"/>
      <c r="M124" s="204"/>
      <c r="N124" s="205"/>
      <c r="O124" s="205"/>
      <c r="P124" s="205"/>
      <c r="Q124" s="205"/>
      <c r="R124" s="205"/>
      <c r="S124" s="205"/>
      <c r="T124" s="206"/>
      <c r="AT124" s="207" t="s">
        <v>172</v>
      </c>
      <c r="AU124" s="207" t="s">
        <v>83</v>
      </c>
      <c r="AV124" s="12" t="s">
        <v>83</v>
      </c>
      <c r="AW124" s="12" t="s">
        <v>35</v>
      </c>
      <c r="AX124" s="12" t="s">
        <v>72</v>
      </c>
      <c r="AY124" s="207" t="s">
        <v>161</v>
      </c>
    </row>
    <row r="125" spans="2:65" s="13" customFormat="1" ht="13.5">
      <c r="B125" s="210"/>
      <c r="D125" s="194" t="s">
        <v>172</v>
      </c>
      <c r="E125" s="211" t="s">
        <v>5</v>
      </c>
      <c r="F125" s="212" t="s">
        <v>202</v>
      </c>
      <c r="H125" s="213">
        <v>270.8</v>
      </c>
      <c r="I125" s="214"/>
      <c r="L125" s="210"/>
      <c r="M125" s="215"/>
      <c r="N125" s="216"/>
      <c r="O125" s="216"/>
      <c r="P125" s="216"/>
      <c r="Q125" s="216"/>
      <c r="R125" s="216"/>
      <c r="S125" s="216"/>
      <c r="T125" s="217"/>
      <c r="AT125" s="211" t="s">
        <v>172</v>
      </c>
      <c r="AU125" s="211" t="s">
        <v>83</v>
      </c>
      <c r="AV125" s="13" t="s">
        <v>180</v>
      </c>
      <c r="AW125" s="13" t="s">
        <v>35</v>
      </c>
      <c r="AX125" s="13" t="s">
        <v>72</v>
      </c>
      <c r="AY125" s="211" t="s">
        <v>161</v>
      </c>
    </row>
    <row r="126" spans="2:65" s="12" customFormat="1" ht="13.5">
      <c r="B126" s="198"/>
      <c r="D126" s="194" t="s">
        <v>172</v>
      </c>
      <c r="E126" s="207" t="s">
        <v>5</v>
      </c>
      <c r="F126" s="208" t="s">
        <v>5</v>
      </c>
      <c r="H126" s="209">
        <v>0</v>
      </c>
      <c r="I126" s="203"/>
      <c r="L126" s="198"/>
      <c r="M126" s="204"/>
      <c r="N126" s="205"/>
      <c r="O126" s="205"/>
      <c r="P126" s="205"/>
      <c r="Q126" s="205"/>
      <c r="R126" s="205"/>
      <c r="S126" s="205"/>
      <c r="T126" s="206"/>
      <c r="AT126" s="207" t="s">
        <v>172</v>
      </c>
      <c r="AU126" s="207" t="s">
        <v>83</v>
      </c>
      <c r="AV126" s="12" t="s">
        <v>83</v>
      </c>
      <c r="AW126" s="12" t="s">
        <v>35</v>
      </c>
      <c r="AX126" s="12" t="s">
        <v>72</v>
      </c>
      <c r="AY126" s="207" t="s">
        <v>161</v>
      </c>
    </row>
    <row r="127" spans="2:65" s="12" customFormat="1" ht="13.5">
      <c r="B127" s="198"/>
      <c r="D127" s="194" t="s">
        <v>172</v>
      </c>
      <c r="E127" s="207" t="s">
        <v>5</v>
      </c>
      <c r="F127" s="208" t="s">
        <v>203</v>
      </c>
      <c r="H127" s="209">
        <v>38.25</v>
      </c>
      <c r="I127" s="203"/>
      <c r="L127" s="198"/>
      <c r="M127" s="204"/>
      <c r="N127" s="205"/>
      <c r="O127" s="205"/>
      <c r="P127" s="205"/>
      <c r="Q127" s="205"/>
      <c r="R127" s="205"/>
      <c r="S127" s="205"/>
      <c r="T127" s="206"/>
      <c r="AT127" s="207" t="s">
        <v>172</v>
      </c>
      <c r="AU127" s="207" t="s">
        <v>83</v>
      </c>
      <c r="AV127" s="12" t="s">
        <v>83</v>
      </c>
      <c r="AW127" s="12" t="s">
        <v>35</v>
      </c>
      <c r="AX127" s="12" t="s">
        <v>72</v>
      </c>
      <c r="AY127" s="207" t="s">
        <v>161</v>
      </c>
    </row>
    <row r="128" spans="2:65" s="12" customFormat="1" ht="13.5">
      <c r="B128" s="198"/>
      <c r="D128" s="194" t="s">
        <v>172</v>
      </c>
      <c r="E128" s="207" t="s">
        <v>5</v>
      </c>
      <c r="F128" s="208" t="s">
        <v>204</v>
      </c>
      <c r="H128" s="209">
        <v>24</v>
      </c>
      <c r="I128" s="203"/>
      <c r="L128" s="198"/>
      <c r="M128" s="204"/>
      <c r="N128" s="205"/>
      <c r="O128" s="205"/>
      <c r="P128" s="205"/>
      <c r="Q128" s="205"/>
      <c r="R128" s="205"/>
      <c r="S128" s="205"/>
      <c r="T128" s="206"/>
      <c r="AT128" s="207" t="s">
        <v>172</v>
      </c>
      <c r="AU128" s="207" t="s">
        <v>83</v>
      </c>
      <c r="AV128" s="12" t="s">
        <v>83</v>
      </c>
      <c r="AW128" s="12" t="s">
        <v>35</v>
      </c>
      <c r="AX128" s="12" t="s">
        <v>72</v>
      </c>
      <c r="AY128" s="207" t="s">
        <v>161</v>
      </c>
    </row>
    <row r="129" spans="2:65" s="12" customFormat="1" ht="13.5">
      <c r="B129" s="198"/>
      <c r="D129" s="194" t="s">
        <v>172</v>
      </c>
      <c r="E129" s="207" t="s">
        <v>5</v>
      </c>
      <c r="F129" s="208" t="s">
        <v>205</v>
      </c>
      <c r="H129" s="209">
        <v>64.5</v>
      </c>
      <c r="I129" s="203"/>
      <c r="L129" s="198"/>
      <c r="M129" s="204"/>
      <c r="N129" s="205"/>
      <c r="O129" s="205"/>
      <c r="P129" s="205"/>
      <c r="Q129" s="205"/>
      <c r="R129" s="205"/>
      <c r="S129" s="205"/>
      <c r="T129" s="206"/>
      <c r="AT129" s="207" t="s">
        <v>172</v>
      </c>
      <c r="AU129" s="207" t="s">
        <v>83</v>
      </c>
      <c r="AV129" s="12" t="s">
        <v>83</v>
      </c>
      <c r="AW129" s="12" t="s">
        <v>35</v>
      </c>
      <c r="AX129" s="12" t="s">
        <v>72</v>
      </c>
      <c r="AY129" s="207" t="s">
        <v>161</v>
      </c>
    </row>
    <row r="130" spans="2:65" s="12" customFormat="1" ht="13.5">
      <c r="B130" s="198"/>
      <c r="D130" s="194" t="s">
        <v>172</v>
      </c>
      <c r="E130" s="207" t="s">
        <v>5</v>
      </c>
      <c r="F130" s="208" t="s">
        <v>206</v>
      </c>
      <c r="H130" s="209">
        <v>72.400000000000006</v>
      </c>
      <c r="I130" s="203"/>
      <c r="L130" s="198"/>
      <c r="M130" s="204"/>
      <c r="N130" s="205"/>
      <c r="O130" s="205"/>
      <c r="P130" s="205"/>
      <c r="Q130" s="205"/>
      <c r="R130" s="205"/>
      <c r="S130" s="205"/>
      <c r="T130" s="206"/>
      <c r="AT130" s="207" t="s">
        <v>172</v>
      </c>
      <c r="AU130" s="207" t="s">
        <v>83</v>
      </c>
      <c r="AV130" s="12" t="s">
        <v>83</v>
      </c>
      <c r="AW130" s="12" t="s">
        <v>35</v>
      </c>
      <c r="AX130" s="12" t="s">
        <v>72</v>
      </c>
      <c r="AY130" s="207" t="s">
        <v>161</v>
      </c>
    </row>
    <row r="131" spans="2:65" s="12" customFormat="1" ht="13.5">
      <c r="B131" s="198"/>
      <c r="D131" s="194" t="s">
        <v>172</v>
      </c>
      <c r="E131" s="207" t="s">
        <v>5</v>
      </c>
      <c r="F131" s="208" t="s">
        <v>207</v>
      </c>
      <c r="H131" s="209">
        <v>63.75</v>
      </c>
      <c r="I131" s="203"/>
      <c r="L131" s="198"/>
      <c r="M131" s="204"/>
      <c r="N131" s="205"/>
      <c r="O131" s="205"/>
      <c r="P131" s="205"/>
      <c r="Q131" s="205"/>
      <c r="R131" s="205"/>
      <c r="S131" s="205"/>
      <c r="T131" s="206"/>
      <c r="AT131" s="207" t="s">
        <v>172</v>
      </c>
      <c r="AU131" s="207" t="s">
        <v>83</v>
      </c>
      <c r="AV131" s="12" t="s">
        <v>83</v>
      </c>
      <c r="AW131" s="12" t="s">
        <v>35</v>
      </c>
      <c r="AX131" s="12" t="s">
        <v>72</v>
      </c>
      <c r="AY131" s="207" t="s">
        <v>161</v>
      </c>
    </row>
    <row r="132" spans="2:65" s="12" customFormat="1" ht="13.5">
      <c r="B132" s="198"/>
      <c r="D132" s="194" t="s">
        <v>172</v>
      </c>
      <c r="E132" s="207" t="s">
        <v>5</v>
      </c>
      <c r="F132" s="208" t="s">
        <v>208</v>
      </c>
      <c r="H132" s="209">
        <v>34.409999999999997</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65" s="12" customFormat="1" ht="13.5">
      <c r="B133" s="198"/>
      <c r="D133" s="194" t="s">
        <v>172</v>
      </c>
      <c r="E133" s="207" t="s">
        <v>5</v>
      </c>
      <c r="F133" s="208" t="s">
        <v>209</v>
      </c>
      <c r="H133" s="209">
        <v>60.99</v>
      </c>
      <c r="I133" s="203"/>
      <c r="L133" s="198"/>
      <c r="M133" s="204"/>
      <c r="N133" s="205"/>
      <c r="O133" s="205"/>
      <c r="P133" s="205"/>
      <c r="Q133" s="205"/>
      <c r="R133" s="205"/>
      <c r="S133" s="205"/>
      <c r="T133" s="206"/>
      <c r="AT133" s="207" t="s">
        <v>172</v>
      </c>
      <c r="AU133" s="207" t="s">
        <v>83</v>
      </c>
      <c r="AV133" s="12" t="s">
        <v>83</v>
      </c>
      <c r="AW133" s="12" t="s">
        <v>35</v>
      </c>
      <c r="AX133" s="12" t="s">
        <v>72</v>
      </c>
      <c r="AY133" s="207" t="s">
        <v>161</v>
      </c>
    </row>
    <row r="134" spans="2:65" s="13" customFormat="1" ht="13.5">
      <c r="B134" s="210"/>
      <c r="D134" s="194" t="s">
        <v>172</v>
      </c>
      <c r="E134" s="211" t="s">
        <v>5</v>
      </c>
      <c r="F134" s="212" t="s">
        <v>210</v>
      </c>
      <c r="H134" s="213">
        <v>358.3</v>
      </c>
      <c r="I134" s="214"/>
      <c r="L134" s="210"/>
      <c r="M134" s="215"/>
      <c r="N134" s="216"/>
      <c r="O134" s="216"/>
      <c r="P134" s="216"/>
      <c r="Q134" s="216"/>
      <c r="R134" s="216"/>
      <c r="S134" s="216"/>
      <c r="T134" s="217"/>
      <c r="AT134" s="211" t="s">
        <v>172</v>
      </c>
      <c r="AU134" s="211" t="s">
        <v>83</v>
      </c>
      <c r="AV134" s="13" t="s">
        <v>180</v>
      </c>
      <c r="AW134" s="13" t="s">
        <v>35</v>
      </c>
      <c r="AX134" s="13" t="s">
        <v>72</v>
      </c>
      <c r="AY134" s="211" t="s">
        <v>161</v>
      </c>
    </row>
    <row r="135" spans="2:65" s="12" customFormat="1" ht="13.5">
      <c r="B135" s="198"/>
      <c r="D135" s="194" t="s">
        <v>172</v>
      </c>
      <c r="E135" s="207" t="s">
        <v>5</v>
      </c>
      <c r="F135" s="208" t="s">
        <v>5</v>
      </c>
      <c r="H135" s="209">
        <v>0</v>
      </c>
      <c r="I135" s="203"/>
      <c r="L135" s="198"/>
      <c r="M135" s="204"/>
      <c r="N135" s="205"/>
      <c r="O135" s="205"/>
      <c r="P135" s="205"/>
      <c r="Q135" s="205"/>
      <c r="R135" s="205"/>
      <c r="S135" s="205"/>
      <c r="T135" s="206"/>
      <c r="AT135" s="207" t="s">
        <v>172</v>
      </c>
      <c r="AU135" s="207" t="s">
        <v>83</v>
      </c>
      <c r="AV135" s="12" t="s">
        <v>83</v>
      </c>
      <c r="AW135" s="12" t="s">
        <v>35</v>
      </c>
      <c r="AX135" s="12" t="s">
        <v>72</v>
      </c>
      <c r="AY135" s="207" t="s">
        <v>161</v>
      </c>
    </row>
    <row r="136" spans="2:65" s="14" customFormat="1" ht="13.5">
      <c r="B136" s="218"/>
      <c r="D136" s="199" t="s">
        <v>172</v>
      </c>
      <c r="E136" s="219" t="s">
        <v>5</v>
      </c>
      <c r="F136" s="220" t="s">
        <v>211</v>
      </c>
      <c r="H136" s="221">
        <v>629.1</v>
      </c>
      <c r="I136" s="222"/>
      <c r="L136" s="218"/>
      <c r="M136" s="223"/>
      <c r="N136" s="224"/>
      <c r="O136" s="224"/>
      <c r="P136" s="224"/>
      <c r="Q136" s="224"/>
      <c r="R136" s="224"/>
      <c r="S136" s="224"/>
      <c r="T136" s="225"/>
      <c r="AT136" s="226" t="s">
        <v>172</v>
      </c>
      <c r="AU136" s="226" t="s">
        <v>83</v>
      </c>
      <c r="AV136" s="14" t="s">
        <v>168</v>
      </c>
      <c r="AW136" s="14" t="s">
        <v>35</v>
      </c>
      <c r="AX136" s="14" t="s">
        <v>80</v>
      </c>
      <c r="AY136" s="226" t="s">
        <v>161</v>
      </c>
    </row>
    <row r="137" spans="2:65" s="1" customFormat="1" ht="31.5" customHeight="1">
      <c r="B137" s="181"/>
      <c r="C137" s="182" t="s">
        <v>216</v>
      </c>
      <c r="D137" s="182" t="s">
        <v>163</v>
      </c>
      <c r="E137" s="183" t="s">
        <v>217</v>
      </c>
      <c r="F137" s="184" t="s">
        <v>218</v>
      </c>
      <c r="G137" s="185" t="s">
        <v>189</v>
      </c>
      <c r="H137" s="186">
        <v>5.4</v>
      </c>
      <c r="I137" s="187"/>
      <c r="J137" s="188">
        <f>ROUND(I137*H137,2)</f>
        <v>0</v>
      </c>
      <c r="K137" s="184" t="s">
        <v>167</v>
      </c>
      <c r="L137" s="41"/>
      <c r="M137" s="189" t="s">
        <v>5</v>
      </c>
      <c r="N137" s="190" t="s">
        <v>43</v>
      </c>
      <c r="O137" s="42"/>
      <c r="P137" s="191">
        <f>O137*H137</f>
        <v>0</v>
      </c>
      <c r="Q137" s="191">
        <v>0</v>
      </c>
      <c r="R137" s="191">
        <f>Q137*H137</f>
        <v>0</v>
      </c>
      <c r="S137" s="191">
        <v>0</v>
      </c>
      <c r="T137" s="192">
        <f>S137*H137</f>
        <v>0</v>
      </c>
      <c r="AR137" s="24" t="s">
        <v>168</v>
      </c>
      <c r="AT137" s="24" t="s">
        <v>163</v>
      </c>
      <c r="AU137" s="24" t="s">
        <v>83</v>
      </c>
      <c r="AY137" s="24" t="s">
        <v>161</v>
      </c>
      <c r="BE137" s="193">
        <f>IF(N137="základní",J137,0)</f>
        <v>0</v>
      </c>
      <c r="BF137" s="193">
        <f>IF(N137="snížená",J137,0)</f>
        <v>0</v>
      </c>
      <c r="BG137" s="193">
        <f>IF(N137="zákl. přenesená",J137,0)</f>
        <v>0</v>
      </c>
      <c r="BH137" s="193">
        <f>IF(N137="sníž. přenesená",J137,0)</f>
        <v>0</v>
      </c>
      <c r="BI137" s="193">
        <f>IF(N137="nulová",J137,0)</f>
        <v>0</v>
      </c>
      <c r="BJ137" s="24" t="s">
        <v>80</v>
      </c>
      <c r="BK137" s="193">
        <f>ROUND(I137*H137,2)</f>
        <v>0</v>
      </c>
      <c r="BL137" s="24" t="s">
        <v>168</v>
      </c>
      <c r="BM137" s="24" t="s">
        <v>219</v>
      </c>
    </row>
    <row r="138" spans="2:65" s="1" customFormat="1" ht="94.5">
      <c r="B138" s="41"/>
      <c r="D138" s="194" t="s">
        <v>170</v>
      </c>
      <c r="F138" s="195" t="s">
        <v>220</v>
      </c>
      <c r="I138" s="196"/>
      <c r="L138" s="41"/>
      <c r="M138" s="197"/>
      <c r="N138" s="42"/>
      <c r="O138" s="42"/>
      <c r="P138" s="42"/>
      <c r="Q138" s="42"/>
      <c r="R138" s="42"/>
      <c r="S138" s="42"/>
      <c r="T138" s="70"/>
      <c r="AT138" s="24" t="s">
        <v>170</v>
      </c>
      <c r="AU138" s="24" t="s">
        <v>83</v>
      </c>
    </row>
    <row r="139" spans="2:65" s="12" customFormat="1" ht="13.5">
      <c r="B139" s="198"/>
      <c r="D139" s="199" t="s">
        <v>172</v>
      </c>
      <c r="E139" s="200" t="s">
        <v>5</v>
      </c>
      <c r="F139" s="201" t="s">
        <v>221</v>
      </c>
      <c r="H139" s="202">
        <v>5.4</v>
      </c>
      <c r="I139" s="203"/>
      <c r="L139" s="198"/>
      <c r="M139" s="204"/>
      <c r="N139" s="205"/>
      <c r="O139" s="205"/>
      <c r="P139" s="205"/>
      <c r="Q139" s="205"/>
      <c r="R139" s="205"/>
      <c r="S139" s="205"/>
      <c r="T139" s="206"/>
      <c r="AT139" s="207" t="s">
        <v>172</v>
      </c>
      <c r="AU139" s="207" t="s">
        <v>83</v>
      </c>
      <c r="AV139" s="12" t="s">
        <v>83</v>
      </c>
      <c r="AW139" s="12" t="s">
        <v>35</v>
      </c>
      <c r="AX139" s="12" t="s">
        <v>80</v>
      </c>
      <c r="AY139" s="207" t="s">
        <v>161</v>
      </c>
    </row>
    <row r="140" spans="2:65" s="1" customFormat="1" ht="31.5" customHeight="1">
      <c r="B140" s="181"/>
      <c r="C140" s="182" t="s">
        <v>222</v>
      </c>
      <c r="D140" s="182" t="s">
        <v>163</v>
      </c>
      <c r="E140" s="183" t="s">
        <v>223</v>
      </c>
      <c r="F140" s="184" t="s">
        <v>224</v>
      </c>
      <c r="G140" s="185" t="s">
        <v>189</v>
      </c>
      <c r="H140" s="186">
        <v>5.4</v>
      </c>
      <c r="I140" s="187"/>
      <c r="J140" s="188">
        <f>ROUND(I140*H140,2)</f>
        <v>0</v>
      </c>
      <c r="K140" s="184" t="s">
        <v>167</v>
      </c>
      <c r="L140" s="41"/>
      <c r="M140" s="189" t="s">
        <v>5</v>
      </c>
      <c r="N140" s="190" t="s">
        <v>43</v>
      </c>
      <c r="O140" s="42"/>
      <c r="P140" s="191">
        <f>O140*H140</f>
        <v>0</v>
      </c>
      <c r="Q140" s="191">
        <v>0</v>
      </c>
      <c r="R140" s="191">
        <f>Q140*H140</f>
        <v>0</v>
      </c>
      <c r="S140" s="191">
        <v>0</v>
      </c>
      <c r="T140" s="192">
        <f>S140*H140</f>
        <v>0</v>
      </c>
      <c r="AR140" s="24" t="s">
        <v>168</v>
      </c>
      <c r="AT140" s="24" t="s">
        <v>163</v>
      </c>
      <c r="AU140" s="24" t="s">
        <v>83</v>
      </c>
      <c r="AY140" s="24" t="s">
        <v>161</v>
      </c>
      <c r="BE140" s="193">
        <f>IF(N140="základní",J140,0)</f>
        <v>0</v>
      </c>
      <c r="BF140" s="193">
        <f>IF(N140="snížená",J140,0)</f>
        <v>0</v>
      </c>
      <c r="BG140" s="193">
        <f>IF(N140="zákl. přenesená",J140,0)</f>
        <v>0</v>
      </c>
      <c r="BH140" s="193">
        <f>IF(N140="sníž. přenesená",J140,0)</f>
        <v>0</v>
      </c>
      <c r="BI140" s="193">
        <f>IF(N140="nulová",J140,0)</f>
        <v>0</v>
      </c>
      <c r="BJ140" s="24" t="s">
        <v>80</v>
      </c>
      <c r="BK140" s="193">
        <f>ROUND(I140*H140,2)</f>
        <v>0</v>
      </c>
      <c r="BL140" s="24" t="s">
        <v>168</v>
      </c>
      <c r="BM140" s="24" t="s">
        <v>225</v>
      </c>
    </row>
    <row r="141" spans="2:65" s="1" customFormat="1" ht="94.5">
      <c r="B141" s="41"/>
      <c r="D141" s="194" t="s">
        <v>170</v>
      </c>
      <c r="F141" s="195" t="s">
        <v>220</v>
      </c>
      <c r="I141" s="196"/>
      <c r="L141" s="41"/>
      <c r="M141" s="197"/>
      <c r="N141" s="42"/>
      <c r="O141" s="42"/>
      <c r="P141" s="42"/>
      <c r="Q141" s="42"/>
      <c r="R141" s="42"/>
      <c r="S141" s="42"/>
      <c r="T141" s="70"/>
      <c r="AT141" s="24" t="s">
        <v>170</v>
      </c>
      <c r="AU141" s="24" t="s">
        <v>83</v>
      </c>
    </row>
    <row r="142" spans="2:65" s="12" customFormat="1" ht="13.5">
      <c r="B142" s="198"/>
      <c r="D142" s="199" t="s">
        <v>172</v>
      </c>
      <c r="E142" s="200" t="s">
        <v>5</v>
      </c>
      <c r="F142" s="201" t="s">
        <v>221</v>
      </c>
      <c r="H142" s="202">
        <v>5.4</v>
      </c>
      <c r="I142" s="203"/>
      <c r="L142" s="198"/>
      <c r="M142" s="204"/>
      <c r="N142" s="205"/>
      <c r="O142" s="205"/>
      <c r="P142" s="205"/>
      <c r="Q142" s="205"/>
      <c r="R142" s="205"/>
      <c r="S142" s="205"/>
      <c r="T142" s="206"/>
      <c r="AT142" s="207" t="s">
        <v>172</v>
      </c>
      <c r="AU142" s="207" t="s">
        <v>83</v>
      </c>
      <c r="AV142" s="12" t="s">
        <v>83</v>
      </c>
      <c r="AW142" s="12" t="s">
        <v>35</v>
      </c>
      <c r="AX142" s="12" t="s">
        <v>80</v>
      </c>
      <c r="AY142" s="207" t="s">
        <v>161</v>
      </c>
    </row>
    <row r="143" spans="2:65" s="1" customFormat="1" ht="44.25" customHeight="1">
      <c r="B143" s="181"/>
      <c r="C143" s="182" t="s">
        <v>226</v>
      </c>
      <c r="D143" s="182" t="s">
        <v>163</v>
      </c>
      <c r="E143" s="183" t="s">
        <v>227</v>
      </c>
      <c r="F143" s="184" t="s">
        <v>228</v>
      </c>
      <c r="G143" s="185" t="s">
        <v>189</v>
      </c>
      <c r="H143" s="186">
        <v>2.8639999999999999</v>
      </c>
      <c r="I143" s="187"/>
      <c r="J143" s="188">
        <f>ROUND(I143*H143,2)</f>
        <v>0</v>
      </c>
      <c r="K143" s="184" t="s">
        <v>167</v>
      </c>
      <c r="L143" s="41"/>
      <c r="M143" s="189" t="s">
        <v>5</v>
      </c>
      <c r="N143" s="190" t="s">
        <v>43</v>
      </c>
      <c r="O143" s="42"/>
      <c r="P143" s="191">
        <f>O143*H143</f>
        <v>0</v>
      </c>
      <c r="Q143" s="191">
        <v>0</v>
      </c>
      <c r="R143" s="191">
        <f>Q143*H143</f>
        <v>0</v>
      </c>
      <c r="S143" s="191">
        <v>0</v>
      </c>
      <c r="T143" s="192">
        <f>S143*H143</f>
        <v>0</v>
      </c>
      <c r="AR143" s="24" t="s">
        <v>168</v>
      </c>
      <c r="AT143" s="24" t="s">
        <v>163</v>
      </c>
      <c r="AU143" s="24" t="s">
        <v>83</v>
      </c>
      <c r="AY143" s="24" t="s">
        <v>161</v>
      </c>
      <c r="BE143" s="193">
        <f>IF(N143="základní",J143,0)</f>
        <v>0</v>
      </c>
      <c r="BF143" s="193">
        <f>IF(N143="snížená",J143,0)</f>
        <v>0</v>
      </c>
      <c r="BG143" s="193">
        <f>IF(N143="zákl. přenesená",J143,0)</f>
        <v>0</v>
      </c>
      <c r="BH143" s="193">
        <f>IF(N143="sníž. přenesená",J143,0)</f>
        <v>0</v>
      </c>
      <c r="BI143" s="193">
        <f>IF(N143="nulová",J143,0)</f>
        <v>0</v>
      </c>
      <c r="BJ143" s="24" t="s">
        <v>80</v>
      </c>
      <c r="BK143" s="193">
        <f>ROUND(I143*H143,2)</f>
        <v>0</v>
      </c>
      <c r="BL143" s="24" t="s">
        <v>168</v>
      </c>
      <c r="BM143" s="24" t="s">
        <v>229</v>
      </c>
    </row>
    <row r="144" spans="2:65" s="1" customFormat="1" ht="54">
      <c r="B144" s="41"/>
      <c r="D144" s="194" t="s">
        <v>170</v>
      </c>
      <c r="F144" s="195" t="s">
        <v>230</v>
      </c>
      <c r="I144" s="196"/>
      <c r="L144" s="41"/>
      <c r="M144" s="197"/>
      <c r="N144" s="42"/>
      <c r="O144" s="42"/>
      <c r="P144" s="42"/>
      <c r="Q144" s="42"/>
      <c r="R144" s="42"/>
      <c r="S144" s="42"/>
      <c r="T144" s="70"/>
      <c r="AT144" s="24" t="s">
        <v>170</v>
      </c>
      <c r="AU144" s="24" t="s">
        <v>83</v>
      </c>
    </row>
    <row r="145" spans="2:65" s="12" customFormat="1" ht="13.5">
      <c r="B145" s="198"/>
      <c r="D145" s="194" t="s">
        <v>172</v>
      </c>
      <c r="E145" s="207" t="s">
        <v>5</v>
      </c>
      <c r="F145" s="208" t="s">
        <v>231</v>
      </c>
      <c r="H145" s="209">
        <v>0.86399999999999999</v>
      </c>
      <c r="I145" s="203"/>
      <c r="L145" s="198"/>
      <c r="M145" s="204"/>
      <c r="N145" s="205"/>
      <c r="O145" s="205"/>
      <c r="P145" s="205"/>
      <c r="Q145" s="205"/>
      <c r="R145" s="205"/>
      <c r="S145" s="205"/>
      <c r="T145" s="206"/>
      <c r="AT145" s="207" t="s">
        <v>172</v>
      </c>
      <c r="AU145" s="207" t="s">
        <v>83</v>
      </c>
      <c r="AV145" s="12" t="s">
        <v>83</v>
      </c>
      <c r="AW145" s="12" t="s">
        <v>35</v>
      </c>
      <c r="AX145" s="12" t="s">
        <v>72</v>
      </c>
      <c r="AY145" s="207" t="s">
        <v>161</v>
      </c>
    </row>
    <row r="146" spans="2:65" s="12" customFormat="1" ht="13.5">
      <c r="B146" s="198"/>
      <c r="D146" s="194" t="s">
        <v>172</v>
      </c>
      <c r="E146" s="207" t="s">
        <v>5</v>
      </c>
      <c r="F146" s="208" t="s">
        <v>232</v>
      </c>
      <c r="H146" s="209">
        <v>2</v>
      </c>
      <c r="I146" s="203"/>
      <c r="L146" s="198"/>
      <c r="M146" s="204"/>
      <c r="N146" s="205"/>
      <c r="O146" s="205"/>
      <c r="P146" s="205"/>
      <c r="Q146" s="205"/>
      <c r="R146" s="205"/>
      <c r="S146" s="205"/>
      <c r="T146" s="206"/>
      <c r="AT146" s="207" t="s">
        <v>172</v>
      </c>
      <c r="AU146" s="207" t="s">
        <v>83</v>
      </c>
      <c r="AV146" s="12" t="s">
        <v>83</v>
      </c>
      <c r="AW146" s="12" t="s">
        <v>35</v>
      </c>
      <c r="AX146" s="12" t="s">
        <v>72</v>
      </c>
      <c r="AY146" s="207" t="s">
        <v>161</v>
      </c>
    </row>
    <row r="147" spans="2:65" s="14" customFormat="1" ht="13.5">
      <c r="B147" s="218"/>
      <c r="D147" s="199" t="s">
        <v>172</v>
      </c>
      <c r="E147" s="219" t="s">
        <v>5</v>
      </c>
      <c r="F147" s="220" t="s">
        <v>211</v>
      </c>
      <c r="H147" s="221">
        <v>2.8639999999999999</v>
      </c>
      <c r="I147" s="222"/>
      <c r="L147" s="218"/>
      <c r="M147" s="223"/>
      <c r="N147" s="224"/>
      <c r="O147" s="224"/>
      <c r="P147" s="224"/>
      <c r="Q147" s="224"/>
      <c r="R147" s="224"/>
      <c r="S147" s="224"/>
      <c r="T147" s="225"/>
      <c r="AT147" s="226" t="s">
        <v>172</v>
      </c>
      <c r="AU147" s="226" t="s">
        <v>83</v>
      </c>
      <c r="AV147" s="14" t="s">
        <v>168</v>
      </c>
      <c r="AW147" s="14" t="s">
        <v>35</v>
      </c>
      <c r="AX147" s="14" t="s">
        <v>80</v>
      </c>
      <c r="AY147" s="226" t="s">
        <v>161</v>
      </c>
    </row>
    <row r="148" spans="2:65" s="1" customFormat="1" ht="44.25" customHeight="1">
      <c r="B148" s="181"/>
      <c r="C148" s="182" t="s">
        <v>233</v>
      </c>
      <c r="D148" s="182" t="s">
        <v>163</v>
      </c>
      <c r="E148" s="183" t="s">
        <v>234</v>
      </c>
      <c r="F148" s="184" t="s">
        <v>235</v>
      </c>
      <c r="G148" s="185" t="s">
        <v>189</v>
      </c>
      <c r="H148" s="186">
        <v>529.95000000000005</v>
      </c>
      <c r="I148" s="187"/>
      <c r="J148" s="188">
        <f>ROUND(I148*H148,2)</f>
        <v>0</v>
      </c>
      <c r="K148" s="184" t="s">
        <v>167</v>
      </c>
      <c r="L148" s="41"/>
      <c r="M148" s="189" t="s">
        <v>5</v>
      </c>
      <c r="N148" s="190" t="s">
        <v>43</v>
      </c>
      <c r="O148" s="42"/>
      <c r="P148" s="191">
        <f>O148*H148</f>
        <v>0</v>
      </c>
      <c r="Q148" s="191">
        <v>0</v>
      </c>
      <c r="R148" s="191">
        <f>Q148*H148</f>
        <v>0</v>
      </c>
      <c r="S148" s="191">
        <v>0</v>
      </c>
      <c r="T148" s="192">
        <f>S148*H148</f>
        <v>0</v>
      </c>
      <c r="AR148" s="24" t="s">
        <v>168</v>
      </c>
      <c r="AT148" s="24" t="s">
        <v>163</v>
      </c>
      <c r="AU148" s="24" t="s">
        <v>83</v>
      </c>
      <c r="AY148" s="24" t="s">
        <v>161</v>
      </c>
      <c r="BE148" s="193">
        <f>IF(N148="základní",J148,0)</f>
        <v>0</v>
      </c>
      <c r="BF148" s="193">
        <f>IF(N148="snížená",J148,0)</f>
        <v>0</v>
      </c>
      <c r="BG148" s="193">
        <f>IF(N148="zákl. přenesená",J148,0)</f>
        <v>0</v>
      </c>
      <c r="BH148" s="193">
        <f>IF(N148="sníž. přenesená",J148,0)</f>
        <v>0</v>
      </c>
      <c r="BI148" s="193">
        <f>IF(N148="nulová",J148,0)</f>
        <v>0</v>
      </c>
      <c r="BJ148" s="24" t="s">
        <v>80</v>
      </c>
      <c r="BK148" s="193">
        <f>ROUND(I148*H148,2)</f>
        <v>0</v>
      </c>
      <c r="BL148" s="24" t="s">
        <v>168</v>
      </c>
      <c r="BM148" s="24" t="s">
        <v>236</v>
      </c>
    </row>
    <row r="149" spans="2:65" s="1" customFormat="1" ht="175.5">
      <c r="B149" s="41"/>
      <c r="D149" s="194" t="s">
        <v>170</v>
      </c>
      <c r="F149" s="195" t="s">
        <v>237</v>
      </c>
      <c r="I149" s="196"/>
      <c r="L149" s="41"/>
      <c r="M149" s="197"/>
      <c r="N149" s="42"/>
      <c r="O149" s="42"/>
      <c r="P149" s="42"/>
      <c r="Q149" s="42"/>
      <c r="R149" s="42"/>
      <c r="S149" s="42"/>
      <c r="T149" s="70"/>
      <c r="AT149" s="24" t="s">
        <v>170</v>
      </c>
      <c r="AU149" s="24" t="s">
        <v>83</v>
      </c>
    </row>
    <row r="150" spans="2:65" s="12" customFormat="1" ht="13.5">
      <c r="B150" s="198"/>
      <c r="D150" s="199" t="s">
        <v>172</v>
      </c>
      <c r="E150" s="200" t="s">
        <v>5</v>
      </c>
      <c r="F150" s="201" t="s">
        <v>238</v>
      </c>
      <c r="H150" s="202">
        <v>529.95000000000005</v>
      </c>
      <c r="I150" s="203"/>
      <c r="L150" s="198"/>
      <c r="M150" s="204"/>
      <c r="N150" s="205"/>
      <c r="O150" s="205"/>
      <c r="P150" s="205"/>
      <c r="Q150" s="205"/>
      <c r="R150" s="205"/>
      <c r="S150" s="205"/>
      <c r="T150" s="206"/>
      <c r="AT150" s="207" t="s">
        <v>172</v>
      </c>
      <c r="AU150" s="207" t="s">
        <v>83</v>
      </c>
      <c r="AV150" s="12" t="s">
        <v>83</v>
      </c>
      <c r="AW150" s="12" t="s">
        <v>35</v>
      </c>
      <c r="AX150" s="12" t="s">
        <v>80</v>
      </c>
      <c r="AY150" s="207" t="s">
        <v>161</v>
      </c>
    </row>
    <row r="151" spans="2:65" s="1" customFormat="1" ht="44.25" customHeight="1">
      <c r="B151" s="181"/>
      <c r="C151" s="182" t="s">
        <v>239</v>
      </c>
      <c r="D151" s="182" t="s">
        <v>163</v>
      </c>
      <c r="E151" s="183" t="s">
        <v>240</v>
      </c>
      <c r="F151" s="184" t="s">
        <v>241</v>
      </c>
      <c r="G151" s="185" t="s">
        <v>189</v>
      </c>
      <c r="H151" s="186">
        <v>555.00400000000002</v>
      </c>
      <c r="I151" s="187"/>
      <c r="J151" s="188">
        <f>ROUND(I151*H151,2)</f>
        <v>0</v>
      </c>
      <c r="K151" s="184" t="s">
        <v>167</v>
      </c>
      <c r="L151" s="41"/>
      <c r="M151" s="189" t="s">
        <v>5</v>
      </c>
      <c r="N151" s="190" t="s">
        <v>43</v>
      </c>
      <c r="O151" s="42"/>
      <c r="P151" s="191">
        <f>O151*H151</f>
        <v>0</v>
      </c>
      <c r="Q151" s="191">
        <v>0</v>
      </c>
      <c r="R151" s="191">
        <f>Q151*H151</f>
        <v>0</v>
      </c>
      <c r="S151" s="191">
        <v>0</v>
      </c>
      <c r="T151" s="192">
        <f>S151*H151</f>
        <v>0</v>
      </c>
      <c r="AR151" s="24" t="s">
        <v>168</v>
      </c>
      <c r="AT151" s="24" t="s">
        <v>163</v>
      </c>
      <c r="AU151" s="24" t="s">
        <v>83</v>
      </c>
      <c r="AY151" s="24" t="s">
        <v>161</v>
      </c>
      <c r="BE151" s="193">
        <f>IF(N151="základní",J151,0)</f>
        <v>0</v>
      </c>
      <c r="BF151" s="193">
        <f>IF(N151="snížená",J151,0)</f>
        <v>0</v>
      </c>
      <c r="BG151" s="193">
        <f>IF(N151="zákl. přenesená",J151,0)</f>
        <v>0</v>
      </c>
      <c r="BH151" s="193">
        <f>IF(N151="sníž. přenesená",J151,0)</f>
        <v>0</v>
      </c>
      <c r="BI151" s="193">
        <f>IF(N151="nulová",J151,0)</f>
        <v>0</v>
      </c>
      <c r="BJ151" s="24" t="s">
        <v>80</v>
      </c>
      <c r="BK151" s="193">
        <f>ROUND(I151*H151,2)</f>
        <v>0</v>
      </c>
      <c r="BL151" s="24" t="s">
        <v>168</v>
      </c>
      <c r="BM151" s="24" t="s">
        <v>242</v>
      </c>
    </row>
    <row r="152" spans="2:65" s="1" customFormat="1" ht="175.5">
      <c r="B152" s="41"/>
      <c r="D152" s="194" t="s">
        <v>170</v>
      </c>
      <c r="F152" s="195" t="s">
        <v>237</v>
      </c>
      <c r="I152" s="196"/>
      <c r="L152" s="41"/>
      <c r="M152" s="197"/>
      <c r="N152" s="42"/>
      <c r="O152" s="42"/>
      <c r="P152" s="42"/>
      <c r="Q152" s="42"/>
      <c r="R152" s="42"/>
      <c r="S152" s="42"/>
      <c r="T152" s="70"/>
      <c r="AT152" s="24" t="s">
        <v>170</v>
      </c>
      <c r="AU152" s="24" t="s">
        <v>83</v>
      </c>
    </row>
    <row r="153" spans="2:65" s="12" customFormat="1" ht="13.5">
      <c r="B153" s="198"/>
      <c r="D153" s="199" t="s">
        <v>172</v>
      </c>
      <c r="E153" s="200" t="s">
        <v>5</v>
      </c>
      <c r="F153" s="201" t="s">
        <v>243</v>
      </c>
      <c r="H153" s="202">
        <v>555.00400000000002</v>
      </c>
      <c r="I153" s="203"/>
      <c r="L153" s="198"/>
      <c r="M153" s="204"/>
      <c r="N153" s="205"/>
      <c r="O153" s="205"/>
      <c r="P153" s="205"/>
      <c r="Q153" s="205"/>
      <c r="R153" s="205"/>
      <c r="S153" s="205"/>
      <c r="T153" s="206"/>
      <c r="AT153" s="207" t="s">
        <v>172</v>
      </c>
      <c r="AU153" s="207" t="s">
        <v>83</v>
      </c>
      <c r="AV153" s="12" t="s">
        <v>83</v>
      </c>
      <c r="AW153" s="12" t="s">
        <v>35</v>
      </c>
      <c r="AX153" s="12" t="s">
        <v>80</v>
      </c>
      <c r="AY153" s="207" t="s">
        <v>161</v>
      </c>
    </row>
    <row r="154" spans="2:65" s="1" customFormat="1" ht="44.25" customHeight="1">
      <c r="B154" s="181"/>
      <c r="C154" s="182" t="s">
        <v>244</v>
      </c>
      <c r="D154" s="182" t="s">
        <v>163</v>
      </c>
      <c r="E154" s="183" t="s">
        <v>245</v>
      </c>
      <c r="F154" s="184" t="s">
        <v>246</v>
      </c>
      <c r="G154" s="185" t="s">
        <v>189</v>
      </c>
      <c r="H154" s="186">
        <v>6660.0479999999998</v>
      </c>
      <c r="I154" s="187"/>
      <c r="J154" s="188">
        <f>ROUND(I154*H154,2)</f>
        <v>0</v>
      </c>
      <c r="K154" s="184" t="s">
        <v>167</v>
      </c>
      <c r="L154" s="41"/>
      <c r="M154" s="189" t="s">
        <v>5</v>
      </c>
      <c r="N154" s="190" t="s">
        <v>43</v>
      </c>
      <c r="O154" s="42"/>
      <c r="P154" s="191">
        <f>O154*H154</f>
        <v>0</v>
      </c>
      <c r="Q154" s="191">
        <v>0</v>
      </c>
      <c r="R154" s="191">
        <f>Q154*H154</f>
        <v>0</v>
      </c>
      <c r="S154" s="191">
        <v>0</v>
      </c>
      <c r="T154" s="192">
        <f>S154*H154</f>
        <v>0</v>
      </c>
      <c r="AR154" s="24" t="s">
        <v>168</v>
      </c>
      <c r="AT154" s="24" t="s">
        <v>163</v>
      </c>
      <c r="AU154" s="24" t="s">
        <v>83</v>
      </c>
      <c r="AY154" s="24" t="s">
        <v>161</v>
      </c>
      <c r="BE154" s="193">
        <f>IF(N154="základní",J154,0)</f>
        <v>0</v>
      </c>
      <c r="BF154" s="193">
        <f>IF(N154="snížená",J154,0)</f>
        <v>0</v>
      </c>
      <c r="BG154" s="193">
        <f>IF(N154="zákl. přenesená",J154,0)</f>
        <v>0</v>
      </c>
      <c r="BH154" s="193">
        <f>IF(N154="sníž. přenesená",J154,0)</f>
        <v>0</v>
      </c>
      <c r="BI154" s="193">
        <f>IF(N154="nulová",J154,0)</f>
        <v>0</v>
      </c>
      <c r="BJ154" s="24" t="s">
        <v>80</v>
      </c>
      <c r="BK154" s="193">
        <f>ROUND(I154*H154,2)</f>
        <v>0</v>
      </c>
      <c r="BL154" s="24" t="s">
        <v>168</v>
      </c>
      <c r="BM154" s="24" t="s">
        <v>247</v>
      </c>
    </row>
    <row r="155" spans="2:65" s="1" customFormat="1" ht="175.5">
      <c r="B155" s="41"/>
      <c r="D155" s="194" t="s">
        <v>170</v>
      </c>
      <c r="F155" s="195" t="s">
        <v>237</v>
      </c>
      <c r="I155" s="196"/>
      <c r="L155" s="41"/>
      <c r="M155" s="197"/>
      <c r="N155" s="42"/>
      <c r="O155" s="42"/>
      <c r="P155" s="42"/>
      <c r="Q155" s="42"/>
      <c r="R155" s="42"/>
      <c r="S155" s="42"/>
      <c r="T155" s="70"/>
      <c r="AT155" s="24" t="s">
        <v>170</v>
      </c>
      <c r="AU155" s="24" t="s">
        <v>83</v>
      </c>
    </row>
    <row r="156" spans="2:65" s="12" customFormat="1" ht="13.5">
      <c r="B156" s="198"/>
      <c r="D156" s="199" t="s">
        <v>172</v>
      </c>
      <c r="E156" s="200" t="s">
        <v>5</v>
      </c>
      <c r="F156" s="201" t="s">
        <v>248</v>
      </c>
      <c r="H156" s="202">
        <v>6660.0479999999998</v>
      </c>
      <c r="I156" s="203"/>
      <c r="L156" s="198"/>
      <c r="M156" s="204"/>
      <c r="N156" s="205"/>
      <c r="O156" s="205"/>
      <c r="P156" s="205"/>
      <c r="Q156" s="205"/>
      <c r="R156" s="205"/>
      <c r="S156" s="205"/>
      <c r="T156" s="206"/>
      <c r="AT156" s="207" t="s">
        <v>172</v>
      </c>
      <c r="AU156" s="207" t="s">
        <v>83</v>
      </c>
      <c r="AV156" s="12" t="s">
        <v>83</v>
      </c>
      <c r="AW156" s="12" t="s">
        <v>35</v>
      </c>
      <c r="AX156" s="12" t="s">
        <v>80</v>
      </c>
      <c r="AY156" s="207" t="s">
        <v>161</v>
      </c>
    </row>
    <row r="157" spans="2:65" s="1" customFormat="1" ht="31.5" customHeight="1">
      <c r="B157" s="181"/>
      <c r="C157" s="182" t="s">
        <v>249</v>
      </c>
      <c r="D157" s="182" t="s">
        <v>163</v>
      </c>
      <c r="E157" s="183" t="s">
        <v>250</v>
      </c>
      <c r="F157" s="184" t="s">
        <v>251</v>
      </c>
      <c r="G157" s="185" t="s">
        <v>189</v>
      </c>
      <c r="H157" s="186">
        <v>1084.954</v>
      </c>
      <c r="I157" s="187"/>
      <c r="J157" s="188">
        <f>ROUND(I157*H157,2)</f>
        <v>0</v>
      </c>
      <c r="K157" s="184" t="s">
        <v>167</v>
      </c>
      <c r="L157" s="41"/>
      <c r="M157" s="189" t="s">
        <v>5</v>
      </c>
      <c r="N157" s="190" t="s">
        <v>43</v>
      </c>
      <c r="O157" s="42"/>
      <c r="P157" s="191">
        <f>O157*H157</f>
        <v>0</v>
      </c>
      <c r="Q157" s="191">
        <v>0</v>
      </c>
      <c r="R157" s="191">
        <f>Q157*H157</f>
        <v>0</v>
      </c>
      <c r="S157" s="191">
        <v>0</v>
      </c>
      <c r="T157" s="192">
        <f>S157*H157</f>
        <v>0</v>
      </c>
      <c r="AR157" s="24" t="s">
        <v>168</v>
      </c>
      <c r="AT157" s="24" t="s">
        <v>163</v>
      </c>
      <c r="AU157" s="24" t="s">
        <v>83</v>
      </c>
      <c r="AY157" s="24" t="s">
        <v>161</v>
      </c>
      <c r="BE157" s="193">
        <f>IF(N157="základní",J157,0)</f>
        <v>0</v>
      </c>
      <c r="BF157" s="193">
        <f>IF(N157="snížená",J157,0)</f>
        <v>0</v>
      </c>
      <c r="BG157" s="193">
        <f>IF(N157="zákl. přenesená",J157,0)</f>
        <v>0</v>
      </c>
      <c r="BH157" s="193">
        <f>IF(N157="sníž. přenesená",J157,0)</f>
        <v>0</v>
      </c>
      <c r="BI157" s="193">
        <f>IF(N157="nulová",J157,0)</f>
        <v>0</v>
      </c>
      <c r="BJ157" s="24" t="s">
        <v>80</v>
      </c>
      <c r="BK157" s="193">
        <f>ROUND(I157*H157,2)</f>
        <v>0</v>
      </c>
      <c r="BL157" s="24" t="s">
        <v>168</v>
      </c>
      <c r="BM157" s="24" t="s">
        <v>252</v>
      </c>
    </row>
    <row r="158" spans="2:65" s="1" customFormat="1" ht="148.5">
      <c r="B158" s="41"/>
      <c r="D158" s="194" t="s">
        <v>170</v>
      </c>
      <c r="F158" s="195" t="s">
        <v>253</v>
      </c>
      <c r="I158" s="196"/>
      <c r="L158" s="41"/>
      <c r="M158" s="197"/>
      <c r="N158" s="42"/>
      <c r="O158" s="42"/>
      <c r="P158" s="42"/>
      <c r="Q158" s="42"/>
      <c r="R158" s="42"/>
      <c r="S158" s="42"/>
      <c r="T158" s="70"/>
      <c r="AT158" s="24" t="s">
        <v>170</v>
      </c>
      <c r="AU158" s="24" t="s">
        <v>83</v>
      </c>
    </row>
    <row r="159" spans="2:65" s="12" customFormat="1" ht="13.5">
      <c r="B159" s="198"/>
      <c r="D159" s="194" t="s">
        <v>172</v>
      </c>
      <c r="E159" s="207" t="s">
        <v>5</v>
      </c>
      <c r="F159" s="208" t="s">
        <v>238</v>
      </c>
      <c r="H159" s="209">
        <v>529.95000000000005</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2" customFormat="1" ht="13.5">
      <c r="B160" s="198"/>
      <c r="D160" s="194" t="s">
        <v>172</v>
      </c>
      <c r="E160" s="207" t="s">
        <v>5</v>
      </c>
      <c r="F160" s="208" t="s">
        <v>243</v>
      </c>
      <c r="H160" s="209">
        <v>555.00400000000002</v>
      </c>
      <c r="I160" s="203"/>
      <c r="L160" s="198"/>
      <c r="M160" s="204"/>
      <c r="N160" s="205"/>
      <c r="O160" s="205"/>
      <c r="P160" s="205"/>
      <c r="Q160" s="205"/>
      <c r="R160" s="205"/>
      <c r="S160" s="205"/>
      <c r="T160" s="206"/>
      <c r="AT160" s="207" t="s">
        <v>172</v>
      </c>
      <c r="AU160" s="207" t="s">
        <v>83</v>
      </c>
      <c r="AV160" s="12" t="s">
        <v>83</v>
      </c>
      <c r="AW160" s="12" t="s">
        <v>35</v>
      </c>
      <c r="AX160" s="12" t="s">
        <v>72</v>
      </c>
      <c r="AY160" s="207" t="s">
        <v>161</v>
      </c>
    </row>
    <row r="161" spans="2:65" s="14" customFormat="1" ht="13.5">
      <c r="B161" s="218"/>
      <c r="D161" s="199" t="s">
        <v>172</v>
      </c>
      <c r="E161" s="219" t="s">
        <v>5</v>
      </c>
      <c r="F161" s="220" t="s">
        <v>211</v>
      </c>
      <c r="H161" s="221">
        <v>1084.954</v>
      </c>
      <c r="I161" s="222"/>
      <c r="L161" s="218"/>
      <c r="M161" s="223"/>
      <c r="N161" s="224"/>
      <c r="O161" s="224"/>
      <c r="P161" s="224"/>
      <c r="Q161" s="224"/>
      <c r="R161" s="224"/>
      <c r="S161" s="224"/>
      <c r="T161" s="225"/>
      <c r="AT161" s="226" t="s">
        <v>172</v>
      </c>
      <c r="AU161" s="226" t="s">
        <v>83</v>
      </c>
      <c r="AV161" s="14" t="s">
        <v>168</v>
      </c>
      <c r="AW161" s="14" t="s">
        <v>35</v>
      </c>
      <c r="AX161" s="14" t="s">
        <v>80</v>
      </c>
      <c r="AY161" s="226" t="s">
        <v>161</v>
      </c>
    </row>
    <row r="162" spans="2:65" s="1" customFormat="1" ht="57" customHeight="1">
      <c r="B162" s="181"/>
      <c r="C162" s="182" t="s">
        <v>254</v>
      </c>
      <c r="D162" s="182" t="s">
        <v>163</v>
      </c>
      <c r="E162" s="183" t="s">
        <v>255</v>
      </c>
      <c r="F162" s="184" t="s">
        <v>256</v>
      </c>
      <c r="G162" s="185" t="s">
        <v>189</v>
      </c>
      <c r="H162" s="186">
        <v>82.36</v>
      </c>
      <c r="I162" s="187"/>
      <c r="J162" s="188">
        <f>ROUND(I162*H162,2)</f>
        <v>0</v>
      </c>
      <c r="K162" s="184" t="s">
        <v>167</v>
      </c>
      <c r="L162" s="41"/>
      <c r="M162" s="189" t="s">
        <v>5</v>
      </c>
      <c r="N162" s="190" t="s">
        <v>43</v>
      </c>
      <c r="O162" s="42"/>
      <c r="P162" s="191">
        <f>O162*H162</f>
        <v>0</v>
      </c>
      <c r="Q162" s="191">
        <v>0</v>
      </c>
      <c r="R162" s="191">
        <f>Q162*H162</f>
        <v>0</v>
      </c>
      <c r="S162" s="191">
        <v>0</v>
      </c>
      <c r="T162" s="192">
        <f>S162*H162</f>
        <v>0</v>
      </c>
      <c r="AR162" s="24" t="s">
        <v>168</v>
      </c>
      <c r="AT162" s="24" t="s">
        <v>163</v>
      </c>
      <c r="AU162" s="24" t="s">
        <v>83</v>
      </c>
      <c r="AY162" s="24" t="s">
        <v>161</v>
      </c>
      <c r="BE162" s="193">
        <f>IF(N162="základní",J162,0)</f>
        <v>0</v>
      </c>
      <c r="BF162" s="193">
        <f>IF(N162="snížená",J162,0)</f>
        <v>0</v>
      </c>
      <c r="BG162" s="193">
        <f>IF(N162="zákl. přenesená",J162,0)</f>
        <v>0</v>
      </c>
      <c r="BH162" s="193">
        <f>IF(N162="sníž. přenesená",J162,0)</f>
        <v>0</v>
      </c>
      <c r="BI162" s="193">
        <f>IF(N162="nulová",J162,0)</f>
        <v>0</v>
      </c>
      <c r="BJ162" s="24" t="s">
        <v>80</v>
      </c>
      <c r="BK162" s="193">
        <f>ROUND(I162*H162,2)</f>
        <v>0</v>
      </c>
      <c r="BL162" s="24" t="s">
        <v>168</v>
      </c>
      <c r="BM162" s="24" t="s">
        <v>257</v>
      </c>
    </row>
    <row r="163" spans="2:65" s="1" customFormat="1" ht="108">
      <c r="B163" s="41"/>
      <c r="D163" s="194" t="s">
        <v>170</v>
      </c>
      <c r="F163" s="195" t="s">
        <v>258</v>
      </c>
      <c r="I163" s="196"/>
      <c r="L163" s="41"/>
      <c r="M163" s="197"/>
      <c r="N163" s="42"/>
      <c r="O163" s="42"/>
      <c r="P163" s="42"/>
      <c r="Q163" s="42"/>
      <c r="R163" s="42"/>
      <c r="S163" s="42"/>
      <c r="T163" s="70"/>
      <c r="AT163" s="24" t="s">
        <v>170</v>
      </c>
      <c r="AU163" s="24" t="s">
        <v>83</v>
      </c>
    </row>
    <row r="164" spans="2:65" s="12" customFormat="1" ht="13.5">
      <c r="B164" s="198"/>
      <c r="D164" s="194" t="s">
        <v>172</v>
      </c>
      <c r="E164" s="207" t="s">
        <v>5</v>
      </c>
      <c r="F164" s="208" t="s">
        <v>259</v>
      </c>
      <c r="H164" s="209">
        <v>5.25</v>
      </c>
      <c r="I164" s="203"/>
      <c r="L164" s="198"/>
      <c r="M164" s="204"/>
      <c r="N164" s="205"/>
      <c r="O164" s="205"/>
      <c r="P164" s="205"/>
      <c r="Q164" s="205"/>
      <c r="R164" s="205"/>
      <c r="S164" s="205"/>
      <c r="T164" s="206"/>
      <c r="AT164" s="207" t="s">
        <v>172</v>
      </c>
      <c r="AU164" s="207" t="s">
        <v>83</v>
      </c>
      <c r="AV164" s="12" t="s">
        <v>83</v>
      </c>
      <c r="AW164" s="12" t="s">
        <v>35</v>
      </c>
      <c r="AX164" s="12" t="s">
        <v>72</v>
      </c>
      <c r="AY164" s="207" t="s">
        <v>161</v>
      </c>
    </row>
    <row r="165" spans="2:65" s="12" customFormat="1" ht="13.5">
      <c r="B165" s="198"/>
      <c r="D165" s="194" t="s">
        <v>172</v>
      </c>
      <c r="E165" s="207" t="s">
        <v>5</v>
      </c>
      <c r="F165" s="208" t="s">
        <v>260</v>
      </c>
      <c r="H165" s="209">
        <v>1.25</v>
      </c>
      <c r="I165" s="203"/>
      <c r="L165" s="198"/>
      <c r="M165" s="204"/>
      <c r="N165" s="205"/>
      <c r="O165" s="205"/>
      <c r="P165" s="205"/>
      <c r="Q165" s="205"/>
      <c r="R165" s="205"/>
      <c r="S165" s="205"/>
      <c r="T165" s="206"/>
      <c r="AT165" s="207" t="s">
        <v>172</v>
      </c>
      <c r="AU165" s="207" t="s">
        <v>83</v>
      </c>
      <c r="AV165" s="12" t="s">
        <v>83</v>
      </c>
      <c r="AW165" s="12" t="s">
        <v>35</v>
      </c>
      <c r="AX165" s="12" t="s">
        <v>72</v>
      </c>
      <c r="AY165" s="207" t="s">
        <v>161</v>
      </c>
    </row>
    <row r="166" spans="2:65" s="12" customFormat="1" ht="13.5">
      <c r="B166" s="198"/>
      <c r="D166" s="194" t="s">
        <v>172</v>
      </c>
      <c r="E166" s="207" t="s">
        <v>5</v>
      </c>
      <c r="F166" s="208" t="s">
        <v>261</v>
      </c>
      <c r="H166" s="209">
        <v>2.75</v>
      </c>
      <c r="I166" s="203"/>
      <c r="L166" s="198"/>
      <c r="M166" s="204"/>
      <c r="N166" s="205"/>
      <c r="O166" s="205"/>
      <c r="P166" s="205"/>
      <c r="Q166" s="205"/>
      <c r="R166" s="205"/>
      <c r="S166" s="205"/>
      <c r="T166" s="206"/>
      <c r="AT166" s="207" t="s">
        <v>172</v>
      </c>
      <c r="AU166" s="207" t="s">
        <v>83</v>
      </c>
      <c r="AV166" s="12" t="s">
        <v>83</v>
      </c>
      <c r="AW166" s="12" t="s">
        <v>35</v>
      </c>
      <c r="AX166" s="12" t="s">
        <v>72</v>
      </c>
      <c r="AY166" s="207" t="s">
        <v>161</v>
      </c>
    </row>
    <row r="167" spans="2:65" s="12" customFormat="1" ht="13.5">
      <c r="B167" s="198"/>
      <c r="D167" s="194" t="s">
        <v>172</v>
      </c>
      <c r="E167" s="207" t="s">
        <v>5</v>
      </c>
      <c r="F167" s="208" t="s">
        <v>262</v>
      </c>
      <c r="H167" s="209">
        <v>20.100000000000001</v>
      </c>
      <c r="I167" s="203"/>
      <c r="L167" s="198"/>
      <c r="M167" s="204"/>
      <c r="N167" s="205"/>
      <c r="O167" s="205"/>
      <c r="P167" s="205"/>
      <c r="Q167" s="205"/>
      <c r="R167" s="205"/>
      <c r="S167" s="205"/>
      <c r="T167" s="206"/>
      <c r="AT167" s="207" t="s">
        <v>172</v>
      </c>
      <c r="AU167" s="207" t="s">
        <v>83</v>
      </c>
      <c r="AV167" s="12" t="s">
        <v>83</v>
      </c>
      <c r="AW167" s="12" t="s">
        <v>35</v>
      </c>
      <c r="AX167" s="12" t="s">
        <v>72</v>
      </c>
      <c r="AY167" s="207" t="s">
        <v>161</v>
      </c>
    </row>
    <row r="168" spans="2:65" s="13" customFormat="1" ht="13.5">
      <c r="B168" s="210"/>
      <c r="D168" s="194" t="s">
        <v>172</v>
      </c>
      <c r="E168" s="211" t="s">
        <v>5</v>
      </c>
      <c r="F168" s="212" t="s">
        <v>202</v>
      </c>
      <c r="H168" s="213">
        <v>29.35</v>
      </c>
      <c r="I168" s="214"/>
      <c r="L168" s="210"/>
      <c r="M168" s="215"/>
      <c r="N168" s="216"/>
      <c r="O168" s="216"/>
      <c r="P168" s="216"/>
      <c r="Q168" s="216"/>
      <c r="R168" s="216"/>
      <c r="S168" s="216"/>
      <c r="T168" s="217"/>
      <c r="AT168" s="211" t="s">
        <v>172</v>
      </c>
      <c r="AU168" s="211" t="s">
        <v>83</v>
      </c>
      <c r="AV168" s="13" t="s">
        <v>180</v>
      </c>
      <c r="AW168" s="13" t="s">
        <v>35</v>
      </c>
      <c r="AX168" s="13" t="s">
        <v>72</v>
      </c>
      <c r="AY168" s="211" t="s">
        <v>161</v>
      </c>
    </row>
    <row r="169" spans="2:65" s="12" customFormat="1" ht="13.5">
      <c r="B169" s="198"/>
      <c r="D169" s="194" t="s">
        <v>172</v>
      </c>
      <c r="E169" s="207" t="s">
        <v>5</v>
      </c>
      <c r="F169" s="208" t="s">
        <v>5</v>
      </c>
      <c r="H169" s="209">
        <v>0</v>
      </c>
      <c r="I169" s="203"/>
      <c r="L169" s="198"/>
      <c r="M169" s="204"/>
      <c r="N169" s="205"/>
      <c r="O169" s="205"/>
      <c r="P169" s="205"/>
      <c r="Q169" s="205"/>
      <c r="R169" s="205"/>
      <c r="S169" s="205"/>
      <c r="T169" s="206"/>
      <c r="AT169" s="207" t="s">
        <v>172</v>
      </c>
      <c r="AU169" s="207" t="s">
        <v>83</v>
      </c>
      <c r="AV169" s="12" t="s">
        <v>83</v>
      </c>
      <c r="AW169" s="12" t="s">
        <v>35</v>
      </c>
      <c r="AX169" s="12" t="s">
        <v>72</v>
      </c>
      <c r="AY169" s="207" t="s">
        <v>161</v>
      </c>
    </row>
    <row r="170" spans="2:65" s="12" customFormat="1" ht="13.5">
      <c r="B170" s="198"/>
      <c r="D170" s="194" t="s">
        <v>172</v>
      </c>
      <c r="E170" s="207" t="s">
        <v>5</v>
      </c>
      <c r="F170" s="208" t="s">
        <v>263</v>
      </c>
      <c r="H170" s="209">
        <v>16.125</v>
      </c>
      <c r="I170" s="203"/>
      <c r="L170" s="198"/>
      <c r="M170" s="204"/>
      <c r="N170" s="205"/>
      <c r="O170" s="205"/>
      <c r="P170" s="205"/>
      <c r="Q170" s="205"/>
      <c r="R170" s="205"/>
      <c r="S170" s="205"/>
      <c r="T170" s="206"/>
      <c r="AT170" s="207" t="s">
        <v>172</v>
      </c>
      <c r="AU170" s="207" t="s">
        <v>83</v>
      </c>
      <c r="AV170" s="12" t="s">
        <v>83</v>
      </c>
      <c r="AW170" s="12" t="s">
        <v>35</v>
      </c>
      <c r="AX170" s="12" t="s">
        <v>72</v>
      </c>
      <c r="AY170" s="207" t="s">
        <v>161</v>
      </c>
    </row>
    <row r="171" spans="2:65" s="12" customFormat="1" ht="13.5">
      <c r="B171" s="198"/>
      <c r="D171" s="194" t="s">
        <v>172</v>
      </c>
      <c r="E171" s="207" t="s">
        <v>5</v>
      </c>
      <c r="F171" s="208" t="s">
        <v>264</v>
      </c>
      <c r="H171" s="209">
        <v>15.6</v>
      </c>
      <c r="I171" s="203"/>
      <c r="L171" s="198"/>
      <c r="M171" s="204"/>
      <c r="N171" s="205"/>
      <c r="O171" s="205"/>
      <c r="P171" s="205"/>
      <c r="Q171" s="205"/>
      <c r="R171" s="205"/>
      <c r="S171" s="205"/>
      <c r="T171" s="206"/>
      <c r="AT171" s="207" t="s">
        <v>172</v>
      </c>
      <c r="AU171" s="207" t="s">
        <v>83</v>
      </c>
      <c r="AV171" s="12" t="s">
        <v>83</v>
      </c>
      <c r="AW171" s="12" t="s">
        <v>35</v>
      </c>
      <c r="AX171" s="12" t="s">
        <v>72</v>
      </c>
      <c r="AY171" s="207" t="s">
        <v>161</v>
      </c>
    </row>
    <row r="172" spans="2:65" s="12" customFormat="1" ht="13.5">
      <c r="B172" s="198"/>
      <c r="D172" s="194" t="s">
        <v>172</v>
      </c>
      <c r="E172" s="207" t="s">
        <v>5</v>
      </c>
      <c r="F172" s="208" t="s">
        <v>265</v>
      </c>
      <c r="H172" s="209">
        <v>1.2</v>
      </c>
      <c r="I172" s="203"/>
      <c r="L172" s="198"/>
      <c r="M172" s="204"/>
      <c r="N172" s="205"/>
      <c r="O172" s="205"/>
      <c r="P172" s="205"/>
      <c r="Q172" s="205"/>
      <c r="R172" s="205"/>
      <c r="S172" s="205"/>
      <c r="T172" s="206"/>
      <c r="AT172" s="207" t="s">
        <v>172</v>
      </c>
      <c r="AU172" s="207" t="s">
        <v>83</v>
      </c>
      <c r="AV172" s="12" t="s">
        <v>83</v>
      </c>
      <c r="AW172" s="12" t="s">
        <v>35</v>
      </c>
      <c r="AX172" s="12" t="s">
        <v>72</v>
      </c>
      <c r="AY172" s="207" t="s">
        <v>161</v>
      </c>
    </row>
    <row r="173" spans="2:65" s="12" customFormat="1" ht="13.5">
      <c r="B173" s="198"/>
      <c r="D173" s="194" t="s">
        <v>172</v>
      </c>
      <c r="E173" s="207" t="s">
        <v>5</v>
      </c>
      <c r="F173" s="208" t="s">
        <v>266</v>
      </c>
      <c r="H173" s="209">
        <v>4.8049999999999997</v>
      </c>
      <c r="I173" s="203"/>
      <c r="L173" s="198"/>
      <c r="M173" s="204"/>
      <c r="N173" s="205"/>
      <c r="O173" s="205"/>
      <c r="P173" s="205"/>
      <c r="Q173" s="205"/>
      <c r="R173" s="205"/>
      <c r="S173" s="205"/>
      <c r="T173" s="206"/>
      <c r="AT173" s="207" t="s">
        <v>172</v>
      </c>
      <c r="AU173" s="207" t="s">
        <v>83</v>
      </c>
      <c r="AV173" s="12" t="s">
        <v>83</v>
      </c>
      <c r="AW173" s="12" t="s">
        <v>35</v>
      </c>
      <c r="AX173" s="12" t="s">
        <v>72</v>
      </c>
      <c r="AY173" s="207" t="s">
        <v>161</v>
      </c>
    </row>
    <row r="174" spans="2:65" s="12" customFormat="1" ht="13.5">
      <c r="B174" s="198"/>
      <c r="D174" s="194" t="s">
        <v>172</v>
      </c>
      <c r="E174" s="207" t="s">
        <v>5</v>
      </c>
      <c r="F174" s="208" t="s">
        <v>267</v>
      </c>
      <c r="H174" s="209">
        <v>10.45</v>
      </c>
      <c r="I174" s="203"/>
      <c r="L174" s="198"/>
      <c r="M174" s="204"/>
      <c r="N174" s="205"/>
      <c r="O174" s="205"/>
      <c r="P174" s="205"/>
      <c r="Q174" s="205"/>
      <c r="R174" s="205"/>
      <c r="S174" s="205"/>
      <c r="T174" s="206"/>
      <c r="AT174" s="207" t="s">
        <v>172</v>
      </c>
      <c r="AU174" s="207" t="s">
        <v>83</v>
      </c>
      <c r="AV174" s="12" t="s">
        <v>83</v>
      </c>
      <c r="AW174" s="12" t="s">
        <v>35</v>
      </c>
      <c r="AX174" s="12" t="s">
        <v>72</v>
      </c>
      <c r="AY174" s="207" t="s">
        <v>161</v>
      </c>
    </row>
    <row r="175" spans="2:65" s="13" customFormat="1" ht="13.5">
      <c r="B175" s="210"/>
      <c r="D175" s="194" t="s">
        <v>172</v>
      </c>
      <c r="E175" s="211" t="s">
        <v>5</v>
      </c>
      <c r="F175" s="212" t="s">
        <v>210</v>
      </c>
      <c r="H175" s="213">
        <v>48.18</v>
      </c>
      <c r="I175" s="214"/>
      <c r="L175" s="210"/>
      <c r="M175" s="215"/>
      <c r="N175" s="216"/>
      <c r="O175" s="216"/>
      <c r="P175" s="216"/>
      <c r="Q175" s="216"/>
      <c r="R175" s="216"/>
      <c r="S175" s="216"/>
      <c r="T175" s="217"/>
      <c r="AT175" s="211" t="s">
        <v>172</v>
      </c>
      <c r="AU175" s="211" t="s">
        <v>83</v>
      </c>
      <c r="AV175" s="13" t="s">
        <v>180</v>
      </c>
      <c r="AW175" s="13" t="s">
        <v>35</v>
      </c>
      <c r="AX175" s="13" t="s">
        <v>72</v>
      </c>
      <c r="AY175" s="211" t="s">
        <v>161</v>
      </c>
    </row>
    <row r="176" spans="2:65" s="12" customFormat="1" ht="13.5">
      <c r="B176" s="198"/>
      <c r="D176" s="194" t="s">
        <v>172</v>
      </c>
      <c r="E176" s="207" t="s">
        <v>5</v>
      </c>
      <c r="F176" s="208" t="s">
        <v>5</v>
      </c>
      <c r="H176" s="209">
        <v>0</v>
      </c>
      <c r="I176" s="203"/>
      <c r="L176" s="198"/>
      <c r="M176" s="204"/>
      <c r="N176" s="205"/>
      <c r="O176" s="205"/>
      <c r="P176" s="205"/>
      <c r="Q176" s="205"/>
      <c r="R176" s="205"/>
      <c r="S176" s="205"/>
      <c r="T176" s="206"/>
      <c r="AT176" s="207" t="s">
        <v>172</v>
      </c>
      <c r="AU176" s="207" t="s">
        <v>83</v>
      </c>
      <c r="AV176" s="12" t="s">
        <v>83</v>
      </c>
      <c r="AW176" s="12" t="s">
        <v>35</v>
      </c>
      <c r="AX176" s="12" t="s">
        <v>72</v>
      </c>
      <c r="AY176" s="207" t="s">
        <v>161</v>
      </c>
    </row>
    <row r="177" spans="2:65" s="12" customFormat="1" ht="13.5">
      <c r="B177" s="198"/>
      <c r="D177" s="194" t="s">
        <v>172</v>
      </c>
      <c r="E177" s="207" t="s">
        <v>5</v>
      </c>
      <c r="F177" s="208" t="s">
        <v>268</v>
      </c>
      <c r="H177" s="209">
        <v>4.83</v>
      </c>
      <c r="I177" s="203"/>
      <c r="L177" s="198"/>
      <c r="M177" s="204"/>
      <c r="N177" s="205"/>
      <c r="O177" s="205"/>
      <c r="P177" s="205"/>
      <c r="Q177" s="205"/>
      <c r="R177" s="205"/>
      <c r="S177" s="205"/>
      <c r="T177" s="206"/>
      <c r="AT177" s="207" t="s">
        <v>172</v>
      </c>
      <c r="AU177" s="207" t="s">
        <v>83</v>
      </c>
      <c r="AV177" s="12" t="s">
        <v>83</v>
      </c>
      <c r="AW177" s="12" t="s">
        <v>35</v>
      </c>
      <c r="AX177" s="12" t="s">
        <v>72</v>
      </c>
      <c r="AY177" s="207" t="s">
        <v>161</v>
      </c>
    </row>
    <row r="178" spans="2:65" s="13" customFormat="1" ht="13.5">
      <c r="B178" s="210"/>
      <c r="D178" s="194" t="s">
        <v>172</v>
      </c>
      <c r="E178" s="211" t="s">
        <v>5</v>
      </c>
      <c r="F178" s="212" t="s">
        <v>269</v>
      </c>
      <c r="H178" s="213">
        <v>4.83</v>
      </c>
      <c r="I178" s="214"/>
      <c r="L178" s="210"/>
      <c r="M178" s="215"/>
      <c r="N178" s="216"/>
      <c r="O178" s="216"/>
      <c r="P178" s="216"/>
      <c r="Q178" s="216"/>
      <c r="R178" s="216"/>
      <c r="S178" s="216"/>
      <c r="T178" s="217"/>
      <c r="AT178" s="211" t="s">
        <v>172</v>
      </c>
      <c r="AU178" s="211" t="s">
        <v>83</v>
      </c>
      <c r="AV178" s="13" t="s">
        <v>180</v>
      </c>
      <c r="AW178" s="13" t="s">
        <v>35</v>
      </c>
      <c r="AX178" s="13" t="s">
        <v>72</v>
      </c>
      <c r="AY178" s="211" t="s">
        <v>161</v>
      </c>
    </row>
    <row r="179" spans="2:65" s="12" customFormat="1" ht="13.5">
      <c r="B179" s="198"/>
      <c r="D179" s="194" t="s">
        <v>172</v>
      </c>
      <c r="E179" s="207" t="s">
        <v>5</v>
      </c>
      <c r="F179" s="208" t="s">
        <v>5</v>
      </c>
      <c r="H179" s="209">
        <v>0</v>
      </c>
      <c r="I179" s="203"/>
      <c r="L179" s="198"/>
      <c r="M179" s="204"/>
      <c r="N179" s="205"/>
      <c r="O179" s="205"/>
      <c r="P179" s="205"/>
      <c r="Q179" s="205"/>
      <c r="R179" s="205"/>
      <c r="S179" s="205"/>
      <c r="T179" s="206"/>
      <c r="AT179" s="207" t="s">
        <v>172</v>
      </c>
      <c r="AU179" s="207" t="s">
        <v>83</v>
      </c>
      <c r="AV179" s="12" t="s">
        <v>83</v>
      </c>
      <c r="AW179" s="12" t="s">
        <v>35</v>
      </c>
      <c r="AX179" s="12" t="s">
        <v>72</v>
      </c>
      <c r="AY179" s="207" t="s">
        <v>161</v>
      </c>
    </row>
    <row r="180" spans="2:65" s="14" customFormat="1" ht="13.5">
      <c r="B180" s="218"/>
      <c r="D180" s="199" t="s">
        <v>172</v>
      </c>
      <c r="E180" s="219" t="s">
        <v>5</v>
      </c>
      <c r="F180" s="220" t="s">
        <v>211</v>
      </c>
      <c r="H180" s="221">
        <v>82.36</v>
      </c>
      <c r="I180" s="222"/>
      <c r="L180" s="218"/>
      <c r="M180" s="223"/>
      <c r="N180" s="224"/>
      <c r="O180" s="224"/>
      <c r="P180" s="224"/>
      <c r="Q180" s="224"/>
      <c r="R180" s="224"/>
      <c r="S180" s="224"/>
      <c r="T180" s="225"/>
      <c r="AT180" s="226" t="s">
        <v>172</v>
      </c>
      <c r="AU180" s="226" t="s">
        <v>83</v>
      </c>
      <c r="AV180" s="14" t="s">
        <v>168</v>
      </c>
      <c r="AW180" s="14" t="s">
        <v>35</v>
      </c>
      <c r="AX180" s="14" t="s">
        <v>80</v>
      </c>
      <c r="AY180" s="226" t="s">
        <v>161</v>
      </c>
    </row>
    <row r="181" spans="2:65" s="1" customFormat="1" ht="22.5" customHeight="1">
      <c r="B181" s="181"/>
      <c r="C181" s="182" t="s">
        <v>11</v>
      </c>
      <c r="D181" s="182" t="s">
        <v>163</v>
      </c>
      <c r="E181" s="183" t="s">
        <v>270</v>
      </c>
      <c r="F181" s="184" t="s">
        <v>271</v>
      </c>
      <c r="G181" s="185" t="s">
        <v>189</v>
      </c>
      <c r="H181" s="186">
        <v>555.00400000000002</v>
      </c>
      <c r="I181" s="187"/>
      <c r="J181" s="188">
        <f>ROUND(I181*H181,2)</f>
        <v>0</v>
      </c>
      <c r="K181" s="184" t="s">
        <v>167</v>
      </c>
      <c r="L181" s="41"/>
      <c r="M181" s="189" t="s">
        <v>5</v>
      </c>
      <c r="N181" s="190" t="s">
        <v>43</v>
      </c>
      <c r="O181" s="42"/>
      <c r="P181" s="191">
        <f>O181*H181</f>
        <v>0</v>
      </c>
      <c r="Q181" s="191">
        <v>0</v>
      </c>
      <c r="R181" s="191">
        <f>Q181*H181</f>
        <v>0</v>
      </c>
      <c r="S181" s="191">
        <v>0</v>
      </c>
      <c r="T181" s="192">
        <f>S181*H181</f>
        <v>0</v>
      </c>
      <c r="AR181" s="24" t="s">
        <v>168</v>
      </c>
      <c r="AT181" s="24" t="s">
        <v>163</v>
      </c>
      <c r="AU181" s="24" t="s">
        <v>83</v>
      </c>
      <c r="AY181" s="24" t="s">
        <v>161</v>
      </c>
      <c r="BE181" s="193">
        <f>IF(N181="základní",J181,0)</f>
        <v>0</v>
      </c>
      <c r="BF181" s="193">
        <f>IF(N181="snížená",J181,0)</f>
        <v>0</v>
      </c>
      <c r="BG181" s="193">
        <f>IF(N181="zákl. přenesená",J181,0)</f>
        <v>0</v>
      </c>
      <c r="BH181" s="193">
        <f>IF(N181="sníž. přenesená",J181,0)</f>
        <v>0</v>
      </c>
      <c r="BI181" s="193">
        <f>IF(N181="nulová",J181,0)</f>
        <v>0</v>
      </c>
      <c r="BJ181" s="24" t="s">
        <v>80</v>
      </c>
      <c r="BK181" s="193">
        <f>ROUND(I181*H181,2)</f>
        <v>0</v>
      </c>
      <c r="BL181" s="24" t="s">
        <v>168</v>
      </c>
      <c r="BM181" s="24" t="s">
        <v>272</v>
      </c>
    </row>
    <row r="182" spans="2:65" s="1" customFormat="1" ht="175.5">
      <c r="B182" s="41"/>
      <c r="D182" s="194" t="s">
        <v>170</v>
      </c>
      <c r="F182" s="195" t="s">
        <v>273</v>
      </c>
      <c r="I182" s="196"/>
      <c r="L182" s="41"/>
      <c r="M182" s="197"/>
      <c r="N182" s="42"/>
      <c r="O182" s="42"/>
      <c r="P182" s="42"/>
      <c r="Q182" s="42"/>
      <c r="R182" s="42"/>
      <c r="S182" s="42"/>
      <c r="T182" s="70"/>
      <c r="AT182" s="24" t="s">
        <v>170</v>
      </c>
      <c r="AU182" s="24" t="s">
        <v>83</v>
      </c>
    </row>
    <row r="183" spans="2:65" s="12" customFormat="1" ht="13.5">
      <c r="B183" s="198"/>
      <c r="D183" s="199" t="s">
        <v>172</v>
      </c>
      <c r="E183" s="200" t="s">
        <v>5</v>
      </c>
      <c r="F183" s="201" t="s">
        <v>243</v>
      </c>
      <c r="H183" s="202">
        <v>555.00400000000002</v>
      </c>
      <c r="I183" s="203"/>
      <c r="L183" s="198"/>
      <c r="M183" s="204"/>
      <c r="N183" s="205"/>
      <c r="O183" s="205"/>
      <c r="P183" s="205"/>
      <c r="Q183" s="205"/>
      <c r="R183" s="205"/>
      <c r="S183" s="205"/>
      <c r="T183" s="206"/>
      <c r="AT183" s="207" t="s">
        <v>172</v>
      </c>
      <c r="AU183" s="207" t="s">
        <v>83</v>
      </c>
      <c r="AV183" s="12" t="s">
        <v>83</v>
      </c>
      <c r="AW183" s="12" t="s">
        <v>35</v>
      </c>
      <c r="AX183" s="12" t="s">
        <v>80</v>
      </c>
      <c r="AY183" s="207" t="s">
        <v>161</v>
      </c>
    </row>
    <row r="184" spans="2:65" s="1" customFormat="1" ht="22.5" customHeight="1">
      <c r="B184" s="181"/>
      <c r="C184" s="182" t="s">
        <v>274</v>
      </c>
      <c r="D184" s="182" t="s">
        <v>163</v>
      </c>
      <c r="E184" s="183" t="s">
        <v>275</v>
      </c>
      <c r="F184" s="184" t="s">
        <v>276</v>
      </c>
      <c r="G184" s="185" t="s">
        <v>277</v>
      </c>
      <c r="H184" s="186">
        <v>1110.008</v>
      </c>
      <c r="I184" s="187"/>
      <c r="J184" s="188">
        <f>ROUND(I184*H184,2)</f>
        <v>0</v>
      </c>
      <c r="K184" s="184" t="s">
        <v>167</v>
      </c>
      <c r="L184" s="41"/>
      <c r="M184" s="189" t="s">
        <v>5</v>
      </c>
      <c r="N184" s="190" t="s">
        <v>43</v>
      </c>
      <c r="O184" s="42"/>
      <c r="P184" s="191">
        <f>O184*H184</f>
        <v>0</v>
      </c>
      <c r="Q184" s="191">
        <v>0</v>
      </c>
      <c r="R184" s="191">
        <f>Q184*H184</f>
        <v>0</v>
      </c>
      <c r="S184" s="191">
        <v>0</v>
      </c>
      <c r="T184" s="192">
        <f>S184*H184</f>
        <v>0</v>
      </c>
      <c r="AR184" s="24" t="s">
        <v>168</v>
      </c>
      <c r="AT184" s="24" t="s">
        <v>163</v>
      </c>
      <c r="AU184" s="24" t="s">
        <v>83</v>
      </c>
      <c r="AY184" s="24" t="s">
        <v>161</v>
      </c>
      <c r="BE184" s="193">
        <f>IF(N184="základní",J184,0)</f>
        <v>0</v>
      </c>
      <c r="BF184" s="193">
        <f>IF(N184="snížená",J184,0)</f>
        <v>0</v>
      </c>
      <c r="BG184" s="193">
        <f>IF(N184="zákl. přenesená",J184,0)</f>
        <v>0</v>
      </c>
      <c r="BH184" s="193">
        <f>IF(N184="sníž. přenesená",J184,0)</f>
        <v>0</v>
      </c>
      <c r="BI184" s="193">
        <f>IF(N184="nulová",J184,0)</f>
        <v>0</v>
      </c>
      <c r="BJ184" s="24" t="s">
        <v>80</v>
      </c>
      <c r="BK184" s="193">
        <f>ROUND(I184*H184,2)</f>
        <v>0</v>
      </c>
      <c r="BL184" s="24" t="s">
        <v>168</v>
      </c>
      <c r="BM184" s="24" t="s">
        <v>278</v>
      </c>
    </row>
    <row r="185" spans="2:65" s="1" customFormat="1" ht="175.5">
      <c r="B185" s="41"/>
      <c r="D185" s="194" t="s">
        <v>170</v>
      </c>
      <c r="F185" s="195" t="s">
        <v>273</v>
      </c>
      <c r="I185" s="196"/>
      <c r="L185" s="41"/>
      <c r="M185" s="197"/>
      <c r="N185" s="42"/>
      <c r="O185" s="42"/>
      <c r="P185" s="42"/>
      <c r="Q185" s="42"/>
      <c r="R185" s="42"/>
      <c r="S185" s="42"/>
      <c r="T185" s="70"/>
      <c r="AT185" s="24" t="s">
        <v>170</v>
      </c>
      <c r="AU185" s="24" t="s">
        <v>83</v>
      </c>
    </row>
    <row r="186" spans="2:65" s="12" customFormat="1" ht="13.5">
      <c r="B186" s="198"/>
      <c r="D186" s="199" t="s">
        <v>172</v>
      </c>
      <c r="E186" s="200" t="s">
        <v>5</v>
      </c>
      <c r="F186" s="201" t="s">
        <v>279</v>
      </c>
      <c r="H186" s="202">
        <v>1110.008</v>
      </c>
      <c r="I186" s="203"/>
      <c r="L186" s="198"/>
      <c r="M186" s="204"/>
      <c r="N186" s="205"/>
      <c r="O186" s="205"/>
      <c r="P186" s="205"/>
      <c r="Q186" s="205"/>
      <c r="R186" s="205"/>
      <c r="S186" s="205"/>
      <c r="T186" s="206"/>
      <c r="AT186" s="207" t="s">
        <v>172</v>
      </c>
      <c r="AU186" s="207" t="s">
        <v>83</v>
      </c>
      <c r="AV186" s="12" t="s">
        <v>83</v>
      </c>
      <c r="AW186" s="12" t="s">
        <v>35</v>
      </c>
      <c r="AX186" s="12" t="s">
        <v>80</v>
      </c>
      <c r="AY186" s="207" t="s">
        <v>161</v>
      </c>
    </row>
    <row r="187" spans="2:65" s="1" customFormat="1" ht="31.5" customHeight="1">
      <c r="B187" s="181"/>
      <c r="C187" s="182" t="s">
        <v>280</v>
      </c>
      <c r="D187" s="182" t="s">
        <v>163</v>
      </c>
      <c r="E187" s="183" t="s">
        <v>281</v>
      </c>
      <c r="F187" s="184" t="s">
        <v>282</v>
      </c>
      <c r="G187" s="185" t="s">
        <v>176</v>
      </c>
      <c r="H187" s="186">
        <v>855</v>
      </c>
      <c r="I187" s="187"/>
      <c r="J187" s="188">
        <f>ROUND(I187*H187,2)</f>
        <v>0</v>
      </c>
      <c r="K187" s="184" t="s">
        <v>167</v>
      </c>
      <c r="L187" s="41"/>
      <c r="M187" s="189" t="s">
        <v>5</v>
      </c>
      <c r="N187" s="190" t="s">
        <v>43</v>
      </c>
      <c r="O187" s="42"/>
      <c r="P187" s="191">
        <f>O187*H187</f>
        <v>0</v>
      </c>
      <c r="Q187" s="191">
        <v>0</v>
      </c>
      <c r="R187" s="191">
        <f>Q187*H187</f>
        <v>0</v>
      </c>
      <c r="S187" s="191">
        <v>0</v>
      </c>
      <c r="T187" s="192">
        <f>S187*H187</f>
        <v>0</v>
      </c>
      <c r="AR187" s="24" t="s">
        <v>168</v>
      </c>
      <c r="AT187" s="24" t="s">
        <v>163</v>
      </c>
      <c r="AU187" s="24" t="s">
        <v>83</v>
      </c>
      <c r="AY187" s="24" t="s">
        <v>161</v>
      </c>
      <c r="BE187" s="193">
        <f>IF(N187="základní",J187,0)</f>
        <v>0</v>
      </c>
      <c r="BF187" s="193">
        <f>IF(N187="snížená",J187,0)</f>
        <v>0</v>
      </c>
      <c r="BG187" s="193">
        <f>IF(N187="zákl. přenesená",J187,0)</f>
        <v>0</v>
      </c>
      <c r="BH187" s="193">
        <f>IF(N187="sníž. přenesená",J187,0)</f>
        <v>0</v>
      </c>
      <c r="BI187" s="193">
        <f>IF(N187="nulová",J187,0)</f>
        <v>0</v>
      </c>
      <c r="BJ187" s="24" t="s">
        <v>80</v>
      </c>
      <c r="BK187" s="193">
        <f>ROUND(I187*H187,2)</f>
        <v>0</v>
      </c>
      <c r="BL187" s="24" t="s">
        <v>168</v>
      </c>
      <c r="BM187" s="24" t="s">
        <v>283</v>
      </c>
    </row>
    <row r="188" spans="2:65" s="1" customFormat="1" ht="121.5">
      <c r="B188" s="41"/>
      <c r="D188" s="194" t="s">
        <v>170</v>
      </c>
      <c r="F188" s="195" t="s">
        <v>284</v>
      </c>
      <c r="I188" s="196"/>
      <c r="L188" s="41"/>
      <c r="M188" s="197"/>
      <c r="N188" s="42"/>
      <c r="O188" s="42"/>
      <c r="P188" s="42"/>
      <c r="Q188" s="42"/>
      <c r="R188" s="42"/>
      <c r="S188" s="42"/>
      <c r="T188" s="70"/>
      <c r="AT188" s="24" t="s">
        <v>170</v>
      </c>
      <c r="AU188" s="24" t="s">
        <v>83</v>
      </c>
    </row>
    <row r="189" spans="2:65" s="12" customFormat="1" ht="13.5">
      <c r="B189" s="198"/>
      <c r="D189" s="199" t="s">
        <v>172</v>
      </c>
      <c r="E189" s="200" t="s">
        <v>5</v>
      </c>
      <c r="F189" s="201" t="s">
        <v>285</v>
      </c>
      <c r="H189" s="202">
        <v>855</v>
      </c>
      <c r="I189" s="203"/>
      <c r="L189" s="198"/>
      <c r="M189" s="204"/>
      <c r="N189" s="205"/>
      <c r="O189" s="205"/>
      <c r="P189" s="205"/>
      <c r="Q189" s="205"/>
      <c r="R189" s="205"/>
      <c r="S189" s="205"/>
      <c r="T189" s="206"/>
      <c r="AT189" s="207" t="s">
        <v>172</v>
      </c>
      <c r="AU189" s="207" t="s">
        <v>83</v>
      </c>
      <c r="AV189" s="12" t="s">
        <v>83</v>
      </c>
      <c r="AW189" s="12" t="s">
        <v>35</v>
      </c>
      <c r="AX189" s="12" t="s">
        <v>80</v>
      </c>
      <c r="AY189" s="207" t="s">
        <v>161</v>
      </c>
    </row>
    <row r="190" spans="2:65" s="1" customFormat="1" ht="31.5" customHeight="1">
      <c r="B190" s="181"/>
      <c r="C190" s="182" t="s">
        <v>286</v>
      </c>
      <c r="D190" s="182" t="s">
        <v>163</v>
      </c>
      <c r="E190" s="183" t="s">
        <v>287</v>
      </c>
      <c r="F190" s="184" t="s">
        <v>288</v>
      </c>
      <c r="G190" s="185" t="s">
        <v>176</v>
      </c>
      <c r="H190" s="186">
        <v>3533</v>
      </c>
      <c r="I190" s="187"/>
      <c r="J190" s="188">
        <f>ROUND(I190*H190,2)</f>
        <v>0</v>
      </c>
      <c r="K190" s="184" t="s">
        <v>167</v>
      </c>
      <c r="L190" s="41"/>
      <c r="M190" s="189" t="s">
        <v>5</v>
      </c>
      <c r="N190" s="190" t="s">
        <v>43</v>
      </c>
      <c r="O190" s="42"/>
      <c r="P190" s="191">
        <f>O190*H190</f>
        <v>0</v>
      </c>
      <c r="Q190" s="191">
        <v>0</v>
      </c>
      <c r="R190" s="191">
        <f>Q190*H190</f>
        <v>0</v>
      </c>
      <c r="S190" s="191">
        <v>0</v>
      </c>
      <c r="T190" s="192">
        <f>S190*H190</f>
        <v>0</v>
      </c>
      <c r="AR190" s="24" t="s">
        <v>168</v>
      </c>
      <c r="AT190" s="24" t="s">
        <v>163</v>
      </c>
      <c r="AU190" s="24" t="s">
        <v>83</v>
      </c>
      <c r="AY190" s="24" t="s">
        <v>161</v>
      </c>
      <c r="BE190" s="193">
        <f>IF(N190="základní",J190,0)</f>
        <v>0</v>
      </c>
      <c r="BF190" s="193">
        <f>IF(N190="snížená",J190,0)</f>
        <v>0</v>
      </c>
      <c r="BG190" s="193">
        <f>IF(N190="zákl. přenesená",J190,0)</f>
        <v>0</v>
      </c>
      <c r="BH190" s="193">
        <f>IF(N190="sníž. přenesená",J190,0)</f>
        <v>0</v>
      </c>
      <c r="BI190" s="193">
        <f>IF(N190="nulová",J190,0)</f>
        <v>0</v>
      </c>
      <c r="BJ190" s="24" t="s">
        <v>80</v>
      </c>
      <c r="BK190" s="193">
        <f>ROUND(I190*H190,2)</f>
        <v>0</v>
      </c>
      <c r="BL190" s="24" t="s">
        <v>168</v>
      </c>
      <c r="BM190" s="24" t="s">
        <v>289</v>
      </c>
    </row>
    <row r="191" spans="2:65" s="1" customFormat="1" ht="121.5">
      <c r="B191" s="41"/>
      <c r="D191" s="194" t="s">
        <v>170</v>
      </c>
      <c r="F191" s="195" t="s">
        <v>284</v>
      </c>
      <c r="I191" s="196"/>
      <c r="L191" s="41"/>
      <c r="M191" s="197"/>
      <c r="N191" s="42"/>
      <c r="O191" s="42"/>
      <c r="P191" s="42"/>
      <c r="Q191" s="42"/>
      <c r="R191" s="42"/>
      <c r="S191" s="42"/>
      <c r="T191" s="70"/>
      <c r="AT191" s="24" t="s">
        <v>170</v>
      </c>
      <c r="AU191" s="24" t="s">
        <v>83</v>
      </c>
    </row>
    <row r="192" spans="2:65" s="12" customFormat="1" ht="13.5">
      <c r="B192" s="198"/>
      <c r="D192" s="199" t="s">
        <v>172</v>
      </c>
      <c r="E192" s="200" t="s">
        <v>5</v>
      </c>
      <c r="F192" s="201" t="s">
        <v>290</v>
      </c>
      <c r="H192" s="202">
        <v>3533</v>
      </c>
      <c r="I192" s="203"/>
      <c r="L192" s="198"/>
      <c r="M192" s="204"/>
      <c r="N192" s="205"/>
      <c r="O192" s="205"/>
      <c r="P192" s="205"/>
      <c r="Q192" s="205"/>
      <c r="R192" s="205"/>
      <c r="S192" s="205"/>
      <c r="T192" s="206"/>
      <c r="AT192" s="207" t="s">
        <v>172</v>
      </c>
      <c r="AU192" s="207" t="s">
        <v>83</v>
      </c>
      <c r="AV192" s="12" t="s">
        <v>83</v>
      </c>
      <c r="AW192" s="12" t="s">
        <v>35</v>
      </c>
      <c r="AX192" s="12" t="s">
        <v>80</v>
      </c>
      <c r="AY192" s="207" t="s">
        <v>161</v>
      </c>
    </row>
    <row r="193" spans="2:65" s="1" customFormat="1" ht="31.5" customHeight="1">
      <c r="B193" s="181"/>
      <c r="C193" s="182" t="s">
        <v>291</v>
      </c>
      <c r="D193" s="182" t="s">
        <v>163</v>
      </c>
      <c r="E193" s="183" t="s">
        <v>292</v>
      </c>
      <c r="F193" s="184" t="s">
        <v>293</v>
      </c>
      <c r="G193" s="185" t="s">
        <v>176</v>
      </c>
      <c r="H193" s="186">
        <v>855</v>
      </c>
      <c r="I193" s="187"/>
      <c r="J193" s="188">
        <f>ROUND(I193*H193,2)</f>
        <v>0</v>
      </c>
      <c r="K193" s="184" t="s">
        <v>167</v>
      </c>
      <c r="L193" s="41"/>
      <c r="M193" s="189" t="s">
        <v>5</v>
      </c>
      <c r="N193" s="190" t="s">
        <v>43</v>
      </c>
      <c r="O193" s="42"/>
      <c r="P193" s="191">
        <f>O193*H193</f>
        <v>0</v>
      </c>
      <c r="Q193" s="191">
        <v>0</v>
      </c>
      <c r="R193" s="191">
        <f>Q193*H193</f>
        <v>0</v>
      </c>
      <c r="S193" s="191">
        <v>0</v>
      </c>
      <c r="T193" s="192">
        <f>S193*H193</f>
        <v>0</v>
      </c>
      <c r="AR193" s="24" t="s">
        <v>168</v>
      </c>
      <c r="AT193" s="24" t="s">
        <v>163</v>
      </c>
      <c r="AU193" s="24" t="s">
        <v>83</v>
      </c>
      <c r="AY193" s="24" t="s">
        <v>161</v>
      </c>
      <c r="BE193" s="193">
        <f>IF(N193="základní",J193,0)</f>
        <v>0</v>
      </c>
      <c r="BF193" s="193">
        <f>IF(N193="snížená",J193,0)</f>
        <v>0</v>
      </c>
      <c r="BG193" s="193">
        <f>IF(N193="zákl. přenesená",J193,0)</f>
        <v>0</v>
      </c>
      <c r="BH193" s="193">
        <f>IF(N193="sníž. přenesená",J193,0)</f>
        <v>0</v>
      </c>
      <c r="BI193" s="193">
        <f>IF(N193="nulová",J193,0)</f>
        <v>0</v>
      </c>
      <c r="BJ193" s="24" t="s">
        <v>80</v>
      </c>
      <c r="BK193" s="193">
        <f>ROUND(I193*H193,2)</f>
        <v>0</v>
      </c>
      <c r="BL193" s="24" t="s">
        <v>168</v>
      </c>
      <c r="BM193" s="24" t="s">
        <v>294</v>
      </c>
    </row>
    <row r="194" spans="2:65" s="1" customFormat="1" ht="121.5">
      <c r="B194" s="41"/>
      <c r="D194" s="194" t="s">
        <v>170</v>
      </c>
      <c r="F194" s="195" t="s">
        <v>295</v>
      </c>
      <c r="I194" s="196"/>
      <c r="L194" s="41"/>
      <c r="M194" s="197"/>
      <c r="N194" s="42"/>
      <c r="O194" s="42"/>
      <c r="P194" s="42"/>
      <c r="Q194" s="42"/>
      <c r="R194" s="42"/>
      <c r="S194" s="42"/>
      <c r="T194" s="70"/>
      <c r="AT194" s="24" t="s">
        <v>170</v>
      </c>
      <c r="AU194" s="24" t="s">
        <v>83</v>
      </c>
    </row>
    <row r="195" spans="2:65" s="12" customFormat="1" ht="13.5">
      <c r="B195" s="198"/>
      <c r="D195" s="199" t="s">
        <v>172</v>
      </c>
      <c r="E195" s="200" t="s">
        <v>5</v>
      </c>
      <c r="F195" s="201" t="s">
        <v>285</v>
      </c>
      <c r="H195" s="202">
        <v>855</v>
      </c>
      <c r="I195" s="203"/>
      <c r="L195" s="198"/>
      <c r="M195" s="204"/>
      <c r="N195" s="205"/>
      <c r="O195" s="205"/>
      <c r="P195" s="205"/>
      <c r="Q195" s="205"/>
      <c r="R195" s="205"/>
      <c r="S195" s="205"/>
      <c r="T195" s="206"/>
      <c r="AT195" s="207" t="s">
        <v>172</v>
      </c>
      <c r="AU195" s="207" t="s">
        <v>83</v>
      </c>
      <c r="AV195" s="12" t="s">
        <v>83</v>
      </c>
      <c r="AW195" s="12" t="s">
        <v>35</v>
      </c>
      <c r="AX195" s="12" t="s">
        <v>80</v>
      </c>
      <c r="AY195" s="207" t="s">
        <v>161</v>
      </c>
    </row>
    <row r="196" spans="2:65" s="1" customFormat="1" ht="22.5" customHeight="1">
      <c r="B196" s="181"/>
      <c r="C196" s="227" t="s">
        <v>296</v>
      </c>
      <c r="D196" s="227" t="s">
        <v>297</v>
      </c>
      <c r="E196" s="228" t="s">
        <v>298</v>
      </c>
      <c r="F196" s="229" t="s">
        <v>299</v>
      </c>
      <c r="G196" s="230" t="s">
        <v>300</v>
      </c>
      <c r="H196" s="231">
        <v>21.375</v>
      </c>
      <c r="I196" s="232"/>
      <c r="J196" s="233">
        <f>ROUND(I196*H196,2)</f>
        <v>0</v>
      </c>
      <c r="K196" s="229" t="s">
        <v>167</v>
      </c>
      <c r="L196" s="234"/>
      <c r="M196" s="235" t="s">
        <v>5</v>
      </c>
      <c r="N196" s="236" t="s">
        <v>43</v>
      </c>
      <c r="O196" s="42"/>
      <c r="P196" s="191">
        <f>O196*H196</f>
        <v>0</v>
      </c>
      <c r="Q196" s="191">
        <v>1E-3</v>
      </c>
      <c r="R196" s="191">
        <f>Q196*H196</f>
        <v>2.1375000000000002E-2</v>
      </c>
      <c r="S196" s="191">
        <v>0</v>
      </c>
      <c r="T196" s="192">
        <f>S196*H196</f>
        <v>0</v>
      </c>
      <c r="AR196" s="24" t="s">
        <v>222</v>
      </c>
      <c r="AT196" s="24" t="s">
        <v>297</v>
      </c>
      <c r="AU196" s="24" t="s">
        <v>83</v>
      </c>
      <c r="AY196" s="24" t="s">
        <v>161</v>
      </c>
      <c r="BE196" s="193">
        <f>IF(N196="základní",J196,0)</f>
        <v>0</v>
      </c>
      <c r="BF196" s="193">
        <f>IF(N196="snížená",J196,0)</f>
        <v>0</v>
      </c>
      <c r="BG196" s="193">
        <f>IF(N196="zákl. přenesená",J196,0)</f>
        <v>0</v>
      </c>
      <c r="BH196" s="193">
        <f>IF(N196="sníž. přenesená",J196,0)</f>
        <v>0</v>
      </c>
      <c r="BI196" s="193">
        <f>IF(N196="nulová",J196,0)</f>
        <v>0</v>
      </c>
      <c r="BJ196" s="24" t="s">
        <v>80</v>
      </c>
      <c r="BK196" s="193">
        <f>ROUND(I196*H196,2)</f>
        <v>0</v>
      </c>
      <c r="BL196" s="24" t="s">
        <v>168</v>
      </c>
      <c r="BM196" s="24" t="s">
        <v>301</v>
      </c>
    </row>
    <row r="197" spans="2:65" s="12" customFormat="1" ht="13.5">
      <c r="B197" s="198"/>
      <c r="D197" s="199" t="s">
        <v>172</v>
      </c>
      <c r="F197" s="201" t="s">
        <v>302</v>
      </c>
      <c r="H197" s="202">
        <v>21.375</v>
      </c>
      <c r="I197" s="203"/>
      <c r="L197" s="198"/>
      <c r="M197" s="204"/>
      <c r="N197" s="205"/>
      <c r="O197" s="205"/>
      <c r="P197" s="205"/>
      <c r="Q197" s="205"/>
      <c r="R197" s="205"/>
      <c r="S197" s="205"/>
      <c r="T197" s="206"/>
      <c r="AT197" s="207" t="s">
        <v>172</v>
      </c>
      <c r="AU197" s="207" t="s">
        <v>83</v>
      </c>
      <c r="AV197" s="12" t="s">
        <v>83</v>
      </c>
      <c r="AW197" s="12" t="s">
        <v>6</v>
      </c>
      <c r="AX197" s="12" t="s">
        <v>80</v>
      </c>
      <c r="AY197" s="207" t="s">
        <v>161</v>
      </c>
    </row>
    <row r="198" spans="2:65" s="1" customFormat="1" ht="22.5" customHeight="1">
      <c r="B198" s="181"/>
      <c r="C198" s="182" t="s">
        <v>10</v>
      </c>
      <c r="D198" s="182" t="s">
        <v>163</v>
      </c>
      <c r="E198" s="183" t="s">
        <v>303</v>
      </c>
      <c r="F198" s="184" t="s">
        <v>304</v>
      </c>
      <c r="G198" s="185" t="s">
        <v>176</v>
      </c>
      <c r="H198" s="186">
        <v>855</v>
      </c>
      <c r="I198" s="187"/>
      <c r="J198" s="188">
        <f>ROUND(I198*H198,2)</f>
        <v>0</v>
      </c>
      <c r="K198" s="184" t="s">
        <v>167</v>
      </c>
      <c r="L198" s="41"/>
      <c r="M198" s="189" t="s">
        <v>5</v>
      </c>
      <c r="N198" s="190" t="s">
        <v>43</v>
      </c>
      <c r="O198" s="42"/>
      <c r="P198" s="191">
        <f>O198*H198</f>
        <v>0</v>
      </c>
      <c r="Q198" s="191">
        <v>0</v>
      </c>
      <c r="R198" s="191">
        <f>Q198*H198</f>
        <v>0</v>
      </c>
      <c r="S198" s="191">
        <v>0</v>
      </c>
      <c r="T198" s="192">
        <f>S198*H198</f>
        <v>0</v>
      </c>
      <c r="AR198" s="24" t="s">
        <v>168</v>
      </c>
      <c r="AT198" s="24" t="s">
        <v>163</v>
      </c>
      <c r="AU198" s="24" t="s">
        <v>83</v>
      </c>
      <c r="AY198" s="24" t="s">
        <v>161</v>
      </c>
      <c r="BE198" s="193">
        <f>IF(N198="základní",J198,0)</f>
        <v>0</v>
      </c>
      <c r="BF198" s="193">
        <f>IF(N198="snížená",J198,0)</f>
        <v>0</v>
      </c>
      <c r="BG198" s="193">
        <f>IF(N198="zákl. přenesená",J198,0)</f>
        <v>0</v>
      </c>
      <c r="BH198" s="193">
        <f>IF(N198="sníž. přenesená",J198,0)</f>
        <v>0</v>
      </c>
      <c r="BI198" s="193">
        <f>IF(N198="nulová",J198,0)</f>
        <v>0</v>
      </c>
      <c r="BJ198" s="24" t="s">
        <v>80</v>
      </c>
      <c r="BK198" s="193">
        <f>ROUND(I198*H198,2)</f>
        <v>0</v>
      </c>
      <c r="BL198" s="24" t="s">
        <v>168</v>
      </c>
      <c r="BM198" s="24" t="s">
        <v>305</v>
      </c>
    </row>
    <row r="199" spans="2:65" s="1" customFormat="1" ht="162">
      <c r="B199" s="41"/>
      <c r="D199" s="194" t="s">
        <v>170</v>
      </c>
      <c r="F199" s="195" t="s">
        <v>306</v>
      </c>
      <c r="I199" s="196"/>
      <c r="L199" s="41"/>
      <c r="M199" s="197"/>
      <c r="N199" s="42"/>
      <c r="O199" s="42"/>
      <c r="P199" s="42"/>
      <c r="Q199" s="42"/>
      <c r="R199" s="42"/>
      <c r="S199" s="42"/>
      <c r="T199" s="70"/>
      <c r="AT199" s="24" t="s">
        <v>170</v>
      </c>
      <c r="AU199" s="24" t="s">
        <v>83</v>
      </c>
    </row>
    <row r="200" spans="2:65" s="12" customFormat="1" ht="13.5">
      <c r="B200" s="198"/>
      <c r="D200" s="199" t="s">
        <v>172</v>
      </c>
      <c r="E200" s="200" t="s">
        <v>5</v>
      </c>
      <c r="F200" s="201" t="s">
        <v>285</v>
      </c>
      <c r="H200" s="202">
        <v>855</v>
      </c>
      <c r="I200" s="203"/>
      <c r="L200" s="198"/>
      <c r="M200" s="204"/>
      <c r="N200" s="205"/>
      <c r="O200" s="205"/>
      <c r="P200" s="205"/>
      <c r="Q200" s="205"/>
      <c r="R200" s="205"/>
      <c r="S200" s="205"/>
      <c r="T200" s="206"/>
      <c r="AT200" s="207" t="s">
        <v>172</v>
      </c>
      <c r="AU200" s="207" t="s">
        <v>83</v>
      </c>
      <c r="AV200" s="12" t="s">
        <v>83</v>
      </c>
      <c r="AW200" s="12" t="s">
        <v>35</v>
      </c>
      <c r="AX200" s="12" t="s">
        <v>80</v>
      </c>
      <c r="AY200" s="207" t="s">
        <v>161</v>
      </c>
    </row>
    <row r="201" spans="2:65" s="1" customFormat="1" ht="22.5" customHeight="1">
      <c r="B201" s="181"/>
      <c r="C201" s="182" t="s">
        <v>91</v>
      </c>
      <c r="D201" s="182" t="s">
        <v>163</v>
      </c>
      <c r="E201" s="183" t="s">
        <v>307</v>
      </c>
      <c r="F201" s="184" t="s">
        <v>308</v>
      </c>
      <c r="G201" s="185" t="s">
        <v>176</v>
      </c>
      <c r="H201" s="186">
        <v>2439.6</v>
      </c>
      <c r="I201" s="187"/>
      <c r="J201" s="188">
        <f>ROUND(I201*H201,2)</f>
        <v>0</v>
      </c>
      <c r="K201" s="184" t="s">
        <v>167</v>
      </c>
      <c r="L201" s="41"/>
      <c r="M201" s="189" t="s">
        <v>5</v>
      </c>
      <c r="N201" s="190" t="s">
        <v>43</v>
      </c>
      <c r="O201" s="42"/>
      <c r="P201" s="191">
        <f>O201*H201</f>
        <v>0</v>
      </c>
      <c r="Q201" s="191">
        <v>0</v>
      </c>
      <c r="R201" s="191">
        <f>Q201*H201</f>
        <v>0</v>
      </c>
      <c r="S201" s="191">
        <v>0</v>
      </c>
      <c r="T201" s="192">
        <f>S201*H201</f>
        <v>0</v>
      </c>
      <c r="AR201" s="24" t="s">
        <v>168</v>
      </c>
      <c r="AT201" s="24" t="s">
        <v>163</v>
      </c>
      <c r="AU201" s="24" t="s">
        <v>83</v>
      </c>
      <c r="AY201" s="24" t="s">
        <v>161</v>
      </c>
      <c r="BE201" s="193">
        <f>IF(N201="základní",J201,0)</f>
        <v>0</v>
      </c>
      <c r="BF201" s="193">
        <f>IF(N201="snížená",J201,0)</f>
        <v>0</v>
      </c>
      <c r="BG201" s="193">
        <f>IF(N201="zákl. přenesená",J201,0)</f>
        <v>0</v>
      </c>
      <c r="BH201" s="193">
        <f>IF(N201="sníž. přenesená",J201,0)</f>
        <v>0</v>
      </c>
      <c r="BI201" s="193">
        <f>IF(N201="nulová",J201,0)</f>
        <v>0</v>
      </c>
      <c r="BJ201" s="24" t="s">
        <v>80</v>
      </c>
      <c r="BK201" s="193">
        <f>ROUND(I201*H201,2)</f>
        <v>0</v>
      </c>
      <c r="BL201" s="24" t="s">
        <v>168</v>
      </c>
      <c r="BM201" s="24" t="s">
        <v>309</v>
      </c>
    </row>
    <row r="202" spans="2:65" s="1" customFormat="1" ht="162">
      <c r="B202" s="41"/>
      <c r="D202" s="194" t="s">
        <v>170</v>
      </c>
      <c r="F202" s="195" t="s">
        <v>306</v>
      </c>
      <c r="I202" s="196"/>
      <c r="L202" s="41"/>
      <c r="M202" s="197"/>
      <c r="N202" s="42"/>
      <c r="O202" s="42"/>
      <c r="P202" s="42"/>
      <c r="Q202" s="42"/>
      <c r="R202" s="42"/>
      <c r="S202" s="42"/>
      <c r="T202" s="70"/>
      <c r="AT202" s="24" t="s">
        <v>170</v>
      </c>
      <c r="AU202" s="24" t="s">
        <v>83</v>
      </c>
    </row>
    <row r="203" spans="2:65" s="12" customFormat="1" ht="13.5">
      <c r="B203" s="198"/>
      <c r="D203" s="194" t="s">
        <v>172</v>
      </c>
      <c r="E203" s="207" t="s">
        <v>5</v>
      </c>
      <c r="F203" s="208" t="s">
        <v>310</v>
      </c>
      <c r="H203" s="209">
        <v>1420</v>
      </c>
      <c r="I203" s="203"/>
      <c r="L203" s="198"/>
      <c r="M203" s="204"/>
      <c r="N203" s="205"/>
      <c r="O203" s="205"/>
      <c r="P203" s="205"/>
      <c r="Q203" s="205"/>
      <c r="R203" s="205"/>
      <c r="S203" s="205"/>
      <c r="T203" s="206"/>
      <c r="AT203" s="207" t="s">
        <v>172</v>
      </c>
      <c r="AU203" s="207" t="s">
        <v>83</v>
      </c>
      <c r="AV203" s="12" t="s">
        <v>83</v>
      </c>
      <c r="AW203" s="12" t="s">
        <v>35</v>
      </c>
      <c r="AX203" s="12" t="s">
        <v>72</v>
      </c>
      <c r="AY203" s="207" t="s">
        <v>161</v>
      </c>
    </row>
    <row r="204" spans="2:65" s="12" customFormat="1" ht="13.5">
      <c r="B204" s="198"/>
      <c r="D204" s="194" t="s">
        <v>172</v>
      </c>
      <c r="E204" s="207" t="s">
        <v>5</v>
      </c>
      <c r="F204" s="208" t="s">
        <v>311</v>
      </c>
      <c r="H204" s="209">
        <v>462.6</v>
      </c>
      <c r="I204" s="203"/>
      <c r="L204" s="198"/>
      <c r="M204" s="204"/>
      <c r="N204" s="205"/>
      <c r="O204" s="205"/>
      <c r="P204" s="205"/>
      <c r="Q204" s="205"/>
      <c r="R204" s="205"/>
      <c r="S204" s="205"/>
      <c r="T204" s="206"/>
      <c r="AT204" s="207" t="s">
        <v>172</v>
      </c>
      <c r="AU204" s="207" t="s">
        <v>83</v>
      </c>
      <c r="AV204" s="12" t="s">
        <v>83</v>
      </c>
      <c r="AW204" s="12" t="s">
        <v>35</v>
      </c>
      <c r="AX204" s="12" t="s">
        <v>72</v>
      </c>
      <c r="AY204" s="207" t="s">
        <v>161</v>
      </c>
    </row>
    <row r="205" spans="2:65" s="13" customFormat="1" ht="13.5">
      <c r="B205" s="210"/>
      <c r="D205" s="194" t="s">
        <v>172</v>
      </c>
      <c r="E205" s="211" t="s">
        <v>5</v>
      </c>
      <c r="F205" s="212" t="s">
        <v>312</v>
      </c>
      <c r="H205" s="213">
        <v>1882.6</v>
      </c>
      <c r="I205" s="214"/>
      <c r="L205" s="210"/>
      <c r="M205" s="215"/>
      <c r="N205" s="216"/>
      <c r="O205" s="216"/>
      <c r="P205" s="216"/>
      <c r="Q205" s="216"/>
      <c r="R205" s="216"/>
      <c r="S205" s="216"/>
      <c r="T205" s="217"/>
      <c r="AT205" s="211" t="s">
        <v>172</v>
      </c>
      <c r="AU205" s="211" t="s">
        <v>83</v>
      </c>
      <c r="AV205" s="13" t="s">
        <v>180</v>
      </c>
      <c r="AW205" s="13" t="s">
        <v>35</v>
      </c>
      <c r="AX205" s="13" t="s">
        <v>72</v>
      </c>
      <c r="AY205" s="211" t="s">
        <v>161</v>
      </c>
    </row>
    <row r="206" spans="2:65" s="12" customFormat="1" ht="13.5">
      <c r="B206" s="198"/>
      <c r="D206" s="194" t="s">
        <v>172</v>
      </c>
      <c r="E206" s="207" t="s">
        <v>5</v>
      </c>
      <c r="F206" s="208" t="s">
        <v>5</v>
      </c>
      <c r="H206" s="209">
        <v>0</v>
      </c>
      <c r="I206" s="203"/>
      <c r="L206" s="198"/>
      <c r="M206" s="204"/>
      <c r="N206" s="205"/>
      <c r="O206" s="205"/>
      <c r="P206" s="205"/>
      <c r="Q206" s="205"/>
      <c r="R206" s="205"/>
      <c r="S206" s="205"/>
      <c r="T206" s="206"/>
      <c r="AT206" s="207" t="s">
        <v>172</v>
      </c>
      <c r="AU206" s="207" t="s">
        <v>83</v>
      </c>
      <c r="AV206" s="12" t="s">
        <v>83</v>
      </c>
      <c r="AW206" s="12" t="s">
        <v>35</v>
      </c>
      <c r="AX206" s="12" t="s">
        <v>72</v>
      </c>
      <c r="AY206" s="207" t="s">
        <v>161</v>
      </c>
    </row>
    <row r="207" spans="2:65" s="12" customFormat="1" ht="13.5">
      <c r="B207" s="198"/>
      <c r="D207" s="194" t="s">
        <v>172</v>
      </c>
      <c r="E207" s="207" t="s">
        <v>5</v>
      </c>
      <c r="F207" s="208" t="s">
        <v>313</v>
      </c>
      <c r="H207" s="209">
        <v>430</v>
      </c>
      <c r="I207" s="203"/>
      <c r="L207" s="198"/>
      <c r="M207" s="204"/>
      <c r="N207" s="205"/>
      <c r="O207" s="205"/>
      <c r="P207" s="205"/>
      <c r="Q207" s="205"/>
      <c r="R207" s="205"/>
      <c r="S207" s="205"/>
      <c r="T207" s="206"/>
      <c r="AT207" s="207" t="s">
        <v>172</v>
      </c>
      <c r="AU207" s="207" t="s">
        <v>83</v>
      </c>
      <c r="AV207" s="12" t="s">
        <v>83</v>
      </c>
      <c r="AW207" s="12" t="s">
        <v>35</v>
      </c>
      <c r="AX207" s="12" t="s">
        <v>72</v>
      </c>
      <c r="AY207" s="207" t="s">
        <v>161</v>
      </c>
    </row>
    <row r="208" spans="2:65" s="13" customFormat="1" ht="13.5">
      <c r="B208" s="210"/>
      <c r="D208" s="194" t="s">
        <v>172</v>
      </c>
      <c r="E208" s="211" t="s">
        <v>5</v>
      </c>
      <c r="F208" s="212" t="s">
        <v>314</v>
      </c>
      <c r="H208" s="213">
        <v>430</v>
      </c>
      <c r="I208" s="214"/>
      <c r="L208" s="210"/>
      <c r="M208" s="215"/>
      <c r="N208" s="216"/>
      <c r="O208" s="216"/>
      <c r="P208" s="216"/>
      <c r="Q208" s="216"/>
      <c r="R208" s="216"/>
      <c r="S208" s="216"/>
      <c r="T208" s="217"/>
      <c r="AT208" s="211" t="s">
        <v>172</v>
      </c>
      <c r="AU208" s="211" t="s">
        <v>83</v>
      </c>
      <c r="AV208" s="13" t="s">
        <v>180</v>
      </c>
      <c r="AW208" s="13" t="s">
        <v>35</v>
      </c>
      <c r="AX208" s="13" t="s">
        <v>72</v>
      </c>
      <c r="AY208" s="211" t="s">
        <v>161</v>
      </c>
    </row>
    <row r="209" spans="2:65" s="12" customFormat="1" ht="13.5">
      <c r="B209" s="198"/>
      <c r="D209" s="194" t="s">
        <v>172</v>
      </c>
      <c r="E209" s="207" t="s">
        <v>5</v>
      </c>
      <c r="F209" s="208" t="s">
        <v>5</v>
      </c>
      <c r="H209" s="209">
        <v>0</v>
      </c>
      <c r="I209" s="203"/>
      <c r="L209" s="198"/>
      <c r="M209" s="204"/>
      <c r="N209" s="205"/>
      <c r="O209" s="205"/>
      <c r="P209" s="205"/>
      <c r="Q209" s="205"/>
      <c r="R209" s="205"/>
      <c r="S209" s="205"/>
      <c r="T209" s="206"/>
      <c r="AT209" s="207" t="s">
        <v>172</v>
      </c>
      <c r="AU209" s="207" t="s">
        <v>83</v>
      </c>
      <c r="AV209" s="12" t="s">
        <v>83</v>
      </c>
      <c r="AW209" s="12" t="s">
        <v>35</v>
      </c>
      <c r="AX209" s="12" t="s">
        <v>72</v>
      </c>
      <c r="AY209" s="207" t="s">
        <v>161</v>
      </c>
    </row>
    <row r="210" spans="2:65" s="12" customFormat="1" ht="13.5">
      <c r="B210" s="198"/>
      <c r="D210" s="194" t="s">
        <v>172</v>
      </c>
      <c r="E210" s="207" t="s">
        <v>5</v>
      </c>
      <c r="F210" s="208" t="s">
        <v>315</v>
      </c>
      <c r="H210" s="209">
        <v>76</v>
      </c>
      <c r="I210" s="203"/>
      <c r="L210" s="198"/>
      <c r="M210" s="204"/>
      <c r="N210" s="205"/>
      <c r="O210" s="205"/>
      <c r="P210" s="205"/>
      <c r="Q210" s="205"/>
      <c r="R210" s="205"/>
      <c r="S210" s="205"/>
      <c r="T210" s="206"/>
      <c r="AT210" s="207" t="s">
        <v>172</v>
      </c>
      <c r="AU210" s="207" t="s">
        <v>83</v>
      </c>
      <c r="AV210" s="12" t="s">
        <v>83</v>
      </c>
      <c r="AW210" s="12" t="s">
        <v>35</v>
      </c>
      <c r="AX210" s="12" t="s">
        <v>72</v>
      </c>
      <c r="AY210" s="207" t="s">
        <v>161</v>
      </c>
    </row>
    <row r="211" spans="2:65" s="13" customFormat="1" ht="13.5">
      <c r="B211" s="210"/>
      <c r="D211" s="194" t="s">
        <v>172</v>
      </c>
      <c r="E211" s="211" t="s">
        <v>5</v>
      </c>
      <c r="F211" s="212" t="s">
        <v>316</v>
      </c>
      <c r="H211" s="213">
        <v>76</v>
      </c>
      <c r="I211" s="214"/>
      <c r="L211" s="210"/>
      <c r="M211" s="215"/>
      <c r="N211" s="216"/>
      <c r="O211" s="216"/>
      <c r="P211" s="216"/>
      <c r="Q211" s="216"/>
      <c r="R211" s="216"/>
      <c r="S211" s="216"/>
      <c r="T211" s="217"/>
      <c r="AT211" s="211" t="s">
        <v>172</v>
      </c>
      <c r="AU211" s="211" t="s">
        <v>83</v>
      </c>
      <c r="AV211" s="13" t="s">
        <v>180</v>
      </c>
      <c r="AW211" s="13" t="s">
        <v>35</v>
      </c>
      <c r="AX211" s="13" t="s">
        <v>72</v>
      </c>
      <c r="AY211" s="211" t="s">
        <v>161</v>
      </c>
    </row>
    <row r="212" spans="2:65" s="12" customFormat="1" ht="13.5">
      <c r="B212" s="198"/>
      <c r="D212" s="194" t="s">
        <v>172</v>
      </c>
      <c r="E212" s="207" t="s">
        <v>5</v>
      </c>
      <c r="F212" s="208" t="s">
        <v>5</v>
      </c>
      <c r="H212" s="209">
        <v>0</v>
      </c>
      <c r="I212" s="203"/>
      <c r="L212" s="198"/>
      <c r="M212" s="204"/>
      <c r="N212" s="205"/>
      <c r="O212" s="205"/>
      <c r="P212" s="205"/>
      <c r="Q212" s="205"/>
      <c r="R212" s="205"/>
      <c r="S212" s="205"/>
      <c r="T212" s="206"/>
      <c r="AT212" s="207" t="s">
        <v>172</v>
      </c>
      <c r="AU212" s="207" t="s">
        <v>83</v>
      </c>
      <c r="AV212" s="12" t="s">
        <v>83</v>
      </c>
      <c r="AW212" s="12" t="s">
        <v>35</v>
      </c>
      <c r="AX212" s="12" t="s">
        <v>72</v>
      </c>
      <c r="AY212" s="207" t="s">
        <v>161</v>
      </c>
    </row>
    <row r="213" spans="2:65" s="12" customFormat="1" ht="13.5">
      <c r="B213" s="198"/>
      <c r="D213" s="194" t="s">
        <v>172</v>
      </c>
      <c r="E213" s="207" t="s">
        <v>5</v>
      </c>
      <c r="F213" s="208" t="s">
        <v>317</v>
      </c>
      <c r="H213" s="209">
        <v>51</v>
      </c>
      <c r="I213" s="203"/>
      <c r="L213" s="198"/>
      <c r="M213" s="204"/>
      <c r="N213" s="205"/>
      <c r="O213" s="205"/>
      <c r="P213" s="205"/>
      <c r="Q213" s="205"/>
      <c r="R213" s="205"/>
      <c r="S213" s="205"/>
      <c r="T213" s="206"/>
      <c r="AT213" s="207" t="s">
        <v>172</v>
      </c>
      <c r="AU213" s="207" t="s">
        <v>83</v>
      </c>
      <c r="AV213" s="12" t="s">
        <v>83</v>
      </c>
      <c r="AW213" s="12" t="s">
        <v>35</v>
      </c>
      <c r="AX213" s="12" t="s">
        <v>72</v>
      </c>
      <c r="AY213" s="207" t="s">
        <v>161</v>
      </c>
    </row>
    <row r="214" spans="2:65" s="13" customFormat="1" ht="13.5">
      <c r="B214" s="210"/>
      <c r="D214" s="194" t="s">
        <v>172</v>
      </c>
      <c r="E214" s="211" t="s">
        <v>5</v>
      </c>
      <c r="F214" s="212" t="s">
        <v>318</v>
      </c>
      <c r="H214" s="213">
        <v>51</v>
      </c>
      <c r="I214" s="214"/>
      <c r="L214" s="210"/>
      <c r="M214" s="215"/>
      <c r="N214" s="216"/>
      <c r="O214" s="216"/>
      <c r="P214" s="216"/>
      <c r="Q214" s="216"/>
      <c r="R214" s="216"/>
      <c r="S214" s="216"/>
      <c r="T214" s="217"/>
      <c r="AT214" s="211" t="s">
        <v>172</v>
      </c>
      <c r="AU214" s="211" t="s">
        <v>83</v>
      </c>
      <c r="AV214" s="13" t="s">
        <v>180</v>
      </c>
      <c r="AW214" s="13" t="s">
        <v>35</v>
      </c>
      <c r="AX214" s="13" t="s">
        <v>72</v>
      </c>
      <c r="AY214" s="211" t="s">
        <v>161</v>
      </c>
    </row>
    <row r="215" spans="2:65" s="12" customFormat="1" ht="13.5">
      <c r="B215" s="198"/>
      <c r="D215" s="194" t="s">
        <v>172</v>
      </c>
      <c r="E215" s="207" t="s">
        <v>5</v>
      </c>
      <c r="F215" s="208" t="s">
        <v>5</v>
      </c>
      <c r="H215" s="209">
        <v>0</v>
      </c>
      <c r="I215" s="203"/>
      <c r="L215" s="198"/>
      <c r="M215" s="204"/>
      <c r="N215" s="205"/>
      <c r="O215" s="205"/>
      <c r="P215" s="205"/>
      <c r="Q215" s="205"/>
      <c r="R215" s="205"/>
      <c r="S215" s="205"/>
      <c r="T215" s="206"/>
      <c r="AT215" s="207" t="s">
        <v>172</v>
      </c>
      <c r="AU215" s="207" t="s">
        <v>83</v>
      </c>
      <c r="AV215" s="12" t="s">
        <v>83</v>
      </c>
      <c r="AW215" s="12" t="s">
        <v>35</v>
      </c>
      <c r="AX215" s="12" t="s">
        <v>72</v>
      </c>
      <c r="AY215" s="207" t="s">
        <v>161</v>
      </c>
    </row>
    <row r="216" spans="2:65" s="14" customFormat="1" ht="13.5">
      <c r="B216" s="218"/>
      <c r="D216" s="199" t="s">
        <v>172</v>
      </c>
      <c r="E216" s="219" t="s">
        <v>5</v>
      </c>
      <c r="F216" s="220" t="s">
        <v>211</v>
      </c>
      <c r="H216" s="221">
        <v>2439.6</v>
      </c>
      <c r="I216" s="222"/>
      <c r="L216" s="218"/>
      <c r="M216" s="223"/>
      <c r="N216" s="224"/>
      <c r="O216" s="224"/>
      <c r="P216" s="224"/>
      <c r="Q216" s="224"/>
      <c r="R216" s="224"/>
      <c r="S216" s="224"/>
      <c r="T216" s="225"/>
      <c r="AT216" s="226" t="s">
        <v>172</v>
      </c>
      <c r="AU216" s="226" t="s">
        <v>83</v>
      </c>
      <c r="AV216" s="14" t="s">
        <v>168</v>
      </c>
      <c r="AW216" s="14" t="s">
        <v>35</v>
      </c>
      <c r="AX216" s="14" t="s">
        <v>80</v>
      </c>
      <c r="AY216" s="226" t="s">
        <v>161</v>
      </c>
    </row>
    <row r="217" spans="2:65" s="1" customFormat="1" ht="31.5" customHeight="1">
      <c r="B217" s="181"/>
      <c r="C217" s="182" t="s">
        <v>319</v>
      </c>
      <c r="D217" s="182" t="s">
        <v>163</v>
      </c>
      <c r="E217" s="183" t="s">
        <v>320</v>
      </c>
      <c r="F217" s="184" t="s">
        <v>321</v>
      </c>
      <c r="G217" s="185" t="s">
        <v>176</v>
      </c>
      <c r="H217" s="186">
        <v>855</v>
      </c>
      <c r="I217" s="187"/>
      <c r="J217" s="188">
        <f>ROUND(I217*H217,2)</f>
        <v>0</v>
      </c>
      <c r="K217" s="184" t="s">
        <v>167</v>
      </c>
      <c r="L217" s="41"/>
      <c r="M217" s="189" t="s">
        <v>5</v>
      </c>
      <c r="N217" s="190" t="s">
        <v>43</v>
      </c>
      <c r="O217" s="42"/>
      <c r="P217" s="191">
        <f>O217*H217</f>
        <v>0</v>
      </c>
      <c r="Q217" s="191">
        <v>0</v>
      </c>
      <c r="R217" s="191">
        <f>Q217*H217</f>
        <v>0</v>
      </c>
      <c r="S217" s="191">
        <v>0</v>
      </c>
      <c r="T217" s="192">
        <f>S217*H217</f>
        <v>0</v>
      </c>
      <c r="AR217" s="24" t="s">
        <v>168</v>
      </c>
      <c r="AT217" s="24" t="s">
        <v>163</v>
      </c>
      <c r="AU217" s="24" t="s">
        <v>83</v>
      </c>
      <c r="AY217" s="24" t="s">
        <v>161</v>
      </c>
      <c r="BE217" s="193">
        <f>IF(N217="základní",J217,0)</f>
        <v>0</v>
      </c>
      <c r="BF217" s="193">
        <f>IF(N217="snížená",J217,0)</f>
        <v>0</v>
      </c>
      <c r="BG217" s="193">
        <f>IF(N217="zákl. přenesená",J217,0)</f>
        <v>0</v>
      </c>
      <c r="BH217" s="193">
        <f>IF(N217="sníž. přenesená",J217,0)</f>
        <v>0</v>
      </c>
      <c r="BI217" s="193">
        <f>IF(N217="nulová",J217,0)</f>
        <v>0</v>
      </c>
      <c r="BJ217" s="24" t="s">
        <v>80</v>
      </c>
      <c r="BK217" s="193">
        <f>ROUND(I217*H217,2)</f>
        <v>0</v>
      </c>
      <c r="BL217" s="24" t="s">
        <v>168</v>
      </c>
      <c r="BM217" s="24" t="s">
        <v>322</v>
      </c>
    </row>
    <row r="218" spans="2:65" s="1" customFormat="1" ht="40.5">
      <c r="B218" s="41"/>
      <c r="D218" s="194" t="s">
        <v>170</v>
      </c>
      <c r="F218" s="195" t="s">
        <v>323</v>
      </c>
      <c r="I218" s="196"/>
      <c r="L218" s="41"/>
      <c r="M218" s="197"/>
      <c r="N218" s="42"/>
      <c r="O218" s="42"/>
      <c r="P218" s="42"/>
      <c r="Q218" s="42"/>
      <c r="R218" s="42"/>
      <c r="S218" s="42"/>
      <c r="T218" s="70"/>
      <c r="AT218" s="24" t="s">
        <v>170</v>
      </c>
      <c r="AU218" s="24" t="s">
        <v>83</v>
      </c>
    </row>
    <row r="219" spans="2:65" s="12" customFormat="1" ht="13.5">
      <c r="B219" s="198"/>
      <c r="D219" s="199" t="s">
        <v>172</v>
      </c>
      <c r="E219" s="200" t="s">
        <v>5</v>
      </c>
      <c r="F219" s="201" t="s">
        <v>285</v>
      </c>
      <c r="H219" s="202">
        <v>855</v>
      </c>
      <c r="I219" s="203"/>
      <c r="L219" s="198"/>
      <c r="M219" s="204"/>
      <c r="N219" s="205"/>
      <c r="O219" s="205"/>
      <c r="P219" s="205"/>
      <c r="Q219" s="205"/>
      <c r="R219" s="205"/>
      <c r="S219" s="205"/>
      <c r="T219" s="206"/>
      <c r="AT219" s="207" t="s">
        <v>172</v>
      </c>
      <c r="AU219" s="207" t="s">
        <v>83</v>
      </c>
      <c r="AV219" s="12" t="s">
        <v>83</v>
      </c>
      <c r="AW219" s="12" t="s">
        <v>35</v>
      </c>
      <c r="AX219" s="12" t="s">
        <v>80</v>
      </c>
      <c r="AY219" s="207" t="s">
        <v>161</v>
      </c>
    </row>
    <row r="220" spans="2:65" s="1" customFormat="1" ht="22.5" customHeight="1">
      <c r="B220" s="181"/>
      <c r="C220" s="227" t="s">
        <v>324</v>
      </c>
      <c r="D220" s="227" t="s">
        <v>297</v>
      </c>
      <c r="E220" s="228" t="s">
        <v>325</v>
      </c>
      <c r="F220" s="229" t="s">
        <v>326</v>
      </c>
      <c r="G220" s="230" t="s">
        <v>189</v>
      </c>
      <c r="H220" s="231">
        <v>49.59</v>
      </c>
      <c r="I220" s="232"/>
      <c r="J220" s="233">
        <f>ROUND(I220*H220,2)</f>
        <v>0</v>
      </c>
      <c r="K220" s="229" t="s">
        <v>167</v>
      </c>
      <c r="L220" s="234"/>
      <c r="M220" s="235" t="s">
        <v>5</v>
      </c>
      <c r="N220" s="236" t="s">
        <v>43</v>
      </c>
      <c r="O220" s="42"/>
      <c r="P220" s="191">
        <f>O220*H220</f>
        <v>0</v>
      </c>
      <c r="Q220" s="191">
        <v>0.21</v>
      </c>
      <c r="R220" s="191">
        <f>Q220*H220</f>
        <v>10.4139</v>
      </c>
      <c r="S220" s="191">
        <v>0</v>
      </c>
      <c r="T220" s="192">
        <f>S220*H220</f>
        <v>0</v>
      </c>
      <c r="AR220" s="24" t="s">
        <v>222</v>
      </c>
      <c r="AT220" s="24" t="s">
        <v>297</v>
      </c>
      <c r="AU220" s="24" t="s">
        <v>83</v>
      </c>
      <c r="AY220" s="24" t="s">
        <v>161</v>
      </c>
      <c r="BE220" s="193">
        <f>IF(N220="základní",J220,0)</f>
        <v>0</v>
      </c>
      <c r="BF220" s="193">
        <f>IF(N220="snížená",J220,0)</f>
        <v>0</v>
      </c>
      <c r="BG220" s="193">
        <f>IF(N220="zákl. přenesená",J220,0)</f>
        <v>0</v>
      </c>
      <c r="BH220" s="193">
        <f>IF(N220="sníž. přenesená",J220,0)</f>
        <v>0</v>
      </c>
      <c r="BI220" s="193">
        <f>IF(N220="nulová",J220,0)</f>
        <v>0</v>
      </c>
      <c r="BJ220" s="24" t="s">
        <v>80</v>
      </c>
      <c r="BK220" s="193">
        <f>ROUND(I220*H220,2)</f>
        <v>0</v>
      </c>
      <c r="BL220" s="24" t="s">
        <v>168</v>
      </c>
      <c r="BM220" s="24" t="s">
        <v>327</v>
      </c>
    </row>
    <row r="221" spans="2:65" s="12" customFormat="1" ht="13.5">
      <c r="B221" s="198"/>
      <c r="D221" s="194" t="s">
        <v>172</v>
      </c>
      <c r="F221" s="208" t="s">
        <v>328</v>
      </c>
      <c r="H221" s="209">
        <v>49.59</v>
      </c>
      <c r="I221" s="203"/>
      <c r="L221" s="198"/>
      <c r="M221" s="204"/>
      <c r="N221" s="205"/>
      <c r="O221" s="205"/>
      <c r="P221" s="205"/>
      <c r="Q221" s="205"/>
      <c r="R221" s="205"/>
      <c r="S221" s="205"/>
      <c r="T221" s="206"/>
      <c r="AT221" s="207" t="s">
        <v>172</v>
      </c>
      <c r="AU221" s="207" t="s">
        <v>83</v>
      </c>
      <c r="AV221" s="12" t="s">
        <v>83</v>
      </c>
      <c r="AW221" s="12" t="s">
        <v>6</v>
      </c>
      <c r="AX221" s="12" t="s">
        <v>80</v>
      </c>
      <c r="AY221" s="207" t="s">
        <v>161</v>
      </c>
    </row>
    <row r="222" spans="2:65" s="11" customFormat="1" ht="29.85" customHeight="1">
      <c r="B222" s="167"/>
      <c r="D222" s="178" t="s">
        <v>71</v>
      </c>
      <c r="E222" s="179" t="s">
        <v>83</v>
      </c>
      <c r="F222" s="179" t="s">
        <v>329</v>
      </c>
      <c r="I222" s="170"/>
      <c r="J222" s="180">
        <f>BK222</f>
        <v>0</v>
      </c>
      <c r="L222" s="167"/>
      <c r="M222" s="172"/>
      <c r="N222" s="173"/>
      <c r="O222" s="173"/>
      <c r="P222" s="174">
        <f>SUM(P223:P234)</f>
        <v>0</v>
      </c>
      <c r="Q222" s="173"/>
      <c r="R222" s="174">
        <f>SUM(R223:R234)</f>
        <v>91.888203009999984</v>
      </c>
      <c r="S222" s="173"/>
      <c r="T222" s="175">
        <f>SUM(T223:T234)</f>
        <v>0</v>
      </c>
      <c r="AR222" s="168" t="s">
        <v>80</v>
      </c>
      <c r="AT222" s="176" t="s">
        <v>71</v>
      </c>
      <c r="AU222" s="176" t="s">
        <v>80</v>
      </c>
      <c r="AY222" s="168" t="s">
        <v>161</v>
      </c>
      <c r="BK222" s="177">
        <f>SUM(BK223:BK234)</f>
        <v>0</v>
      </c>
    </row>
    <row r="223" spans="2:65" s="1" customFormat="1" ht="44.25" customHeight="1">
      <c r="B223" s="181"/>
      <c r="C223" s="182" t="s">
        <v>330</v>
      </c>
      <c r="D223" s="182" t="s">
        <v>163</v>
      </c>
      <c r="E223" s="183" t="s">
        <v>331</v>
      </c>
      <c r="F223" s="184" t="s">
        <v>332</v>
      </c>
      <c r="G223" s="185" t="s">
        <v>183</v>
      </c>
      <c r="H223" s="186">
        <v>270</v>
      </c>
      <c r="I223" s="187"/>
      <c r="J223" s="188">
        <f>ROUND(I223*H223,2)</f>
        <v>0</v>
      </c>
      <c r="K223" s="184" t="s">
        <v>167</v>
      </c>
      <c r="L223" s="41"/>
      <c r="M223" s="189" t="s">
        <v>5</v>
      </c>
      <c r="N223" s="190" t="s">
        <v>43</v>
      </c>
      <c r="O223" s="42"/>
      <c r="P223" s="191">
        <f>O223*H223</f>
        <v>0</v>
      </c>
      <c r="Q223" s="191">
        <v>0.22656999999999999</v>
      </c>
      <c r="R223" s="191">
        <f>Q223*H223</f>
        <v>61.173899999999996</v>
      </c>
      <c r="S223" s="191">
        <v>0</v>
      </c>
      <c r="T223" s="192">
        <f>S223*H223</f>
        <v>0</v>
      </c>
      <c r="AR223" s="24" t="s">
        <v>168</v>
      </c>
      <c r="AT223" s="24" t="s">
        <v>163</v>
      </c>
      <c r="AU223" s="24" t="s">
        <v>83</v>
      </c>
      <c r="AY223" s="24" t="s">
        <v>161</v>
      </c>
      <c r="BE223" s="193">
        <f>IF(N223="základní",J223,0)</f>
        <v>0</v>
      </c>
      <c r="BF223" s="193">
        <f>IF(N223="snížená",J223,0)</f>
        <v>0</v>
      </c>
      <c r="BG223" s="193">
        <f>IF(N223="zákl. přenesená",J223,0)</f>
        <v>0</v>
      </c>
      <c r="BH223" s="193">
        <f>IF(N223="sníž. přenesená",J223,0)</f>
        <v>0</v>
      </c>
      <c r="BI223" s="193">
        <f>IF(N223="nulová",J223,0)</f>
        <v>0</v>
      </c>
      <c r="BJ223" s="24" t="s">
        <v>80</v>
      </c>
      <c r="BK223" s="193">
        <f>ROUND(I223*H223,2)</f>
        <v>0</v>
      </c>
      <c r="BL223" s="24" t="s">
        <v>168</v>
      </c>
      <c r="BM223" s="24" t="s">
        <v>333</v>
      </c>
    </row>
    <row r="224" spans="2:65" s="12" customFormat="1" ht="13.5">
      <c r="B224" s="198"/>
      <c r="D224" s="199" t="s">
        <v>172</v>
      </c>
      <c r="E224" s="200" t="s">
        <v>5</v>
      </c>
      <c r="F224" s="201" t="s">
        <v>334</v>
      </c>
      <c r="H224" s="202">
        <v>270</v>
      </c>
      <c r="I224" s="203"/>
      <c r="L224" s="198"/>
      <c r="M224" s="204"/>
      <c r="N224" s="205"/>
      <c r="O224" s="205"/>
      <c r="P224" s="205"/>
      <c r="Q224" s="205"/>
      <c r="R224" s="205"/>
      <c r="S224" s="205"/>
      <c r="T224" s="206"/>
      <c r="AT224" s="207" t="s">
        <v>172</v>
      </c>
      <c r="AU224" s="207" t="s">
        <v>83</v>
      </c>
      <c r="AV224" s="12" t="s">
        <v>83</v>
      </c>
      <c r="AW224" s="12" t="s">
        <v>35</v>
      </c>
      <c r="AX224" s="12" t="s">
        <v>80</v>
      </c>
      <c r="AY224" s="207" t="s">
        <v>161</v>
      </c>
    </row>
    <row r="225" spans="2:65" s="1" customFormat="1" ht="22.5" customHeight="1">
      <c r="B225" s="181"/>
      <c r="C225" s="182" t="s">
        <v>335</v>
      </c>
      <c r="D225" s="182" t="s">
        <v>163</v>
      </c>
      <c r="E225" s="183" t="s">
        <v>336</v>
      </c>
      <c r="F225" s="184" t="s">
        <v>337</v>
      </c>
      <c r="G225" s="185" t="s">
        <v>338</v>
      </c>
      <c r="H225" s="186">
        <v>1</v>
      </c>
      <c r="I225" s="187"/>
      <c r="J225" s="188">
        <f>ROUND(I225*H225,2)</f>
        <v>0</v>
      </c>
      <c r="K225" s="184" t="s">
        <v>5</v>
      </c>
      <c r="L225" s="41"/>
      <c r="M225" s="189" t="s">
        <v>5</v>
      </c>
      <c r="N225" s="190" t="s">
        <v>43</v>
      </c>
      <c r="O225" s="42"/>
      <c r="P225" s="191">
        <f>O225*H225</f>
        <v>0</v>
      </c>
      <c r="Q225" s="191">
        <v>0</v>
      </c>
      <c r="R225" s="191">
        <f>Q225*H225</f>
        <v>0</v>
      </c>
      <c r="S225" s="191">
        <v>0</v>
      </c>
      <c r="T225" s="192">
        <f>S225*H225</f>
        <v>0</v>
      </c>
      <c r="AR225" s="24" t="s">
        <v>168</v>
      </c>
      <c r="AT225" s="24" t="s">
        <v>163</v>
      </c>
      <c r="AU225" s="24" t="s">
        <v>83</v>
      </c>
      <c r="AY225" s="24" t="s">
        <v>161</v>
      </c>
      <c r="BE225" s="193">
        <f>IF(N225="základní",J225,0)</f>
        <v>0</v>
      </c>
      <c r="BF225" s="193">
        <f>IF(N225="snížená",J225,0)</f>
        <v>0</v>
      </c>
      <c r="BG225" s="193">
        <f>IF(N225="zákl. přenesená",J225,0)</f>
        <v>0</v>
      </c>
      <c r="BH225" s="193">
        <f>IF(N225="sníž. přenesená",J225,0)</f>
        <v>0</v>
      </c>
      <c r="BI225" s="193">
        <f>IF(N225="nulová",J225,0)</f>
        <v>0</v>
      </c>
      <c r="BJ225" s="24" t="s">
        <v>80</v>
      </c>
      <c r="BK225" s="193">
        <f>ROUND(I225*H225,2)</f>
        <v>0</v>
      </c>
      <c r="BL225" s="24" t="s">
        <v>168</v>
      </c>
      <c r="BM225" s="24" t="s">
        <v>339</v>
      </c>
    </row>
    <row r="226" spans="2:65" s="12" customFormat="1" ht="13.5">
      <c r="B226" s="198"/>
      <c r="D226" s="199" t="s">
        <v>172</v>
      </c>
      <c r="E226" s="200" t="s">
        <v>5</v>
      </c>
      <c r="F226" s="201" t="s">
        <v>340</v>
      </c>
      <c r="H226" s="202">
        <v>1</v>
      </c>
      <c r="I226" s="203"/>
      <c r="L226" s="198"/>
      <c r="M226" s="204"/>
      <c r="N226" s="205"/>
      <c r="O226" s="205"/>
      <c r="P226" s="205"/>
      <c r="Q226" s="205"/>
      <c r="R226" s="205"/>
      <c r="S226" s="205"/>
      <c r="T226" s="206"/>
      <c r="AT226" s="207" t="s">
        <v>172</v>
      </c>
      <c r="AU226" s="207" t="s">
        <v>83</v>
      </c>
      <c r="AV226" s="12" t="s">
        <v>83</v>
      </c>
      <c r="AW226" s="12" t="s">
        <v>35</v>
      </c>
      <c r="AX226" s="12" t="s">
        <v>80</v>
      </c>
      <c r="AY226" s="207" t="s">
        <v>161</v>
      </c>
    </row>
    <row r="227" spans="2:65" s="1" customFormat="1" ht="22.5" customHeight="1">
      <c r="B227" s="181"/>
      <c r="C227" s="182" t="s">
        <v>341</v>
      </c>
      <c r="D227" s="182" t="s">
        <v>163</v>
      </c>
      <c r="E227" s="183" t="s">
        <v>342</v>
      </c>
      <c r="F227" s="184" t="s">
        <v>343</v>
      </c>
      <c r="G227" s="185" t="s">
        <v>189</v>
      </c>
      <c r="H227" s="186">
        <v>11.725</v>
      </c>
      <c r="I227" s="187"/>
      <c r="J227" s="188">
        <f>ROUND(I227*H227,2)</f>
        <v>0</v>
      </c>
      <c r="K227" s="184" t="s">
        <v>167</v>
      </c>
      <c r="L227" s="41"/>
      <c r="M227" s="189" t="s">
        <v>5</v>
      </c>
      <c r="N227" s="190" t="s">
        <v>43</v>
      </c>
      <c r="O227" s="42"/>
      <c r="P227" s="191">
        <f>O227*H227</f>
        <v>0</v>
      </c>
      <c r="Q227" s="191">
        <v>2.45329</v>
      </c>
      <c r="R227" s="191">
        <f>Q227*H227</f>
        <v>28.764825249999998</v>
      </c>
      <c r="S227" s="191">
        <v>0</v>
      </c>
      <c r="T227" s="192">
        <f>S227*H227</f>
        <v>0</v>
      </c>
      <c r="AR227" s="24" t="s">
        <v>168</v>
      </c>
      <c r="AT227" s="24" t="s">
        <v>163</v>
      </c>
      <c r="AU227" s="24" t="s">
        <v>83</v>
      </c>
      <c r="AY227" s="24" t="s">
        <v>161</v>
      </c>
      <c r="BE227" s="193">
        <f>IF(N227="základní",J227,0)</f>
        <v>0</v>
      </c>
      <c r="BF227" s="193">
        <f>IF(N227="snížená",J227,0)</f>
        <v>0</v>
      </c>
      <c r="BG227" s="193">
        <f>IF(N227="zákl. přenesená",J227,0)</f>
        <v>0</v>
      </c>
      <c r="BH227" s="193">
        <f>IF(N227="sníž. přenesená",J227,0)</f>
        <v>0</v>
      </c>
      <c r="BI227" s="193">
        <f>IF(N227="nulová",J227,0)</f>
        <v>0</v>
      </c>
      <c r="BJ227" s="24" t="s">
        <v>80</v>
      </c>
      <c r="BK227" s="193">
        <f>ROUND(I227*H227,2)</f>
        <v>0</v>
      </c>
      <c r="BL227" s="24" t="s">
        <v>168</v>
      </c>
      <c r="BM227" s="24" t="s">
        <v>344</v>
      </c>
    </row>
    <row r="228" spans="2:65" s="1" customFormat="1" ht="81">
      <c r="B228" s="41"/>
      <c r="D228" s="194" t="s">
        <v>170</v>
      </c>
      <c r="F228" s="195" t="s">
        <v>345</v>
      </c>
      <c r="I228" s="196"/>
      <c r="L228" s="41"/>
      <c r="M228" s="197"/>
      <c r="N228" s="42"/>
      <c r="O228" s="42"/>
      <c r="P228" s="42"/>
      <c r="Q228" s="42"/>
      <c r="R228" s="42"/>
      <c r="S228" s="42"/>
      <c r="T228" s="70"/>
      <c r="AT228" s="24" t="s">
        <v>170</v>
      </c>
      <c r="AU228" s="24" t="s">
        <v>83</v>
      </c>
    </row>
    <row r="229" spans="2:65" s="12" customFormat="1" ht="13.5">
      <c r="B229" s="198"/>
      <c r="D229" s="194" t="s">
        <v>172</v>
      </c>
      <c r="E229" s="207" t="s">
        <v>5</v>
      </c>
      <c r="F229" s="208" t="s">
        <v>346</v>
      </c>
      <c r="H229" s="209">
        <v>5.0999999999999996</v>
      </c>
      <c r="I229" s="203"/>
      <c r="L229" s="198"/>
      <c r="M229" s="204"/>
      <c r="N229" s="205"/>
      <c r="O229" s="205"/>
      <c r="P229" s="205"/>
      <c r="Q229" s="205"/>
      <c r="R229" s="205"/>
      <c r="S229" s="205"/>
      <c r="T229" s="206"/>
      <c r="AT229" s="207" t="s">
        <v>172</v>
      </c>
      <c r="AU229" s="207" t="s">
        <v>83</v>
      </c>
      <c r="AV229" s="12" t="s">
        <v>83</v>
      </c>
      <c r="AW229" s="12" t="s">
        <v>35</v>
      </c>
      <c r="AX229" s="12" t="s">
        <v>72</v>
      </c>
      <c r="AY229" s="207" t="s">
        <v>161</v>
      </c>
    </row>
    <row r="230" spans="2:65" s="12" customFormat="1" ht="13.5">
      <c r="B230" s="198"/>
      <c r="D230" s="194" t="s">
        <v>172</v>
      </c>
      <c r="E230" s="207" t="s">
        <v>5</v>
      </c>
      <c r="F230" s="208" t="s">
        <v>347</v>
      </c>
      <c r="H230" s="209">
        <v>6.625</v>
      </c>
      <c r="I230" s="203"/>
      <c r="L230" s="198"/>
      <c r="M230" s="204"/>
      <c r="N230" s="205"/>
      <c r="O230" s="205"/>
      <c r="P230" s="205"/>
      <c r="Q230" s="205"/>
      <c r="R230" s="205"/>
      <c r="S230" s="205"/>
      <c r="T230" s="206"/>
      <c r="AT230" s="207" t="s">
        <v>172</v>
      </c>
      <c r="AU230" s="207" t="s">
        <v>83</v>
      </c>
      <c r="AV230" s="12" t="s">
        <v>83</v>
      </c>
      <c r="AW230" s="12" t="s">
        <v>35</v>
      </c>
      <c r="AX230" s="12" t="s">
        <v>72</v>
      </c>
      <c r="AY230" s="207" t="s">
        <v>161</v>
      </c>
    </row>
    <row r="231" spans="2:65" s="14" customFormat="1" ht="13.5">
      <c r="B231" s="218"/>
      <c r="D231" s="199" t="s">
        <v>172</v>
      </c>
      <c r="E231" s="219" t="s">
        <v>5</v>
      </c>
      <c r="F231" s="220" t="s">
        <v>211</v>
      </c>
      <c r="H231" s="221">
        <v>11.725</v>
      </c>
      <c r="I231" s="222"/>
      <c r="L231" s="218"/>
      <c r="M231" s="223"/>
      <c r="N231" s="224"/>
      <c r="O231" s="224"/>
      <c r="P231" s="224"/>
      <c r="Q231" s="224"/>
      <c r="R231" s="224"/>
      <c r="S231" s="224"/>
      <c r="T231" s="225"/>
      <c r="AT231" s="226" t="s">
        <v>172</v>
      </c>
      <c r="AU231" s="226" t="s">
        <v>83</v>
      </c>
      <c r="AV231" s="14" t="s">
        <v>168</v>
      </c>
      <c r="AW231" s="14" t="s">
        <v>35</v>
      </c>
      <c r="AX231" s="14" t="s">
        <v>80</v>
      </c>
      <c r="AY231" s="226" t="s">
        <v>161</v>
      </c>
    </row>
    <row r="232" spans="2:65" s="1" customFormat="1" ht="22.5" customHeight="1">
      <c r="B232" s="181"/>
      <c r="C232" s="182" t="s">
        <v>348</v>
      </c>
      <c r="D232" s="182" t="s">
        <v>163</v>
      </c>
      <c r="E232" s="183" t="s">
        <v>349</v>
      </c>
      <c r="F232" s="184" t="s">
        <v>350</v>
      </c>
      <c r="G232" s="185" t="s">
        <v>189</v>
      </c>
      <c r="H232" s="186">
        <v>0.86399999999999999</v>
      </c>
      <c r="I232" s="187"/>
      <c r="J232" s="188">
        <f>ROUND(I232*H232,2)</f>
        <v>0</v>
      </c>
      <c r="K232" s="184" t="s">
        <v>167</v>
      </c>
      <c r="L232" s="41"/>
      <c r="M232" s="189" t="s">
        <v>5</v>
      </c>
      <c r="N232" s="190" t="s">
        <v>43</v>
      </c>
      <c r="O232" s="42"/>
      <c r="P232" s="191">
        <f>O232*H232</f>
        <v>0</v>
      </c>
      <c r="Q232" s="191">
        <v>2.2563399999999998</v>
      </c>
      <c r="R232" s="191">
        <f>Q232*H232</f>
        <v>1.9494777599999997</v>
      </c>
      <c r="S232" s="191">
        <v>0</v>
      </c>
      <c r="T232" s="192">
        <f>S232*H232</f>
        <v>0</v>
      </c>
      <c r="AR232" s="24" t="s">
        <v>168</v>
      </c>
      <c r="AT232" s="24" t="s">
        <v>163</v>
      </c>
      <c r="AU232" s="24" t="s">
        <v>83</v>
      </c>
      <c r="AY232" s="24" t="s">
        <v>161</v>
      </c>
      <c r="BE232" s="193">
        <f>IF(N232="základní",J232,0)</f>
        <v>0</v>
      </c>
      <c r="BF232" s="193">
        <f>IF(N232="snížená",J232,0)</f>
        <v>0</v>
      </c>
      <c r="BG232" s="193">
        <f>IF(N232="zákl. přenesená",J232,0)</f>
        <v>0</v>
      </c>
      <c r="BH232" s="193">
        <f>IF(N232="sníž. přenesená",J232,0)</f>
        <v>0</v>
      </c>
      <c r="BI232" s="193">
        <f>IF(N232="nulová",J232,0)</f>
        <v>0</v>
      </c>
      <c r="BJ232" s="24" t="s">
        <v>80</v>
      </c>
      <c r="BK232" s="193">
        <f>ROUND(I232*H232,2)</f>
        <v>0</v>
      </c>
      <c r="BL232" s="24" t="s">
        <v>168</v>
      </c>
      <c r="BM232" s="24" t="s">
        <v>351</v>
      </c>
    </row>
    <row r="233" spans="2:65" s="1" customFormat="1" ht="81">
      <c r="B233" s="41"/>
      <c r="D233" s="194" t="s">
        <v>170</v>
      </c>
      <c r="F233" s="195" t="s">
        <v>345</v>
      </c>
      <c r="I233" s="196"/>
      <c r="L233" s="41"/>
      <c r="M233" s="197"/>
      <c r="N233" s="42"/>
      <c r="O233" s="42"/>
      <c r="P233" s="42"/>
      <c r="Q233" s="42"/>
      <c r="R233" s="42"/>
      <c r="S233" s="42"/>
      <c r="T233" s="70"/>
      <c r="AT233" s="24" t="s">
        <v>170</v>
      </c>
      <c r="AU233" s="24" t="s">
        <v>83</v>
      </c>
    </row>
    <row r="234" spans="2:65" s="12" customFormat="1" ht="13.5">
      <c r="B234" s="198"/>
      <c r="D234" s="194" t="s">
        <v>172</v>
      </c>
      <c r="E234" s="207" t="s">
        <v>5</v>
      </c>
      <c r="F234" s="208" t="s">
        <v>231</v>
      </c>
      <c r="H234" s="209">
        <v>0.86399999999999999</v>
      </c>
      <c r="I234" s="203"/>
      <c r="L234" s="198"/>
      <c r="M234" s="204"/>
      <c r="N234" s="205"/>
      <c r="O234" s="205"/>
      <c r="P234" s="205"/>
      <c r="Q234" s="205"/>
      <c r="R234" s="205"/>
      <c r="S234" s="205"/>
      <c r="T234" s="206"/>
      <c r="AT234" s="207" t="s">
        <v>172</v>
      </c>
      <c r="AU234" s="207" t="s">
        <v>83</v>
      </c>
      <c r="AV234" s="12" t="s">
        <v>83</v>
      </c>
      <c r="AW234" s="12" t="s">
        <v>35</v>
      </c>
      <c r="AX234" s="12" t="s">
        <v>80</v>
      </c>
      <c r="AY234" s="207" t="s">
        <v>161</v>
      </c>
    </row>
    <row r="235" spans="2:65" s="11" customFormat="1" ht="29.85" customHeight="1">
      <c r="B235" s="167"/>
      <c r="D235" s="178" t="s">
        <v>71</v>
      </c>
      <c r="E235" s="179" t="s">
        <v>180</v>
      </c>
      <c r="F235" s="179" t="s">
        <v>352</v>
      </c>
      <c r="I235" s="170"/>
      <c r="J235" s="180">
        <f>BK235</f>
        <v>0</v>
      </c>
      <c r="L235" s="167"/>
      <c r="M235" s="172"/>
      <c r="N235" s="173"/>
      <c r="O235" s="173"/>
      <c r="P235" s="174">
        <f>SUM(P236:P238)</f>
        <v>0</v>
      </c>
      <c r="Q235" s="173"/>
      <c r="R235" s="174">
        <f>SUM(R236:R238)</f>
        <v>0</v>
      </c>
      <c r="S235" s="173"/>
      <c r="T235" s="175">
        <f>SUM(T236:T238)</f>
        <v>3.4166000000000003</v>
      </c>
      <c r="AR235" s="168" t="s">
        <v>80</v>
      </c>
      <c r="AT235" s="176" t="s">
        <v>71</v>
      </c>
      <c r="AU235" s="176" t="s">
        <v>80</v>
      </c>
      <c r="AY235" s="168" t="s">
        <v>161</v>
      </c>
      <c r="BK235" s="177">
        <f>SUM(BK236:BK238)</f>
        <v>0</v>
      </c>
    </row>
    <row r="236" spans="2:65" s="1" customFormat="1" ht="31.5" customHeight="1">
      <c r="B236" s="181"/>
      <c r="C236" s="182" t="s">
        <v>353</v>
      </c>
      <c r="D236" s="182" t="s">
        <v>163</v>
      </c>
      <c r="E236" s="183" t="s">
        <v>354</v>
      </c>
      <c r="F236" s="184" t="s">
        <v>355</v>
      </c>
      <c r="G236" s="185" t="s">
        <v>189</v>
      </c>
      <c r="H236" s="186">
        <v>1.5529999999999999</v>
      </c>
      <c r="I236" s="187"/>
      <c r="J236" s="188">
        <f>ROUND(I236*H236,2)</f>
        <v>0</v>
      </c>
      <c r="K236" s="184" t="s">
        <v>167</v>
      </c>
      <c r="L236" s="41"/>
      <c r="M236" s="189" t="s">
        <v>5</v>
      </c>
      <c r="N236" s="190" t="s">
        <v>43</v>
      </c>
      <c r="O236" s="42"/>
      <c r="P236" s="191">
        <f>O236*H236</f>
        <v>0</v>
      </c>
      <c r="Q236" s="191">
        <v>0</v>
      </c>
      <c r="R236" s="191">
        <f>Q236*H236</f>
        <v>0</v>
      </c>
      <c r="S236" s="191">
        <v>2.2000000000000002</v>
      </c>
      <c r="T236" s="192">
        <f>S236*H236</f>
        <v>3.4166000000000003</v>
      </c>
      <c r="AR236" s="24" t="s">
        <v>168</v>
      </c>
      <c r="AT236" s="24" t="s">
        <v>163</v>
      </c>
      <c r="AU236" s="24" t="s">
        <v>83</v>
      </c>
      <c r="AY236" s="24" t="s">
        <v>161</v>
      </c>
      <c r="BE236" s="193">
        <f>IF(N236="základní",J236,0)</f>
        <v>0</v>
      </c>
      <c r="BF236" s="193">
        <f>IF(N236="snížená",J236,0)</f>
        <v>0</v>
      </c>
      <c r="BG236" s="193">
        <f>IF(N236="zákl. přenesená",J236,0)</f>
        <v>0</v>
      </c>
      <c r="BH236" s="193">
        <f>IF(N236="sníž. přenesená",J236,0)</f>
        <v>0</v>
      </c>
      <c r="BI236" s="193">
        <f>IF(N236="nulová",J236,0)</f>
        <v>0</v>
      </c>
      <c r="BJ236" s="24" t="s">
        <v>80</v>
      </c>
      <c r="BK236" s="193">
        <f>ROUND(I236*H236,2)</f>
        <v>0</v>
      </c>
      <c r="BL236" s="24" t="s">
        <v>168</v>
      </c>
      <c r="BM236" s="24" t="s">
        <v>356</v>
      </c>
    </row>
    <row r="237" spans="2:65" s="1" customFormat="1" ht="27">
      <c r="B237" s="41"/>
      <c r="D237" s="194" t="s">
        <v>170</v>
      </c>
      <c r="F237" s="195" t="s">
        <v>357</v>
      </c>
      <c r="I237" s="196"/>
      <c r="L237" s="41"/>
      <c r="M237" s="197"/>
      <c r="N237" s="42"/>
      <c r="O237" s="42"/>
      <c r="P237" s="42"/>
      <c r="Q237" s="42"/>
      <c r="R237" s="42"/>
      <c r="S237" s="42"/>
      <c r="T237" s="70"/>
      <c r="AT237" s="24" t="s">
        <v>170</v>
      </c>
      <c r="AU237" s="24" t="s">
        <v>83</v>
      </c>
    </row>
    <row r="238" spans="2:65" s="12" customFormat="1" ht="13.5">
      <c r="B238" s="198"/>
      <c r="D238" s="194" t="s">
        <v>172</v>
      </c>
      <c r="E238" s="207" t="s">
        <v>5</v>
      </c>
      <c r="F238" s="208" t="s">
        <v>358</v>
      </c>
      <c r="H238" s="209">
        <v>1.5529999999999999</v>
      </c>
      <c r="I238" s="203"/>
      <c r="L238" s="198"/>
      <c r="M238" s="204"/>
      <c r="N238" s="205"/>
      <c r="O238" s="205"/>
      <c r="P238" s="205"/>
      <c r="Q238" s="205"/>
      <c r="R238" s="205"/>
      <c r="S238" s="205"/>
      <c r="T238" s="206"/>
      <c r="AT238" s="207" t="s">
        <v>172</v>
      </c>
      <c r="AU238" s="207" t="s">
        <v>83</v>
      </c>
      <c r="AV238" s="12" t="s">
        <v>83</v>
      </c>
      <c r="AW238" s="12" t="s">
        <v>35</v>
      </c>
      <c r="AX238" s="12" t="s">
        <v>80</v>
      </c>
      <c r="AY238" s="207" t="s">
        <v>161</v>
      </c>
    </row>
    <row r="239" spans="2:65" s="11" customFormat="1" ht="29.85" customHeight="1">
      <c r="B239" s="167"/>
      <c r="D239" s="178" t="s">
        <v>71</v>
      </c>
      <c r="E239" s="179" t="s">
        <v>168</v>
      </c>
      <c r="F239" s="179" t="s">
        <v>359</v>
      </c>
      <c r="I239" s="170"/>
      <c r="J239" s="180">
        <f>BK239</f>
        <v>0</v>
      </c>
      <c r="L239" s="167"/>
      <c r="M239" s="172"/>
      <c r="N239" s="173"/>
      <c r="O239" s="173"/>
      <c r="P239" s="174">
        <f>SUM(P240:P245)</f>
        <v>0</v>
      </c>
      <c r="Q239" s="173"/>
      <c r="R239" s="174">
        <f>SUM(R240:R245)</f>
        <v>1.2074819999999999</v>
      </c>
      <c r="S239" s="173"/>
      <c r="T239" s="175">
        <f>SUM(T240:T245)</f>
        <v>0</v>
      </c>
      <c r="AR239" s="168" t="s">
        <v>80</v>
      </c>
      <c r="AT239" s="176" t="s">
        <v>71</v>
      </c>
      <c r="AU239" s="176" t="s">
        <v>80</v>
      </c>
      <c r="AY239" s="168" t="s">
        <v>161</v>
      </c>
      <c r="BK239" s="177">
        <f>SUM(BK240:BK245)</f>
        <v>0</v>
      </c>
    </row>
    <row r="240" spans="2:65" s="1" customFormat="1" ht="31.5" customHeight="1">
      <c r="B240" s="181"/>
      <c r="C240" s="182" t="s">
        <v>360</v>
      </c>
      <c r="D240" s="182" t="s">
        <v>163</v>
      </c>
      <c r="E240" s="183" t="s">
        <v>361</v>
      </c>
      <c r="F240" s="184" t="s">
        <v>362</v>
      </c>
      <c r="G240" s="185" t="s">
        <v>176</v>
      </c>
      <c r="H240" s="186">
        <v>6.2</v>
      </c>
      <c r="I240" s="187"/>
      <c r="J240" s="188">
        <f>ROUND(I240*H240,2)</f>
        <v>0</v>
      </c>
      <c r="K240" s="184" t="s">
        <v>167</v>
      </c>
      <c r="L240" s="41"/>
      <c r="M240" s="189" t="s">
        <v>5</v>
      </c>
      <c r="N240" s="190" t="s">
        <v>43</v>
      </c>
      <c r="O240" s="42"/>
      <c r="P240" s="191">
        <f>O240*H240</f>
        <v>0</v>
      </c>
      <c r="Q240" s="191">
        <v>0.18051</v>
      </c>
      <c r="R240" s="191">
        <f>Q240*H240</f>
        <v>1.119162</v>
      </c>
      <c r="S240" s="191">
        <v>0</v>
      </c>
      <c r="T240" s="192">
        <f>S240*H240</f>
        <v>0</v>
      </c>
      <c r="AR240" s="24" t="s">
        <v>168</v>
      </c>
      <c r="AT240" s="24" t="s">
        <v>163</v>
      </c>
      <c r="AU240" s="24" t="s">
        <v>83</v>
      </c>
      <c r="AY240" s="24" t="s">
        <v>161</v>
      </c>
      <c r="BE240" s="193">
        <f>IF(N240="základní",J240,0)</f>
        <v>0</v>
      </c>
      <c r="BF240" s="193">
        <f>IF(N240="snížená",J240,0)</f>
        <v>0</v>
      </c>
      <c r="BG240" s="193">
        <f>IF(N240="zákl. přenesená",J240,0)</f>
        <v>0</v>
      </c>
      <c r="BH240" s="193">
        <f>IF(N240="sníž. přenesená",J240,0)</f>
        <v>0</v>
      </c>
      <c r="BI240" s="193">
        <f>IF(N240="nulová",J240,0)</f>
        <v>0</v>
      </c>
      <c r="BJ240" s="24" t="s">
        <v>80</v>
      </c>
      <c r="BK240" s="193">
        <f>ROUND(I240*H240,2)</f>
        <v>0</v>
      </c>
      <c r="BL240" s="24" t="s">
        <v>168</v>
      </c>
      <c r="BM240" s="24" t="s">
        <v>363</v>
      </c>
    </row>
    <row r="241" spans="2:65" s="1" customFormat="1" ht="175.5">
      <c r="B241" s="41"/>
      <c r="D241" s="194" t="s">
        <v>170</v>
      </c>
      <c r="F241" s="195" t="s">
        <v>364</v>
      </c>
      <c r="I241" s="196"/>
      <c r="L241" s="41"/>
      <c r="M241" s="197"/>
      <c r="N241" s="42"/>
      <c r="O241" s="42"/>
      <c r="P241" s="42"/>
      <c r="Q241" s="42"/>
      <c r="R241" s="42"/>
      <c r="S241" s="42"/>
      <c r="T241" s="70"/>
      <c r="AT241" s="24" t="s">
        <v>170</v>
      </c>
      <c r="AU241" s="24" t="s">
        <v>83</v>
      </c>
    </row>
    <row r="242" spans="2:65" s="12" customFormat="1" ht="13.5">
      <c r="B242" s="198"/>
      <c r="D242" s="199" t="s">
        <v>172</v>
      </c>
      <c r="E242" s="200" t="s">
        <v>5</v>
      </c>
      <c r="F242" s="201" t="s">
        <v>365</v>
      </c>
      <c r="H242" s="202">
        <v>6.2</v>
      </c>
      <c r="I242" s="203"/>
      <c r="L242" s="198"/>
      <c r="M242" s="204"/>
      <c r="N242" s="205"/>
      <c r="O242" s="205"/>
      <c r="P242" s="205"/>
      <c r="Q242" s="205"/>
      <c r="R242" s="205"/>
      <c r="S242" s="205"/>
      <c r="T242" s="206"/>
      <c r="AT242" s="207" t="s">
        <v>172</v>
      </c>
      <c r="AU242" s="207" t="s">
        <v>83</v>
      </c>
      <c r="AV242" s="12" t="s">
        <v>83</v>
      </c>
      <c r="AW242" s="12" t="s">
        <v>35</v>
      </c>
      <c r="AX242" s="12" t="s">
        <v>80</v>
      </c>
      <c r="AY242" s="207" t="s">
        <v>161</v>
      </c>
    </row>
    <row r="243" spans="2:65" s="1" customFormat="1" ht="31.5" customHeight="1">
      <c r="B243" s="181"/>
      <c r="C243" s="182" t="s">
        <v>97</v>
      </c>
      <c r="D243" s="182" t="s">
        <v>163</v>
      </c>
      <c r="E243" s="183" t="s">
        <v>366</v>
      </c>
      <c r="F243" s="184" t="s">
        <v>367</v>
      </c>
      <c r="G243" s="185" t="s">
        <v>338</v>
      </c>
      <c r="H243" s="186">
        <v>1</v>
      </c>
      <c r="I243" s="187"/>
      <c r="J243" s="188">
        <f>ROUND(I243*H243,2)</f>
        <v>0</v>
      </c>
      <c r="K243" s="184" t="s">
        <v>167</v>
      </c>
      <c r="L243" s="41"/>
      <c r="M243" s="189" t="s">
        <v>5</v>
      </c>
      <c r="N243" s="190" t="s">
        <v>43</v>
      </c>
      <c r="O243" s="42"/>
      <c r="P243" s="191">
        <f>O243*H243</f>
        <v>0</v>
      </c>
      <c r="Q243" s="191">
        <v>8.8319999999999996E-2</v>
      </c>
      <c r="R243" s="191">
        <f>Q243*H243</f>
        <v>8.8319999999999996E-2</v>
      </c>
      <c r="S243" s="191">
        <v>0</v>
      </c>
      <c r="T243" s="192">
        <f>S243*H243</f>
        <v>0</v>
      </c>
      <c r="AR243" s="24" t="s">
        <v>168</v>
      </c>
      <c r="AT243" s="24" t="s">
        <v>163</v>
      </c>
      <c r="AU243" s="24" t="s">
        <v>83</v>
      </c>
      <c r="AY243" s="24" t="s">
        <v>161</v>
      </c>
      <c r="BE243" s="193">
        <f>IF(N243="základní",J243,0)</f>
        <v>0</v>
      </c>
      <c r="BF243" s="193">
        <f>IF(N243="snížená",J243,0)</f>
        <v>0</v>
      </c>
      <c r="BG243" s="193">
        <f>IF(N243="zákl. přenesená",J243,0)</f>
        <v>0</v>
      </c>
      <c r="BH243" s="193">
        <f>IF(N243="sníž. přenesená",J243,0)</f>
        <v>0</v>
      </c>
      <c r="BI243" s="193">
        <f>IF(N243="nulová",J243,0)</f>
        <v>0</v>
      </c>
      <c r="BJ243" s="24" t="s">
        <v>80</v>
      </c>
      <c r="BK243" s="193">
        <f>ROUND(I243*H243,2)</f>
        <v>0</v>
      </c>
      <c r="BL243" s="24" t="s">
        <v>168</v>
      </c>
      <c r="BM243" s="24" t="s">
        <v>368</v>
      </c>
    </row>
    <row r="244" spans="2:65" s="1" customFormat="1" ht="67.5">
      <c r="B244" s="41"/>
      <c r="D244" s="194" t="s">
        <v>170</v>
      </c>
      <c r="F244" s="195" t="s">
        <v>369</v>
      </c>
      <c r="I244" s="196"/>
      <c r="L244" s="41"/>
      <c r="M244" s="197"/>
      <c r="N244" s="42"/>
      <c r="O244" s="42"/>
      <c r="P244" s="42"/>
      <c r="Q244" s="42"/>
      <c r="R244" s="42"/>
      <c r="S244" s="42"/>
      <c r="T244" s="70"/>
      <c r="AT244" s="24" t="s">
        <v>170</v>
      </c>
      <c r="AU244" s="24" t="s">
        <v>83</v>
      </c>
    </row>
    <row r="245" spans="2:65" s="12" customFormat="1" ht="13.5">
      <c r="B245" s="198"/>
      <c r="D245" s="194" t="s">
        <v>172</v>
      </c>
      <c r="E245" s="207" t="s">
        <v>5</v>
      </c>
      <c r="F245" s="208" t="s">
        <v>370</v>
      </c>
      <c r="H245" s="209">
        <v>1</v>
      </c>
      <c r="I245" s="203"/>
      <c r="L245" s="198"/>
      <c r="M245" s="204"/>
      <c r="N245" s="205"/>
      <c r="O245" s="205"/>
      <c r="P245" s="205"/>
      <c r="Q245" s="205"/>
      <c r="R245" s="205"/>
      <c r="S245" s="205"/>
      <c r="T245" s="206"/>
      <c r="AT245" s="207" t="s">
        <v>172</v>
      </c>
      <c r="AU245" s="207" t="s">
        <v>83</v>
      </c>
      <c r="AV245" s="12" t="s">
        <v>83</v>
      </c>
      <c r="AW245" s="12" t="s">
        <v>35</v>
      </c>
      <c r="AX245" s="12" t="s">
        <v>80</v>
      </c>
      <c r="AY245" s="207" t="s">
        <v>161</v>
      </c>
    </row>
    <row r="246" spans="2:65" s="11" customFormat="1" ht="29.85" customHeight="1">
      <c r="B246" s="167"/>
      <c r="D246" s="178" t="s">
        <v>71</v>
      </c>
      <c r="E246" s="179" t="s">
        <v>193</v>
      </c>
      <c r="F246" s="179" t="s">
        <v>371</v>
      </c>
      <c r="I246" s="170"/>
      <c r="J246" s="180">
        <f>BK246</f>
        <v>0</v>
      </c>
      <c r="L246" s="167"/>
      <c r="M246" s="172"/>
      <c r="N246" s="173"/>
      <c r="O246" s="173"/>
      <c r="P246" s="174">
        <f>SUM(P247:P305)</f>
        <v>0</v>
      </c>
      <c r="Q246" s="173"/>
      <c r="R246" s="174">
        <f>SUM(R247:R305)</f>
        <v>358.31791199999998</v>
      </c>
      <c r="S246" s="173"/>
      <c r="T246" s="175">
        <f>SUM(T247:T305)</f>
        <v>0</v>
      </c>
      <c r="AR246" s="168" t="s">
        <v>80</v>
      </c>
      <c r="AT246" s="176" t="s">
        <v>71</v>
      </c>
      <c r="AU246" s="176" t="s">
        <v>80</v>
      </c>
      <c r="AY246" s="168" t="s">
        <v>161</v>
      </c>
      <c r="BK246" s="177">
        <f>SUM(BK247:BK305)</f>
        <v>0</v>
      </c>
    </row>
    <row r="247" spans="2:65" s="1" customFormat="1" ht="31.5" customHeight="1">
      <c r="B247" s="181"/>
      <c r="C247" s="182" t="s">
        <v>99</v>
      </c>
      <c r="D247" s="182" t="s">
        <v>163</v>
      </c>
      <c r="E247" s="183" t="s">
        <v>372</v>
      </c>
      <c r="F247" s="184" t="s">
        <v>373</v>
      </c>
      <c r="G247" s="185" t="s">
        <v>176</v>
      </c>
      <c r="H247" s="186">
        <v>430</v>
      </c>
      <c r="I247" s="187"/>
      <c r="J247" s="188">
        <f>ROUND(I247*H247,2)</f>
        <v>0</v>
      </c>
      <c r="K247" s="184" t="s">
        <v>167</v>
      </c>
      <c r="L247" s="41"/>
      <c r="M247" s="189" t="s">
        <v>5</v>
      </c>
      <c r="N247" s="190" t="s">
        <v>43</v>
      </c>
      <c r="O247" s="42"/>
      <c r="P247" s="191">
        <f>O247*H247</f>
        <v>0</v>
      </c>
      <c r="Q247" s="191">
        <v>0.18215999999999999</v>
      </c>
      <c r="R247" s="191">
        <f>Q247*H247</f>
        <v>78.328800000000001</v>
      </c>
      <c r="S247" s="191">
        <v>0</v>
      </c>
      <c r="T247" s="192">
        <f>S247*H247</f>
        <v>0</v>
      </c>
      <c r="AR247" s="24" t="s">
        <v>168</v>
      </c>
      <c r="AT247" s="24" t="s">
        <v>163</v>
      </c>
      <c r="AU247" s="24" t="s">
        <v>83</v>
      </c>
      <c r="AY247" s="24" t="s">
        <v>161</v>
      </c>
      <c r="BE247" s="193">
        <f>IF(N247="základní",J247,0)</f>
        <v>0</v>
      </c>
      <c r="BF247" s="193">
        <f>IF(N247="snížená",J247,0)</f>
        <v>0</v>
      </c>
      <c r="BG247" s="193">
        <f>IF(N247="zákl. přenesená",J247,0)</f>
        <v>0</v>
      </c>
      <c r="BH247" s="193">
        <f>IF(N247="sníž. přenesená",J247,0)</f>
        <v>0</v>
      </c>
      <c r="BI247" s="193">
        <f>IF(N247="nulová",J247,0)</f>
        <v>0</v>
      </c>
      <c r="BJ247" s="24" t="s">
        <v>80</v>
      </c>
      <c r="BK247" s="193">
        <f>ROUND(I247*H247,2)</f>
        <v>0</v>
      </c>
      <c r="BL247" s="24" t="s">
        <v>168</v>
      </c>
      <c r="BM247" s="24" t="s">
        <v>374</v>
      </c>
    </row>
    <row r="248" spans="2:65" s="12" customFormat="1" ht="13.5">
      <c r="B248" s="198"/>
      <c r="D248" s="199" t="s">
        <v>172</v>
      </c>
      <c r="E248" s="200" t="s">
        <v>5</v>
      </c>
      <c r="F248" s="201" t="s">
        <v>313</v>
      </c>
      <c r="H248" s="202">
        <v>430</v>
      </c>
      <c r="I248" s="203"/>
      <c r="L248" s="198"/>
      <c r="M248" s="204"/>
      <c r="N248" s="205"/>
      <c r="O248" s="205"/>
      <c r="P248" s="205"/>
      <c r="Q248" s="205"/>
      <c r="R248" s="205"/>
      <c r="S248" s="205"/>
      <c r="T248" s="206"/>
      <c r="AT248" s="207" t="s">
        <v>172</v>
      </c>
      <c r="AU248" s="207" t="s">
        <v>83</v>
      </c>
      <c r="AV248" s="12" t="s">
        <v>83</v>
      </c>
      <c r="AW248" s="12" t="s">
        <v>35</v>
      </c>
      <c r="AX248" s="12" t="s">
        <v>80</v>
      </c>
      <c r="AY248" s="207" t="s">
        <v>161</v>
      </c>
    </row>
    <row r="249" spans="2:65" s="1" customFormat="1" ht="22.5" customHeight="1">
      <c r="B249" s="181"/>
      <c r="C249" s="182" t="s">
        <v>375</v>
      </c>
      <c r="D249" s="182" t="s">
        <v>163</v>
      </c>
      <c r="E249" s="183" t="s">
        <v>376</v>
      </c>
      <c r="F249" s="184" t="s">
        <v>377</v>
      </c>
      <c r="G249" s="185" t="s">
        <v>176</v>
      </c>
      <c r="H249" s="186">
        <v>430</v>
      </c>
      <c r="I249" s="187"/>
      <c r="J249" s="188">
        <f>ROUND(I249*H249,2)</f>
        <v>0</v>
      </c>
      <c r="K249" s="184" t="s">
        <v>5</v>
      </c>
      <c r="L249" s="41"/>
      <c r="M249" s="189" t="s">
        <v>5</v>
      </c>
      <c r="N249" s="190" t="s">
        <v>43</v>
      </c>
      <c r="O249" s="42"/>
      <c r="P249" s="191">
        <f>O249*H249</f>
        <v>0</v>
      </c>
      <c r="Q249" s="191">
        <v>0.20394000000000001</v>
      </c>
      <c r="R249" s="191">
        <f>Q249*H249</f>
        <v>87.694200000000009</v>
      </c>
      <c r="S249" s="191">
        <v>0</v>
      </c>
      <c r="T249" s="192">
        <f>S249*H249</f>
        <v>0</v>
      </c>
      <c r="AR249" s="24" t="s">
        <v>168</v>
      </c>
      <c r="AT249" s="24" t="s">
        <v>163</v>
      </c>
      <c r="AU249" s="24" t="s">
        <v>83</v>
      </c>
      <c r="AY249" s="24" t="s">
        <v>161</v>
      </c>
      <c r="BE249" s="193">
        <f>IF(N249="základní",J249,0)</f>
        <v>0</v>
      </c>
      <c r="BF249" s="193">
        <f>IF(N249="snížená",J249,0)</f>
        <v>0</v>
      </c>
      <c r="BG249" s="193">
        <f>IF(N249="zákl. přenesená",J249,0)</f>
        <v>0</v>
      </c>
      <c r="BH249" s="193">
        <f>IF(N249="sníž. přenesená",J249,0)</f>
        <v>0</v>
      </c>
      <c r="BI249" s="193">
        <f>IF(N249="nulová",J249,0)</f>
        <v>0</v>
      </c>
      <c r="BJ249" s="24" t="s">
        <v>80</v>
      </c>
      <c r="BK249" s="193">
        <f>ROUND(I249*H249,2)</f>
        <v>0</v>
      </c>
      <c r="BL249" s="24" t="s">
        <v>168</v>
      </c>
      <c r="BM249" s="24" t="s">
        <v>378</v>
      </c>
    </row>
    <row r="250" spans="2:65" s="12" customFormat="1" ht="13.5">
      <c r="B250" s="198"/>
      <c r="D250" s="199" t="s">
        <v>172</v>
      </c>
      <c r="E250" s="200" t="s">
        <v>5</v>
      </c>
      <c r="F250" s="201" t="s">
        <v>313</v>
      </c>
      <c r="H250" s="202">
        <v>430</v>
      </c>
      <c r="I250" s="203"/>
      <c r="L250" s="198"/>
      <c r="M250" s="204"/>
      <c r="N250" s="205"/>
      <c r="O250" s="205"/>
      <c r="P250" s="205"/>
      <c r="Q250" s="205"/>
      <c r="R250" s="205"/>
      <c r="S250" s="205"/>
      <c r="T250" s="206"/>
      <c r="AT250" s="207" t="s">
        <v>172</v>
      </c>
      <c r="AU250" s="207" t="s">
        <v>83</v>
      </c>
      <c r="AV250" s="12" t="s">
        <v>83</v>
      </c>
      <c r="AW250" s="12" t="s">
        <v>35</v>
      </c>
      <c r="AX250" s="12" t="s">
        <v>80</v>
      </c>
      <c r="AY250" s="207" t="s">
        <v>161</v>
      </c>
    </row>
    <row r="251" spans="2:65" s="1" customFormat="1" ht="22.5" customHeight="1">
      <c r="B251" s="181"/>
      <c r="C251" s="182" t="s">
        <v>379</v>
      </c>
      <c r="D251" s="182" t="s">
        <v>163</v>
      </c>
      <c r="E251" s="183" t="s">
        <v>380</v>
      </c>
      <c r="F251" s="184" t="s">
        <v>381</v>
      </c>
      <c r="G251" s="185" t="s">
        <v>176</v>
      </c>
      <c r="H251" s="186">
        <v>1933.6</v>
      </c>
      <c r="I251" s="187"/>
      <c r="J251" s="188">
        <f>ROUND(I251*H251,2)</f>
        <v>0</v>
      </c>
      <c r="K251" s="184" t="s">
        <v>167</v>
      </c>
      <c r="L251" s="41"/>
      <c r="M251" s="189" t="s">
        <v>5</v>
      </c>
      <c r="N251" s="190" t="s">
        <v>43</v>
      </c>
      <c r="O251" s="42"/>
      <c r="P251" s="191">
        <f>O251*H251</f>
        <v>0</v>
      </c>
      <c r="Q251" s="191">
        <v>0</v>
      </c>
      <c r="R251" s="191">
        <f>Q251*H251</f>
        <v>0</v>
      </c>
      <c r="S251" s="191">
        <v>0</v>
      </c>
      <c r="T251" s="192">
        <f>S251*H251</f>
        <v>0</v>
      </c>
      <c r="AR251" s="24" t="s">
        <v>168</v>
      </c>
      <c r="AT251" s="24" t="s">
        <v>163</v>
      </c>
      <c r="AU251" s="24" t="s">
        <v>83</v>
      </c>
      <c r="AY251" s="24" t="s">
        <v>161</v>
      </c>
      <c r="BE251" s="193">
        <f>IF(N251="základní",J251,0)</f>
        <v>0</v>
      </c>
      <c r="BF251" s="193">
        <f>IF(N251="snížená",J251,0)</f>
        <v>0</v>
      </c>
      <c r="BG251" s="193">
        <f>IF(N251="zákl. přenesená",J251,0)</f>
        <v>0</v>
      </c>
      <c r="BH251" s="193">
        <f>IF(N251="sníž. přenesená",J251,0)</f>
        <v>0</v>
      </c>
      <c r="BI251" s="193">
        <f>IF(N251="nulová",J251,0)</f>
        <v>0</v>
      </c>
      <c r="BJ251" s="24" t="s">
        <v>80</v>
      </c>
      <c r="BK251" s="193">
        <f>ROUND(I251*H251,2)</f>
        <v>0</v>
      </c>
      <c r="BL251" s="24" t="s">
        <v>168</v>
      </c>
      <c r="BM251" s="24" t="s">
        <v>382</v>
      </c>
    </row>
    <row r="252" spans="2:65" s="12" customFormat="1" ht="13.5">
      <c r="B252" s="198"/>
      <c r="D252" s="194" t="s">
        <v>172</v>
      </c>
      <c r="E252" s="207" t="s">
        <v>5</v>
      </c>
      <c r="F252" s="208" t="s">
        <v>310</v>
      </c>
      <c r="H252" s="209">
        <v>1420</v>
      </c>
      <c r="I252" s="203"/>
      <c r="L252" s="198"/>
      <c r="M252" s="204"/>
      <c r="N252" s="205"/>
      <c r="O252" s="205"/>
      <c r="P252" s="205"/>
      <c r="Q252" s="205"/>
      <c r="R252" s="205"/>
      <c r="S252" s="205"/>
      <c r="T252" s="206"/>
      <c r="AT252" s="207" t="s">
        <v>172</v>
      </c>
      <c r="AU252" s="207" t="s">
        <v>83</v>
      </c>
      <c r="AV252" s="12" t="s">
        <v>83</v>
      </c>
      <c r="AW252" s="12" t="s">
        <v>35</v>
      </c>
      <c r="AX252" s="12" t="s">
        <v>72</v>
      </c>
      <c r="AY252" s="207" t="s">
        <v>161</v>
      </c>
    </row>
    <row r="253" spans="2:65" s="12" customFormat="1" ht="13.5">
      <c r="B253" s="198"/>
      <c r="D253" s="194" t="s">
        <v>172</v>
      </c>
      <c r="E253" s="207" t="s">
        <v>5</v>
      </c>
      <c r="F253" s="208" t="s">
        <v>311</v>
      </c>
      <c r="H253" s="209">
        <v>462.6</v>
      </c>
      <c r="I253" s="203"/>
      <c r="L253" s="198"/>
      <c r="M253" s="204"/>
      <c r="N253" s="205"/>
      <c r="O253" s="205"/>
      <c r="P253" s="205"/>
      <c r="Q253" s="205"/>
      <c r="R253" s="205"/>
      <c r="S253" s="205"/>
      <c r="T253" s="206"/>
      <c r="AT253" s="207" t="s">
        <v>172</v>
      </c>
      <c r="AU253" s="207" t="s">
        <v>83</v>
      </c>
      <c r="AV253" s="12" t="s">
        <v>83</v>
      </c>
      <c r="AW253" s="12" t="s">
        <v>35</v>
      </c>
      <c r="AX253" s="12" t="s">
        <v>72</v>
      </c>
      <c r="AY253" s="207" t="s">
        <v>161</v>
      </c>
    </row>
    <row r="254" spans="2:65" s="12" customFormat="1" ht="13.5">
      <c r="B254" s="198"/>
      <c r="D254" s="194" t="s">
        <v>172</v>
      </c>
      <c r="E254" s="207" t="s">
        <v>5</v>
      </c>
      <c r="F254" s="208" t="s">
        <v>317</v>
      </c>
      <c r="H254" s="209">
        <v>51</v>
      </c>
      <c r="I254" s="203"/>
      <c r="L254" s="198"/>
      <c r="M254" s="204"/>
      <c r="N254" s="205"/>
      <c r="O254" s="205"/>
      <c r="P254" s="205"/>
      <c r="Q254" s="205"/>
      <c r="R254" s="205"/>
      <c r="S254" s="205"/>
      <c r="T254" s="206"/>
      <c r="AT254" s="207" t="s">
        <v>172</v>
      </c>
      <c r="AU254" s="207" t="s">
        <v>83</v>
      </c>
      <c r="AV254" s="12" t="s">
        <v>83</v>
      </c>
      <c r="AW254" s="12" t="s">
        <v>35</v>
      </c>
      <c r="AX254" s="12" t="s">
        <v>72</v>
      </c>
      <c r="AY254" s="207" t="s">
        <v>161</v>
      </c>
    </row>
    <row r="255" spans="2:65" s="14" customFormat="1" ht="13.5">
      <c r="B255" s="218"/>
      <c r="D255" s="199" t="s">
        <v>172</v>
      </c>
      <c r="E255" s="219" t="s">
        <v>5</v>
      </c>
      <c r="F255" s="220" t="s">
        <v>211</v>
      </c>
      <c r="H255" s="221">
        <v>1933.6</v>
      </c>
      <c r="I255" s="222"/>
      <c r="L255" s="218"/>
      <c r="M255" s="223"/>
      <c r="N255" s="224"/>
      <c r="O255" s="224"/>
      <c r="P255" s="224"/>
      <c r="Q255" s="224"/>
      <c r="R255" s="224"/>
      <c r="S255" s="224"/>
      <c r="T255" s="225"/>
      <c r="AT255" s="226" t="s">
        <v>172</v>
      </c>
      <c r="AU255" s="226" t="s">
        <v>83</v>
      </c>
      <c r="AV255" s="14" t="s">
        <v>168</v>
      </c>
      <c r="AW255" s="14" t="s">
        <v>35</v>
      </c>
      <c r="AX255" s="14" t="s">
        <v>80</v>
      </c>
      <c r="AY255" s="226" t="s">
        <v>161</v>
      </c>
    </row>
    <row r="256" spans="2:65" s="1" customFormat="1" ht="22.5" customHeight="1">
      <c r="B256" s="181"/>
      <c r="C256" s="182" t="s">
        <v>383</v>
      </c>
      <c r="D256" s="182" t="s">
        <v>163</v>
      </c>
      <c r="E256" s="183" t="s">
        <v>384</v>
      </c>
      <c r="F256" s="184" t="s">
        <v>385</v>
      </c>
      <c r="G256" s="185" t="s">
        <v>176</v>
      </c>
      <c r="H256" s="186">
        <v>26.5</v>
      </c>
      <c r="I256" s="187"/>
      <c r="J256" s="188">
        <f>ROUND(I256*H256,2)</f>
        <v>0</v>
      </c>
      <c r="K256" s="184" t="s">
        <v>167</v>
      </c>
      <c r="L256" s="41"/>
      <c r="M256" s="189" t="s">
        <v>5</v>
      </c>
      <c r="N256" s="190" t="s">
        <v>43</v>
      </c>
      <c r="O256" s="42"/>
      <c r="P256" s="191">
        <f>O256*H256</f>
        <v>0</v>
      </c>
      <c r="Q256" s="191">
        <v>0.33445999999999998</v>
      </c>
      <c r="R256" s="191">
        <f>Q256*H256</f>
        <v>8.8631899999999995</v>
      </c>
      <c r="S256" s="191">
        <v>0</v>
      </c>
      <c r="T256" s="192">
        <f>S256*H256</f>
        <v>0</v>
      </c>
      <c r="AR256" s="24" t="s">
        <v>168</v>
      </c>
      <c r="AT256" s="24" t="s">
        <v>163</v>
      </c>
      <c r="AU256" s="24" t="s">
        <v>83</v>
      </c>
      <c r="AY256" s="24" t="s">
        <v>161</v>
      </c>
      <c r="BE256" s="193">
        <f>IF(N256="základní",J256,0)</f>
        <v>0</v>
      </c>
      <c r="BF256" s="193">
        <f>IF(N256="snížená",J256,0)</f>
        <v>0</v>
      </c>
      <c r="BG256" s="193">
        <f>IF(N256="zákl. přenesená",J256,0)</f>
        <v>0</v>
      </c>
      <c r="BH256" s="193">
        <f>IF(N256="sníž. přenesená",J256,0)</f>
        <v>0</v>
      </c>
      <c r="BI256" s="193">
        <f>IF(N256="nulová",J256,0)</f>
        <v>0</v>
      </c>
      <c r="BJ256" s="24" t="s">
        <v>80</v>
      </c>
      <c r="BK256" s="193">
        <f>ROUND(I256*H256,2)</f>
        <v>0</v>
      </c>
      <c r="BL256" s="24" t="s">
        <v>168</v>
      </c>
      <c r="BM256" s="24" t="s">
        <v>386</v>
      </c>
    </row>
    <row r="257" spans="2:65" s="12" customFormat="1" ht="13.5">
      <c r="B257" s="198"/>
      <c r="D257" s="199" t="s">
        <v>172</v>
      </c>
      <c r="E257" s="200" t="s">
        <v>5</v>
      </c>
      <c r="F257" s="201" t="s">
        <v>387</v>
      </c>
      <c r="H257" s="202">
        <v>26.5</v>
      </c>
      <c r="I257" s="203"/>
      <c r="L257" s="198"/>
      <c r="M257" s="204"/>
      <c r="N257" s="205"/>
      <c r="O257" s="205"/>
      <c r="P257" s="205"/>
      <c r="Q257" s="205"/>
      <c r="R257" s="205"/>
      <c r="S257" s="205"/>
      <c r="T257" s="206"/>
      <c r="AT257" s="207" t="s">
        <v>172</v>
      </c>
      <c r="AU257" s="207" t="s">
        <v>83</v>
      </c>
      <c r="AV257" s="12" t="s">
        <v>83</v>
      </c>
      <c r="AW257" s="12" t="s">
        <v>35</v>
      </c>
      <c r="AX257" s="12" t="s">
        <v>80</v>
      </c>
      <c r="AY257" s="207" t="s">
        <v>161</v>
      </c>
    </row>
    <row r="258" spans="2:65" s="1" customFormat="1" ht="22.5" customHeight="1">
      <c r="B258" s="181"/>
      <c r="C258" s="182" t="s">
        <v>388</v>
      </c>
      <c r="D258" s="182" t="s">
        <v>163</v>
      </c>
      <c r="E258" s="183" t="s">
        <v>389</v>
      </c>
      <c r="F258" s="184" t="s">
        <v>390</v>
      </c>
      <c r="G258" s="185" t="s">
        <v>176</v>
      </c>
      <c r="H258" s="186">
        <v>1958.6</v>
      </c>
      <c r="I258" s="187"/>
      <c r="J258" s="188">
        <f>ROUND(I258*H258,2)</f>
        <v>0</v>
      </c>
      <c r="K258" s="184" t="s">
        <v>167</v>
      </c>
      <c r="L258" s="41"/>
      <c r="M258" s="189" t="s">
        <v>5</v>
      </c>
      <c r="N258" s="190" t="s">
        <v>43</v>
      </c>
      <c r="O258" s="42"/>
      <c r="P258" s="191">
        <f>O258*H258</f>
        <v>0</v>
      </c>
      <c r="Q258" s="191">
        <v>0</v>
      </c>
      <c r="R258" s="191">
        <f>Q258*H258</f>
        <v>0</v>
      </c>
      <c r="S258" s="191">
        <v>0</v>
      </c>
      <c r="T258" s="192">
        <f>S258*H258</f>
        <v>0</v>
      </c>
      <c r="AR258" s="24" t="s">
        <v>168</v>
      </c>
      <c r="AT258" s="24" t="s">
        <v>163</v>
      </c>
      <c r="AU258" s="24" t="s">
        <v>83</v>
      </c>
      <c r="AY258" s="24" t="s">
        <v>161</v>
      </c>
      <c r="BE258" s="193">
        <f>IF(N258="základní",J258,0)</f>
        <v>0</v>
      </c>
      <c r="BF258" s="193">
        <f>IF(N258="snížená",J258,0)</f>
        <v>0</v>
      </c>
      <c r="BG258" s="193">
        <f>IF(N258="zákl. přenesená",J258,0)</f>
        <v>0</v>
      </c>
      <c r="BH258" s="193">
        <f>IF(N258="sníž. přenesená",J258,0)</f>
        <v>0</v>
      </c>
      <c r="BI258" s="193">
        <f>IF(N258="nulová",J258,0)</f>
        <v>0</v>
      </c>
      <c r="BJ258" s="24" t="s">
        <v>80</v>
      </c>
      <c r="BK258" s="193">
        <f>ROUND(I258*H258,2)</f>
        <v>0</v>
      </c>
      <c r="BL258" s="24" t="s">
        <v>168</v>
      </c>
      <c r="BM258" s="24" t="s">
        <v>391</v>
      </c>
    </row>
    <row r="259" spans="2:65" s="12" customFormat="1" ht="13.5">
      <c r="B259" s="198"/>
      <c r="D259" s="194" t="s">
        <v>172</v>
      </c>
      <c r="E259" s="207" t="s">
        <v>5</v>
      </c>
      <c r="F259" s="208" t="s">
        <v>392</v>
      </c>
      <c r="H259" s="209">
        <v>1420</v>
      </c>
      <c r="I259" s="203"/>
      <c r="L259" s="198"/>
      <c r="M259" s="204"/>
      <c r="N259" s="205"/>
      <c r="O259" s="205"/>
      <c r="P259" s="205"/>
      <c r="Q259" s="205"/>
      <c r="R259" s="205"/>
      <c r="S259" s="205"/>
      <c r="T259" s="206"/>
      <c r="AT259" s="207" t="s">
        <v>172</v>
      </c>
      <c r="AU259" s="207" t="s">
        <v>83</v>
      </c>
      <c r="AV259" s="12" t="s">
        <v>83</v>
      </c>
      <c r="AW259" s="12" t="s">
        <v>35</v>
      </c>
      <c r="AX259" s="12" t="s">
        <v>72</v>
      </c>
      <c r="AY259" s="207" t="s">
        <v>161</v>
      </c>
    </row>
    <row r="260" spans="2:65" s="12" customFormat="1" ht="13.5">
      <c r="B260" s="198"/>
      <c r="D260" s="194" t="s">
        <v>172</v>
      </c>
      <c r="E260" s="207" t="s">
        <v>5</v>
      </c>
      <c r="F260" s="208" t="s">
        <v>311</v>
      </c>
      <c r="H260" s="209">
        <v>462.6</v>
      </c>
      <c r="I260" s="203"/>
      <c r="L260" s="198"/>
      <c r="M260" s="204"/>
      <c r="N260" s="205"/>
      <c r="O260" s="205"/>
      <c r="P260" s="205"/>
      <c r="Q260" s="205"/>
      <c r="R260" s="205"/>
      <c r="S260" s="205"/>
      <c r="T260" s="206"/>
      <c r="AT260" s="207" t="s">
        <v>172</v>
      </c>
      <c r="AU260" s="207" t="s">
        <v>83</v>
      </c>
      <c r="AV260" s="12" t="s">
        <v>83</v>
      </c>
      <c r="AW260" s="12" t="s">
        <v>35</v>
      </c>
      <c r="AX260" s="12" t="s">
        <v>72</v>
      </c>
      <c r="AY260" s="207" t="s">
        <v>161</v>
      </c>
    </row>
    <row r="261" spans="2:65" s="12" customFormat="1" ht="13.5">
      <c r="B261" s="198"/>
      <c r="D261" s="194" t="s">
        <v>172</v>
      </c>
      <c r="E261" s="207" t="s">
        <v>5</v>
      </c>
      <c r="F261" s="208" t="s">
        <v>393</v>
      </c>
      <c r="H261" s="209">
        <v>76</v>
      </c>
      <c r="I261" s="203"/>
      <c r="L261" s="198"/>
      <c r="M261" s="204"/>
      <c r="N261" s="205"/>
      <c r="O261" s="205"/>
      <c r="P261" s="205"/>
      <c r="Q261" s="205"/>
      <c r="R261" s="205"/>
      <c r="S261" s="205"/>
      <c r="T261" s="206"/>
      <c r="AT261" s="207" t="s">
        <v>172</v>
      </c>
      <c r="AU261" s="207" t="s">
        <v>83</v>
      </c>
      <c r="AV261" s="12" t="s">
        <v>83</v>
      </c>
      <c r="AW261" s="12" t="s">
        <v>35</v>
      </c>
      <c r="AX261" s="12" t="s">
        <v>72</v>
      </c>
      <c r="AY261" s="207" t="s">
        <v>161</v>
      </c>
    </row>
    <row r="262" spans="2:65" s="14" customFormat="1" ht="13.5">
      <c r="B262" s="218"/>
      <c r="D262" s="199" t="s">
        <v>172</v>
      </c>
      <c r="E262" s="219" t="s">
        <v>5</v>
      </c>
      <c r="F262" s="220" t="s">
        <v>211</v>
      </c>
      <c r="H262" s="221">
        <v>1958.6</v>
      </c>
      <c r="I262" s="222"/>
      <c r="L262" s="218"/>
      <c r="M262" s="223"/>
      <c r="N262" s="224"/>
      <c r="O262" s="224"/>
      <c r="P262" s="224"/>
      <c r="Q262" s="224"/>
      <c r="R262" s="224"/>
      <c r="S262" s="224"/>
      <c r="T262" s="225"/>
      <c r="AT262" s="226" t="s">
        <v>172</v>
      </c>
      <c r="AU262" s="226" t="s">
        <v>83</v>
      </c>
      <c r="AV262" s="14" t="s">
        <v>168</v>
      </c>
      <c r="AW262" s="14" t="s">
        <v>35</v>
      </c>
      <c r="AX262" s="14" t="s">
        <v>80</v>
      </c>
      <c r="AY262" s="226" t="s">
        <v>161</v>
      </c>
    </row>
    <row r="263" spans="2:65" s="1" customFormat="1" ht="22.5" customHeight="1">
      <c r="B263" s="181"/>
      <c r="C263" s="182" t="s">
        <v>394</v>
      </c>
      <c r="D263" s="182" t="s">
        <v>163</v>
      </c>
      <c r="E263" s="183" t="s">
        <v>395</v>
      </c>
      <c r="F263" s="184" t="s">
        <v>396</v>
      </c>
      <c r="G263" s="185" t="s">
        <v>176</v>
      </c>
      <c r="H263" s="186">
        <v>430</v>
      </c>
      <c r="I263" s="187"/>
      <c r="J263" s="188">
        <f>ROUND(I263*H263,2)</f>
        <v>0</v>
      </c>
      <c r="K263" s="184" t="s">
        <v>167</v>
      </c>
      <c r="L263" s="41"/>
      <c r="M263" s="189" t="s">
        <v>5</v>
      </c>
      <c r="N263" s="190" t="s">
        <v>43</v>
      </c>
      <c r="O263" s="42"/>
      <c r="P263" s="191">
        <f>O263*H263</f>
        <v>0</v>
      </c>
      <c r="Q263" s="191">
        <v>0</v>
      </c>
      <c r="R263" s="191">
        <f>Q263*H263</f>
        <v>0</v>
      </c>
      <c r="S263" s="191">
        <v>0</v>
      </c>
      <c r="T263" s="192">
        <f>S263*H263</f>
        <v>0</v>
      </c>
      <c r="AR263" s="24" t="s">
        <v>168</v>
      </c>
      <c r="AT263" s="24" t="s">
        <v>163</v>
      </c>
      <c r="AU263" s="24" t="s">
        <v>83</v>
      </c>
      <c r="AY263" s="24" t="s">
        <v>161</v>
      </c>
      <c r="BE263" s="193">
        <f>IF(N263="základní",J263,0)</f>
        <v>0</v>
      </c>
      <c r="BF263" s="193">
        <f>IF(N263="snížená",J263,0)</f>
        <v>0</v>
      </c>
      <c r="BG263" s="193">
        <f>IF(N263="zákl. přenesená",J263,0)</f>
        <v>0</v>
      </c>
      <c r="BH263" s="193">
        <f>IF(N263="sníž. přenesená",J263,0)</f>
        <v>0</v>
      </c>
      <c r="BI263" s="193">
        <f>IF(N263="nulová",J263,0)</f>
        <v>0</v>
      </c>
      <c r="BJ263" s="24" t="s">
        <v>80</v>
      </c>
      <c r="BK263" s="193">
        <f>ROUND(I263*H263,2)</f>
        <v>0</v>
      </c>
      <c r="BL263" s="24" t="s">
        <v>168</v>
      </c>
      <c r="BM263" s="24" t="s">
        <v>397</v>
      </c>
    </row>
    <row r="264" spans="2:65" s="12" customFormat="1" ht="13.5">
      <c r="B264" s="198"/>
      <c r="D264" s="199" t="s">
        <v>172</v>
      </c>
      <c r="E264" s="200" t="s">
        <v>5</v>
      </c>
      <c r="F264" s="201" t="s">
        <v>313</v>
      </c>
      <c r="H264" s="202">
        <v>430</v>
      </c>
      <c r="I264" s="203"/>
      <c r="L264" s="198"/>
      <c r="M264" s="204"/>
      <c r="N264" s="205"/>
      <c r="O264" s="205"/>
      <c r="P264" s="205"/>
      <c r="Q264" s="205"/>
      <c r="R264" s="205"/>
      <c r="S264" s="205"/>
      <c r="T264" s="206"/>
      <c r="AT264" s="207" t="s">
        <v>172</v>
      </c>
      <c r="AU264" s="207" t="s">
        <v>83</v>
      </c>
      <c r="AV264" s="12" t="s">
        <v>83</v>
      </c>
      <c r="AW264" s="12" t="s">
        <v>35</v>
      </c>
      <c r="AX264" s="12" t="s">
        <v>80</v>
      </c>
      <c r="AY264" s="207" t="s">
        <v>161</v>
      </c>
    </row>
    <row r="265" spans="2:65" s="1" customFormat="1" ht="31.5" customHeight="1">
      <c r="B265" s="181"/>
      <c r="C265" s="182" t="s">
        <v>398</v>
      </c>
      <c r="D265" s="182" t="s">
        <v>163</v>
      </c>
      <c r="E265" s="183" t="s">
        <v>399</v>
      </c>
      <c r="F265" s="184" t="s">
        <v>400</v>
      </c>
      <c r="G265" s="185" t="s">
        <v>176</v>
      </c>
      <c r="H265" s="186">
        <v>1420</v>
      </c>
      <c r="I265" s="187"/>
      <c r="J265" s="188">
        <f>ROUND(I265*H265,2)</f>
        <v>0</v>
      </c>
      <c r="K265" s="184" t="s">
        <v>167</v>
      </c>
      <c r="L265" s="41"/>
      <c r="M265" s="189" t="s">
        <v>5</v>
      </c>
      <c r="N265" s="190" t="s">
        <v>43</v>
      </c>
      <c r="O265" s="42"/>
      <c r="P265" s="191">
        <f>O265*H265</f>
        <v>0</v>
      </c>
      <c r="Q265" s="191">
        <v>0</v>
      </c>
      <c r="R265" s="191">
        <f>Q265*H265</f>
        <v>0</v>
      </c>
      <c r="S265" s="191">
        <v>0</v>
      </c>
      <c r="T265" s="192">
        <f>S265*H265</f>
        <v>0</v>
      </c>
      <c r="AR265" s="24" t="s">
        <v>168</v>
      </c>
      <c r="AT265" s="24" t="s">
        <v>163</v>
      </c>
      <c r="AU265" s="24" t="s">
        <v>83</v>
      </c>
      <c r="AY265" s="24" t="s">
        <v>161</v>
      </c>
      <c r="BE265" s="193">
        <f>IF(N265="základní",J265,0)</f>
        <v>0</v>
      </c>
      <c r="BF265" s="193">
        <f>IF(N265="snížená",J265,0)</f>
        <v>0</v>
      </c>
      <c r="BG265" s="193">
        <f>IF(N265="zákl. přenesená",J265,0)</f>
        <v>0</v>
      </c>
      <c r="BH265" s="193">
        <f>IF(N265="sníž. přenesená",J265,0)</f>
        <v>0</v>
      </c>
      <c r="BI265" s="193">
        <f>IF(N265="nulová",J265,0)</f>
        <v>0</v>
      </c>
      <c r="BJ265" s="24" t="s">
        <v>80</v>
      </c>
      <c r="BK265" s="193">
        <f>ROUND(I265*H265,2)</f>
        <v>0</v>
      </c>
      <c r="BL265" s="24" t="s">
        <v>168</v>
      </c>
      <c r="BM265" s="24" t="s">
        <v>401</v>
      </c>
    </row>
    <row r="266" spans="2:65" s="1" customFormat="1" ht="27">
      <c r="B266" s="41"/>
      <c r="D266" s="194" t="s">
        <v>170</v>
      </c>
      <c r="F266" s="195" t="s">
        <v>402</v>
      </c>
      <c r="I266" s="196"/>
      <c r="L266" s="41"/>
      <c r="M266" s="197"/>
      <c r="N266" s="42"/>
      <c r="O266" s="42"/>
      <c r="P266" s="42"/>
      <c r="Q266" s="42"/>
      <c r="R266" s="42"/>
      <c r="S266" s="42"/>
      <c r="T266" s="70"/>
      <c r="AT266" s="24" t="s">
        <v>170</v>
      </c>
      <c r="AU266" s="24" t="s">
        <v>83</v>
      </c>
    </row>
    <row r="267" spans="2:65" s="12" customFormat="1" ht="13.5">
      <c r="B267" s="198"/>
      <c r="D267" s="199" t="s">
        <v>172</v>
      </c>
      <c r="E267" s="200" t="s">
        <v>5</v>
      </c>
      <c r="F267" s="201" t="s">
        <v>310</v>
      </c>
      <c r="H267" s="202">
        <v>1420</v>
      </c>
      <c r="I267" s="203"/>
      <c r="L267" s="198"/>
      <c r="M267" s="204"/>
      <c r="N267" s="205"/>
      <c r="O267" s="205"/>
      <c r="P267" s="205"/>
      <c r="Q267" s="205"/>
      <c r="R267" s="205"/>
      <c r="S267" s="205"/>
      <c r="T267" s="206"/>
      <c r="AT267" s="207" t="s">
        <v>172</v>
      </c>
      <c r="AU267" s="207" t="s">
        <v>83</v>
      </c>
      <c r="AV267" s="12" t="s">
        <v>83</v>
      </c>
      <c r="AW267" s="12" t="s">
        <v>35</v>
      </c>
      <c r="AX267" s="12" t="s">
        <v>80</v>
      </c>
      <c r="AY267" s="207" t="s">
        <v>161</v>
      </c>
    </row>
    <row r="268" spans="2:65" s="1" customFormat="1" ht="31.5" customHeight="1">
      <c r="B268" s="181"/>
      <c r="C268" s="182" t="s">
        <v>403</v>
      </c>
      <c r="D268" s="182" t="s">
        <v>163</v>
      </c>
      <c r="E268" s="183" t="s">
        <v>404</v>
      </c>
      <c r="F268" s="184" t="s">
        <v>405</v>
      </c>
      <c r="G268" s="185" t="s">
        <v>176</v>
      </c>
      <c r="H268" s="186">
        <v>25</v>
      </c>
      <c r="I268" s="187"/>
      <c r="J268" s="188">
        <f>ROUND(I268*H268,2)</f>
        <v>0</v>
      </c>
      <c r="K268" s="184" t="s">
        <v>167</v>
      </c>
      <c r="L268" s="41"/>
      <c r="M268" s="189" t="s">
        <v>5</v>
      </c>
      <c r="N268" s="190" t="s">
        <v>43</v>
      </c>
      <c r="O268" s="42"/>
      <c r="P268" s="191">
        <f>O268*H268</f>
        <v>0</v>
      </c>
      <c r="Q268" s="191">
        <v>0.18776000000000001</v>
      </c>
      <c r="R268" s="191">
        <f>Q268*H268</f>
        <v>4.694</v>
      </c>
      <c r="S268" s="191">
        <v>0</v>
      </c>
      <c r="T268" s="192">
        <f>S268*H268</f>
        <v>0</v>
      </c>
      <c r="AR268" s="24" t="s">
        <v>168</v>
      </c>
      <c r="AT268" s="24" t="s">
        <v>163</v>
      </c>
      <c r="AU268" s="24" t="s">
        <v>83</v>
      </c>
      <c r="AY268" s="24" t="s">
        <v>161</v>
      </c>
      <c r="BE268" s="193">
        <f>IF(N268="základní",J268,0)</f>
        <v>0</v>
      </c>
      <c r="BF268" s="193">
        <f>IF(N268="snížená",J268,0)</f>
        <v>0</v>
      </c>
      <c r="BG268" s="193">
        <f>IF(N268="zákl. přenesená",J268,0)</f>
        <v>0</v>
      </c>
      <c r="BH268" s="193">
        <f>IF(N268="sníž. přenesená",J268,0)</f>
        <v>0</v>
      </c>
      <c r="BI268" s="193">
        <f>IF(N268="nulová",J268,0)</f>
        <v>0</v>
      </c>
      <c r="BJ268" s="24" t="s">
        <v>80</v>
      </c>
      <c r="BK268" s="193">
        <f>ROUND(I268*H268,2)</f>
        <v>0</v>
      </c>
      <c r="BL268" s="24" t="s">
        <v>168</v>
      </c>
      <c r="BM268" s="24" t="s">
        <v>406</v>
      </c>
    </row>
    <row r="269" spans="2:65" s="1" customFormat="1" ht="67.5">
      <c r="B269" s="41"/>
      <c r="D269" s="194" t="s">
        <v>170</v>
      </c>
      <c r="F269" s="195" t="s">
        <v>407</v>
      </c>
      <c r="I269" s="196"/>
      <c r="L269" s="41"/>
      <c r="M269" s="197"/>
      <c r="N269" s="42"/>
      <c r="O269" s="42"/>
      <c r="P269" s="42"/>
      <c r="Q269" s="42"/>
      <c r="R269" s="42"/>
      <c r="S269" s="42"/>
      <c r="T269" s="70"/>
      <c r="AT269" s="24" t="s">
        <v>170</v>
      </c>
      <c r="AU269" s="24" t="s">
        <v>83</v>
      </c>
    </row>
    <row r="270" spans="2:65" s="12" customFormat="1" ht="13.5">
      <c r="B270" s="198"/>
      <c r="D270" s="199" t="s">
        <v>172</v>
      </c>
      <c r="E270" s="200" t="s">
        <v>5</v>
      </c>
      <c r="F270" s="201" t="s">
        <v>408</v>
      </c>
      <c r="H270" s="202">
        <v>25</v>
      </c>
      <c r="I270" s="203"/>
      <c r="L270" s="198"/>
      <c r="M270" s="204"/>
      <c r="N270" s="205"/>
      <c r="O270" s="205"/>
      <c r="P270" s="205"/>
      <c r="Q270" s="205"/>
      <c r="R270" s="205"/>
      <c r="S270" s="205"/>
      <c r="T270" s="206"/>
      <c r="AT270" s="207" t="s">
        <v>172</v>
      </c>
      <c r="AU270" s="207" t="s">
        <v>83</v>
      </c>
      <c r="AV270" s="12" t="s">
        <v>83</v>
      </c>
      <c r="AW270" s="12" t="s">
        <v>35</v>
      </c>
      <c r="AX270" s="12" t="s">
        <v>80</v>
      </c>
      <c r="AY270" s="207" t="s">
        <v>161</v>
      </c>
    </row>
    <row r="271" spans="2:65" s="1" customFormat="1" ht="22.5" customHeight="1">
      <c r="B271" s="181"/>
      <c r="C271" s="182" t="s">
        <v>409</v>
      </c>
      <c r="D271" s="182" t="s">
        <v>163</v>
      </c>
      <c r="E271" s="183" t="s">
        <v>410</v>
      </c>
      <c r="F271" s="184" t="s">
        <v>411</v>
      </c>
      <c r="G271" s="185" t="s">
        <v>176</v>
      </c>
      <c r="H271" s="186">
        <v>2840</v>
      </c>
      <c r="I271" s="187"/>
      <c r="J271" s="188">
        <f>ROUND(I271*H271,2)</f>
        <v>0</v>
      </c>
      <c r="K271" s="184" t="s">
        <v>167</v>
      </c>
      <c r="L271" s="41"/>
      <c r="M271" s="189" t="s">
        <v>5</v>
      </c>
      <c r="N271" s="190" t="s">
        <v>43</v>
      </c>
      <c r="O271" s="42"/>
      <c r="P271" s="191">
        <f>O271*H271</f>
        <v>0</v>
      </c>
      <c r="Q271" s="191">
        <v>0</v>
      </c>
      <c r="R271" s="191">
        <f>Q271*H271</f>
        <v>0</v>
      </c>
      <c r="S271" s="191">
        <v>0</v>
      </c>
      <c r="T271" s="192">
        <f>S271*H271</f>
        <v>0</v>
      </c>
      <c r="AR271" s="24" t="s">
        <v>168</v>
      </c>
      <c r="AT271" s="24" t="s">
        <v>163</v>
      </c>
      <c r="AU271" s="24" t="s">
        <v>83</v>
      </c>
      <c r="AY271" s="24" t="s">
        <v>161</v>
      </c>
      <c r="BE271" s="193">
        <f>IF(N271="základní",J271,0)</f>
        <v>0</v>
      </c>
      <c r="BF271" s="193">
        <f>IF(N271="snížená",J271,0)</f>
        <v>0</v>
      </c>
      <c r="BG271" s="193">
        <f>IF(N271="zákl. přenesená",J271,0)</f>
        <v>0</v>
      </c>
      <c r="BH271" s="193">
        <f>IF(N271="sníž. přenesená",J271,0)</f>
        <v>0</v>
      </c>
      <c r="BI271" s="193">
        <f>IF(N271="nulová",J271,0)</f>
        <v>0</v>
      </c>
      <c r="BJ271" s="24" t="s">
        <v>80</v>
      </c>
      <c r="BK271" s="193">
        <f>ROUND(I271*H271,2)</f>
        <v>0</v>
      </c>
      <c r="BL271" s="24" t="s">
        <v>168</v>
      </c>
      <c r="BM271" s="24" t="s">
        <v>412</v>
      </c>
    </row>
    <row r="272" spans="2:65" s="12" customFormat="1" ht="13.5">
      <c r="B272" s="198"/>
      <c r="D272" s="199" t="s">
        <v>172</v>
      </c>
      <c r="E272" s="200" t="s">
        <v>5</v>
      </c>
      <c r="F272" s="201" t="s">
        <v>413</v>
      </c>
      <c r="H272" s="202">
        <v>2840</v>
      </c>
      <c r="I272" s="203"/>
      <c r="L272" s="198"/>
      <c r="M272" s="204"/>
      <c r="N272" s="205"/>
      <c r="O272" s="205"/>
      <c r="P272" s="205"/>
      <c r="Q272" s="205"/>
      <c r="R272" s="205"/>
      <c r="S272" s="205"/>
      <c r="T272" s="206"/>
      <c r="AT272" s="207" t="s">
        <v>172</v>
      </c>
      <c r="AU272" s="207" t="s">
        <v>83</v>
      </c>
      <c r="AV272" s="12" t="s">
        <v>83</v>
      </c>
      <c r="AW272" s="12" t="s">
        <v>35</v>
      </c>
      <c r="AX272" s="12" t="s">
        <v>80</v>
      </c>
      <c r="AY272" s="207" t="s">
        <v>161</v>
      </c>
    </row>
    <row r="273" spans="2:65" s="1" customFormat="1" ht="31.5" customHeight="1">
      <c r="B273" s="181"/>
      <c r="C273" s="182" t="s">
        <v>105</v>
      </c>
      <c r="D273" s="182" t="s">
        <v>163</v>
      </c>
      <c r="E273" s="183" t="s">
        <v>414</v>
      </c>
      <c r="F273" s="184" t="s">
        <v>415</v>
      </c>
      <c r="G273" s="185" t="s">
        <v>176</v>
      </c>
      <c r="H273" s="186">
        <v>1420</v>
      </c>
      <c r="I273" s="187"/>
      <c r="J273" s="188">
        <f>ROUND(I273*H273,2)</f>
        <v>0</v>
      </c>
      <c r="K273" s="184" t="s">
        <v>167</v>
      </c>
      <c r="L273" s="41"/>
      <c r="M273" s="189" t="s">
        <v>5</v>
      </c>
      <c r="N273" s="190" t="s">
        <v>43</v>
      </c>
      <c r="O273" s="42"/>
      <c r="P273" s="191">
        <f>O273*H273</f>
        <v>0</v>
      </c>
      <c r="Q273" s="191">
        <v>0</v>
      </c>
      <c r="R273" s="191">
        <f>Q273*H273</f>
        <v>0</v>
      </c>
      <c r="S273" s="191">
        <v>0</v>
      </c>
      <c r="T273" s="192">
        <f>S273*H273</f>
        <v>0</v>
      </c>
      <c r="AR273" s="24" t="s">
        <v>168</v>
      </c>
      <c r="AT273" s="24" t="s">
        <v>163</v>
      </c>
      <c r="AU273" s="24" t="s">
        <v>83</v>
      </c>
      <c r="AY273" s="24" t="s">
        <v>161</v>
      </c>
      <c r="BE273" s="193">
        <f>IF(N273="základní",J273,0)</f>
        <v>0</v>
      </c>
      <c r="BF273" s="193">
        <f>IF(N273="snížená",J273,0)</f>
        <v>0</v>
      </c>
      <c r="BG273" s="193">
        <f>IF(N273="zákl. přenesená",J273,0)</f>
        <v>0</v>
      </c>
      <c r="BH273" s="193">
        <f>IF(N273="sníž. přenesená",J273,0)</f>
        <v>0</v>
      </c>
      <c r="BI273" s="193">
        <f>IF(N273="nulová",J273,0)</f>
        <v>0</v>
      </c>
      <c r="BJ273" s="24" t="s">
        <v>80</v>
      </c>
      <c r="BK273" s="193">
        <f>ROUND(I273*H273,2)</f>
        <v>0</v>
      </c>
      <c r="BL273" s="24" t="s">
        <v>168</v>
      </c>
      <c r="BM273" s="24" t="s">
        <v>416</v>
      </c>
    </row>
    <row r="274" spans="2:65" s="1" customFormat="1" ht="27">
      <c r="B274" s="41"/>
      <c r="D274" s="194" t="s">
        <v>170</v>
      </c>
      <c r="F274" s="195" t="s">
        <v>417</v>
      </c>
      <c r="I274" s="196"/>
      <c r="L274" s="41"/>
      <c r="M274" s="197"/>
      <c r="N274" s="42"/>
      <c r="O274" s="42"/>
      <c r="P274" s="42"/>
      <c r="Q274" s="42"/>
      <c r="R274" s="42"/>
      <c r="S274" s="42"/>
      <c r="T274" s="70"/>
      <c r="AT274" s="24" t="s">
        <v>170</v>
      </c>
      <c r="AU274" s="24" t="s">
        <v>83</v>
      </c>
    </row>
    <row r="275" spans="2:65" s="12" customFormat="1" ht="13.5">
      <c r="B275" s="198"/>
      <c r="D275" s="199" t="s">
        <v>172</v>
      </c>
      <c r="E275" s="200" t="s">
        <v>5</v>
      </c>
      <c r="F275" s="201" t="s">
        <v>418</v>
      </c>
      <c r="H275" s="202">
        <v>1420</v>
      </c>
      <c r="I275" s="203"/>
      <c r="L275" s="198"/>
      <c r="M275" s="204"/>
      <c r="N275" s="205"/>
      <c r="O275" s="205"/>
      <c r="P275" s="205"/>
      <c r="Q275" s="205"/>
      <c r="R275" s="205"/>
      <c r="S275" s="205"/>
      <c r="T275" s="206"/>
      <c r="AT275" s="207" t="s">
        <v>172</v>
      </c>
      <c r="AU275" s="207" t="s">
        <v>83</v>
      </c>
      <c r="AV275" s="12" t="s">
        <v>83</v>
      </c>
      <c r="AW275" s="12" t="s">
        <v>35</v>
      </c>
      <c r="AX275" s="12" t="s">
        <v>80</v>
      </c>
      <c r="AY275" s="207" t="s">
        <v>161</v>
      </c>
    </row>
    <row r="276" spans="2:65" s="1" customFormat="1" ht="31.5" customHeight="1">
      <c r="B276" s="181"/>
      <c r="C276" s="182" t="s">
        <v>108</v>
      </c>
      <c r="D276" s="182" t="s">
        <v>163</v>
      </c>
      <c r="E276" s="183" t="s">
        <v>419</v>
      </c>
      <c r="F276" s="184" t="s">
        <v>420</v>
      </c>
      <c r="G276" s="185" t="s">
        <v>176</v>
      </c>
      <c r="H276" s="186">
        <v>1420</v>
      </c>
      <c r="I276" s="187"/>
      <c r="J276" s="188">
        <f>ROUND(I276*H276,2)</f>
        <v>0</v>
      </c>
      <c r="K276" s="184" t="s">
        <v>167</v>
      </c>
      <c r="L276" s="41"/>
      <c r="M276" s="189" t="s">
        <v>5</v>
      </c>
      <c r="N276" s="190" t="s">
        <v>43</v>
      </c>
      <c r="O276" s="42"/>
      <c r="P276" s="191">
        <f>O276*H276</f>
        <v>0</v>
      </c>
      <c r="Q276" s="191">
        <v>0</v>
      </c>
      <c r="R276" s="191">
        <f>Q276*H276</f>
        <v>0</v>
      </c>
      <c r="S276" s="191">
        <v>0</v>
      </c>
      <c r="T276" s="192">
        <f>S276*H276</f>
        <v>0</v>
      </c>
      <c r="AR276" s="24" t="s">
        <v>168</v>
      </c>
      <c r="AT276" s="24" t="s">
        <v>163</v>
      </c>
      <c r="AU276" s="24" t="s">
        <v>83</v>
      </c>
      <c r="AY276" s="24" t="s">
        <v>161</v>
      </c>
      <c r="BE276" s="193">
        <f>IF(N276="základní",J276,0)</f>
        <v>0</v>
      </c>
      <c r="BF276" s="193">
        <f>IF(N276="snížená",J276,0)</f>
        <v>0</v>
      </c>
      <c r="BG276" s="193">
        <f>IF(N276="zákl. přenesená",J276,0)</f>
        <v>0</v>
      </c>
      <c r="BH276" s="193">
        <f>IF(N276="sníž. přenesená",J276,0)</f>
        <v>0</v>
      </c>
      <c r="BI276" s="193">
        <f>IF(N276="nulová",J276,0)</f>
        <v>0</v>
      </c>
      <c r="BJ276" s="24" t="s">
        <v>80</v>
      </c>
      <c r="BK276" s="193">
        <f>ROUND(I276*H276,2)</f>
        <v>0</v>
      </c>
      <c r="BL276" s="24" t="s">
        <v>168</v>
      </c>
      <c r="BM276" s="24" t="s">
        <v>421</v>
      </c>
    </row>
    <row r="277" spans="2:65" s="1" customFormat="1" ht="27">
      <c r="B277" s="41"/>
      <c r="D277" s="194" t="s">
        <v>170</v>
      </c>
      <c r="F277" s="195" t="s">
        <v>422</v>
      </c>
      <c r="I277" s="196"/>
      <c r="L277" s="41"/>
      <c r="M277" s="197"/>
      <c r="N277" s="42"/>
      <c r="O277" s="42"/>
      <c r="P277" s="42"/>
      <c r="Q277" s="42"/>
      <c r="R277" s="42"/>
      <c r="S277" s="42"/>
      <c r="T277" s="70"/>
      <c r="AT277" s="24" t="s">
        <v>170</v>
      </c>
      <c r="AU277" s="24" t="s">
        <v>83</v>
      </c>
    </row>
    <row r="278" spans="2:65" s="12" customFormat="1" ht="13.5">
      <c r="B278" s="198"/>
      <c r="D278" s="199" t="s">
        <v>172</v>
      </c>
      <c r="E278" s="200" t="s">
        <v>5</v>
      </c>
      <c r="F278" s="201" t="s">
        <v>310</v>
      </c>
      <c r="H278" s="202">
        <v>1420</v>
      </c>
      <c r="I278" s="203"/>
      <c r="L278" s="198"/>
      <c r="M278" s="204"/>
      <c r="N278" s="205"/>
      <c r="O278" s="205"/>
      <c r="P278" s="205"/>
      <c r="Q278" s="205"/>
      <c r="R278" s="205"/>
      <c r="S278" s="205"/>
      <c r="T278" s="206"/>
      <c r="AT278" s="207" t="s">
        <v>172</v>
      </c>
      <c r="AU278" s="207" t="s">
        <v>83</v>
      </c>
      <c r="AV278" s="12" t="s">
        <v>83</v>
      </c>
      <c r="AW278" s="12" t="s">
        <v>35</v>
      </c>
      <c r="AX278" s="12" t="s">
        <v>80</v>
      </c>
      <c r="AY278" s="207" t="s">
        <v>161</v>
      </c>
    </row>
    <row r="279" spans="2:65" s="1" customFormat="1" ht="44.25" customHeight="1">
      <c r="B279" s="181"/>
      <c r="C279" s="182" t="s">
        <v>423</v>
      </c>
      <c r="D279" s="182" t="s">
        <v>163</v>
      </c>
      <c r="E279" s="183" t="s">
        <v>424</v>
      </c>
      <c r="F279" s="184" t="s">
        <v>425</v>
      </c>
      <c r="G279" s="185" t="s">
        <v>176</v>
      </c>
      <c r="H279" s="186">
        <v>26.5</v>
      </c>
      <c r="I279" s="187"/>
      <c r="J279" s="188">
        <f>ROUND(I279*H279,2)</f>
        <v>0</v>
      </c>
      <c r="K279" s="184" t="s">
        <v>167</v>
      </c>
      <c r="L279" s="41"/>
      <c r="M279" s="189" t="s">
        <v>5</v>
      </c>
      <c r="N279" s="190" t="s">
        <v>43</v>
      </c>
      <c r="O279" s="42"/>
      <c r="P279" s="191">
        <f>O279*H279</f>
        <v>0</v>
      </c>
      <c r="Q279" s="191">
        <v>0.19536000000000001</v>
      </c>
      <c r="R279" s="191">
        <f>Q279*H279</f>
        <v>5.1770399999999999</v>
      </c>
      <c r="S279" s="191">
        <v>0</v>
      </c>
      <c r="T279" s="192">
        <f>S279*H279</f>
        <v>0</v>
      </c>
      <c r="AR279" s="24" t="s">
        <v>168</v>
      </c>
      <c r="AT279" s="24" t="s">
        <v>163</v>
      </c>
      <c r="AU279" s="24" t="s">
        <v>83</v>
      </c>
      <c r="AY279" s="24" t="s">
        <v>161</v>
      </c>
      <c r="BE279" s="193">
        <f>IF(N279="základní",J279,0)</f>
        <v>0</v>
      </c>
      <c r="BF279" s="193">
        <f>IF(N279="snížená",J279,0)</f>
        <v>0</v>
      </c>
      <c r="BG279" s="193">
        <f>IF(N279="zákl. přenesená",J279,0)</f>
        <v>0</v>
      </c>
      <c r="BH279" s="193">
        <f>IF(N279="sníž. přenesená",J279,0)</f>
        <v>0</v>
      </c>
      <c r="BI279" s="193">
        <f>IF(N279="nulová",J279,0)</f>
        <v>0</v>
      </c>
      <c r="BJ279" s="24" t="s">
        <v>80</v>
      </c>
      <c r="BK279" s="193">
        <f>ROUND(I279*H279,2)</f>
        <v>0</v>
      </c>
      <c r="BL279" s="24" t="s">
        <v>168</v>
      </c>
      <c r="BM279" s="24" t="s">
        <v>426</v>
      </c>
    </row>
    <row r="280" spans="2:65" s="1" customFormat="1" ht="148.5">
      <c r="B280" s="41"/>
      <c r="D280" s="194" t="s">
        <v>170</v>
      </c>
      <c r="F280" s="195" t="s">
        <v>427</v>
      </c>
      <c r="I280" s="196"/>
      <c r="L280" s="41"/>
      <c r="M280" s="197"/>
      <c r="N280" s="42"/>
      <c r="O280" s="42"/>
      <c r="P280" s="42"/>
      <c r="Q280" s="42"/>
      <c r="R280" s="42"/>
      <c r="S280" s="42"/>
      <c r="T280" s="70"/>
      <c r="AT280" s="24" t="s">
        <v>170</v>
      </c>
      <c r="AU280" s="24" t="s">
        <v>83</v>
      </c>
    </row>
    <row r="281" spans="2:65" s="12" customFormat="1" ht="13.5">
      <c r="B281" s="198"/>
      <c r="D281" s="199" t="s">
        <v>172</v>
      </c>
      <c r="E281" s="200" t="s">
        <v>5</v>
      </c>
      <c r="F281" s="201" t="s">
        <v>387</v>
      </c>
      <c r="H281" s="202">
        <v>26.5</v>
      </c>
      <c r="I281" s="203"/>
      <c r="L281" s="198"/>
      <c r="M281" s="204"/>
      <c r="N281" s="205"/>
      <c r="O281" s="205"/>
      <c r="P281" s="205"/>
      <c r="Q281" s="205"/>
      <c r="R281" s="205"/>
      <c r="S281" s="205"/>
      <c r="T281" s="206"/>
      <c r="AT281" s="207" t="s">
        <v>172</v>
      </c>
      <c r="AU281" s="207" t="s">
        <v>83</v>
      </c>
      <c r="AV281" s="12" t="s">
        <v>83</v>
      </c>
      <c r="AW281" s="12" t="s">
        <v>35</v>
      </c>
      <c r="AX281" s="12" t="s">
        <v>80</v>
      </c>
      <c r="AY281" s="207" t="s">
        <v>161</v>
      </c>
    </row>
    <row r="282" spans="2:65" s="1" customFormat="1" ht="22.5" customHeight="1">
      <c r="B282" s="181"/>
      <c r="C282" s="227" t="s">
        <v>428</v>
      </c>
      <c r="D282" s="227" t="s">
        <v>297</v>
      </c>
      <c r="E282" s="228" t="s">
        <v>429</v>
      </c>
      <c r="F282" s="229" t="s">
        <v>430</v>
      </c>
      <c r="G282" s="230" t="s">
        <v>277</v>
      </c>
      <c r="H282" s="231">
        <v>8.8249999999999993</v>
      </c>
      <c r="I282" s="232"/>
      <c r="J282" s="233">
        <f>ROUND(I282*H282,2)</f>
        <v>0</v>
      </c>
      <c r="K282" s="229" t="s">
        <v>167</v>
      </c>
      <c r="L282" s="234"/>
      <c r="M282" s="235" t="s">
        <v>5</v>
      </c>
      <c r="N282" s="236" t="s">
        <v>43</v>
      </c>
      <c r="O282" s="42"/>
      <c r="P282" s="191">
        <f>O282*H282</f>
        <v>0</v>
      </c>
      <c r="Q282" s="191">
        <v>1</v>
      </c>
      <c r="R282" s="191">
        <f>Q282*H282</f>
        <v>8.8249999999999993</v>
      </c>
      <c r="S282" s="191">
        <v>0</v>
      </c>
      <c r="T282" s="192">
        <f>S282*H282</f>
        <v>0</v>
      </c>
      <c r="AR282" s="24" t="s">
        <v>222</v>
      </c>
      <c r="AT282" s="24" t="s">
        <v>297</v>
      </c>
      <c r="AU282" s="24" t="s">
        <v>83</v>
      </c>
      <c r="AY282" s="24" t="s">
        <v>161</v>
      </c>
      <c r="BE282" s="193">
        <f>IF(N282="základní",J282,0)</f>
        <v>0</v>
      </c>
      <c r="BF282" s="193">
        <f>IF(N282="snížená",J282,0)</f>
        <v>0</v>
      </c>
      <c r="BG282" s="193">
        <f>IF(N282="zákl. přenesená",J282,0)</f>
        <v>0</v>
      </c>
      <c r="BH282" s="193">
        <f>IF(N282="sníž. přenesená",J282,0)</f>
        <v>0</v>
      </c>
      <c r="BI282" s="193">
        <f>IF(N282="nulová",J282,0)</f>
        <v>0</v>
      </c>
      <c r="BJ282" s="24" t="s">
        <v>80</v>
      </c>
      <c r="BK282" s="193">
        <f>ROUND(I282*H282,2)</f>
        <v>0</v>
      </c>
      <c r="BL282" s="24" t="s">
        <v>168</v>
      </c>
      <c r="BM282" s="24" t="s">
        <v>431</v>
      </c>
    </row>
    <row r="283" spans="2:65" s="12" customFormat="1" ht="13.5">
      <c r="B283" s="198"/>
      <c r="D283" s="199" t="s">
        <v>172</v>
      </c>
      <c r="F283" s="201" t="s">
        <v>432</v>
      </c>
      <c r="H283" s="202">
        <v>8.8249999999999993</v>
      </c>
      <c r="I283" s="203"/>
      <c r="L283" s="198"/>
      <c r="M283" s="204"/>
      <c r="N283" s="205"/>
      <c r="O283" s="205"/>
      <c r="P283" s="205"/>
      <c r="Q283" s="205"/>
      <c r="R283" s="205"/>
      <c r="S283" s="205"/>
      <c r="T283" s="206"/>
      <c r="AT283" s="207" t="s">
        <v>172</v>
      </c>
      <c r="AU283" s="207" t="s">
        <v>83</v>
      </c>
      <c r="AV283" s="12" t="s">
        <v>83</v>
      </c>
      <c r="AW283" s="12" t="s">
        <v>6</v>
      </c>
      <c r="AX283" s="12" t="s">
        <v>80</v>
      </c>
      <c r="AY283" s="207" t="s">
        <v>161</v>
      </c>
    </row>
    <row r="284" spans="2:65" s="1" customFormat="1" ht="44.25" customHeight="1">
      <c r="B284" s="181"/>
      <c r="C284" s="182" t="s">
        <v>433</v>
      </c>
      <c r="D284" s="182" t="s">
        <v>163</v>
      </c>
      <c r="E284" s="183" t="s">
        <v>434</v>
      </c>
      <c r="F284" s="184" t="s">
        <v>435</v>
      </c>
      <c r="G284" s="185" t="s">
        <v>176</v>
      </c>
      <c r="H284" s="186">
        <v>6.2</v>
      </c>
      <c r="I284" s="187"/>
      <c r="J284" s="188">
        <f>ROUND(I284*H284,2)</f>
        <v>0</v>
      </c>
      <c r="K284" s="184" t="s">
        <v>167</v>
      </c>
      <c r="L284" s="41"/>
      <c r="M284" s="189" t="s">
        <v>5</v>
      </c>
      <c r="N284" s="190" t="s">
        <v>43</v>
      </c>
      <c r="O284" s="42"/>
      <c r="P284" s="191">
        <f>O284*H284</f>
        <v>0</v>
      </c>
      <c r="Q284" s="191">
        <v>0.61404000000000003</v>
      </c>
      <c r="R284" s="191">
        <f>Q284*H284</f>
        <v>3.8070480000000004</v>
      </c>
      <c r="S284" s="191">
        <v>0</v>
      </c>
      <c r="T284" s="192">
        <f>S284*H284</f>
        <v>0</v>
      </c>
      <c r="AR284" s="24" t="s">
        <v>168</v>
      </c>
      <c r="AT284" s="24" t="s">
        <v>163</v>
      </c>
      <c r="AU284" s="24" t="s">
        <v>83</v>
      </c>
      <c r="AY284" s="24" t="s">
        <v>161</v>
      </c>
      <c r="BE284" s="193">
        <f>IF(N284="základní",J284,0)</f>
        <v>0</v>
      </c>
      <c r="BF284" s="193">
        <f>IF(N284="snížená",J284,0)</f>
        <v>0</v>
      </c>
      <c r="BG284" s="193">
        <f>IF(N284="zákl. přenesená",J284,0)</f>
        <v>0</v>
      </c>
      <c r="BH284" s="193">
        <f>IF(N284="sníž. přenesená",J284,0)</f>
        <v>0</v>
      </c>
      <c r="BI284" s="193">
        <f>IF(N284="nulová",J284,0)</f>
        <v>0</v>
      </c>
      <c r="BJ284" s="24" t="s">
        <v>80</v>
      </c>
      <c r="BK284" s="193">
        <f>ROUND(I284*H284,2)</f>
        <v>0</v>
      </c>
      <c r="BL284" s="24" t="s">
        <v>168</v>
      </c>
      <c r="BM284" s="24" t="s">
        <v>436</v>
      </c>
    </row>
    <row r="285" spans="2:65" s="1" customFormat="1" ht="175.5">
      <c r="B285" s="41"/>
      <c r="D285" s="194" t="s">
        <v>170</v>
      </c>
      <c r="F285" s="195" t="s">
        <v>437</v>
      </c>
      <c r="I285" s="196"/>
      <c r="L285" s="41"/>
      <c r="M285" s="197"/>
      <c r="N285" s="42"/>
      <c r="O285" s="42"/>
      <c r="P285" s="42"/>
      <c r="Q285" s="42"/>
      <c r="R285" s="42"/>
      <c r="S285" s="42"/>
      <c r="T285" s="70"/>
      <c r="AT285" s="24" t="s">
        <v>170</v>
      </c>
      <c r="AU285" s="24" t="s">
        <v>83</v>
      </c>
    </row>
    <row r="286" spans="2:65" s="12" customFormat="1" ht="13.5">
      <c r="B286" s="198"/>
      <c r="D286" s="199" t="s">
        <v>172</v>
      </c>
      <c r="E286" s="200" t="s">
        <v>5</v>
      </c>
      <c r="F286" s="201" t="s">
        <v>365</v>
      </c>
      <c r="H286" s="202">
        <v>6.2</v>
      </c>
      <c r="I286" s="203"/>
      <c r="L286" s="198"/>
      <c r="M286" s="204"/>
      <c r="N286" s="205"/>
      <c r="O286" s="205"/>
      <c r="P286" s="205"/>
      <c r="Q286" s="205"/>
      <c r="R286" s="205"/>
      <c r="S286" s="205"/>
      <c r="T286" s="206"/>
      <c r="AT286" s="207" t="s">
        <v>172</v>
      </c>
      <c r="AU286" s="207" t="s">
        <v>83</v>
      </c>
      <c r="AV286" s="12" t="s">
        <v>83</v>
      </c>
      <c r="AW286" s="12" t="s">
        <v>35</v>
      </c>
      <c r="AX286" s="12" t="s">
        <v>80</v>
      </c>
      <c r="AY286" s="207" t="s">
        <v>161</v>
      </c>
    </row>
    <row r="287" spans="2:65" s="1" customFormat="1" ht="57" customHeight="1">
      <c r="B287" s="181"/>
      <c r="C287" s="182" t="s">
        <v>438</v>
      </c>
      <c r="D287" s="182" t="s">
        <v>163</v>
      </c>
      <c r="E287" s="183" t="s">
        <v>439</v>
      </c>
      <c r="F287" s="184" t="s">
        <v>440</v>
      </c>
      <c r="G287" s="185" t="s">
        <v>176</v>
      </c>
      <c r="H287" s="186">
        <v>127</v>
      </c>
      <c r="I287" s="187"/>
      <c r="J287" s="188">
        <f>ROUND(I287*H287,2)</f>
        <v>0</v>
      </c>
      <c r="K287" s="184" t="s">
        <v>167</v>
      </c>
      <c r="L287" s="41"/>
      <c r="M287" s="189" t="s">
        <v>5</v>
      </c>
      <c r="N287" s="190" t="s">
        <v>43</v>
      </c>
      <c r="O287" s="42"/>
      <c r="P287" s="191">
        <f>O287*H287</f>
        <v>0</v>
      </c>
      <c r="Q287" s="191">
        <v>8.4250000000000005E-2</v>
      </c>
      <c r="R287" s="191">
        <f>Q287*H287</f>
        <v>10.69975</v>
      </c>
      <c r="S287" s="191">
        <v>0</v>
      </c>
      <c r="T287" s="192">
        <f>S287*H287</f>
        <v>0</v>
      </c>
      <c r="AR287" s="24" t="s">
        <v>168</v>
      </c>
      <c r="AT287" s="24" t="s">
        <v>163</v>
      </c>
      <c r="AU287" s="24" t="s">
        <v>83</v>
      </c>
      <c r="AY287" s="24" t="s">
        <v>161</v>
      </c>
      <c r="BE287" s="193">
        <f>IF(N287="základní",J287,0)</f>
        <v>0</v>
      </c>
      <c r="BF287" s="193">
        <f>IF(N287="snížená",J287,0)</f>
        <v>0</v>
      </c>
      <c r="BG287" s="193">
        <f>IF(N287="zákl. přenesená",J287,0)</f>
        <v>0</v>
      </c>
      <c r="BH287" s="193">
        <f>IF(N287="sníž. přenesená",J287,0)</f>
        <v>0</v>
      </c>
      <c r="BI287" s="193">
        <f>IF(N287="nulová",J287,0)</f>
        <v>0</v>
      </c>
      <c r="BJ287" s="24" t="s">
        <v>80</v>
      </c>
      <c r="BK287" s="193">
        <f>ROUND(I287*H287,2)</f>
        <v>0</v>
      </c>
      <c r="BL287" s="24" t="s">
        <v>168</v>
      </c>
      <c r="BM287" s="24" t="s">
        <v>441</v>
      </c>
    </row>
    <row r="288" spans="2:65" s="1" customFormat="1" ht="121.5">
      <c r="B288" s="41"/>
      <c r="D288" s="194" t="s">
        <v>170</v>
      </c>
      <c r="F288" s="195" t="s">
        <v>442</v>
      </c>
      <c r="I288" s="196"/>
      <c r="L288" s="41"/>
      <c r="M288" s="197"/>
      <c r="N288" s="42"/>
      <c r="O288" s="42"/>
      <c r="P288" s="42"/>
      <c r="Q288" s="42"/>
      <c r="R288" s="42"/>
      <c r="S288" s="42"/>
      <c r="T288" s="70"/>
      <c r="AT288" s="24" t="s">
        <v>170</v>
      </c>
      <c r="AU288" s="24" t="s">
        <v>83</v>
      </c>
    </row>
    <row r="289" spans="2:65" s="12" customFormat="1" ht="13.5">
      <c r="B289" s="198"/>
      <c r="D289" s="194" t="s">
        <v>172</v>
      </c>
      <c r="E289" s="207" t="s">
        <v>5</v>
      </c>
      <c r="F289" s="208" t="s">
        <v>315</v>
      </c>
      <c r="H289" s="209">
        <v>76</v>
      </c>
      <c r="I289" s="203"/>
      <c r="L289" s="198"/>
      <c r="M289" s="204"/>
      <c r="N289" s="205"/>
      <c r="O289" s="205"/>
      <c r="P289" s="205"/>
      <c r="Q289" s="205"/>
      <c r="R289" s="205"/>
      <c r="S289" s="205"/>
      <c r="T289" s="206"/>
      <c r="AT289" s="207" t="s">
        <v>172</v>
      </c>
      <c r="AU289" s="207" t="s">
        <v>83</v>
      </c>
      <c r="AV289" s="12" t="s">
        <v>83</v>
      </c>
      <c r="AW289" s="12" t="s">
        <v>35</v>
      </c>
      <c r="AX289" s="12" t="s">
        <v>72</v>
      </c>
      <c r="AY289" s="207" t="s">
        <v>161</v>
      </c>
    </row>
    <row r="290" spans="2:65" s="12" customFormat="1" ht="13.5">
      <c r="B290" s="198"/>
      <c r="D290" s="194" t="s">
        <v>172</v>
      </c>
      <c r="E290" s="207" t="s">
        <v>5</v>
      </c>
      <c r="F290" s="208" t="s">
        <v>317</v>
      </c>
      <c r="H290" s="209">
        <v>51</v>
      </c>
      <c r="I290" s="203"/>
      <c r="L290" s="198"/>
      <c r="M290" s="204"/>
      <c r="N290" s="205"/>
      <c r="O290" s="205"/>
      <c r="P290" s="205"/>
      <c r="Q290" s="205"/>
      <c r="R290" s="205"/>
      <c r="S290" s="205"/>
      <c r="T290" s="206"/>
      <c r="AT290" s="207" t="s">
        <v>172</v>
      </c>
      <c r="AU290" s="207" t="s">
        <v>83</v>
      </c>
      <c r="AV290" s="12" t="s">
        <v>83</v>
      </c>
      <c r="AW290" s="12" t="s">
        <v>35</v>
      </c>
      <c r="AX290" s="12" t="s">
        <v>72</v>
      </c>
      <c r="AY290" s="207" t="s">
        <v>161</v>
      </c>
    </row>
    <row r="291" spans="2:65" s="14" customFormat="1" ht="13.5">
      <c r="B291" s="218"/>
      <c r="D291" s="199" t="s">
        <v>172</v>
      </c>
      <c r="E291" s="219" t="s">
        <v>5</v>
      </c>
      <c r="F291" s="220" t="s">
        <v>211</v>
      </c>
      <c r="H291" s="221">
        <v>127</v>
      </c>
      <c r="I291" s="222"/>
      <c r="L291" s="218"/>
      <c r="M291" s="223"/>
      <c r="N291" s="224"/>
      <c r="O291" s="224"/>
      <c r="P291" s="224"/>
      <c r="Q291" s="224"/>
      <c r="R291" s="224"/>
      <c r="S291" s="224"/>
      <c r="T291" s="225"/>
      <c r="AT291" s="226" t="s">
        <v>172</v>
      </c>
      <c r="AU291" s="226" t="s">
        <v>83</v>
      </c>
      <c r="AV291" s="14" t="s">
        <v>168</v>
      </c>
      <c r="AW291" s="14" t="s">
        <v>35</v>
      </c>
      <c r="AX291" s="14" t="s">
        <v>80</v>
      </c>
      <c r="AY291" s="226" t="s">
        <v>161</v>
      </c>
    </row>
    <row r="292" spans="2:65" s="1" customFormat="1" ht="22.5" customHeight="1">
      <c r="B292" s="181"/>
      <c r="C292" s="227" t="s">
        <v>443</v>
      </c>
      <c r="D292" s="227" t="s">
        <v>297</v>
      </c>
      <c r="E292" s="228" t="s">
        <v>444</v>
      </c>
      <c r="F292" s="229" t="s">
        <v>445</v>
      </c>
      <c r="G292" s="230" t="s">
        <v>176</v>
      </c>
      <c r="H292" s="231">
        <v>133.76599999999999</v>
      </c>
      <c r="I292" s="232"/>
      <c r="J292" s="233">
        <f>ROUND(I292*H292,2)</f>
        <v>0</v>
      </c>
      <c r="K292" s="229" t="s">
        <v>167</v>
      </c>
      <c r="L292" s="234"/>
      <c r="M292" s="235" t="s">
        <v>5</v>
      </c>
      <c r="N292" s="236" t="s">
        <v>43</v>
      </c>
      <c r="O292" s="42"/>
      <c r="P292" s="191">
        <f>O292*H292</f>
        <v>0</v>
      </c>
      <c r="Q292" s="191">
        <v>0.14000000000000001</v>
      </c>
      <c r="R292" s="191">
        <f>Q292*H292</f>
        <v>18.727240000000002</v>
      </c>
      <c r="S292" s="191">
        <v>0</v>
      </c>
      <c r="T292" s="192">
        <f>S292*H292</f>
        <v>0</v>
      </c>
      <c r="AR292" s="24" t="s">
        <v>222</v>
      </c>
      <c r="AT292" s="24" t="s">
        <v>297</v>
      </c>
      <c r="AU292" s="24" t="s">
        <v>83</v>
      </c>
      <c r="AY292" s="24" t="s">
        <v>161</v>
      </c>
      <c r="BE292" s="193">
        <f>IF(N292="základní",J292,0)</f>
        <v>0</v>
      </c>
      <c r="BF292" s="193">
        <f>IF(N292="snížená",J292,0)</f>
        <v>0</v>
      </c>
      <c r="BG292" s="193">
        <f>IF(N292="zákl. přenesená",J292,0)</f>
        <v>0</v>
      </c>
      <c r="BH292" s="193">
        <f>IF(N292="sníž. přenesená",J292,0)</f>
        <v>0</v>
      </c>
      <c r="BI292" s="193">
        <f>IF(N292="nulová",J292,0)</f>
        <v>0</v>
      </c>
      <c r="BJ292" s="24" t="s">
        <v>80</v>
      </c>
      <c r="BK292" s="193">
        <f>ROUND(I292*H292,2)</f>
        <v>0</v>
      </c>
      <c r="BL292" s="24" t="s">
        <v>168</v>
      </c>
      <c r="BM292" s="24" t="s">
        <v>446</v>
      </c>
    </row>
    <row r="293" spans="2:65" s="12" customFormat="1" ht="13.5">
      <c r="B293" s="198"/>
      <c r="D293" s="199" t="s">
        <v>172</v>
      </c>
      <c r="E293" s="200" t="s">
        <v>5</v>
      </c>
      <c r="F293" s="201" t="s">
        <v>447</v>
      </c>
      <c r="H293" s="202">
        <v>133.76599999999999</v>
      </c>
      <c r="I293" s="203"/>
      <c r="L293" s="198"/>
      <c r="M293" s="204"/>
      <c r="N293" s="205"/>
      <c r="O293" s="205"/>
      <c r="P293" s="205"/>
      <c r="Q293" s="205"/>
      <c r="R293" s="205"/>
      <c r="S293" s="205"/>
      <c r="T293" s="206"/>
      <c r="AT293" s="207" t="s">
        <v>172</v>
      </c>
      <c r="AU293" s="207" t="s">
        <v>83</v>
      </c>
      <c r="AV293" s="12" t="s">
        <v>83</v>
      </c>
      <c r="AW293" s="12" t="s">
        <v>35</v>
      </c>
      <c r="AX293" s="12" t="s">
        <v>80</v>
      </c>
      <c r="AY293" s="207" t="s">
        <v>161</v>
      </c>
    </row>
    <row r="294" spans="2:65" s="1" customFormat="1" ht="22.5" customHeight="1">
      <c r="B294" s="181"/>
      <c r="C294" s="227" t="s">
        <v>448</v>
      </c>
      <c r="D294" s="227" t="s">
        <v>297</v>
      </c>
      <c r="E294" s="228" t="s">
        <v>449</v>
      </c>
      <c r="F294" s="229" t="s">
        <v>450</v>
      </c>
      <c r="G294" s="230" t="s">
        <v>176</v>
      </c>
      <c r="H294" s="231">
        <v>5.9340000000000002</v>
      </c>
      <c r="I294" s="232"/>
      <c r="J294" s="233">
        <f>ROUND(I294*H294,2)</f>
        <v>0</v>
      </c>
      <c r="K294" s="229" t="s">
        <v>167</v>
      </c>
      <c r="L294" s="234"/>
      <c r="M294" s="235" t="s">
        <v>5</v>
      </c>
      <c r="N294" s="236" t="s">
        <v>43</v>
      </c>
      <c r="O294" s="42"/>
      <c r="P294" s="191">
        <f>O294*H294</f>
        <v>0</v>
      </c>
      <c r="Q294" s="191">
        <v>0.14599999999999999</v>
      </c>
      <c r="R294" s="191">
        <f>Q294*H294</f>
        <v>0.86636400000000002</v>
      </c>
      <c r="S294" s="191">
        <v>0</v>
      </c>
      <c r="T294" s="192">
        <f>S294*H294</f>
        <v>0</v>
      </c>
      <c r="AR294" s="24" t="s">
        <v>222</v>
      </c>
      <c r="AT294" s="24" t="s">
        <v>297</v>
      </c>
      <c r="AU294" s="24" t="s">
        <v>83</v>
      </c>
      <c r="AY294" s="24" t="s">
        <v>161</v>
      </c>
      <c r="BE294" s="193">
        <f>IF(N294="základní",J294,0)</f>
        <v>0</v>
      </c>
      <c r="BF294" s="193">
        <f>IF(N294="snížená",J294,0)</f>
        <v>0</v>
      </c>
      <c r="BG294" s="193">
        <f>IF(N294="zákl. přenesená",J294,0)</f>
        <v>0</v>
      </c>
      <c r="BH294" s="193">
        <f>IF(N294="sníž. přenesená",J294,0)</f>
        <v>0</v>
      </c>
      <c r="BI294" s="193">
        <f>IF(N294="nulová",J294,0)</f>
        <v>0</v>
      </c>
      <c r="BJ294" s="24" t="s">
        <v>80</v>
      </c>
      <c r="BK294" s="193">
        <f>ROUND(I294*H294,2)</f>
        <v>0</v>
      </c>
      <c r="BL294" s="24" t="s">
        <v>168</v>
      </c>
      <c r="BM294" s="24" t="s">
        <v>451</v>
      </c>
    </row>
    <row r="295" spans="2:65" s="12" customFormat="1" ht="13.5">
      <c r="B295" s="198"/>
      <c r="D295" s="194" t="s">
        <v>172</v>
      </c>
      <c r="E295" s="207" t="s">
        <v>5</v>
      </c>
      <c r="F295" s="208" t="s">
        <v>452</v>
      </c>
      <c r="H295" s="209">
        <v>1.8859999999999999</v>
      </c>
      <c r="I295" s="203"/>
      <c r="L295" s="198"/>
      <c r="M295" s="204"/>
      <c r="N295" s="205"/>
      <c r="O295" s="205"/>
      <c r="P295" s="205"/>
      <c r="Q295" s="205"/>
      <c r="R295" s="205"/>
      <c r="S295" s="205"/>
      <c r="T295" s="206"/>
      <c r="AT295" s="207" t="s">
        <v>172</v>
      </c>
      <c r="AU295" s="207" t="s">
        <v>83</v>
      </c>
      <c r="AV295" s="12" t="s">
        <v>83</v>
      </c>
      <c r="AW295" s="12" t="s">
        <v>35</v>
      </c>
      <c r="AX295" s="12" t="s">
        <v>72</v>
      </c>
      <c r="AY295" s="207" t="s">
        <v>161</v>
      </c>
    </row>
    <row r="296" spans="2:65" s="12" customFormat="1" ht="13.5">
      <c r="B296" s="198"/>
      <c r="D296" s="194" t="s">
        <v>172</v>
      </c>
      <c r="E296" s="207" t="s">
        <v>5</v>
      </c>
      <c r="F296" s="208" t="s">
        <v>453</v>
      </c>
      <c r="H296" s="209">
        <v>4.048</v>
      </c>
      <c r="I296" s="203"/>
      <c r="L296" s="198"/>
      <c r="M296" s="204"/>
      <c r="N296" s="205"/>
      <c r="O296" s="205"/>
      <c r="P296" s="205"/>
      <c r="Q296" s="205"/>
      <c r="R296" s="205"/>
      <c r="S296" s="205"/>
      <c r="T296" s="206"/>
      <c r="AT296" s="207" t="s">
        <v>172</v>
      </c>
      <c r="AU296" s="207" t="s">
        <v>83</v>
      </c>
      <c r="AV296" s="12" t="s">
        <v>83</v>
      </c>
      <c r="AW296" s="12" t="s">
        <v>35</v>
      </c>
      <c r="AX296" s="12" t="s">
        <v>72</v>
      </c>
      <c r="AY296" s="207" t="s">
        <v>161</v>
      </c>
    </row>
    <row r="297" spans="2:65" s="14" customFormat="1" ht="13.5">
      <c r="B297" s="218"/>
      <c r="D297" s="199" t="s">
        <v>172</v>
      </c>
      <c r="E297" s="219" t="s">
        <v>5</v>
      </c>
      <c r="F297" s="220" t="s">
        <v>454</v>
      </c>
      <c r="H297" s="221">
        <v>5.9340000000000002</v>
      </c>
      <c r="I297" s="222"/>
      <c r="L297" s="218"/>
      <c r="M297" s="223"/>
      <c r="N297" s="224"/>
      <c r="O297" s="224"/>
      <c r="P297" s="224"/>
      <c r="Q297" s="224"/>
      <c r="R297" s="224"/>
      <c r="S297" s="224"/>
      <c r="T297" s="225"/>
      <c r="AT297" s="226" t="s">
        <v>172</v>
      </c>
      <c r="AU297" s="226" t="s">
        <v>83</v>
      </c>
      <c r="AV297" s="14" t="s">
        <v>168</v>
      </c>
      <c r="AW297" s="14" t="s">
        <v>35</v>
      </c>
      <c r="AX297" s="14" t="s">
        <v>80</v>
      </c>
      <c r="AY297" s="226" t="s">
        <v>161</v>
      </c>
    </row>
    <row r="298" spans="2:65" s="1" customFormat="1" ht="57" customHeight="1">
      <c r="B298" s="181"/>
      <c r="C298" s="182" t="s">
        <v>455</v>
      </c>
      <c r="D298" s="182" t="s">
        <v>163</v>
      </c>
      <c r="E298" s="183" t="s">
        <v>456</v>
      </c>
      <c r="F298" s="184" t="s">
        <v>457</v>
      </c>
      <c r="G298" s="185" t="s">
        <v>176</v>
      </c>
      <c r="H298" s="186">
        <v>430</v>
      </c>
      <c r="I298" s="187"/>
      <c r="J298" s="188">
        <f>ROUND(I298*H298,2)</f>
        <v>0</v>
      </c>
      <c r="K298" s="184" t="s">
        <v>167</v>
      </c>
      <c r="L298" s="41"/>
      <c r="M298" s="189" t="s">
        <v>5</v>
      </c>
      <c r="N298" s="190" t="s">
        <v>43</v>
      </c>
      <c r="O298" s="42"/>
      <c r="P298" s="191">
        <f>O298*H298</f>
        <v>0</v>
      </c>
      <c r="Q298" s="191">
        <v>0.10362</v>
      </c>
      <c r="R298" s="191">
        <f>Q298*H298</f>
        <v>44.556600000000003</v>
      </c>
      <c r="S298" s="191">
        <v>0</v>
      </c>
      <c r="T298" s="192">
        <f>S298*H298</f>
        <v>0</v>
      </c>
      <c r="AR298" s="24" t="s">
        <v>168</v>
      </c>
      <c r="AT298" s="24" t="s">
        <v>163</v>
      </c>
      <c r="AU298" s="24" t="s">
        <v>83</v>
      </c>
      <c r="AY298" s="24" t="s">
        <v>161</v>
      </c>
      <c r="BE298" s="193">
        <f>IF(N298="základní",J298,0)</f>
        <v>0</v>
      </c>
      <c r="BF298" s="193">
        <f>IF(N298="snížená",J298,0)</f>
        <v>0</v>
      </c>
      <c r="BG298" s="193">
        <f>IF(N298="zákl. přenesená",J298,0)</f>
        <v>0</v>
      </c>
      <c r="BH298" s="193">
        <f>IF(N298="sníž. přenesená",J298,0)</f>
        <v>0</v>
      </c>
      <c r="BI298" s="193">
        <f>IF(N298="nulová",J298,0)</f>
        <v>0</v>
      </c>
      <c r="BJ298" s="24" t="s">
        <v>80</v>
      </c>
      <c r="BK298" s="193">
        <f>ROUND(I298*H298,2)</f>
        <v>0</v>
      </c>
      <c r="BL298" s="24" t="s">
        <v>168</v>
      </c>
      <c r="BM298" s="24" t="s">
        <v>458</v>
      </c>
    </row>
    <row r="299" spans="2:65" s="1" customFormat="1" ht="121.5">
      <c r="B299" s="41"/>
      <c r="D299" s="194" t="s">
        <v>170</v>
      </c>
      <c r="F299" s="195" t="s">
        <v>459</v>
      </c>
      <c r="I299" s="196"/>
      <c r="L299" s="41"/>
      <c r="M299" s="197"/>
      <c r="N299" s="42"/>
      <c r="O299" s="42"/>
      <c r="P299" s="42"/>
      <c r="Q299" s="42"/>
      <c r="R299" s="42"/>
      <c r="S299" s="42"/>
      <c r="T299" s="70"/>
      <c r="AT299" s="24" t="s">
        <v>170</v>
      </c>
      <c r="AU299" s="24" t="s">
        <v>83</v>
      </c>
    </row>
    <row r="300" spans="2:65" s="12" customFormat="1" ht="13.5">
      <c r="B300" s="198"/>
      <c r="D300" s="199" t="s">
        <v>172</v>
      </c>
      <c r="E300" s="200" t="s">
        <v>5</v>
      </c>
      <c r="F300" s="201" t="s">
        <v>313</v>
      </c>
      <c r="H300" s="202">
        <v>430</v>
      </c>
      <c r="I300" s="203"/>
      <c r="L300" s="198"/>
      <c r="M300" s="204"/>
      <c r="N300" s="205"/>
      <c r="O300" s="205"/>
      <c r="P300" s="205"/>
      <c r="Q300" s="205"/>
      <c r="R300" s="205"/>
      <c r="S300" s="205"/>
      <c r="T300" s="206"/>
      <c r="AT300" s="207" t="s">
        <v>172</v>
      </c>
      <c r="AU300" s="207" t="s">
        <v>83</v>
      </c>
      <c r="AV300" s="12" t="s">
        <v>83</v>
      </c>
      <c r="AW300" s="12" t="s">
        <v>35</v>
      </c>
      <c r="AX300" s="12" t="s">
        <v>80</v>
      </c>
      <c r="AY300" s="207" t="s">
        <v>161</v>
      </c>
    </row>
    <row r="301" spans="2:65" s="1" customFormat="1" ht="22.5" customHeight="1">
      <c r="B301" s="181"/>
      <c r="C301" s="227" t="s">
        <v>460</v>
      </c>
      <c r="D301" s="227" t="s">
        <v>297</v>
      </c>
      <c r="E301" s="228" t="s">
        <v>461</v>
      </c>
      <c r="F301" s="229" t="s">
        <v>462</v>
      </c>
      <c r="G301" s="230" t="s">
        <v>176</v>
      </c>
      <c r="H301" s="231">
        <v>473</v>
      </c>
      <c r="I301" s="232"/>
      <c r="J301" s="233">
        <f>ROUND(I301*H301,2)</f>
        <v>0</v>
      </c>
      <c r="K301" s="229" t="s">
        <v>167</v>
      </c>
      <c r="L301" s="234"/>
      <c r="M301" s="235" t="s">
        <v>5</v>
      </c>
      <c r="N301" s="236" t="s">
        <v>43</v>
      </c>
      <c r="O301" s="42"/>
      <c r="P301" s="191">
        <f>O301*H301</f>
        <v>0</v>
      </c>
      <c r="Q301" s="191">
        <v>0.18</v>
      </c>
      <c r="R301" s="191">
        <f>Q301*H301</f>
        <v>85.14</v>
      </c>
      <c r="S301" s="191">
        <v>0</v>
      </c>
      <c r="T301" s="192">
        <f>S301*H301</f>
        <v>0</v>
      </c>
      <c r="AR301" s="24" t="s">
        <v>222</v>
      </c>
      <c r="AT301" s="24" t="s">
        <v>297</v>
      </c>
      <c r="AU301" s="24" t="s">
        <v>83</v>
      </c>
      <c r="AY301" s="24" t="s">
        <v>161</v>
      </c>
      <c r="BE301" s="193">
        <f>IF(N301="základní",J301,0)</f>
        <v>0</v>
      </c>
      <c r="BF301" s="193">
        <f>IF(N301="snížená",J301,0)</f>
        <v>0</v>
      </c>
      <c r="BG301" s="193">
        <f>IF(N301="zákl. přenesená",J301,0)</f>
        <v>0</v>
      </c>
      <c r="BH301" s="193">
        <f>IF(N301="sníž. přenesená",J301,0)</f>
        <v>0</v>
      </c>
      <c r="BI301" s="193">
        <f>IF(N301="nulová",J301,0)</f>
        <v>0</v>
      </c>
      <c r="BJ301" s="24" t="s">
        <v>80</v>
      </c>
      <c r="BK301" s="193">
        <f>ROUND(I301*H301,2)</f>
        <v>0</v>
      </c>
      <c r="BL301" s="24" t="s">
        <v>168</v>
      </c>
      <c r="BM301" s="24" t="s">
        <v>463</v>
      </c>
    </row>
    <row r="302" spans="2:65" s="12" customFormat="1" ht="13.5">
      <c r="B302" s="198"/>
      <c r="D302" s="199" t="s">
        <v>172</v>
      </c>
      <c r="E302" s="200" t="s">
        <v>5</v>
      </c>
      <c r="F302" s="201" t="s">
        <v>464</v>
      </c>
      <c r="H302" s="202">
        <v>473</v>
      </c>
      <c r="I302" s="203"/>
      <c r="L302" s="198"/>
      <c r="M302" s="204"/>
      <c r="N302" s="205"/>
      <c r="O302" s="205"/>
      <c r="P302" s="205"/>
      <c r="Q302" s="205"/>
      <c r="R302" s="205"/>
      <c r="S302" s="205"/>
      <c r="T302" s="206"/>
      <c r="AT302" s="207" t="s">
        <v>172</v>
      </c>
      <c r="AU302" s="207" t="s">
        <v>83</v>
      </c>
      <c r="AV302" s="12" t="s">
        <v>83</v>
      </c>
      <c r="AW302" s="12" t="s">
        <v>35</v>
      </c>
      <c r="AX302" s="12" t="s">
        <v>80</v>
      </c>
      <c r="AY302" s="207" t="s">
        <v>161</v>
      </c>
    </row>
    <row r="303" spans="2:65" s="1" customFormat="1" ht="31.5" customHeight="1">
      <c r="B303" s="181"/>
      <c r="C303" s="182" t="s">
        <v>465</v>
      </c>
      <c r="D303" s="182" t="s">
        <v>163</v>
      </c>
      <c r="E303" s="183" t="s">
        <v>466</v>
      </c>
      <c r="F303" s="184" t="s">
        <v>467</v>
      </c>
      <c r="G303" s="185" t="s">
        <v>176</v>
      </c>
      <c r="H303" s="186">
        <v>6.2</v>
      </c>
      <c r="I303" s="187"/>
      <c r="J303" s="188">
        <f>ROUND(I303*H303,2)</f>
        <v>0</v>
      </c>
      <c r="K303" s="184" t="s">
        <v>167</v>
      </c>
      <c r="L303" s="41"/>
      <c r="M303" s="189" t="s">
        <v>5</v>
      </c>
      <c r="N303" s="190" t="s">
        <v>43</v>
      </c>
      <c r="O303" s="42"/>
      <c r="P303" s="191">
        <f>O303*H303</f>
        <v>0</v>
      </c>
      <c r="Q303" s="191">
        <v>0.15140000000000001</v>
      </c>
      <c r="R303" s="191">
        <f>Q303*H303</f>
        <v>0.93868000000000007</v>
      </c>
      <c r="S303" s="191">
        <v>0</v>
      </c>
      <c r="T303" s="192">
        <f>S303*H303</f>
        <v>0</v>
      </c>
      <c r="AR303" s="24" t="s">
        <v>168</v>
      </c>
      <c r="AT303" s="24" t="s">
        <v>163</v>
      </c>
      <c r="AU303" s="24" t="s">
        <v>83</v>
      </c>
      <c r="AY303" s="24" t="s">
        <v>161</v>
      </c>
      <c r="BE303" s="193">
        <f>IF(N303="základní",J303,0)</f>
        <v>0</v>
      </c>
      <c r="BF303" s="193">
        <f>IF(N303="snížená",J303,0)</f>
        <v>0</v>
      </c>
      <c r="BG303" s="193">
        <f>IF(N303="zákl. přenesená",J303,0)</f>
        <v>0</v>
      </c>
      <c r="BH303" s="193">
        <f>IF(N303="sníž. přenesená",J303,0)</f>
        <v>0</v>
      </c>
      <c r="BI303" s="193">
        <f>IF(N303="nulová",J303,0)</f>
        <v>0</v>
      </c>
      <c r="BJ303" s="24" t="s">
        <v>80</v>
      </c>
      <c r="BK303" s="193">
        <f>ROUND(I303*H303,2)</f>
        <v>0</v>
      </c>
      <c r="BL303" s="24" t="s">
        <v>168</v>
      </c>
      <c r="BM303" s="24" t="s">
        <v>468</v>
      </c>
    </row>
    <row r="304" spans="2:65" s="1" customFormat="1" ht="27">
      <c r="B304" s="41"/>
      <c r="D304" s="194" t="s">
        <v>170</v>
      </c>
      <c r="F304" s="195" t="s">
        <v>469</v>
      </c>
      <c r="I304" s="196"/>
      <c r="L304" s="41"/>
      <c r="M304" s="197"/>
      <c r="N304" s="42"/>
      <c r="O304" s="42"/>
      <c r="P304" s="42"/>
      <c r="Q304" s="42"/>
      <c r="R304" s="42"/>
      <c r="S304" s="42"/>
      <c r="T304" s="70"/>
      <c r="AT304" s="24" t="s">
        <v>170</v>
      </c>
      <c r="AU304" s="24" t="s">
        <v>83</v>
      </c>
    </row>
    <row r="305" spans="2:65" s="12" customFormat="1" ht="13.5">
      <c r="B305" s="198"/>
      <c r="D305" s="194" t="s">
        <v>172</v>
      </c>
      <c r="E305" s="207" t="s">
        <v>5</v>
      </c>
      <c r="F305" s="208" t="s">
        <v>365</v>
      </c>
      <c r="H305" s="209">
        <v>6.2</v>
      </c>
      <c r="I305" s="203"/>
      <c r="L305" s="198"/>
      <c r="M305" s="204"/>
      <c r="N305" s="205"/>
      <c r="O305" s="205"/>
      <c r="P305" s="205"/>
      <c r="Q305" s="205"/>
      <c r="R305" s="205"/>
      <c r="S305" s="205"/>
      <c r="T305" s="206"/>
      <c r="AT305" s="207" t="s">
        <v>172</v>
      </c>
      <c r="AU305" s="207" t="s">
        <v>83</v>
      </c>
      <c r="AV305" s="12" t="s">
        <v>83</v>
      </c>
      <c r="AW305" s="12" t="s">
        <v>35</v>
      </c>
      <c r="AX305" s="12" t="s">
        <v>80</v>
      </c>
      <c r="AY305" s="207" t="s">
        <v>161</v>
      </c>
    </row>
    <row r="306" spans="2:65" s="11" customFormat="1" ht="29.85" customHeight="1">
      <c r="B306" s="167"/>
      <c r="D306" s="178" t="s">
        <v>71</v>
      </c>
      <c r="E306" s="179" t="s">
        <v>222</v>
      </c>
      <c r="F306" s="179" t="s">
        <v>470</v>
      </c>
      <c r="I306" s="170"/>
      <c r="J306" s="180">
        <f>BK306</f>
        <v>0</v>
      </c>
      <c r="L306" s="167"/>
      <c r="M306" s="172"/>
      <c r="N306" s="173"/>
      <c r="O306" s="173"/>
      <c r="P306" s="174">
        <f>SUM(P307:P333)</f>
        <v>0</v>
      </c>
      <c r="Q306" s="173"/>
      <c r="R306" s="174">
        <f>SUM(R307:R333)</f>
        <v>6.5944199999999995</v>
      </c>
      <c r="S306" s="173"/>
      <c r="T306" s="175">
        <f>SUM(T307:T333)</f>
        <v>0</v>
      </c>
      <c r="AR306" s="168" t="s">
        <v>80</v>
      </c>
      <c r="AT306" s="176" t="s">
        <v>71</v>
      </c>
      <c r="AU306" s="176" t="s">
        <v>80</v>
      </c>
      <c r="AY306" s="168" t="s">
        <v>161</v>
      </c>
      <c r="BK306" s="177">
        <f>SUM(BK307:BK333)</f>
        <v>0</v>
      </c>
    </row>
    <row r="307" spans="2:65" s="1" customFormat="1" ht="22.5" customHeight="1">
      <c r="B307" s="181"/>
      <c r="C307" s="182" t="s">
        <v>471</v>
      </c>
      <c r="D307" s="182" t="s">
        <v>163</v>
      </c>
      <c r="E307" s="183" t="s">
        <v>472</v>
      </c>
      <c r="F307" s="184" t="s">
        <v>473</v>
      </c>
      <c r="G307" s="185" t="s">
        <v>338</v>
      </c>
      <c r="H307" s="186">
        <v>1</v>
      </c>
      <c r="I307" s="187"/>
      <c r="J307" s="188">
        <f>ROUND(I307*H307,2)</f>
        <v>0</v>
      </c>
      <c r="K307" s="184" t="s">
        <v>167</v>
      </c>
      <c r="L307" s="41"/>
      <c r="M307" s="189" t="s">
        <v>5</v>
      </c>
      <c r="N307" s="190" t="s">
        <v>43</v>
      </c>
      <c r="O307" s="42"/>
      <c r="P307" s="191">
        <f>O307*H307</f>
        <v>0</v>
      </c>
      <c r="Q307" s="191">
        <v>2.6148799999999999</v>
      </c>
      <c r="R307" s="191">
        <f>Q307*H307</f>
        <v>2.6148799999999999</v>
      </c>
      <c r="S307" s="191">
        <v>0</v>
      </c>
      <c r="T307" s="192">
        <f>S307*H307</f>
        <v>0</v>
      </c>
      <c r="AR307" s="24" t="s">
        <v>168</v>
      </c>
      <c r="AT307" s="24" t="s">
        <v>163</v>
      </c>
      <c r="AU307" s="24" t="s">
        <v>83</v>
      </c>
      <c r="AY307" s="24" t="s">
        <v>161</v>
      </c>
      <c r="BE307" s="193">
        <f>IF(N307="základní",J307,0)</f>
        <v>0</v>
      </c>
      <c r="BF307" s="193">
        <f>IF(N307="snížená",J307,0)</f>
        <v>0</v>
      </c>
      <c r="BG307" s="193">
        <f>IF(N307="zákl. přenesená",J307,0)</f>
        <v>0</v>
      </c>
      <c r="BH307" s="193">
        <f>IF(N307="sníž. přenesená",J307,0)</f>
        <v>0</v>
      </c>
      <c r="BI307" s="193">
        <f>IF(N307="nulová",J307,0)</f>
        <v>0</v>
      </c>
      <c r="BJ307" s="24" t="s">
        <v>80</v>
      </c>
      <c r="BK307" s="193">
        <f>ROUND(I307*H307,2)</f>
        <v>0</v>
      </c>
      <c r="BL307" s="24" t="s">
        <v>168</v>
      </c>
      <c r="BM307" s="24" t="s">
        <v>474</v>
      </c>
    </row>
    <row r="308" spans="2:65" s="1" customFormat="1" ht="108">
      <c r="B308" s="41"/>
      <c r="D308" s="194" t="s">
        <v>170</v>
      </c>
      <c r="F308" s="195" t="s">
        <v>475</v>
      </c>
      <c r="I308" s="196"/>
      <c r="L308" s="41"/>
      <c r="M308" s="197"/>
      <c r="N308" s="42"/>
      <c r="O308" s="42"/>
      <c r="P308" s="42"/>
      <c r="Q308" s="42"/>
      <c r="R308" s="42"/>
      <c r="S308" s="42"/>
      <c r="T308" s="70"/>
      <c r="AT308" s="24" t="s">
        <v>170</v>
      </c>
      <c r="AU308" s="24" t="s">
        <v>83</v>
      </c>
    </row>
    <row r="309" spans="2:65" s="12" customFormat="1" ht="13.5">
      <c r="B309" s="198"/>
      <c r="D309" s="199" t="s">
        <v>172</v>
      </c>
      <c r="E309" s="200" t="s">
        <v>5</v>
      </c>
      <c r="F309" s="201" t="s">
        <v>340</v>
      </c>
      <c r="H309" s="202">
        <v>1</v>
      </c>
      <c r="I309" s="203"/>
      <c r="L309" s="198"/>
      <c r="M309" s="204"/>
      <c r="N309" s="205"/>
      <c r="O309" s="205"/>
      <c r="P309" s="205"/>
      <c r="Q309" s="205"/>
      <c r="R309" s="205"/>
      <c r="S309" s="205"/>
      <c r="T309" s="206"/>
      <c r="AT309" s="207" t="s">
        <v>172</v>
      </c>
      <c r="AU309" s="207" t="s">
        <v>83</v>
      </c>
      <c r="AV309" s="12" t="s">
        <v>83</v>
      </c>
      <c r="AW309" s="12" t="s">
        <v>35</v>
      </c>
      <c r="AX309" s="12" t="s">
        <v>80</v>
      </c>
      <c r="AY309" s="207" t="s">
        <v>161</v>
      </c>
    </row>
    <row r="310" spans="2:65" s="1" customFormat="1" ht="22.5" customHeight="1">
      <c r="B310" s="181"/>
      <c r="C310" s="182" t="s">
        <v>476</v>
      </c>
      <c r="D310" s="182" t="s">
        <v>163</v>
      </c>
      <c r="E310" s="183" t="s">
        <v>477</v>
      </c>
      <c r="F310" s="184" t="s">
        <v>478</v>
      </c>
      <c r="G310" s="185" t="s">
        <v>338</v>
      </c>
      <c r="H310" s="186">
        <v>7</v>
      </c>
      <c r="I310" s="187"/>
      <c r="J310" s="188">
        <f>ROUND(I310*H310,2)</f>
        <v>0</v>
      </c>
      <c r="K310" s="184" t="s">
        <v>167</v>
      </c>
      <c r="L310" s="41"/>
      <c r="M310" s="189" t="s">
        <v>5</v>
      </c>
      <c r="N310" s="190" t="s">
        <v>43</v>
      </c>
      <c r="O310" s="42"/>
      <c r="P310" s="191">
        <f>O310*H310</f>
        <v>0</v>
      </c>
      <c r="Q310" s="191">
        <v>0.14494000000000001</v>
      </c>
      <c r="R310" s="191">
        <f>Q310*H310</f>
        <v>1.01458</v>
      </c>
      <c r="S310" s="191">
        <v>0</v>
      </c>
      <c r="T310" s="192">
        <f>S310*H310</f>
        <v>0</v>
      </c>
      <c r="AR310" s="24" t="s">
        <v>168</v>
      </c>
      <c r="AT310" s="24" t="s">
        <v>163</v>
      </c>
      <c r="AU310" s="24" t="s">
        <v>83</v>
      </c>
      <c r="AY310" s="24" t="s">
        <v>161</v>
      </c>
      <c r="BE310" s="193">
        <f>IF(N310="základní",J310,0)</f>
        <v>0</v>
      </c>
      <c r="BF310" s="193">
        <f>IF(N310="snížená",J310,0)</f>
        <v>0</v>
      </c>
      <c r="BG310" s="193">
        <f>IF(N310="zákl. přenesená",J310,0)</f>
        <v>0</v>
      </c>
      <c r="BH310" s="193">
        <f>IF(N310="sníž. přenesená",J310,0)</f>
        <v>0</v>
      </c>
      <c r="BI310" s="193">
        <f>IF(N310="nulová",J310,0)</f>
        <v>0</v>
      </c>
      <c r="BJ310" s="24" t="s">
        <v>80</v>
      </c>
      <c r="BK310" s="193">
        <f>ROUND(I310*H310,2)</f>
        <v>0</v>
      </c>
      <c r="BL310" s="24" t="s">
        <v>168</v>
      </c>
      <c r="BM310" s="24" t="s">
        <v>479</v>
      </c>
    </row>
    <row r="311" spans="2:65" s="1" customFormat="1" ht="108">
      <c r="B311" s="41"/>
      <c r="D311" s="194" t="s">
        <v>170</v>
      </c>
      <c r="F311" s="195" t="s">
        <v>480</v>
      </c>
      <c r="I311" s="196"/>
      <c r="L311" s="41"/>
      <c r="M311" s="197"/>
      <c r="N311" s="42"/>
      <c r="O311" s="42"/>
      <c r="P311" s="42"/>
      <c r="Q311" s="42"/>
      <c r="R311" s="42"/>
      <c r="S311" s="42"/>
      <c r="T311" s="70"/>
      <c r="AT311" s="24" t="s">
        <v>170</v>
      </c>
      <c r="AU311" s="24" t="s">
        <v>83</v>
      </c>
    </row>
    <row r="312" spans="2:65" s="12" customFormat="1" ht="13.5">
      <c r="B312" s="198"/>
      <c r="D312" s="199" t="s">
        <v>172</v>
      </c>
      <c r="E312" s="200" t="s">
        <v>5</v>
      </c>
      <c r="F312" s="201" t="s">
        <v>481</v>
      </c>
      <c r="H312" s="202">
        <v>7</v>
      </c>
      <c r="I312" s="203"/>
      <c r="L312" s="198"/>
      <c r="M312" s="204"/>
      <c r="N312" s="205"/>
      <c r="O312" s="205"/>
      <c r="P312" s="205"/>
      <c r="Q312" s="205"/>
      <c r="R312" s="205"/>
      <c r="S312" s="205"/>
      <c r="T312" s="206"/>
      <c r="AT312" s="207" t="s">
        <v>172</v>
      </c>
      <c r="AU312" s="207" t="s">
        <v>83</v>
      </c>
      <c r="AV312" s="12" t="s">
        <v>83</v>
      </c>
      <c r="AW312" s="12" t="s">
        <v>35</v>
      </c>
      <c r="AX312" s="12" t="s">
        <v>80</v>
      </c>
      <c r="AY312" s="207" t="s">
        <v>161</v>
      </c>
    </row>
    <row r="313" spans="2:65" s="1" customFormat="1" ht="22.5" customHeight="1">
      <c r="B313" s="181"/>
      <c r="C313" s="227" t="s">
        <v>482</v>
      </c>
      <c r="D313" s="227" t="s">
        <v>297</v>
      </c>
      <c r="E313" s="228" t="s">
        <v>483</v>
      </c>
      <c r="F313" s="229" t="s">
        <v>484</v>
      </c>
      <c r="G313" s="230" t="s">
        <v>338</v>
      </c>
      <c r="H313" s="231">
        <v>7</v>
      </c>
      <c r="I313" s="232"/>
      <c r="J313" s="233">
        <f>ROUND(I313*H313,2)</f>
        <v>0</v>
      </c>
      <c r="K313" s="229" t="s">
        <v>167</v>
      </c>
      <c r="L313" s="234"/>
      <c r="M313" s="235" t="s">
        <v>5</v>
      </c>
      <c r="N313" s="236" t="s">
        <v>43</v>
      </c>
      <c r="O313" s="42"/>
      <c r="P313" s="191">
        <f>O313*H313</f>
        <v>0</v>
      </c>
      <c r="Q313" s="191">
        <v>7.1999999999999995E-2</v>
      </c>
      <c r="R313" s="191">
        <f>Q313*H313</f>
        <v>0.504</v>
      </c>
      <c r="S313" s="191">
        <v>0</v>
      </c>
      <c r="T313" s="192">
        <f>S313*H313</f>
        <v>0</v>
      </c>
      <c r="AR313" s="24" t="s">
        <v>222</v>
      </c>
      <c r="AT313" s="24" t="s">
        <v>297</v>
      </c>
      <c r="AU313" s="24" t="s">
        <v>83</v>
      </c>
      <c r="AY313" s="24" t="s">
        <v>161</v>
      </c>
      <c r="BE313" s="193">
        <f>IF(N313="základní",J313,0)</f>
        <v>0</v>
      </c>
      <c r="BF313" s="193">
        <f>IF(N313="snížená",J313,0)</f>
        <v>0</v>
      </c>
      <c r="BG313" s="193">
        <f>IF(N313="zákl. přenesená",J313,0)</f>
        <v>0</v>
      </c>
      <c r="BH313" s="193">
        <f>IF(N313="sníž. přenesená",J313,0)</f>
        <v>0</v>
      </c>
      <c r="BI313" s="193">
        <f>IF(N313="nulová",J313,0)</f>
        <v>0</v>
      </c>
      <c r="BJ313" s="24" t="s">
        <v>80</v>
      </c>
      <c r="BK313" s="193">
        <f>ROUND(I313*H313,2)</f>
        <v>0</v>
      </c>
      <c r="BL313" s="24" t="s">
        <v>168</v>
      </c>
      <c r="BM313" s="24" t="s">
        <v>485</v>
      </c>
    </row>
    <row r="314" spans="2:65" s="12" customFormat="1" ht="13.5">
      <c r="B314" s="198"/>
      <c r="D314" s="199" t="s">
        <v>172</v>
      </c>
      <c r="E314" s="200" t="s">
        <v>5</v>
      </c>
      <c r="F314" s="201" t="s">
        <v>481</v>
      </c>
      <c r="H314" s="202">
        <v>7</v>
      </c>
      <c r="I314" s="203"/>
      <c r="L314" s="198"/>
      <c r="M314" s="204"/>
      <c r="N314" s="205"/>
      <c r="O314" s="205"/>
      <c r="P314" s="205"/>
      <c r="Q314" s="205"/>
      <c r="R314" s="205"/>
      <c r="S314" s="205"/>
      <c r="T314" s="206"/>
      <c r="AT314" s="207" t="s">
        <v>172</v>
      </c>
      <c r="AU314" s="207" t="s">
        <v>83</v>
      </c>
      <c r="AV314" s="12" t="s">
        <v>83</v>
      </c>
      <c r="AW314" s="12" t="s">
        <v>35</v>
      </c>
      <c r="AX314" s="12" t="s">
        <v>80</v>
      </c>
      <c r="AY314" s="207" t="s">
        <v>161</v>
      </c>
    </row>
    <row r="315" spans="2:65" s="1" customFormat="1" ht="22.5" customHeight="1">
      <c r="B315" s="181"/>
      <c r="C315" s="227" t="s">
        <v>486</v>
      </c>
      <c r="D315" s="227" t="s">
        <v>297</v>
      </c>
      <c r="E315" s="228" t="s">
        <v>487</v>
      </c>
      <c r="F315" s="229" t="s">
        <v>488</v>
      </c>
      <c r="G315" s="230" t="s">
        <v>338</v>
      </c>
      <c r="H315" s="231">
        <v>7</v>
      </c>
      <c r="I315" s="232"/>
      <c r="J315" s="233">
        <f>ROUND(I315*H315,2)</f>
        <v>0</v>
      </c>
      <c r="K315" s="229" t="s">
        <v>167</v>
      </c>
      <c r="L315" s="234"/>
      <c r="M315" s="235" t="s">
        <v>5</v>
      </c>
      <c r="N315" s="236" t="s">
        <v>43</v>
      </c>
      <c r="O315" s="42"/>
      <c r="P315" s="191">
        <f>O315*H315</f>
        <v>0</v>
      </c>
      <c r="Q315" s="191">
        <v>0.08</v>
      </c>
      <c r="R315" s="191">
        <f>Q315*H315</f>
        <v>0.56000000000000005</v>
      </c>
      <c r="S315" s="191">
        <v>0</v>
      </c>
      <c r="T315" s="192">
        <f>S315*H315</f>
        <v>0</v>
      </c>
      <c r="AR315" s="24" t="s">
        <v>222</v>
      </c>
      <c r="AT315" s="24" t="s">
        <v>297</v>
      </c>
      <c r="AU315" s="24" t="s">
        <v>83</v>
      </c>
      <c r="AY315" s="24" t="s">
        <v>161</v>
      </c>
      <c r="BE315" s="193">
        <f>IF(N315="základní",J315,0)</f>
        <v>0</v>
      </c>
      <c r="BF315" s="193">
        <f>IF(N315="snížená",J315,0)</f>
        <v>0</v>
      </c>
      <c r="BG315" s="193">
        <f>IF(N315="zákl. přenesená",J315,0)</f>
        <v>0</v>
      </c>
      <c r="BH315" s="193">
        <f>IF(N315="sníž. přenesená",J315,0)</f>
        <v>0</v>
      </c>
      <c r="BI315" s="193">
        <f>IF(N315="nulová",J315,0)</f>
        <v>0</v>
      </c>
      <c r="BJ315" s="24" t="s">
        <v>80</v>
      </c>
      <c r="BK315" s="193">
        <f>ROUND(I315*H315,2)</f>
        <v>0</v>
      </c>
      <c r="BL315" s="24" t="s">
        <v>168</v>
      </c>
      <c r="BM315" s="24" t="s">
        <v>489</v>
      </c>
    </row>
    <row r="316" spans="2:65" s="12" customFormat="1" ht="13.5">
      <c r="B316" s="198"/>
      <c r="D316" s="199" t="s">
        <v>172</v>
      </c>
      <c r="E316" s="200" t="s">
        <v>5</v>
      </c>
      <c r="F316" s="201" t="s">
        <v>481</v>
      </c>
      <c r="H316" s="202">
        <v>7</v>
      </c>
      <c r="I316" s="203"/>
      <c r="L316" s="198"/>
      <c r="M316" s="204"/>
      <c r="N316" s="205"/>
      <c r="O316" s="205"/>
      <c r="P316" s="205"/>
      <c r="Q316" s="205"/>
      <c r="R316" s="205"/>
      <c r="S316" s="205"/>
      <c r="T316" s="206"/>
      <c r="AT316" s="207" t="s">
        <v>172</v>
      </c>
      <c r="AU316" s="207" t="s">
        <v>83</v>
      </c>
      <c r="AV316" s="12" t="s">
        <v>83</v>
      </c>
      <c r="AW316" s="12" t="s">
        <v>35</v>
      </c>
      <c r="AX316" s="12" t="s">
        <v>80</v>
      </c>
      <c r="AY316" s="207" t="s">
        <v>161</v>
      </c>
    </row>
    <row r="317" spans="2:65" s="1" customFormat="1" ht="22.5" customHeight="1">
      <c r="B317" s="181"/>
      <c r="C317" s="227" t="s">
        <v>490</v>
      </c>
      <c r="D317" s="227" t="s">
        <v>297</v>
      </c>
      <c r="E317" s="228" t="s">
        <v>491</v>
      </c>
      <c r="F317" s="229" t="s">
        <v>492</v>
      </c>
      <c r="G317" s="230" t="s">
        <v>338</v>
      </c>
      <c r="H317" s="231">
        <v>7</v>
      </c>
      <c r="I317" s="232"/>
      <c r="J317" s="233">
        <f>ROUND(I317*H317,2)</f>
        <v>0</v>
      </c>
      <c r="K317" s="229" t="s">
        <v>167</v>
      </c>
      <c r="L317" s="234"/>
      <c r="M317" s="235" t="s">
        <v>5</v>
      </c>
      <c r="N317" s="236" t="s">
        <v>43</v>
      </c>
      <c r="O317" s="42"/>
      <c r="P317" s="191">
        <f>O317*H317</f>
        <v>0</v>
      </c>
      <c r="Q317" s="191">
        <v>0.111</v>
      </c>
      <c r="R317" s="191">
        <f>Q317*H317</f>
        <v>0.77700000000000002</v>
      </c>
      <c r="S317" s="191">
        <v>0</v>
      </c>
      <c r="T317" s="192">
        <f>S317*H317</f>
        <v>0</v>
      </c>
      <c r="AR317" s="24" t="s">
        <v>222</v>
      </c>
      <c r="AT317" s="24" t="s">
        <v>297</v>
      </c>
      <c r="AU317" s="24" t="s">
        <v>83</v>
      </c>
      <c r="AY317" s="24" t="s">
        <v>161</v>
      </c>
      <c r="BE317" s="193">
        <f>IF(N317="základní",J317,0)</f>
        <v>0</v>
      </c>
      <c r="BF317" s="193">
        <f>IF(N317="snížená",J317,0)</f>
        <v>0</v>
      </c>
      <c r="BG317" s="193">
        <f>IF(N317="zákl. přenesená",J317,0)</f>
        <v>0</v>
      </c>
      <c r="BH317" s="193">
        <f>IF(N317="sníž. přenesená",J317,0)</f>
        <v>0</v>
      </c>
      <c r="BI317" s="193">
        <f>IF(N317="nulová",J317,0)</f>
        <v>0</v>
      </c>
      <c r="BJ317" s="24" t="s">
        <v>80</v>
      </c>
      <c r="BK317" s="193">
        <f>ROUND(I317*H317,2)</f>
        <v>0</v>
      </c>
      <c r="BL317" s="24" t="s">
        <v>168</v>
      </c>
      <c r="BM317" s="24" t="s">
        <v>493</v>
      </c>
    </row>
    <row r="318" spans="2:65" s="12" customFormat="1" ht="13.5">
      <c r="B318" s="198"/>
      <c r="D318" s="199" t="s">
        <v>172</v>
      </c>
      <c r="E318" s="200" t="s">
        <v>5</v>
      </c>
      <c r="F318" s="201" t="s">
        <v>481</v>
      </c>
      <c r="H318" s="202">
        <v>7</v>
      </c>
      <c r="I318" s="203"/>
      <c r="L318" s="198"/>
      <c r="M318" s="204"/>
      <c r="N318" s="205"/>
      <c r="O318" s="205"/>
      <c r="P318" s="205"/>
      <c r="Q318" s="205"/>
      <c r="R318" s="205"/>
      <c r="S318" s="205"/>
      <c r="T318" s="206"/>
      <c r="AT318" s="207" t="s">
        <v>172</v>
      </c>
      <c r="AU318" s="207" t="s">
        <v>83</v>
      </c>
      <c r="AV318" s="12" t="s">
        <v>83</v>
      </c>
      <c r="AW318" s="12" t="s">
        <v>35</v>
      </c>
      <c r="AX318" s="12" t="s">
        <v>80</v>
      </c>
      <c r="AY318" s="207" t="s">
        <v>161</v>
      </c>
    </row>
    <row r="319" spans="2:65" s="1" customFormat="1" ht="22.5" customHeight="1">
      <c r="B319" s="181"/>
      <c r="C319" s="227" t="s">
        <v>494</v>
      </c>
      <c r="D319" s="227" t="s">
        <v>297</v>
      </c>
      <c r="E319" s="228" t="s">
        <v>495</v>
      </c>
      <c r="F319" s="229" t="s">
        <v>496</v>
      </c>
      <c r="G319" s="230" t="s">
        <v>338</v>
      </c>
      <c r="H319" s="231">
        <v>7</v>
      </c>
      <c r="I319" s="232"/>
      <c r="J319" s="233">
        <f>ROUND(I319*H319,2)</f>
        <v>0</v>
      </c>
      <c r="K319" s="229" t="s">
        <v>167</v>
      </c>
      <c r="L319" s="234"/>
      <c r="M319" s="235" t="s">
        <v>5</v>
      </c>
      <c r="N319" s="236" t="s">
        <v>43</v>
      </c>
      <c r="O319" s="42"/>
      <c r="P319" s="191">
        <f>O319*H319</f>
        <v>0</v>
      </c>
      <c r="Q319" s="191">
        <v>2.7E-2</v>
      </c>
      <c r="R319" s="191">
        <f>Q319*H319</f>
        <v>0.189</v>
      </c>
      <c r="S319" s="191">
        <v>0</v>
      </c>
      <c r="T319" s="192">
        <f>S319*H319</f>
        <v>0</v>
      </c>
      <c r="AR319" s="24" t="s">
        <v>222</v>
      </c>
      <c r="AT319" s="24" t="s">
        <v>297</v>
      </c>
      <c r="AU319" s="24" t="s">
        <v>83</v>
      </c>
      <c r="AY319" s="24" t="s">
        <v>161</v>
      </c>
      <c r="BE319" s="193">
        <f>IF(N319="základní",J319,0)</f>
        <v>0</v>
      </c>
      <c r="BF319" s="193">
        <f>IF(N319="snížená",J319,0)</f>
        <v>0</v>
      </c>
      <c r="BG319" s="193">
        <f>IF(N319="zákl. přenesená",J319,0)</f>
        <v>0</v>
      </c>
      <c r="BH319" s="193">
        <f>IF(N319="sníž. přenesená",J319,0)</f>
        <v>0</v>
      </c>
      <c r="BI319" s="193">
        <f>IF(N319="nulová",J319,0)</f>
        <v>0</v>
      </c>
      <c r="BJ319" s="24" t="s">
        <v>80</v>
      </c>
      <c r="BK319" s="193">
        <f>ROUND(I319*H319,2)</f>
        <v>0</v>
      </c>
      <c r="BL319" s="24" t="s">
        <v>168</v>
      </c>
      <c r="BM319" s="24" t="s">
        <v>497</v>
      </c>
    </row>
    <row r="320" spans="2:65" s="12" customFormat="1" ht="13.5">
      <c r="B320" s="198"/>
      <c r="D320" s="199" t="s">
        <v>172</v>
      </c>
      <c r="E320" s="200" t="s">
        <v>5</v>
      </c>
      <c r="F320" s="201" t="s">
        <v>481</v>
      </c>
      <c r="H320" s="202">
        <v>7</v>
      </c>
      <c r="I320" s="203"/>
      <c r="L320" s="198"/>
      <c r="M320" s="204"/>
      <c r="N320" s="205"/>
      <c r="O320" s="205"/>
      <c r="P320" s="205"/>
      <c r="Q320" s="205"/>
      <c r="R320" s="205"/>
      <c r="S320" s="205"/>
      <c r="T320" s="206"/>
      <c r="AT320" s="207" t="s">
        <v>172</v>
      </c>
      <c r="AU320" s="207" t="s">
        <v>83</v>
      </c>
      <c r="AV320" s="12" t="s">
        <v>83</v>
      </c>
      <c r="AW320" s="12" t="s">
        <v>35</v>
      </c>
      <c r="AX320" s="12" t="s">
        <v>80</v>
      </c>
      <c r="AY320" s="207" t="s">
        <v>161</v>
      </c>
    </row>
    <row r="321" spans="2:65" s="1" customFormat="1" ht="22.5" customHeight="1">
      <c r="B321" s="181"/>
      <c r="C321" s="227" t="s">
        <v>498</v>
      </c>
      <c r="D321" s="227" t="s">
        <v>297</v>
      </c>
      <c r="E321" s="228" t="s">
        <v>499</v>
      </c>
      <c r="F321" s="229" t="s">
        <v>500</v>
      </c>
      <c r="G321" s="230" t="s">
        <v>338</v>
      </c>
      <c r="H321" s="231">
        <v>7</v>
      </c>
      <c r="I321" s="232"/>
      <c r="J321" s="233">
        <f>ROUND(I321*H321,2)</f>
        <v>0</v>
      </c>
      <c r="K321" s="229" t="s">
        <v>167</v>
      </c>
      <c r="L321" s="234"/>
      <c r="M321" s="235" t="s">
        <v>5</v>
      </c>
      <c r="N321" s="236" t="s">
        <v>43</v>
      </c>
      <c r="O321" s="42"/>
      <c r="P321" s="191">
        <f>O321*H321</f>
        <v>0</v>
      </c>
      <c r="Q321" s="191">
        <v>6.0000000000000001E-3</v>
      </c>
      <c r="R321" s="191">
        <f>Q321*H321</f>
        <v>4.2000000000000003E-2</v>
      </c>
      <c r="S321" s="191">
        <v>0</v>
      </c>
      <c r="T321" s="192">
        <f>S321*H321</f>
        <v>0</v>
      </c>
      <c r="AR321" s="24" t="s">
        <v>222</v>
      </c>
      <c r="AT321" s="24" t="s">
        <v>297</v>
      </c>
      <c r="AU321" s="24" t="s">
        <v>83</v>
      </c>
      <c r="AY321" s="24" t="s">
        <v>161</v>
      </c>
      <c r="BE321" s="193">
        <f>IF(N321="základní",J321,0)</f>
        <v>0</v>
      </c>
      <c r="BF321" s="193">
        <f>IF(N321="snížená",J321,0)</f>
        <v>0</v>
      </c>
      <c r="BG321" s="193">
        <f>IF(N321="zákl. přenesená",J321,0)</f>
        <v>0</v>
      </c>
      <c r="BH321" s="193">
        <f>IF(N321="sníž. přenesená",J321,0)</f>
        <v>0</v>
      </c>
      <c r="BI321" s="193">
        <f>IF(N321="nulová",J321,0)</f>
        <v>0</v>
      </c>
      <c r="BJ321" s="24" t="s">
        <v>80</v>
      </c>
      <c r="BK321" s="193">
        <f>ROUND(I321*H321,2)</f>
        <v>0</v>
      </c>
      <c r="BL321" s="24" t="s">
        <v>168</v>
      </c>
      <c r="BM321" s="24" t="s">
        <v>501</v>
      </c>
    </row>
    <row r="322" spans="2:65" s="12" customFormat="1" ht="13.5">
      <c r="B322" s="198"/>
      <c r="D322" s="199" t="s">
        <v>172</v>
      </c>
      <c r="E322" s="200" t="s">
        <v>5</v>
      </c>
      <c r="F322" s="201" t="s">
        <v>481</v>
      </c>
      <c r="H322" s="202">
        <v>7</v>
      </c>
      <c r="I322" s="203"/>
      <c r="L322" s="198"/>
      <c r="M322" s="204"/>
      <c r="N322" s="205"/>
      <c r="O322" s="205"/>
      <c r="P322" s="205"/>
      <c r="Q322" s="205"/>
      <c r="R322" s="205"/>
      <c r="S322" s="205"/>
      <c r="T322" s="206"/>
      <c r="AT322" s="207" t="s">
        <v>172</v>
      </c>
      <c r="AU322" s="207" t="s">
        <v>83</v>
      </c>
      <c r="AV322" s="12" t="s">
        <v>83</v>
      </c>
      <c r="AW322" s="12" t="s">
        <v>35</v>
      </c>
      <c r="AX322" s="12" t="s">
        <v>80</v>
      </c>
      <c r="AY322" s="207" t="s">
        <v>161</v>
      </c>
    </row>
    <row r="323" spans="2:65" s="1" customFormat="1" ht="22.5" customHeight="1">
      <c r="B323" s="181"/>
      <c r="C323" s="227" t="s">
        <v>502</v>
      </c>
      <c r="D323" s="227" t="s">
        <v>297</v>
      </c>
      <c r="E323" s="228" t="s">
        <v>503</v>
      </c>
      <c r="F323" s="229" t="s">
        <v>504</v>
      </c>
      <c r="G323" s="230" t="s">
        <v>338</v>
      </c>
      <c r="H323" s="231">
        <v>7</v>
      </c>
      <c r="I323" s="232"/>
      <c r="J323" s="233">
        <f>ROUND(I323*H323,2)</f>
        <v>0</v>
      </c>
      <c r="K323" s="229" t="s">
        <v>167</v>
      </c>
      <c r="L323" s="234"/>
      <c r="M323" s="235" t="s">
        <v>5</v>
      </c>
      <c r="N323" s="236" t="s">
        <v>43</v>
      </c>
      <c r="O323" s="42"/>
      <c r="P323" s="191">
        <f>O323*H323</f>
        <v>0</v>
      </c>
      <c r="Q323" s="191">
        <v>0.06</v>
      </c>
      <c r="R323" s="191">
        <f>Q323*H323</f>
        <v>0.42</v>
      </c>
      <c r="S323" s="191">
        <v>0</v>
      </c>
      <c r="T323" s="192">
        <f>S323*H323</f>
        <v>0</v>
      </c>
      <c r="AR323" s="24" t="s">
        <v>222</v>
      </c>
      <c r="AT323" s="24" t="s">
        <v>297</v>
      </c>
      <c r="AU323" s="24" t="s">
        <v>83</v>
      </c>
      <c r="AY323" s="24" t="s">
        <v>161</v>
      </c>
      <c r="BE323" s="193">
        <f>IF(N323="základní",J323,0)</f>
        <v>0</v>
      </c>
      <c r="BF323" s="193">
        <f>IF(N323="snížená",J323,0)</f>
        <v>0</v>
      </c>
      <c r="BG323" s="193">
        <f>IF(N323="zákl. přenesená",J323,0)</f>
        <v>0</v>
      </c>
      <c r="BH323" s="193">
        <f>IF(N323="sníž. přenesená",J323,0)</f>
        <v>0</v>
      </c>
      <c r="BI323" s="193">
        <f>IF(N323="nulová",J323,0)</f>
        <v>0</v>
      </c>
      <c r="BJ323" s="24" t="s">
        <v>80</v>
      </c>
      <c r="BK323" s="193">
        <f>ROUND(I323*H323,2)</f>
        <v>0</v>
      </c>
      <c r="BL323" s="24" t="s">
        <v>168</v>
      </c>
      <c r="BM323" s="24" t="s">
        <v>505</v>
      </c>
    </row>
    <row r="324" spans="2:65" s="12" customFormat="1" ht="13.5">
      <c r="B324" s="198"/>
      <c r="D324" s="199" t="s">
        <v>172</v>
      </c>
      <c r="E324" s="200" t="s">
        <v>5</v>
      </c>
      <c r="F324" s="201" t="s">
        <v>481</v>
      </c>
      <c r="H324" s="202">
        <v>7</v>
      </c>
      <c r="I324" s="203"/>
      <c r="L324" s="198"/>
      <c r="M324" s="204"/>
      <c r="N324" s="205"/>
      <c r="O324" s="205"/>
      <c r="P324" s="205"/>
      <c r="Q324" s="205"/>
      <c r="R324" s="205"/>
      <c r="S324" s="205"/>
      <c r="T324" s="206"/>
      <c r="AT324" s="207" t="s">
        <v>172</v>
      </c>
      <c r="AU324" s="207" t="s">
        <v>83</v>
      </c>
      <c r="AV324" s="12" t="s">
        <v>83</v>
      </c>
      <c r="AW324" s="12" t="s">
        <v>35</v>
      </c>
      <c r="AX324" s="12" t="s">
        <v>80</v>
      </c>
      <c r="AY324" s="207" t="s">
        <v>161</v>
      </c>
    </row>
    <row r="325" spans="2:65" s="1" customFormat="1" ht="22.5" customHeight="1">
      <c r="B325" s="181"/>
      <c r="C325" s="227" t="s">
        <v>506</v>
      </c>
      <c r="D325" s="227" t="s">
        <v>297</v>
      </c>
      <c r="E325" s="228" t="s">
        <v>507</v>
      </c>
      <c r="F325" s="229" t="s">
        <v>508</v>
      </c>
      <c r="G325" s="230" t="s">
        <v>338</v>
      </c>
      <c r="H325" s="231">
        <v>7</v>
      </c>
      <c r="I325" s="232"/>
      <c r="J325" s="233">
        <f>ROUND(I325*H325,2)</f>
        <v>0</v>
      </c>
      <c r="K325" s="229" t="s">
        <v>167</v>
      </c>
      <c r="L325" s="234"/>
      <c r="M325" s="235" t="s">
        <v>5</v>
      </c>
      <c r="N325" s="236" t="s">
        <v>43</v>
      </c>
      <c r="O325" s="42"/>
      <c r="P325" s="191">
        <f>O325*H325</f>
        <v>0</v>
      </c>
      <c r="Q325" s="191">
        <v>5.8000000000000003E-2</v>
      </c>
      <c r="R325" s="191">
        <f>Q325*H325</f>
        <v>0.40600000000000003</v>
      </c>
      <c r="S325" s="191">
        <v>0</v>
      </c>
      <c r="T325" s="192">
        <f>S325*H325</f>
        <v>0</v>
      </c>
      <c r="AR325" s="24" t="s">
        <v>222</v>
      </c>
      <c r="AT325" s="24" t="s">
        <v>297</v>
      </c>
      <c r="AU325" s="24" t="s">
        <v>83</v>
      </c>
      <c r="AY325" s="24" t="s">
        <v>161</v>
      </c>
      <c r="BE325" s="193">
        <f>IF(N325="základní",J325,0)</f>
        <v>0</v>
      </c>
      <c r="BF325" s="193">
        <f>IF(N325="snížená",J325,0)</f>
        <v>0</v>
      </c>
      <c r="BG325" s="193">
        <f>IF(N325="zákl. přenesená",J325,0)</f>
        <v>0</v>
      </c>
      <c r="BH325" s="193">
        <f>IF(N325="sníž. přenesená",J325,0)</f>
        <v>0</v>
      </c>
      <c r="BI325" s="193">
        <f>IF(N325="nulová",J325,0)</f>
        <v>0</v>
      </c>
      <c r="BJ325" s="24" t="s">
        <v>80</v>
      </c>
      <c r="BK325" s="193">
        <f>ROUND(I325*H325,2)</f>
        <v>0</v>
      </c>
      <c r="BL325" s="24" t="s">
        <v>168</v>
      </c>
      <c r="BM325" s="24" t="s">
        <v>509</v>
      </c>
    </row>
    <row r="326" spans="2:65" s="12" customFormat="1" ht="13.5">
      <c r="B326" s="198"/>
      <c r="D326" s="199" t="s">
        <v>172</v>
      </c>
      <c r="E326" s="200" t="s">
        <v>5</v>
      </c>
      <c r="F326" s="201" t="s">
        <v>481</v>
      </c>
      <c r="H326" s="202">
        <v>7</v>
      </c>
      <c r="I326" s="203"/>
      <c r="L326" s="198"/>
      <c r="M326" s="204"/>
      <c r="N326" s="205"/>
      <c r="O326" s="205"/>
      <c r="P326" s="205"/>
      <c r="Q326" s="205"/>
      <c r="R326" s="205"/>
      <c r="S326" s="205"/>
      <c r="T326" s="206"/>
      <c r="AT326" s="207" t="s">
        <v>172</v>
      </c>
      <c r="AU326" s="207" t="s">
        <v>83</v>
      </c>
      <c r="AV326" s="12" t="s">
        <v>83</v>
      </c>
      <c r="AW326" s="12" t="s">
        <v>35</v>
      </c>
      <c r="AX326" s="12" t="s">
        <v>80</v>
      </c>
      <c r="AY326" s="207" t="s">
        <v>161</v>
      </c>
    </row>
    <row r="327" spans="2:65" s="1" customFormat="1" ht="31.5" customHeight="1">
      <c r="B327" s="181"/>
      <c r="C327" s="182" t="s">
        <v>510</v>
      </c>
      <c r="D327" s="182" t="s">
        <v>163</v>
      </c>
      <c r="E327" s="183" t="s">
        <v>511</v>
      </c>
      <c r="F327" s="184" t="s">
        <v>512</v>
      </c>
      <c r="G327" s="185" t="s">
        <v>338</v>
      </c>
      <c r="H327" s="186">
        <v>1</v>
      </c>
      <c r="I327" s="187"/>
      <c r="J327" s="188">
        <f>ROUND(I327*H327,2)</f>
        <v>0</v>
      </c>
      <c r="K327" s="184" t="s">
        <v>167</v>
      </c>
      <c r="L327" s="41"/>
      <c r="M327" s="189" t="s">
        <v>5</v>
      </c>
      <c r="N327" s="190" t="s">
        <v>43</v>
      </c>
      <c r="O327" s="42"/>
      <c r="P327" s="191">
        <f>O327*H327</f>
        <v>0</v>
      </c>
      <c r="Q327" s="191">
        <v>9.3600000000000003E-3</v>
      </c>
      <c r="R327" s="191">
        <f>Q327*H327</f>
        <v>9.3600000000000003E-3</v>
      </c>
      <c r="S327" s="191">
        <v>0</v>
      </c>
      <c r="T327" s="192">
        <f>S327*H327</f>
        <v>0</v>
      </c>
      <c r="AR327" s="24" t="s">
        <v>168</v>
      </c>
      <c r="AT327" s="24" t="s">
        <v>163</v>
      </c>
      <c r="AU327" s="24" t="s">
        <v>83</v>
      </c>
      <c r="AY327" s="24" t="s">
        <v>161</v>
      </c>
      <c r="BE327" s="193">
        <f>IF(N327="základní",J327,0)</f>
        <v>0</v>
      </c>
      <c r="BF327" s="193">
        <f>IF(N327="snížená",J327,0)</f>
        <v>0</v>
      </c>
      <c r="BG327" s="193">
        <f>IF(N327="zákl. přenesená",J327,0)</f>
        <v>0</v>
      </c>
      <c r="BH327" s="193">
        <f>IF(N327="sníž. přenesená",J327,0)</f>
        <v>0</v>
      </c>
      <c r="BI327" s="193">
        <f>IF(N327="nulová",J327,0)</f>
        <v>0</v>
      </c>
      <c r="BJ327" s="24" t="s">
        <v>80</v>
      </c>
      <c r="BK327" s="193">
        <f>ROUND(I327*H327,2)</f>
        <v>0</v>
      </c>
      <c r="BL327" s="24" t="s">
        <v>168</v>
      </c>
      <c r="BM327" s="24" t="s">
        <v>513</v>
      </c>
    </row>
    <row r="328" spans="2:65" s="1" customFormat="1" ht="40.5">
      <c r="B328" s="41"/>
      <c r="D328" s="194" t="s">
        <v>170</v>
      </c>
      <c r="F328" s="195" t="s">
        <v>514</v>
      </c>
      <c r="I328" s="196"/>
      <c r="L328" s="41"/>
      <c r="M328" s="197"/>
      <c r="N328" s="42"/>
      <c r="O328" s="42"/>
      <c r="P328" s="42"/>
      <c r="Q328" s="42"/>
      <c r="R328" s="42"/>
      <c r="S328" s="42"/>
      <c r="T328" s="70"/>
      <c r="AT328" s="24" t="s">
        <v>170</v>
      </c>
      <c r="AU328" s="24" t="s">
        <v>83</v>
      </c>
    </row>
    <row r="329" spans="2:65" s="12" customFormat="1" ht="13.5">
      <c r="B329" s="198"/>
      <c r="D329" s="199" t="s">
        <v>172</v>
      </c>
      <c r="E329" s="200" t="s">
        <v>5</v>
      </c>
      <c r="F329" s="201" t="s">
        <v>370</v>
      </c>
      <c r="H329" s="202">
        <v>1</v>
      </c>
      <c r="I329" s="203"/>
      <c r="L329" s="198"/>
      <c r="M329" s="204"/>
      <c r="N329" s="205"/>
      <c r="O329" s="205"/>
      <c r="P329" s="205"/>
      <c r="Q329" s="205"/>
      <c r="R329" s="205"/>
      <c r="S329" s="205"/>
      <c r="T329" s="206"/>
      <c r="AT329" s="207" t="s">
        <v>172</v>
      </c>
      <c r="AU329" s="207" t="s">
        <v>83</v>
      </c>
      <c r="AV329" s="12" t="s">
        <v>83</v>
      </c>
      <c r="AW329" s="12" t="s">
        <v>35</v>
      </c>
      <c r="AX329" s="12" t="s">
        <v>80</v>
      </c>
      <c r="AY329" s="207" t="s">
        <v>161</v>
      </c>
    </row>
    <row r="330" spans="2:65" s="1" customFormat="1" ht="22.5" customHeight="1">
      <c r="B330" s="181"/>
      <c r="C330" s="227" t="s">
        <v>515</v>
      </c>
      <c r="D330" s="227" t="s">
        <v>297</v>
      </c>
      <c r="E330" s="228" t="s">
        <v>516</v>
      </c>
      <c r="F330" s="229" t="s">
        <v>517</v>
      </c>
      <c r="G330" s="230" t="s">
        <v>338</v>
      </c>
      <c r="H330" s="231">
        <v>1</v>
      </c>
      <c r="I330" s="232"/>
      <c r="J330" s="233">
        <f>ROUND(I330*H330,2)</f>
        <v>0</v>
      </c>
      <c r="K330" s="229" t="s">
        <v>167</v>
      </c>
      <c r="L330" s="234"/>
      <c r="M330" s="235" t="s">
        <v>5</v>
      </c>
      <c r="N330" s="236" t="s">
        <v>43</v>
      </c>
      <c r="O330" s="42"/>
      <c r="P330" s="191">
        <f>O330*H330</f>
        <v>0</v>
      </c>
      <c r="Q330" s="191">
        <v>7.0000000000000001E-3</v>
      </c>
      <c r="R330" s="191">
        <f>Q330*H330</f>
        <v>7.0000000000000001E-3</v>
      </c>
      <c r="S330" s="191">
        <v>0</v>
      </c>
      <c r="T330" s="192">
        <f>S330*H330</f>
        <v>0</v>
      </c>
      <c r="AR330" s="24" t="s">
        <v>222</v>
      </c>
      <c r="AT330" s="24" t="s">
        <v>297</v>
      </c>
      <c r="AU330" s="24" t="s">
        <v>83</v>
      </c>
      <c r="AY330" s="24" t="s">
        <v>161</v>
      </c>
      <c r="BE330" s="193">
        <f>IF(N330="základní",J330,0)</f>
        <v>0</v>
      </c>
      <c r="BF330" s="193">
        <f>IF(N330="snížená",J330,0)</f>
        <v>0</v>
      </c>
      <c r="BG330" s="193">
        <f>IF(N330="zákl. přenesená",J330,0)</f>
        <v>0</v>
      </c>
      <c r="BH330" s="193">
        <f>IF(N330="sníž. přenesená",J330,0)</f>
        <v>0</v>
      </c>
      <c r="BI330" s="193">
        <f>IF(N330="nulová",J330,0)</f>
        <v>0</v>
      </c>
      <c r="BJ330" s="24" t="s">
        <v>80</v>
      </c>
      <c r="BK330" s="193">
        <f>ROUND(I330*H330,2)</f>
        <v>0</v>
      </c>
      <c r="BL330" s="24" t="s">
        <v>168</v>
      </c>
      <c r="BM330" s="24" t="s">
        <v>518</v>
      </c>
    </row>
    <row r="331" spans="2:65" s="12" customFormat="1" ht="13.5">
      <c r="B331" s="198"/>
      <c r="D331" s="199" t="s">
        <v>172</v>
      </c>
      <c r="E331" s="200" t="s">
        <v>5</v>
      </c>
      <c r="F331" s="201" t="s">
        <v>340</v>
      </c>
      <c r="H331" s="202">
        <v>1</v>
      </c>
      <c r="I331" s="203"/>
      <c r="L331" s="198"/>
      <c r="M331" s="204"/>
      <c r="N331" s="205"/>
      <c r="O331" s="205"/>
      <c r="P331" s="205"/>
      <c r="Q331" s="205"/>
      <c r="R331" s="205"/>
      <c r="S331" s="205"/>
      <c r="T331" s="206"/>
      <c r="AT331" s="207" t="s">
        <v>172</v>
      </c>
      <c r="AU331" s="207" t="s">
        <v>83</v>
      </c>
      <c r="AV331" s="12" t="s">
        <v>83</v>
      </c>
      <c r="AW331" s="12" t="s">
        <v>35</v>
      </c>
      <c r="AX331" s="12" t="s">
        <v>80</v>
      </c>
      <c r="AY331" s="207" t="s">
        <v>161</v>
      </c>
    </row>
    <row r="332" spans="2:65" s="1" customFormat="1" ht="22.5" customHeight="1">
      <c r="B332" s="181"/>
      <c r="C332" s="227" t="s">
        <v>519</v>
      </c>
      <c r="D332" s="227" t="s">
        <v>297</v>
      </c>
      <c r="E332" s="228" t="s">
        <v>520</v>
      </c>
      <c r="F332" s="229" t="s">
        <v>521</v>
      </c>
      <c r="G332" s="230" t="s">
        <v>338</v>
      </c>
      <c r="H332" s="231">
        <v>1</v>
      </c>
      <c r="I332" s="232"/>
      <c r="J332" s="233">
        <f>ROUND(I332*H332,2)</f>
        <v>0</v>
      </c>
      <c r="K332" s="229" t="s">
        <v>167</v>
      </c>
      <c r="L332" s="234"/>
      <c r="M332" s="235" t="s">
        <v>5</v>
      </c>
      <c r="N332" s="236" t="s">
        <v>43</v>
      </c>
      <c r="O332" s="42"/>
      <c r="P332" s="191">
        <f>O332*H332</f>
        <v>0</v>
      </c>
      <c r="Q332" s="191">
        <v>5.0599999999999999E-2</v>
      </c>
      <c r="R332" s="191">
        <f>Q332*H332</f>
        <v>5.0599999999999999E-2</v>
      </c>
      <c r="S332" s="191">
        <v>0</v>
      </c>
      <c r="T332" s="192">
        <f>S332*H332</f>
        <v>0</v>
      </c>
      <c r="AR332" s="24" t="s">
        <v>222</v>
      </c>
      <c r="AT332" s="24" t="s">
        <v>297</v>
      </c>
      <c r="AU332" s="24" t="s">
        <v>83</v>
      </c>
      <c r="AY332" s="24" t="s">
        <v>161</v>
      </c>
      <c r="BE332" s="193">
        <f>IF(N332="základní",J332,0)</f>
        <v>0</v>
      </c>
      <c r="BF332" s="193">
        <f>IF(N332="snížená",J332,0)</f>
        <v>0</v>
      </c>
      <c r="BG332" s="193">
        <f>IF(N332="zákl. přenesená",J332,0)</f>
        <v>0</v>
      </c>
      <c r="BH332" s="193">
        <f>IF(N332="sníž. přenesená",J332,0)</f>
        <v>0</v>
      </c>
      <c r="BI332" s="193">
        <f>IF(N332="nulová",J332,0)</f>
        <v>0</v>
      </c>
      <c r="BJ332" s="24" t="s">
        <v>80</v>
      </c>
      <c r="BK332" s="193">
        <f>ROUND(I332*H332,2)</f>
        <v>0</v>
      </c>
      <c r="BL332" s="24" t="s">
        <v>168</v>
      </c>
      <c r="BM332" s="24" t="s">
        <v>522</v>
      </c>
    </row>
    <row r="333" spans="2:65" s="12" customFormat="1" ht="13.5">
      <c r="B333" s="198"/>
      <c r="D333" s="194" t="s">
        <v>172</v>
      </c>
      <c r="E333" s="207" t="s">
        <v>5</v>
      </c>
      <c r="F333" s="208" t="s">
        <v>523</v>
      </c>
      <c r="H333" s="209">
        <v>1</v>
      </c>
      <c r="I333" s="203"/>
      <c r="L333" s="198"/>
      <c r="M333" s="204"/>
      <c r="N333" s="205"/>
      <c r="O333" s="205"/>
      <c r="P333" s="205"/>
      <c r="Q333" s="205"/>
      <c r="R333" s="205"/>
      <c r="S333" s="205"/>
      <c r="T333" s="206"/>
      <c r="AT333" s="207" t="s">
        <v>172</v>
      </c>
      <c r="AU333" s="207" t="s">
        <v>83</v>
      </c>
      <c r="AV333" s="12" t="s">
        <v>83</v>
      </c>
      <c r="AW333" s="12" t="s">
        <v>35</v>
      </c>
      <c r="AX333" s="12" t="s">
        <v>80</v>
      </c>
      <c r="AY333" s="207" t="s">
        <v>161</v>
      </c>
    </row>
    <row r="334" spans="2:65" s="11" customFormat="1" ht="29.85" customHeight="1">
      <c r="B334" s="167"/>
      <c r="D334" s="178" t="s">
        <v>71</v>
      </c>
      <c r="E334" s="179" t="s">
        <v>226</v>
      </c>
      <c r="F334" s="179" t="s">
        <v>524</v>
      </c>
      <c r="I334" s="170"/>
      <c r="J334" s="180">
        <f>BK334</f>
        <v>0</v>
      </c>
      <c r="L334" s="167"/>
      <c r="M334" s="172"/>
      <c r="N334" s="173"/>
      <c r="O334" s="173"/>
      <c r="P334" s="174">
        <f>SUM(P335:P414)</f>
        <v>0</v>
      </c>
      <c r="Q334" s="173"/>
      <c r="R334" s="174">
        <f>SUM(R335:R414)</f>
        <v>269.95549109999996</v>
      </c>
      <c r="S334" s="173"/>
      <c r="T334" s="175">
        <f>SUM(T335:T414)</f>
        <v>6.7376999999999994</v>
      </c>
      <c r="AR334" s="168" t="s">
        <v>80</v>
      </c>
      <c r="AT334" s="176" t="s">
        <v>71</v>
      </c>
      <c r="AU334" s="176" t="s">
        <v>80</v>
      </c>
      <c r="AY334" s="168" t="s">
        <v>161</v>
      </c>
      <c r="BK334" s="177">
        <f>SUM(BK335:BK414)</f>
        <v>0</v>
      </c>
    </row>
    <row r="335" spans="2:65" s="1" customFormat="1" ht="31.5" customHeight="1">
      <c r="B335" s="181"/>
      <c r="C335" s="182" t="s">
        <v>525</v>
      </c>
      <c r="D335" s="182" t="s">
        <v>163</v>
      </c>
      <c r="E335" s="183" t="s">
        <v>526</v>
      </c>
      <c r="F335" s="184" t="s">
        <v>527</v>
      </c>
      <c r="G335" s="185" t="s">
        <v>338</v>
      </c>
      <c r="H335" s="186">
        <v>15</v>
      </c>
      <c r="I335" s="187"/>
      <c r="J335" s="188">
        <f>ROUND(I335*H335,2)</f>
        <v>0</v>
      </c>
      <c r="K335" s="184" t="s">
        <v>167</v>
      </c>
      <c r="L335" s="41"/>
      <c r="M335" s="189" t="s">
        <v>5</v>
      </c>
      <c r="N335" s="190" t="s">
        <v>43</v>
      </c>
      <c r="O335" s="42"/>
      <c r="P335" s="191">
        <f>O335*H335</f>
        <v>0</v>
      </c>
      <c r="Q335" s="191">
        <v>6.9999999999999999E-4</v>
      </c>
      <c r="R335" s="191">
        <f>Q335*H335</f>
        <v>1.0500000000000001E-2</v>
      </c>
      <c r="S335" s="191">
        <v>0</v>
      </c>
      <c r="T335" s="192">
        <f>S335*H335</f>
        <v>0</v>
      </c>
      <c r="AR335" s="24" t="s">
        <v>168</v>
      </c>
      <c r="AT335" s="24" t="s">
        <v>163</v>
      </c>
      <c r="AU335" s="24" t="s">
        <v>83</v>
      </c>
      <c r="AY335" s="24" t="s">
        <v>161</v>
      </c>
      <c r="BE335" s="193">
        <f>IF(N335="základní",J335,0)</f>
        <v>0</v>
      </c>
      <c r="BF335" s="193">
        <f>IF(N335="snížená",J335,0)</f>
        <v>0</v>
      </c>
      <c r="BG335" s="193">
        <f>IF(N335="zákl. přenesená",J335,0)</f>
        <v>0</v>
      </c>
      <c r="BH335" s="193">
        <f>IF(N335="sníž. přenesená",J335,0)</f>
        <v>0</v>
      </c>
      <c r="BI335" s="193">
        <f>IF(N335="nulová",J335,0)</f>
        <v>0</v>
      </c>
      <c r="BJ335" s="24" t="s">
        <v>80</v>
      </c>
      <c r="BK335" s="193">
        <f>ROUND(I335*H335,2)</f>
        <v>0</v>
      </c>
      <c r="BL335" s="24" t="s">
        <v>168</v>
      </c>
      <c r="BM335" s="24" t="s">
        <v>528</v>
      </c>
    </row>
    <row r="336" spans="2:65" s="1" customFormat="1" ht="135">
      <c r="B336" s="41"/>
      <c r="D336" s="194" t="s">
        <v>170</v>
      </c>
      <c r="F336" s="195" t="s">
        <v>529</v>
      </c>
      <c r="I336" s="196"/>
      <c r="L336" s="41"/>
      <c r="M336" s="197"/>
      <c r="N336" s="42"/>
      <c r="O336" s="42"/>
      <c r="P336" s="42"/>
      <c r="Q336" s="42"/>
      <c r="R336" s="42"/>
      <c r="S336" s="42"/>
      <c r="T336" s="70"/>
      <c r="AT336" s="24" t="s">
        <v>170</v>
      </c>
      <c r="AU336" s="24" t="s">
        <v>83</v>
      </c>
    </row>
    <row r="337" spans="2:65" s="12" customFormat="1" ht="13.5">
      <c r="B337" s="198"/>
      <c r="D337" s="199" t="s">
        <v>172</v>
      </c>
      <c r="E337" s="200" t="s">
        <v>5</v>
      </c>
      <c r="F337" s="201" t="s">
        <v>530</v>
      </c>
      <c r="H337" s="202">
        <v>15</v>
      </c>
      <c r="I337" s="203"/>
      <c r="L337" s="198"/>
      <c r="M337" s="204"/>
      <c r="N337" s="205"/>
      <c r="O337" s="205"/>
      <c r="P337" s="205"/>
      <c r="Q337" s="205"/>
      <c r="R337" s="205"/>
      <c r="S337" s="205"/>
      <c r="T337" s="206"/>
      <c r="AT337" s="207" t="s">
        <v>172</v>
      </c>
      <c r="AU337" s="207" t="s">
        <v>83</v>
      </c>
      <c r="AV337" s="12" t="s">
        <v>83</v>
      </c>
      <c r="AW337" s="12" t="s">
        <v>35</v>
      </c>
      <c r="AX337" s="12" t="s">
        <v>80</v>
      </c>
      <c r="AY337" s="207" t="s">
        <v>161</v>
      </c>
    </row>
    <row r="338" spans="2:65" s="1" customFormat="1" ht="22.5" customHeight="1">
      <c r="B338" s="181"/>
      <c r="C338" s="227" t="s">
        <v>531</v>
      </c>
      <c r="D338" s="227" t="s">
        <v>297</v>
      </c>
      <c r="E338" s="228" t="s">
        <v>532</v>
      </c>
      <c r="F338" s="229" t="s">
        <v>533</v>
      </c>
      <c r="G338" s="230" t="s">
        <v>338</v>
      </c>
      <c r="H338" s="231">
        <v>1</v>
      </c>
      <c r="I338" s="232"/>
      <c r="J338" s="233">
        <f>ROUND(I338*H338,2)</f>
        <v>0</v>
      </c>
      <c r="K338" s="229" t="s">
        <v>167</v>
      </c>
      <c r="L338" s="234"/>
      <c r="M338" s="235" t="s">
        <v>5</v>
      </c>
      <c r="N338" s="236" t="s">
        <v>43</v>
      </c>
      <c r="O338" s="42"/>
      <c r="P338" s="191">
        <f>O338*H338</f>
        <v>0</v>
      </c>
      <c r="Q338" s="191">
        <v>2.0999999999999999E-3</v>
      </c>
      <c r="R338" s="191">
        <f>Q338*H338</f>
        <v>2.0999999999999999E-3</v>
      </c>
      <c r="S338" s="191">
        <v>0</v>
      </c>
      <c r="T338" s="192">
        <f>S338*H338</f>
        <v>0</v>
      </c>
      <c r="AR338" s="24" t="s">
        <v>222</v>
      </c>
      <c r="AT338" s="24" t="s">
        <v>297</v>
      </c>
      <c r="AU338" s="24" t="s">
        <v>83</v>
      </c>
      <c r="AY338" s="24" t="s">
        <v>161</v>
      </c>
      <c r="BE338" s="193">
        <f>IF(N338="základní",J338,0)</f>
        <v>0</v>
      </c>
      <c r="BF338" s="193">
        <f>IF(N338="snížená",J338,0)</f>
        <v>0</v>
      </c>
      <c r="BG338" s="193">
        <f>IF(N338="zákl. přenesená",J338,0)</f>
        <v>0</v>
      </c>
      <c r="BH338" s="193">
        <f>IF(N338="sníž. přenesená",J338,0)</f>
        <v>0</v>
      </c>
      <c r="BI338" s="193">
        <f>IF(N338="nulová",J338,0)</f>
        <v>0</v>
      </c>
      <c r="BJ338" s="24" t="s">
        <v>80</v>
      </c>
      <c r="BK338" s="193">
        <f>ROUND(I338*H338,2)</f>
        <v>0</v>
      </c>
      <c r="BL338" s="24" t="s">
        <v>168</v>
      </c>
      <c r="BM338" s="24" t="s">
        <v>534</v>
      </c>
    </row>
    <row r="339" spans="2:65" s="12" customFormat="1" ht="13.5">
      <c r="B339" s="198"/>
      <c r="D339" s="199" t="s">
        <v>172</v>
      </c>
      <c r="E339" s="200" t="s">
        <v>5</v>
      </c>
      <c r="F339" s="201" t="s">
        <v>535</v>
      </c>
      <c r="H339" s="202">
        <v>1</v>
      </c>
      <c r="I339" s="203"/>
      <c r="L339" s="198"/>
      <c r="M339" s="204"/>
      <c r="N339" s="205"/>
      <c r="O339" s="205"/>
      <c r="P339" s="205"/>
      <c r="Q339" s="205"/>
      <c r="R339" s="205"/>
      <c r="S339" s="205"/>
      <c r="T339" s="206"/>
      <c r="AT339" s="207" t="s">
        <v>172</v>
      </c>
      <c r="AU339" s="207" t="s">
        <v>83</v>
      </c>
      <c r="AV339" s="12" t="s">
        <v>83</v>
      </c>
      <c r="AW339" s="12" t="s">
        <v>35</v>
      </c>
      <c r="AX339" s="12" t="s">
        <v>80</v>
      </c>
      <c r="AY339" s="207" t="s">
        <v>161</v>
      </c>
    </row>
    <row r="340" spans="2:65" s="1" customFormat="1" ht="22.5" customHeight="1">
      <c r="B340" s="181"/>
      <c r="C340" s="227" t="s">
        <v>536</v>
      </c>
      <c r="D340" s="227" t="s">
        <v>297</v>
      </c>
      <c r="E340" s="228" t="s">
        <v>537</v>
      </c>
      <c r="F340" s="229" t="s">
        <v>538</v>
      </c>
      <c r="G340" s="230" t="s">
        <v>338</v>
      </c>
      <c r="H340" s="231">
        <v>5</v>
      </c>
      <c r="I340" s="232"/>
      <c r="J340" s="233">
        <f>ROUND(I340*H340,2)</f>
        <v>0</v>
      </c>
      <c r="K340" s="229" t="s">
        <v>167</v>
      </c>
      <c r="L340" s="234"/>
      <c r="M340" s="235" t="s">
        <v>5</v>
      </c>
      <c r="N340" s="236" t="s">
        <v>43</v>
      </c>
      <c r="O340" s="42"/>
      <c r="P340" s="191">
        <f>O340*H340</f>
        <v>0</v>
      </c>
      <c r="Q340" s="191">
        <v>3.0000000000000001E-3</v>
      </c>
      <c r="R340" s="191">
        <f>Q340*H340</f>
        <v>1.4999999999999999E-2</v>
      </c>
      <c r="S340" s="191">
        <v>0</v>
      </c>
      <c r="T340" s="192">
        <f>S340*H340</f>
        <v>0</v>
      </c>
      <c r="AR340" s="24" t="s">
        <v>222</v>
      </c>
      <c r="AT340" s="24" t="s">
        <v>297</v>
      </c>
      <c r="AU340" s="24" t="s">
        <v>83</v>
      </c>
      <c r="AY340" s="24" t="s">
        <v>161</v>
      </c>
      <c r="BE340" s="193">
        <f>IF(N340="základní",J340,0)</f>
        <v>0</v>
      </c>
      <c r="BF340" s="193">
        <f>IF(N340="snížená",J340,0)</f>
        <v>0</v>
      </c>
      <c r="BG340" s="193">
        <f>IF(N340="zákl. přenesená",J340,0)</f>
        <v>0</v>
      </c>
      <c r="BH340" s="193">
        <f>IF(N340="sníž. přenesená",J340,0)</f>
        <v>0</v>
      </c>
      <c r="BI340" s="193">
        <f>IF(N340="nulová",J340,0)</f>
        <v>0</v>
      </c>
      <c r="BJ340" s="24" t="s">
        <v>80</v>
      </c>
      <c r="BK340" s="193">
        <f>ROUND(I340*H340,2)</f>
        <v>0</v>
      </c>
      <c r="BL340" s="24" t="s">
        <v>168</v>
      </c>
      <c r="BM340" s="24" t="s">
        <v>539</v>
      </c>
    </row>
    <row r="341" spans="2:65" s="12" customFormat="1" ht="13.5">
      <c r="B341" s="198"/>
      <c r="D341" s="194" t="s">
        <v>172</v>
      </c>
      <c r="E341" s="207" t="s">
        <v>5</v>
      </c>
      <c r="F341" s="208" t="s">
        <v>540</v>
      </c>
      <c r="H341" s="209">
        <v>2</v>
      </c>
      <c r="I341" s="203"/>
      <c r="L341" s="198"/>
      <c r="M341" s="204"/>
      <c r="N341" s="205"/>
      <c r="O341" s="205"/>
      <c r="P341" s="205"/>
      <c r="Q341" s="205"/>
      <c r="R341" s="205"/>
      <c r="S341" s="205"/>
      <c r="T341" s="206"/>
      <c r="AT341" s="207" t="s">
        <v>172</v>
      </c>
      <c r="AU341" s="207" t="s">
        <v>83</v>
      </c>
      <c r="AV341" s="12" t="s">
        <v>83</v>
      </c>
      <c r="AW341" s="12" t="s">
        <v>35</v>
      </c>
      <c r="AX341" s="12" t="s">
        <v>72</v>
      </c>
      <c r="AY341" s="207" t="s">
        <v>161</v>
      </c>
    </row>
    <row r="342" spans="2:65" s="12" customFormat="1" ht="13.5">
      <c r="B342" s="198"/>
      <c r="D342" s="194" t="s">
        <v>172</v>
      </c>
      <c r="E342" s="207" t="s">
        <v>5</v>
      </c>
      <c r="F342" s="208" t="s">
        <v>541</v>
      </c>
      <c r="H342" s="209">
        <v>3</v>
      </c>
      <c r="I342" s="203"/>
      <c r="L342" s="198"/>
      <c r="M342" s="204"/>
      <c r="N342" s="205"/>
      <c r="O342" s="205"/>
      <c r="P342" s="205"/>
      <c r="Q342" s="205"/>
      <c r="R342" s="205"/>
      <c r="S342" s="205"/>
      <c r="T342" s="206"/>
      <c r="AT342" s="207" t="s">
        <v>172</v>
      </c>
      <c r="AU342" s="207" t="s">
        <v>83</v>
      </c>
      <c r="AV342" s="12" t="s">
        <v>83</v>
      </c>
      <c r="AW342" s="12" t="s">
        <v>35</v>
      </c>
      <c r="AX342" s="12" t="s">
        <v>72</v>
      </c>
      <c r="AY342" s="207" t="s">
        <v>161</v>
      </c>
    </row>
    <row r="343" spans="2:65" s="14" customFormat="1" ht="13.5">
      <c r="B343" s="218"/>
      <c r="D343" s="199" t="s">
        <v>172</v>
      </c>
      <c r="E343" s="219" t="s">
        <v>5</v>
      </c>
      <c r="F343" s="220" t="s">
        <v>211</v>
      </c>
      <c r="H343" s="221">
        <v>5</v>
      </c>
      <c r="I343" s="222"/>
      <c r="L343" s="218"/>
      <c r="M343" s="223"/>
      <c r="N343" s="224"/>
      <c r="O343" s="224"/>
      <c r="P343" s="224"/>
      <c r="Q343" s="224"/>
      <c r="R343" s="224"/>
      <c r="S343" s="224"/>
      <c r="T343" s="225"/>
      <c r="AT343" s="226" t="s">
        <v>172</v>
      </c>
      <c r="AU343" s="226" t="s">
        <v>83</v>
      </c>
      <c r="AV343" s="14" t="s">
        <v>168</v>
      </c>
      <c r="AW343" s="14" t="s">
        <v>35</v>
      </c>
      <c r="AX343" s="14" t="s">
        <v>80</v>
      </c>
      <c r="AY343" s="226" t="s">
        <v>161</v>
      </c>
    </row>
    <row r="344" spans="2:65" s="1" customFormat="1" ht="22.5" customHeight="1">
      <c r="B344" s="181"/>
      <c r="C344" s="227" t="s">
        <v>542</v>
      </c>
      <c r="D344" s="227" t="s">
        <v>297</v>
      </c>
      <c r="E344" s="228" t="s">
        <v>543</v>
      </c>
      <c r="F344" s="229" t="s">
        <v>544</v>
      </c>
      <c r="G344" s="230" t="s">
        <v>338</v>
      </c>
      <c r="H344" s="231">
        <v>3</v>
      </c>
      <c r="I344" s="232"/>
      <c r="J344" s="233">
        <f>ROUND(I344*H344,2)</f>
        <v>0</v>
      </c>
      <c r="K344" s="229" t="s">
        <v>167</v>
      </c>
      <c r="L344" s="234"/>
      <c r="M344" s="235" t="s">
        <v>5</v>
      </c>
      <c r="N344" s="236" t="s">
        <v>43</v>
      </c>
      <c r="O344" s="42"/>
      <c r="P344" s="191">
        <f>O344*H344</f>
        <v>0</v>
      </c>
      <c r="Q344" s="191">
        <v>3.0999999999999999E-3</v>
      </c>
      <c r="R344" s="191">
        <f>Q344*H344</f>
        <v>9.2999999999999992E-3</v>
      </c>
      <c r="S344" s="191">
        <v>0</v>
      </c>
      <c r="T344" s="192">
        <f>S344*H344</f>
        <v>0</v>
      </c>
      <c r="AR344" s="24" t="s">
        <v>222</v>
      </c>
      <c r="AT344" s="24" t="s">
        <v>297</v>
      </c>
      <c r="AU344" s="24" t="s">
        <v>83</v>
      </c>
      <c r="AY344" s="24" t="s">
        <v>161</v>
      </c>
      <c r="BE344" s="193">
        <f>IF(N344="základní",J344,0)</f>
        <v>0</v>
      </c>
      <c r="BF344" s="193">
        <f>IF(N344="snížená",J344,0)</f>
        <v>0</v>
      </c>
      <c r="BG344" s="193">
        <f>IF(N344="zákl. přenesená",J344,0)</f>
        <v>0</v>
      </c>
      <c r="BH344" s="193">
        <f>IF(N344="sníž. přenesená",J344,0)</f>
        <v>0</v>
      </c>
      <c r="BI344" s="193">
        <f>IF(N344="nulová",J344,0)</f>
        <v>0</v>
      </c>
      <c r="BJ344" s="24" t="s">
        <v>80</v>
      </c>
      <c r="BK344" s="193">
        <f>ROUND(I344*H344,2)</f>
        <v>0</v>
      </c>
      <c r="BL344" s="24" t="s">
        <v>168</v>
      </c>
      <c r="BM344" s="24" t="s">
        <v>545</v>
      </c>
    </row>
    <row r="345" spans="2:65" s="12" customFormat="1" ht="13.5">
      <c r="B345" s="198"/>
      <c r="D345" s="199" t="s">
        <v>172</v>
      </c>
      <c r="E345" s="200" t="s">
        <v>5</v>
      </c>
      <c r="F345" s="201" t="s">
        <v>546</v>
      </c>
      <c r="H345" s="202">
        <v>3</v>
      </c>
      <c r="I345" s="203"/>
      <c r="L345" s="198"/>
      <c r="M345" s="204"/>
      <c r="N345" s="205"/>
      <c r="O345" s="205"/>
      <c r="P345" s="205"/>
      <c r="Q345" s="205"/>
      <c r="R345" s="205"/>
      <c r="S345" s="205"/>
      <c r="T345" s="206"/>
      <c r="AT345" s="207" t="s">
        <v>172</v>
      </c>
      <c r="AU345" s="207" t="s">
        <v>83</v>
      </c>
      <c r="AV345" s="12" t="s">
        <v>83</v>
      </c>
      <c r="AW345" s="12" t="s">
        <v>35</v>
      </c>
      <c r="AX345" s="12" t="s">
        <v>80</v>
      </c>
      <c r="AY345" s="207" t="s">
        <v>161</v>
      </c>
    </row>
    <row r="346" spans="2:65" s="1" customFormat="1" ht="22.5" customHeight="1">
      <c r="B346" s="181"/>
      <c r="C346" s="227" t="s">
        <v>547</v>
      </c>
      <c r="D346" s="227" t="s">
        <v>297</v>
      </c>
      <c r="E346" s="228" t="s">
        <v>548</v>
      </c>
      <c r="F346" s="229" t="s">
        <v>549</v>
      </c>
      <c r="G346" s="230" t="s">
        <v>338</v>
      </c>
      <c r="H346" s="231">
        <v>4</v>
      </c>
      <c r="I346" s="232"/>
      <c r="J346" s="233">
        <f>ROUND(I346*H346,2)</f>
        <v>0</v>
      </c>
      <c r="K346" s="229" t="s">
        <v>167</v>
      </c>
      <c r="L346" s="234"/>
      <c r="M346" s="235" t="s">
        <v>5</v>
      </c>
      <c r="N346" s="236" t="s">
        <v>43</v>
      </c>
      <c r="O346" s="42"/>
      <c r="P346" s="191">
        <f>O346*H346</f>
        <v>0</v>
      </c>
      <c r="Q346" s="191">
        <v>4.0000000000000001E-3</v>
      </c>
      <c r="R346" s="191">
        <f>Q346*H346</f>
        <v>1.6E-2</v>
      </c>
      <c r="S346" s="191">
        <v>0</v>
      </c>
      <c r="T346" s="192">
        <f>S346*H346</f>
        <v>0</v>
      </c>
      <c r="AR346" s="24" t="s">
        <v>222</v>
      </c>
      <c r="AT346" s="24" t="s">
        <v>297</v>
      </c>
      <c r="AU346" s="24" t="s">
        <v>83</v>
      </c>
      <c r="AY346" s="24" t="s">
        <v>161</v>
      </c>
      <c r="BE346" s="193">
        <f>IF(N346="základní",J346,0)</f>
        <v>0</v>
      </c>
      <c r="BF346" s="193">
        <f>IF(N346="snížená",J346,0)</f>
        <v>0</v>
      </c>
      <c r="BG346" s="193">
        <f>IF(N346="zákl. přenesená",J346,0)</f>
        <v>0</v>
      </c>
      <c r="BH346" s="193">
        <f>IF(N346="sníž. přenesená",J346,0)</f>
        <v>0</v>
      </c>
      <c r="BI346" s="193">
        <f>IF(N346="nulová",J346,0)</f>
        <v>0</v>
      </c>
      <c r="BJ346" s="24" t="s">
        <v>80</v>
      </c>
      <c r="BK346" s="193">
        <f>ROUND(I346*H346,2)</f>
        <v>0</v>
      </c>
      <c r="BL346" s="24" t="s">
        <v>168</v>
      </c>
      <c r="BM346" s="24" t="s">
        <v>550</v>
      </c>
    </row>
    <row r="347" spans="2:65" s="12" customFormat="1" ht="13.5">
      <c r="B347" s="198"/>
      <c r="D347" s="199" t="s">
        <v>172</v>
      </c>
      <c r="E347" s="200" t="s">
        <v>5</v>
      </c>
      <c r="F347" s="201" t="s">
        <v>551</v>
      </c>
      <c r="H347" s="202">
        <v>4</v>
      </c>
      <c r="I347" s="203"/>
      <c r="L347" s="198"/>
      <c r="M347" s="204"/>
      <c r="N347" s="205"/>
      <c r="O347" s="205"/>
      <c r="P347" s="205"/>
      <c r="Q347" s="205"/>
      <c r="R347" s="205"/>
      <c r="S347" s="205"/>
      <c r="T347" s="206"/>
      <c r="AT347" s="207" t="s">
        <v>172</v>
      </c>
      <c r="AU347" s="207" t="s">
        <v>83</v>
      </c>
      <c r="AV347" s="12" t="s">
        <v>83</v>
      </c>
      <c r="AW347" s="12" t="s">
        <v>35</v>
      </c>
      <c r="AX347" s="12" t="s">
        <v>80</v>
      </c>
      <c r="AY347" s="207" t="s">
        <v>161</v>
      </c>
    </row>
    <row r="348" spans="2:65" s="1" customFormat="1" ht="22.5" customHeight="1">
      <c r="B348" s="181"/>
      <c r="C348" s="227" t="s">
        <v>552</v>
      </c>
      <c r="D348" s="227" t="s">
        <v>297</v>
      </c>
      <c r="E348" s="228" t="s">
        <v>553</v>
      </c>
      <c r="F348" s="229" t="s">
        <v>554</v>
      </c>
      <c r="G348" s="230" t="s">
        <v>338</v>
      </c>
      <c r="H348" s="231">
        <v>1</v>
      </c>
      <c r="I348" s="232"/>
      <c r="J348" s="233">
        <f>ROUND(I348*H348,2)</f>
        <v>0</v>
      </c>
      <c r="K348" s="229" t="s">
        <v>167</v>
      </c>
      <c r="L348" s="234"/>
      <c r="M348" s="235" t="s">
        <v>5</v>
      </c>
      <c r="N348" s="236" t="s">
        <v>43</v>
      </c>
      <c r="O348" s="42"/>
      <c r="P348" s="191">
        <f>O348*H348</f>
        <v>0</v>
      </c>
      <c r="Q348" s="191">
        <v>3.0999999999999999E-3</v>
      </c>
      <c r="R348" s="191">
        <f>Q348*H348</f>
        <v>3.0999999999999999E-3</v>
      </c>
      <c r="S348" s="191">
        <v>0</v>
      </c>
      <c r="T348" s="192">
        <f>S348*H348</f>
        <v>0</v>
      </c>
      <c r="AR348" s="24" t="s">
        <v>222</v>
      </c>
      <c r="AT348" s="24" t="s">
        <v>297</v>
      </c>
      <c r="AU348" s="24" t="s">
        <v>83</v>
      </c>
      <c r="AY348" s="24" t="s">
        <v>161</v>
      </c>
      <c r="BE348" s="193">
        <f>IF(N348="základní",J348,0)</f>
        <v>0</v>
      </c>
      <c r="BF348" s="193">
        <f>IF(N348="snížená",J348,0)</f>
        <v>0</v>
      </c>
      <c r="BG348" s="193">
        <f>IF(N348="zákl. přenesená",J348,0)</f>
        <v>0</v>
      </c>
      <c r="BH348" s="193">
        <f>IF(N348="sníž. přenesená",J348,0)</f>
        <v>0</v>
      </c>
      <c r="BI348" s="193">
        <f>IF(N348="nulová",J348,0)</f>
        <v>0</v>
      </c>
      <c r="BJ348" s="24" t="s">
        <v>80</v>
      </c>
      <c r="BK348" s="193">
        <f>ROUND(I348*H348,2)</f>
        <v>0</v>
      </c>
      <c r="BL348" s="24" t="s">
        <v>168</v>
      </c>
      <c r="BM348" s="24" t="s">
        <v>555</v>
      </c>
    </row>
    <row r="349" spans="2:65" s="12" customFormat="1" ht="13.5">
      <c r="B349" s="198"/>
      <c r="D349" s="199" t="s">
        <v>172</v>
      </c>
      <c r="E349" s="200" t="s">
        <v>5</v>
      </c>
      <c r="F349" s="201" t="s">
        <v>556</v>
      </c>
      <c r="H349" s="202">
        <v>1</v>
      </c>
      <c r="I349" s="203"/>
      <c r="L349" s="198"/>
      <c r="M349" s="204"/>
      <c r="N349" s="205"/>
      <c r="O349" s="205"/>
      <c r="P349" s="205"/>
      <c r="Q349" s="205"/>
      <c r="R349" s="205"/>
      <c r="S349" s="205"/>
      <c r="T349" s="206"/>
      <c r="AT349" s="207" t="s">
        <v>172</v>
      </c>
      <c r="AU349" s="207" t="s">
        <v>83</v>
      </c>
      <c r="AV349" s="12" t="s">
        <v>83</v>
      </c>
      <c r="AW349" s="12" t="s">
        <v>35</v>
      </c>
      <c r="AX349" s="12" t="s">
        <v>80</v>
      </c>
      <c r="AY349" s="207" t="s">
        <v>161</v>
      </c>
    </row>
    <row r="350" spans="2:65" s="1" customFormat="1" ht="22.5" customHeight="1">
      <c r="B350" s="181"/>
      <c r="C350" s="182" t="s">
        <v>557</v>
      </c>
      <c r="D350" s="182" t="s">
        <v>163</v>
      </c>
      <c r="E350" s="183" t="s">
        <v>558</v>
      </c>
      <c r="F350" s="184" t="s">
        <v>559</v>
      </c>
      <c r="G350" s="185" t="s">
        <v>338</v>
      </c>
      <c r="H350" s="186">
        <v>12</v>
      </c>
      <c r="I350" s="187"/>
      <c r="J350" s="188">
        <f>ROUND(I350*H350,2)</f>
        <v>0</v>
      </c>
      <c r="K350" s="184" t="s">
        <v>167</v>
      </c>
      <c r="L350" s="41"/>
      <c r="M350" s="189" t="s">
        <v>5</v>
      </c>
      <c r="N350" s="190" t="s">
        <v>43</v>
      </c>
      <c r="O350" s="42"/>
      <c r="P350" s="191">
        <f>O350*H350</f>
        <v>0</v>
      </c>
      <c r="Q350" s="191">
        <v>0.11241</v>
      </c>
      <c r="R350" s="191">
        <f>Q350*H350</f>
        <v>1.3489199999999999</v>
      </c>
      <c r="S350" s="191">
        <v>0</v>
      </c>
      <c r="T350" s="192">
        <f>S350*H350</f>
        <v>0</v>
      </c>
      <c r="AR350" s="24" t="s">
        <v>168</v>
      </c>
      <c r="AT350" s="24" t="s">
        <v>163</v>
      </c>
      <c r="AU350" s="24" t="s">
        <v>83</v>
      </c>
      <c r="AY350" s="24" t="s">
        <v>161</v>
      </c>
      <c r="BE350" s="193">
        <f>IF(N350="základní",J350,0)</f>
        <v>0</v>
      </c>
      <c r="BF350" s="193">
        <f>IF(N350="snížená",J350,0)</f>
        <v>0</v>
      </c>
      <c r="BG350" s="193">
        <f>IF(N350="zákl. přenesená",J350,0)</f>
        <v>0</v>
      </c>
      <c r="BH350" s="193">
        <f>IF(N350="sníž. přenesená",J350,0)</f>
        <v>0</v>
      </c>
      <c r="BI350" s="193">
        <f>IF(N350="nulová",J350,0)</f>
        <v>0</v>
      </c>
      <c r="BJ350" s="24" t="s">
        <v>80</v>
      </c>
      <c r="BK350" s="193">
        <f>ROUND(I350*H350,2)</f>
        <v>0</v>
      </c>
      <c r="BL350" s="24" t="s">
        <v>168</v>
      </c>
      <c r="BM350" s="24" t="s">
        <v>560</v>
      </c>
    </row>
    <row r="351" spans="2:65" s="1" customFormat="1" ht="94.5">
      <c r="B351" s="41"/>
      <c r="D351" s="194" t="s">
        <v>170</v>
      </c>
      <c r="F351" s="195" t="s">
        <v>561</v>
      </c>
      <c r="I351" s="196"/>
      <c r="L351" s="41"/>
      <c r="M351" s="197"/>
      <c r="N351" s="42"/>
      <c r="O351" s="42"/>
      <c r="P351" s="42"/>
      <c r="Q351" s="42"/>
      <c r="R351" s="42"/>
      <c r="S351" s="42"/>
      <c r="T351" s="70"/>
      <c r="AT351" s="24" t="s">
        <v>170</v>
      </c>
      <c r="AU351" s="24" t="s">
        <v>83</v>
      </c>
    </row>
    <row r="352" spans="2:65" s="12" customFormat="1" ht="13.5">
      <c r="B352" s="198"/>
      <c r="D352" s="199" t="s">
        <v>172</v>
      </c>
      <c r="E352" s="200" t="s">
        <v>5</v>
      </c>
      <c r="F352" s="201" t="s">
        <v>562</v>
      </c>
      <c r="H352" s="202">
        <v>12</v>
      </c>
      <c r="I352" s="203"/>
      <c r="L352" s="198"/>
      <c r="M352" s="204"/>
      <c r="N352" s="205"/>
      <c r="O352" s="205"/>
      <c r="P352" s="205"/>
      <c r="Q352" s="205"/>
      <c r="R352" s="205"/>
      <c r="S352" s="205"/>
      <c r="T352" s="206"/>
      <c r="AT352" s="207" t="s">
        <v>172</v>
      </c>
      <c r="AU352" s="207" t="s">
        <v>83</v>
      </c>
      <c r="AV352" s="12" t="s">
        <v>83</v>
      </c>
      <c r="AW352" s="12" t="s">
        <v>35</v>
      </c>
      <c r="AX352" s="12" t="s">
        <v>80</v>
      </c>
      <c r="AY352" s="207" t="s">
        <v>161</v>
      </c>
    </row>
    <row r="353" spans="2:65" s="1" customFormat="1" ht="22.5" customHeight="1">
      <c r="B353" s="181"/>
      <c r="C353" s="227" t="s">
        <v>563</v>
      </c>
      <c r="D353" s="227" t="s">
        <v>297</v>
      </c>
      <c r="E353" s="228" t="s">
        <v>564</v>
      </c>
      <c r="F353" s="229" t="s">
        <v>565</v>
      </c>
      <c r="G353" s="230" t="s">
        <v>338</v>
      </c>
      <c r="H353" s="231">
        <v>11</v>
      </c>
      <c r="I353" s="232"/>
      <c r="J353" s="233">
        <f>ROUND(I353*H353,2)</f>
        <v>0</v>
      </c>
      <c r="K353" s="229" t="s">
        <v>167</v>
      </c>
      <c r="L353" s="234"/>
      <c r="M353" s="235" t="s">
        <v>5</v>
      </c>
      <c r="N353" s="236" t="s">
        <v>43</v>
      </c>
      <c r="O353" s="42"/>
      <c r="P353" s="191">
        <f>O353*H353</f>
        <v>0</v>
      </c>
      <c r="Q353" s="191">
        <v>6.1000000000000004E-3</v>
      </c>
      <c r="R353" s="191">
        <f>Q353*H353</f>
        <v>6.7100000000000007E-2</v>
      </c>
      <c r="S353" s="191">
        <v>0</v>
      </c>
      <c r="T353" s="192">
        <f>S353*H353</f>
        <v>0</v>
      </c>
      <c r="AR353" s="24" t="s">
        <v>222</v>
      </c>
      <c r="AT353" s="24" t="s">
        <v>297</v>
      </c>
      <c r="AU353" s="24" t="s">
        <v>83</v>
      </c>
      <c r="AY353" s="24" t="s">
        <v>161</v>
      </c>
      <c r="BE353" s="193">
        <f>IF(N353="základní",J353,0)</f>
        <v>0</v>
      </c>
      <c r="BF353" s="193">
        <f>IF(N353="snížená",J353,0)</f>
        <v>0</v>
      </c>
      <c r="BG353" s="193">
        <f>IF(N353="zákl. přenesená",J353,0)</f>
        <v>0</v>
      </c>
      <c r="BH353" s="193">
        <f>IF(N353="sníž. přenesená",J353,0)</f>
        <v>0</v>
      </c>
      <c r="BI353" s="193">
        <f>IF(N353="nulová",J353,0)</f>
        <v>0</v>
      </c>
      <c r="BJ353" s="24" t="s">
        <v>80</v>
      </c>
      <c r="BK353" s="193">
        <f>ROUND(I353*H353,2)</f>
        <v>0</v>
      </c>
      <c r="BL353" s="24" t="s">
        <v>168</v>
      </c>
      <c r="BM353" s="24" t="s">
        <v>566</v>
      </c>
    </row>
    <row r="354" spans="2:65" s="12" customFormat="1" ht="13.5">
      <c r="B354" s="198"/>
      <c r="D354" s="199" t="s">
        <v>172</v>
      </c>
      <c r="E354" s="200" t="s">
        <v>5</v>
      </c>
      <c r="F354" s="201" t="s">
        <v>567</v>
      </c>
      <c r="H354" s="202">
        <v>11</v>
      </c>
      <c r="I354" s="203"/>
      <c r="L354" s="198"/>
      <c r="M354" s="204"/>
      <c r="N354" s="205"/>
      <c r="O354" s="205"/>
      <c r="P354" s="205"/>
      <c r="Q354" s="205"/>
      <c r="R354" s="205"/>
      <c r="S354" s="205"/>
      <c r="T354" s="206"/>
      <c r="AT354" s="207" t="s">
        <v>172</v>
      </c>
      <c r="AU354" s="207" t="s">
        <v>83</v>
      </c>
      <c r="AV354" s="12" t="s">
        <v>83</v>
      </c>
      <c r="AW354" s="12" t="s">
        <v>35</v>
      </c>
      <c r="AX354" s="12" t="s">
        <v>80</v>
      </c>
      <c r="AY354" s="207" t="s">
        <v>161</v>
      </c>
    </row>
    <row r="355" spans="2:65" s="1" customFormat="1" ht="22.5" customHeight="1">
      <c r="B355" s="181"/>
      <c r="C355" s="227" t="s">
        <v>568</v>
      </c>
      <c r="D355" s="227" t="s">
        <v>297</v>
      </c>
      <c r="E355" s="228" t="s">
        <v>569</v>
      </c>
      <c r="F355" s="229" t="s">
        <v>570</v>
      </c>
      <c r="G355" s="230" t="s">
        <v>338</v>
      </c>
      <c r="H355" s="231">
        <v>11</v>
      </c>
      <c r="I355" s="232"/>
      <c r="J355" s="233">
        <f>ROUND(I355*H355,2)</f>
        <v>0</v>
      </c>
      <c r="K355" s="229" t="s">
        <v>167</v>
      </c>
      <c r="L355" s="234"/>
      <c r="M355" s="235" t="s">
        <v>5</v>
      </c>
      <c r="N355" s="236" t="s">
        <v>43</v>
      </c>
      <c r="O355" s="42"/>
      <c r="P355" s="191">
        <f>O355*H355</f>
        <v>0</v>
      </c>
      <c r="Q355" s="191">
        <v>3.0000000000000001E-3</v>
      </c>
      <c r="R355" s="191">
        <f>Q355*H355</f>
        <v>3.3000000000000002E-2</v>
      </c>
      <c r="S355" s="191">
        <v>0</v>
      </c>
      <c r="T355" s="192">
        <f>S355*H355</f>
        <v>0</v>
      </c>
      <c r="AR355" s="24" t="s">
        <v>222</v>
      </c>
      <c r="AT355" s="24" t="s">
        <v>297</v>
      </c>
      <c r="AU355" s="24" t="s">
        <v>83</v>
      </c>
      <c r="AY355" s="24" t="s">
        <v>161</v>
      </c>
      <c r="BE355" s="193">
        <f>IF(N355="základní",J355,0)</f>
        <v>0</v>
      </c>
      <c r="BF355" s="193">
        <f>IF(N355="snížená",J355,0)</f>
        <v>0</v>
      </c>
      <c r="BG355" s="193">
        <f>IF(N355="zákl. přenesená",J355,0)</f>
        <v>0</v>
      </c>
      <c r="BH355" s="193">
        <f>IF(N355="sníž. přenesená",J355,0)</f>
        <v>0</v>
      </c>
      <c r="BI355" s="193">
        <f>IF(N355="nulová",J355,0)</f>
        <v>0</v>
      </c>
      <c r="BJ355" s="24" t="s">
        <v>80</v>
      </c>
      <c r="BK355" s="193">
        <f>ROUND(I355*H355,2)</f>
        <v>0</v>
      </c>
      <c r="BL355" s="24" t="s">
        <v>168</v>
      </c>
      <c r="BM355" s="24" t="s">
        <v>571</v>
      </c>
    </row>
    <row r="356" spans="2:65" s="12" customFormat="1" ht="13.5">
      <c r="B356" s="198"/>
      <c r="D356" s="199" t="s">
        <v>172</v>
      </c>
      <c r="E356" s="200" t="s">
        <v>5</v>
      </c>
      <c r="F356" s="201" t="s">
        <v>567</v>
      </c>
      <c r="H356" s="202">
        <v>11</v>
      </c>
      <c r="I356" s="203"/>
      <c r="L356" s="198"/>
      <c r="M356" s="204"/>
      <c r="N356" s="205"/>
      <c r="O356" s="205"/>
      <c r="P356" s="205"/>
      <c r="Q356" s="205"/>
      <c r="R356" s="205"/>
      <c r="S356" s="205"/>
      <c r="T356" s="206"/>
      <c r="AT356" s="207" t="s">
        <v>172</v>
      </c>
      <c r="AU356" s="207" t="s">
        <v>83</v>
      </c>
      <c r="AV356" s="12" t="s">
        <v>83</v>
      </c>
      <c r="AW356" s="12" t="s">
        <v>35</v>
      </c>
      <c r="AX356" s="12" t="s">
        <v>80</v>
      </c>
      <c r="AY356" s="207" t="s">
        <v>161</v>
      </c>
    </row>
    <row r="357" spans="2:65" s="1" customFormat="1" ht="22.5" customHeight="1">
      <c r="B357" s="181"/>
      <c r="C357" s="227" t="s">
        <v>572</v>
      </c>
      <c r="D357" s="227" t="s">
        <v>297</v>
      </c>
      <c r="E357" s="228" t="s">
        <v>573</v>
      </c>
      <c r="F357" s="229" t="s">
        <v>574</v>
      </c>
      <c r="G357" s="230" t="s">
        <v>338</v>
      </c>
      <c r="H357" s="231">
        <v>11</v>
      </c>
      <c r="I357" s="232"/>
      <c r="J357" s="233">
        <f>ROUND(I357*H357,2)</f>
        <v>0</v>
      </c>
      <c r="K357" s="229" t="s">
        <v>167</v>
      </c>
      <c r="L357" s="234"/>
      <c r="M357" s="235" t="s">
        <v>5</v>
      </c>
      <c r="N357" s="236" t="s">
        <v>43</v>
      </c>
      <c r="O357" s="42"/>
      <c r="P357" s="191">
        <f>O357*H357</f>
        <v>0</v>
      </c>
      <c r="Q357" s="191">
        <v>1E-4</v>
      </c>
      <c r="R357" s="191">
        <f>Q357*H357</f>
        <v>1.1000000000000001E-3</v>
      </c>
      <c r="S357" s="191">
        <v>0</v>
      </c>
      <c r="T357" s="192">
        <f>S357*H357</f>
        <v>0</v>
      </c>
      <c r="AR357" s="24" t="s">
        <v>222</v>
      </c>
      <c r="AT357" s="24" t="s">
        <v>297</v>
      </c>
      <c r="AU357" s="24" t="s">
        <v>83</v>
      </c>
      <c r="AY357" s="24" t="s">
        <v>161</v>
      </c>
      <c r="BE357" s="193">
        <f>IF(N357="základní",J357,0)</f>
        <v>0</v>
      </c>
      <c r="BF357" s="193">
        <f>IF(N357="snížená",J357,0)</f>
        <v>0</v>
      </c>
      <c r="BG357" s="193">
        <f>IF(N357="zákl. přenesená",J357,0)</f>
        <v>0</v>
      </c>
      <c r="BH357" s="193">
        <f>IF(N357="sníž. přenesená",J357,0)</f>
        <v>0</v>
      </c>
      <c r="BI357" s="193">
        <f>IF(N357="nulová",J357,0)</f>
        <v>0</v>
      </c>
      <c r="BJ357" s="24" t="s">
        <v>80</v>
      </c>
      <c r="BK357" s="193">
        <f>ROUND(I357*H357,2)</f>
        <v>0</v>
      </c>
      <c r="BL357" s="24" t="s">
        <v>168</v>
      </c>
      <c r="BM357" s="24" t="s">
        <v>575</v>
      </c>
    </row>
    <row r="358" spans="2:65" s="12" customFormat="1" ht="13.5">
      <c r="B358" s="198"/>
      <c r="D358" s="199" t="s">
        <v>172</v>
      </c>
      <c r="E358" s="200" t="s">
        <v>5</v>
      </c>
      <c r="F358" s="201" t="s">
        <v>576</v>
      </c>
      <c r="H358" s="202">
        <v>11</v>
      </c>
      <c r="I358" s="203"/>
      <c r="L358" s="198"/>
      <c r="M358" s="204"/>
      <c r="N358" s="205"/>
      <c r="O358" s="205"/>
      <c r="P358" s="205"/>
      <c r="Q358" s="205"/>
      <c r="R358" s="205"/>
      <c r="S358" s="205"/>
      <c r="T358" s="206"/>
      <c r="AT358" s="207" t="s">
        <v>172</v>
      </c>
      <c r="AU358" s="207" t="s">
        <v>83</v>
      </c>
      <c r="AV358" s="12" t="s">
        <v>83</v>
      </c>
      <c r="AW358" s="12" t="s">
        <v>35</v>
      </c>
      <c r="AX358" s="12" t="s">
        <v>80</v>
      </c>
      <c r="AY358" s="207" t="s">
        <v>161</v>
      </c>
    </row>
    <row r="359" spans="2:65" s="1" customFormat="1" ht="22.5" customHeight="1">
      <c r="B359" s="181"/>
      <c r="C359" s="227" t="s">
        <v>577</v>
      </c>
      <c r="D359" s="227" t="s">
        <v>297</v>
      </c>
      <c r="E359" s="228" t="s">
        <v>578</v>
      </c>
      <c r="F359" s="229" t="s">
        <v>579</v>
      </c>
      <c r="G359" s="230" t="s">
        <v>338</v>
      </c>
      <c r="H359" s="231">
        <v>30</v>
      </c>
      <c r="I359" s="232"/>
      <c r="J359" s="233">
        <f>ROUND(I359*H359,2)</f>
        <v>0</v>
      </c>
      <c r="K359" s="229" t="s">
        <v>167</v>
      </c>
      <c r="L359" s="234"/>
      <c r="M359" s="235" t="s">
        <v>5</v>
      </c>
      <c r="N359" s="236" t="s">
        <v>43</v>
      </c>
      <c r="O359" s="42"/>
      <c r="P359" s="191">
        <f>O359*H359</f>
        <v>0</v>
      </c>
      <c r="Q359" s="191">
        <v>3.5E-4</v>
      </c>
      <c r="R359" s="191">
        <f>Q359*H359</f>
        <v>1.0500000000000001E-2</v>
      </c>
      <c r="S359" s="191">
        <v>0</v>
      </c>
      <c r="T359" s="192">
        <f>S359*H359</f>
        <v>0</v>
      </c>
      <c r="AR359" s="24" t="s">
        <v>222</v>
      </c>
      <c r="AT359" s="24" t="s">
        <v>297</v>
      </c>
      <c r="AU359" s="24" t="s">
        <v>83</v>
      </c>
      <c r="AY359" s="24" t="s">
        <v>161</v>
      </c>
      <c r="BE359" s="193">
        <f>IF(N359="základní",J359,0)</f>
        <v>0</v>
      </c>
      <c r="BF359" s="193">
        <f>IF(N359="snížená",J359,0)</f>
        <v>0</v>
      </c>
      <c r="BG359" s="193">
        <f>IF(N359="zákl. přenesená",J359,0)</f>
        <v>0</v>
      </c>
      <c r="BH359" s="193">
        <f>IF(N359="sníž. přenesená",J359,0)</f>
        <v>0</v>
      </c>
      <c r="BI359" s="193">
        <f>IF(N359="nulová",J359,0)</f>
        <v>0</v>
      </c>
      <c r="BJ359" s="24" t="s">
        <v>80</v>
      </c>
      <c r="BK359" s="193">
        <f>ROUND(I359*H359,2)</f>
        <v>0</v>
      </c>
      <c r="BL359" s="24" t="s">
        <v>168</v>
      </c>
      <c r="BM359" s="24" t="s">
        <v>580</v>
      </c>
    </row>
    <row r="360" spans="2:65" s="12" customFormat="1" ht="13.5">
      <c r="B360" s="198"/>
      <c r="D360" s="199" t="s">
        <v>172</v>
      </c>
      <c r="E360" s="200" t="s">
        <v>5</v>
      </c>
      <c r="F360" s="201" t="s">
        <v>581</v>
      </c>
      <c r="H360" s="202">
        <v>30</v>
      </c>
      <c r="I360" s="203"/>
      <c r="L360" s="198"/>
      <c r="M360" s="204"/>
      <c r="N360" s="205"/>
      <c r="O360" s="205"/>
      <c r="P360" s="205"/>
      <c r="Q360" s="205"/>
      <c r="R360" s="205"/>
      <c r="S360" s="205"/>
      <c r="T360" s="206"/>
      <c r="AT360" s="207" t="s">
        <v>172</v>
      </c>
      <c r="AU360" s="207" t="s">
        <v>83</v>
      </c>
      <c r="AV360" s="12" t="s">
        <v>83</v>
      </c>
      <c r="AW360" s="12" t="s">
        <v>35</v>
      </c>
      <c r="AX360" s="12" t="s">
        <v>80</v>
      </c>
      <c r="AY360" s="207" t="s">
        <v>161</v>
      </c>
    </row>
    <row r="361" spans="2:65" s="1" customFormat="1" ht="31.5" customHeight="1">
      <c r="B361" s="181"/>
      <c r="C361" s="182" t="s">
        <v>582</v>
      </c>
      <c r="D361" s="182" t="s">
        <v>163</v>
      </c>
      <c r="E361" s="183" t="s">
        <v>583</v>
      </c>
      <c r="F361" s="184" t="s">
        <v>584</v>
      </c>
      <c r="G361" s="185" t="s">
        <v>183</v>
      </c>
      <c r="H361" s="186">
        <v>448</v>
      </c>
      <c r="I361" s="187"/>
      <c r="J361" s="188">
        <f>ROUND(I361*H361,2)</f>
        <v>0</v>
      </c>
      <c r="K361" s="184" t="s">
        <v>167</v>
      </c>
      <c r="L361" s="41"/>
      <c r="M361" s="189" t="s">
        <v>5</v>
      </c>
      <c r="N361" s="190" t="s">
        <v>43</v>
      </c>
      <c r="O361" s="42"/>
      <c r="P361" s="191">
        <f>O361*H361</f>
        <v>0</v>
      </c>
      <c r="Q361" s="191">
        <v>3.3E-4</v>
      </c>
      <c r="R361" s="191">
        <f>Q361*H361</f>
        <v>0.14784</v>
      </c>
      <c r="S361" s="191">
        <v>0</v>
      </c>
      <c r="T361" s="192">
        <f>S361*H361</f>
        <v>0</v>
      </c>
      <c r="AR361" s="24" t="s">
        <v>168</v>
      </c>
      <c r="AT361" s="24" t="s">
        <v>163</v>
      </c>
      <c r="AU361" s="24" t="s">
        <v>83</v>
      </c>
      <c r="AY361" s="24" t="s">
        <v>161</v>
      </c>
      <c r="BE361" s="193">
        <f>IF(N361="základní",J361,0)</f>
        <v>0</v>
      </c>
      <c r="BF361" s="193">
        <f>IF(N361="snížená",J361,0)</f>
        <v>0</v>
      </c>
      <c r="BG361" s="193">
        <f>IF(N361="zákl. přenesená",J361,0)</f>
        <v>0</v>
      </c>
      <c r="BH361" s="193">
        <f>IF(N361="sníž. přenesená",J361,0)</f>
        <v>0</v>
      </c>
      <c r="BI361" s="193">
        <f>IF(N361="nulová",J361,0)</f>
        <v>0</v>
      </c>
      <c r="BJ361" s="24" t="s">
        <v>80</v>
      </c>
      <c r="BK361" s="193">
        <f>ROUND(I361*H361,2)</f>
        <v>0</v>
      </c>
      <c r="BL361" s="24" t="s">
        <v>168</v>
      </c>
      <c r="BM361" s="24" t="s">
        <v>585</v>
      </c>
    </row>
    <row r="362" spans="2:65" s="1" customFormat="1" ht="108">
      <c r="B362" s="41"/>
      <c r="D362" s="194" t="s">
        <v>170</v>
      </c>
      <c r="F362" s="195" t="s">
        <v>586</v>
      </c>
      <c r="I362" s="196"/>
      <c r="L362" s="41"/>
      <c r="M362" s="197"/>
      <c r="N362" s="42"/>
      <c r="O362" s="42"/>
      <c r="P362" s="42"/>
      <c r="Q362" s="42"/>
      <c r="R362" s="42"/>
      <c r="S362" s="42"/>
      <c r="T362" s="70"/>
      <c r="AT362" s="24" t="s">
        <v>170</v>
      </c>
      <c r="AU362" s="24" t="s">
        <v>83</v>
      </c>
    </row>
    <row r="363" spans="2:65" s="12" customFormat="1" ht="13.5">
      <c r="B363" s="198"/>
      <c r="D363" s="199" t="s">
        <v>172</v>
      </c>
      <c r="E363" s="200" t="s">
        <v>5</v>
      </c>
      <c r="F363" s="201" t="s">
        <v>587</v>
      </c>
      <c r="H363" s="202">
        <v>448</v>
      </c>
      <c r="I363" s="203"/>
      <c r="L363" s="198"/>
      <c r="M363" s="204"/>
      <c r="N363" s="205"/>
      <c r="O363" s="205"/>
      <c r="P363" s="205"/>
      <c r="Q363" s="205"/>
      <c r="R363" s="205"/>
      <c r="S363" s="205"/>
      <c r="T363" s="206"/>
      <c r="AT363" s="207" t="s">
        <v>172</v>
      </c>
      <c r="AU363" s="207" t="s">
        <v>83</v>
      </c>
      <c r="AV363" s="12" t="s">
        <v>83</v>
      </c>
      <c r="AW363" s="12" t="s">
        <v>35</v>
      </c>
      <c r="AX363" s="12" t="s">
        <v>80</v>
      </c>
      <c r="AY363" s="207" t="s">
        <v>161</v>
      </c>
    </row>
    <row r="364" spans="2:65" s="1" customFormat="1" ht="31.5" customHeight="1">
      <c r="B364" s="181"/>
      <c r="C364" s="182" t="s">
        <v>588</v>
      </c>
      <c r="D364" s="182" t="s">
        <v>163</v>
      </c>
      <c r="E364" s="183" t="s">
        <v>589</v>
      </c>
      <c r="F364" s="184" t="s">
        <v>590</v>
      </c>
      <c r="G364" s="185" t="s">
        <v>338</v>
      </c>
      <c r="H364" s="186">
        <v>2</v>
      </c>
      <c r="I364" s="187"/>
      <c r="J364" s="188">
        <f>ROUND(I364*H364,2)</f>
        <v>0</v>
      </c>
      <c r="K364" s="184" t="s">
        <v>167</v>
      </c>
      <c r="L364" s="41"/>
      <c r="M364" s="189" t="s">
        <v>5</v>
      </c>
      <c r="N364" s="190" t="s">
        <v>43</v>
      </c>
      <c r="O364" s="42"/>
      <c r="P364" s="191">
        <f>O364*H364</f>
        <v>0</v>
      </c>
      <c r="Q364" s="191">
        <v>1.58E-3</v>
      </c>
      <c r="R364" s="191">
        <f>Q364*H364</f>
        <v>3.16E-3</v>
      </c>
      <c r="S364" s="191">
        <v>0</v>
      </c>
      <c r="T364" s="192">
        <f>S364*H364</f>
        <v>0</v>
      </c>
      <c r="AR364" s="24" t="s">
        <v>168</v>
      </c>
      <c r="AT364" s="24" t="s">
        <v>163</v>
      </c>
      <c r="AU364" s="24" t="s">
        <v>83</v>
      </c>
      <c r="AY364" s="24" t="s">
        <v>161</v>
      </c>
      <c r="BE364" s="193">
        <f>IF(N364="základní",J364,0)</f>
        <v>0</v>
      </c>
      <c r="BF364" s="193">
        <f>IF(N364="snížená",J364,0)</f>
        <v>0</v>
      </c>
      <c r="BG364" s="193">
        <f>IF(N364="zákl. přenesená",J364,0)</f>
        <v>0</v>
      </c>
      <c r="BH364" s="193">
        <f>IF(N364="sníž. přenesená",J364,0)</f>
        <v>0</v>
      </c>
      <c r="BI364" s="193">
        <f>IF(N364="nulová",J364,0)</f>
        <v>0</v>
      </c>
      <c r="BJ364" s="24" t="s">
        <v>80</v>
      </c>
      <c r="BK364" s="193">
        <f>ROUND(I364*H364,2)</f>
        <v>0</v>
      </c>
      <c r="BL364" s="24" t="s">
        <v>168</v>
      </c>
      <c r="BM364" s="24" t="s">
        <v>591</v>
      </c>
    </row>
    <row r="365" spans="2:65" s="1" customFormat="1" ht="81">
      <c r="B365" s="41"/>
      <c r="D365" s="194" t="s">
        <v>170</v>
      </c>
      <c r="F365" s="195" t="s">
        <v>592</v>
      </c>
      <c r="I365" s="196"/>
      <c r="L365" s="41"/>
      <c r="M365" s="197"/>
      <c r="N365" s="42"/>
      <c r="O365" s="42"/>
      <c r="P365" s="42"/>
      <c r="Q365" s="42"/>
      <c r="R365" s="42"/>
      <c r="S365" s="42"/>
      <c r="T365" s="70"/>
      <c r="AT365" s="24" t="s">
        <v>170</v>
      </c>
      <c r="AU365" s="24" t="s">
        <v>83</v>
      </c>
    </row>
    <row r="366" spans="2:65" s="12" customFormat="1" ht="13.5">
      <c r="B366" s="198"/>
      <c r="D366" s="199" t="s">
        <v>172</v>
      </c>
      <c r="E366" s="200" t="s">
        <v>5</v>
      </c>
      <c r="F366" s="201" t="s">
        <v>593</v>
      </c>
      <c r="H366" s="202">
        <v>2</v>
      </c>
      <c r="I366" s="203"/>
      <c r="L366" s="198"/>
      <c r="M366" s="204"/>
      <c r="N366" s="205"/>
      <c r="O366" s="205"/>
      <c r="P366" s="205"/>
      <c r="Q366" s="205"/>
      <c r="R366" s="205"/>
      <c r="S366" s="205"/>
      <c r="T366" s="206"/>
      <c r="AT366" s="207" t="s">
        <v>172</v>
      </c>
      <c r="AU366" s="207" t="s">
        <v>83</v>
      </c>
      <c r="AV366" s="12" t="s">
        <v>83</v>
      </c>
      <c r="AW366" s="12" t="s">
        <v>35</v>
      </c>
      <c r="AX366" s="12" t="s">
        <v>80</v>
      </c>
      <c r="AY366" s="207" t="s">
        <v>161</v>
      </c>
    </row>
    <row r="367" spans="2:65" s="1" customFormat="1" ht="31.5" customHeight="1">
      <c r="B367" s="181"/>
      <c r="C367" s="182" t="s">
        <v>594</v>
      </c>
      <c r="D367" s="182" t="s">
        <v>163</v>
      </c>
      <c r="E367" s="183" t="s">
        <v>595</v>
      </c>
      <c r="F367" s="184" t="s">
        <v>596</v>
      </c>
      <c r="G367" s="185" t="s">
        <v>183</v>
      </c>
      <c r="H367" s="186">
        <v>448</v>
      </c>
      <c r="I367" s="187"/>
      <c r="J367" s="188">
        <f>ROUND(I367*H367,2)</f>
        <v>0</v>
      </c>
      <c r="K367" s="184" t="s">
        <v>167</v>
      </c>
      <c r="L367" s="41"/>
      <c r="M367" s="189" t="s">
        <v>5</v>
      </c>
      <c r="N367" s="190" t="s">
        <v>43</v>
      </c>
      <c r="O367" s="42"/>
      <c r="P367" s="191">
        <f>O367*H367</f>
        <v>0</v>
      </c>
      <c r="Q367" s="191">
        <v>0</v>
      </c>
      <c r="R367" s="191">
        <f>Q367*H367</f>
        <v>0</v>
      </c>
      <c r="S367" s="191">
        <v>0</v>
      </c>
      <c r="T367" s="192">
        <f>S367*H367</f>
        <v>0</v>
      </c>
      <c r="AR367" s="24" t="s">
        <v>168</v>
      </c>
      <c r="AT367" s="24" t="s">
        <v>163</v>
      </c>
      <c r="AU367" s="24" t="s">
        <v>83</v>
      </c>
      <c r="AY367" s="24" t="s">
        <v>161</v>
      </c>
      <c r="BE367" s="193">
        <f>IF(N367="základní",J367,0)</f>
        <v>0</v>
      </c>
      <c r="BF367" s="193">
        <f>IF(N367="snížená",J367,0)</f>
        <v>0</v>
      </c>
      <c r="BG367" s="193">
        <f>IF(N367="zákl. přenesená",J367,0)</f>
        <v>0</v>
      </c>
      <c r="BH367" s="193">
        <f>IF(N367="sníž. přenesená",J367,0)</f>
        <v>0</v>
      </c>
      <c r="BI367" s="193">
        <f>IF(N367="nulová",J367,0)</f>
        <v>0</v>
      </c>
      <c r="BJ367" s="24" t="s">
        <v>80</v>
      </c>
      <c r="BK367" s="193">
        <f>ROUND(I367*H367,2)</f>
        <v>0</v>
      </c>
      <c r="BL367" s="24" t="s">
        <v>168</v>
      </c>
      <c r="BM367" s="24" t="s">
        <v>597</v>
      </c>
    </row>
    <row r="368" spans="2:65" s="1" customFormat="1" ht="40.5">
      <c r="B368" s="41"/>
      <c r="D368" s="194" t="s">
        <v>170</v>
      </c>
      <c r="F368" s="195" t="s">
        <v>598</v>
      </c>
      <c r="I368" s="196"/>
      <c r="L368" s="41"/>
      <c r="M368" s="197"/>
      <c r="N368" s="42"/>
      <c r="O368" s="42"/>
      <c r="P368" s="42"/>
      <c r="Q368" s="42"/>
      <c r="R368" s="42"/>
      <c r="S368" s="42"/>
      <c r="T368" s="70"/>
      <c r="AT368" s="24" t="s">
        <v>170</v>
      </c>
      <c r="AU368" s="24" t="s">
        <v>83</v>
      </c>
    </row>
    <row r="369" spans="2:65" s="12" customFormat="1" ht="13.5">
      <c r="B369" s="198"/>
      <c r="D369" s="199" t="s">
        <v>172</v>
      </c>
      <c r="E369" s="200" t="s">
        <v>5</v>
      </c>
      <c r="F369" s="201" t="s">
        <v>587</v>
      </c>
      <c r="H369" s="202">
        <v>448</v>
      </c>
      <c r="I369" s="203"/>
      <c r="L369" s="198"/>
      <c r="M369" s="204"/>
      <c r="N369" s="205"/>
      <c r="O369" s="205"/>
      <c r="P369" s="205"/>
      <c r="Q369" s="205"/>
      <c r="R369" s="205"/>
      <c r="S369" s="205"/>
      <c r="T369" s="206"/>
      <c r="AT369" s="207" t="s">
        <v>172</v>
      </c>
      <c r="AU369" s="207" t="s">
        <v>83</v>
      </c>
      <c r="AV369" s="12" t="s">
        <v>83</v>
      </c>
      <c r="AW369" s="12" t="s">
        <v>35</v>
      </c>
      <c r="AX369" s="12" t="s">
        <v>80</v>
      </c>
      <c r="AY369" s="207" t="s">
        <v>161</v>
      </c>
    </row>
    <row r="370" spans="2:65" s="1" customFormat="1" ht="31.5" customHeight="1">
      <c r="B370" s="181"/>
      <c r="C370" s="182" t="s">
        <v>599</v>
      </c>
      <c r="D370" s="182" t="s">
        <v>163</v>
      </c>
      <c r="E370" s="183" t="s">
        <v>600</v>
      </c>
      <c r="F370" s="184" t="s">
        <v>601</v>
      </c>
      <c r="G370" s="185" t="s">
        <v>176</v>
      </c>
      <c r="H370" s="186">
        <v>4</v>
      </c>
      <c r="I370" s="187"/>
      <c r="J370" s="188">
        <f>ROUND(I370*H370,2)</f>
        <v>0</v>
      </c>
      <c r="K370" s="184" t="s">
        <v>167</v>
      </c>
      <c r="L370" s="41"/>
      <c r="M370" s="189" t="s">
        <v>5</v>
      </c>
      <c r="N370" s="190" t="s">
        <v>43</v>
      </c>
      <c r="O370" s="42"/>
      <c r="P370" s="191">
        <f>O370*H370</f>
        <v>0</v>
      </c>
      <c r="Q370" s="191">
        <v>1.0000000000000001E-5</v>
      </c>
      <c r="R370" s="191">
        <f>Q370*H370</f>
        <v>4.0000000000000003E-5</v>
      </c>
      <c r="S370" s="191">
        <v>0</v>
      </c>
      <c r="T370" s="192">
        <f>S370*H370</f>
        <v>0</v>
      </c>
      <c r="AR370" s="24" t="s">
        <v>168</v>
      </c>
      <c r="AT370" s="24" t="s">
        <v>163</v>
      </c>
      <c r="AU370" s="24" t="s">
        <v>83</v>
      </c>
      <c r="AY370" s="24" t="s">
        <v>161</v>
      </c>
      <c r="BE370" s="193">
        <f>IF(N370="základní",J370,0)</f>
        <v>0</v>
      </c>
      <c r="BF370" s="193">
        <f>IF(N370="snížená",J370,0)</f>
        <v>0</v>
      </c>
      <c r="BG370" s="193">
        <f>IF(N370="zákl. přenesená",J370,0)</f>
        <v>0</v>
      </c>
      <c r="BH370" s="193">
        <f>IF(N370="sníž. přenesená",J370,0)</f>
        <v>0</v>
      </c>
      <c r="BI370" s="193">
        <f>IF(N370="nulová",J370,0)</f>
        <v>0</v>
      </c>
      <c r="BJ370" s="24" t="s">
        <v>80</v>
      </c>
      <c r="BK370" s="193">
        <f>ROUND(I370*H370,2)</f>
        <v>0</v>
      </c>
      <c r="BL370" s="24" t="s">
        <v>168</v>
      </c>
      <c r="BM370" s="24" t="s">
        <v>602</v>
      </c>
    </row>
    <row r="371" spans="2:65" s="1" customFormat="1" ht="40.5">
      <c r="B371" s="41"/>
      <c r="D371" s="194" t="s">
        <v>170</v>
      </c>
      <c r="F371" s="195" t="s">
        <v>598</v>
      </c>
      <c r="I371" s="196"/>
      <c r="L371" s="41"/>
      <c r="M371" s="197"/>
      <c r="N371" s="42"/>
      <c r="O371" s="42"/>
      <c r="P371" s="42"/>
      <c r="Q371" s="42"/>
      <c r="R371" s="42"/>
      <c r="S371" s="42"/>
      <c r="T371" s="70"/>
      <c r="AT371" s="24" t="s">
        <v>170</v>
      </c>
      <c r="AU371" s="24" t="s">
        <v>83</v>
      </c>
    </row>
    <row r="372" spans="2:65" s="12" customFormat="1" ht="13.5">
      <c r="B372" s="198"/>
      <c r="D372" s="199" t="s">
        <v>172</v>
      </c>
      <c r="E372" s="200" t="s">
        <v>5</v>
      </c>
      <c r="F372" s="201" t="s">
        <v>603</v>
      </c>
      <c r="H372" s="202">
        <v>4</v>
      </c>
      <c r="I372" s="203"/>
      <c r="L372" s="198"/>
      <c r="M372" s="204"/>
      <c r="N372" s="205"/>
      <c r="O372" s="205"/>
      <c r="P372" s="205"/>
      <c r="Q372" s="205"/>
      <c r="R372" s="205"/>
      <c r="S372" s="205"/>
      <c r="T372" s="206"/>
      <c r="AT372" s="207" t="s">
        <v>172</v>
      </c>
      <c r="AU372" s="207" t="s">
        <v>83</v>
      </c>
      <c r="AV372" s="12" t="s">
        <v>83</v>
      </c>
      <c r="AW372" s="12" t="s">
        <v>35</v>
      </c>
      <c r="AX372" s="12" t="s">
        <v>80</v>
      </c>
      <c r="AY372" s="207" t="s">
        <v>161</v>
      </c>
    </row>
    <row r="373" spans="2:65" s="1" customFormat="1" ht="44.25" customHeight="1">
      <c r="B373" s="181"/>
      <c r="C373" s="182" t="s">
        <v>604</v>
      </c>
      <c r="D373" s="182" t="s">
        <v>163</v>
      </c>
      <c r="E373" s="183" t="s">
        <v>605</v>
      </c>
      <c r="F373" s="184" t="s">
        <v>606</v>
      </c>
      <c r="G373" s="185" t="s">
        <v>183</v>
      </c>
      <c r="H373" s="186">
        <v>771</v>
      </c>
      <c r="I373" s="187"/>
      <c r="J373" s="188">
        <f>ROUND(I373*H373,2)</f>
        <v>0</v>
      </c>
      <c r="K373" s="184" t="s">
        <v>167</v>
      </c>
      <c r="L373" s="41"/>
      <c r="M373" s="189" t="s">
        <v>5</v>
      </c>
      <c r="N373" s="190" t="s">
        <v>43</v>
      </c>
      <c r="O373" s="42"/>
      <c r="P373" s="191">
        <f>O373*H373</f>
        <v>0</v>
      </c>
      <c r="Q373" s="191">
        <v>0.15540000000000001</v>
      </c>
      <c r="R373" s="191">
        <f>Q373*H373</f>
        <v>119.8134</v>
      </c>
      <c r="S373" s="191">
        <v>0</v>
      </c>
      <c r="T373" s="192">
        <f>S373*H373</f>
        <v>0</v>
      </c>
      <c r="AR373" s="24" t="s">
        <v>168</v>
      </c>
      <c r="AT373" s="24" t="s">
        <v>163</v>
      </c>
      <c r="AU373" s="24" t="s">
        <v>83</v>
      </c>
      <c r="AY373" s="24" t="s">
        <v>161</v>
      </c>
      <c r="BE373" s="193">
        <f>IF(N373="základní",J373,0)</f>
        <v>0</v>
      </c>
      <c r="BF373" s="193">
        <f>IF(N373="snížená",J373,0)</f>
        <v>0</v>
      </c>
      <c r="BG373" s="193">
        <f>IF(N373="zákl. přenesená",J373,0)</f>
        <v>0</v>
      </c>
      <c r="BH373" s="193">
        <f>IF(N373="sníž. přenesená",J373,0)</f>
        <v>0</v>
      </c>
      <c r="BI373" s="193">
        <f>IF(N373="nulová",J373,0)</f>
        <v>0</v>
      </c>
      <c r="BJ373" s="24" t="s">
        <v>80</v>
      </c>
      <c r="BK373" s="193">
        <f>ROUND(I373*H373,2)</f>
        <v>0</v>
      </c>
      <c r="BL373" s="24" t="s">
        <v>168</v>
      </c>
      <c r="BM373" s="24" t="s">
        <v>607</v>
      </c>
    </row>
    <row r="374" spans="2:65" s="1" customFormat="1" ht="94.5">
      <c r="B374" s="41"/>
      <c r="D374" s="194" t="s">
        <v>170</v>
      </c>
      <c r="F374" s="195" t="s">
        <v>608</v>
      </c>
      <c r="I374" s="196"/>
      <c r="L374" s="41"/>
      <c r="M374" s="197"/>
      <c r="N374" s="42"/>
      <c r="O374" s="42"/>
      <c r="P374" s="42"/>
      <c r="Q374" s="42"/>
      <c r="R374" s="42"/>
      <c r="S374" s="42"/>
      <c r="T374" s="70"/>
      <c r="AT374" s="24" t="s">
        <v>170</v>
      </c>
      <c r="AU374" s="24" t="s">
        <v>83</v>
      </c>
    </row>
    <row r="375" spans="2:65" s="12" customFormat="1" ht="13.5">
      <c r="B375" s="198"/>
      <c r="D375" s="199" t="s">
        <v>172</v>
      </c>
      <c r="E375" s="200" t="s">
        <v>5</v>
      </c>
      <c r="F375" s="201" t="s">
        <v>609</v>
      </c>
      <c r="H375" s="202">
        <v>771</v>
      </c>
      <c r="I375" s="203"/>
      <c r="L375" s="198"/>
      <c r="M375" s="204"/>
      <c r="N375" s="205"/>
      <c r="O375" s="205"/>
      <c r="P375" s="205"/>
      <c r="Q375" s="205"/>
      <c r="R375" s="205"/>
      <c r="S375" s="205"/>
      <c r="T375" s="206"/>
      <c r="AT375" s="207" t="s">
        <v>172</v>
      </c>
      <c r="AU375" s="207" t="s">
        <v>83</v>
      </c>
      <c r="AV375" s="12" t="s">
        <v>83</v>
      </c>
      <c r="AW375" s="12" t="s">
        <v>35</v>
      </c>
      <c r="AX375" s="12" t="s">
        <v>80</v>
      </c>
      <c r="AY375" s="207" t="s">
        <v>161</v>
      </c>
    </row>
    <row r="376" spans="2:65" s="1" customFormat="1" ht="22.5" customHeight="1">
      <c r="B376" s="181"/>
      <c r="C376" s="227" t="s">
        <v>610</v>
      </c>
      <c r="D376" s="227" t="s">
        <v>297</v>
      </c>
      <c r="E376" s="228" t="s">
        <v>611</v>
      </c>
      <c r="F376" s="229" t="s">
        <v>612</v>
      </c>
      <c r="G376" s="230" t="s">
        <v>338</v>
      </c>
      <c r="H376" s="231">
        <v>600</v>
      </c>
      <c r="I376" s="232"/>
      <c r="J376" s="233">
        <f>ROUND(I376*H376,2)</f>
        <v>0</v>
      </c>
      <c r="K376" s="229" t="s">
        <v>167</v>
      </c>
      <c r="L376" s="234"/>
      <c r="M376" s="235" t="s">
        <v>5</v>
      </c>
      <c r="N376" s="236" t="s">
        <v>43</v>
      </c>
      <c r="O376" s="42"/>
      <c r="P376" s="191">
        <f>O376*H376</f>
        <v>0</v>
      </c>
      <c r="Q376" s="191">
        <v>8.2100000000000006E-2</v>
      </c>
      <c r="R376" s="191">
        <f>Q376*H376</f>
        <v>49.260000000000005</v>
      </c>
      <c r="S376" s="191">
        <v>0</v>
      </c>
      <c r="T376" s="192">
        <f>S376*H376</f>
        <v>0</v>
      </c>
      <c r="AR376" s="24" t="s">
        <v>222</v>
      </c>
      <c r="AT376" s="24" t="s">
        <v>297</v>
      </c>
      <c r="AU376" s="24" t="s">
        <v>83</v>
      </c>
      <c r="AY376" s="24" t="s">
        <v>161</v>
      </c>
      <c r="BE376" s="193">
        <f>IF(N376="základní",J376,0)</f>
        <v>0</v>
      </c>
      <c r="BF376" s="193">
        <f>IF(N376="snížená",J376,0)</f>
        <v>0</v>
      </c>
      <c r="BG376" s="193">
        <f>IF(N376="zákl. přenesená",J376,0)</f>
        <v>0</v>
      </c>
      <c r="BH376" s="193">
        <f>IF(N376="sníž. přenesená",J376,0)</f>
        <v>0</v>
      </c>
      <c r="BI376" s="193">
        <f>IF(N376="nulová",J376,0)</f>
        <v>0</v>
      </c>
      <c r="BJ376" s="24" t="s">
        <v>80</v>
      </c>
      <c r="BK376" s="193">
        <f>ROUND(I376*H376,2)</f>
        <v>0</v>
      </c>
      <c r="BL376" s="24" t="s">
        <v>168</v>
      </c>
      <c r="BM376" s="24" t="s">
        <v>613</v>
      </c>
    </row>
    <row r="377" spans="2:65" s="12" customFormat="1" ht="13.5">
      <c r="B377" s="198"/>
      <c r="D377" s="194" t="s">
        <v>172</v>
      </c>
      <c r="E377" s="207" t="s">
        <v>5</v>
      </c>
      <c r="F377" s="208" t="s">
        <v>614</v>
      </c>
      <c r="H377" s="209">
        <v>642.6</v>
      </c>
      <c r="I377" s="203"/>
      <c r="L377" s="198"/>
      <c r="M377" s="204"/>
      <c r="N377" s="205"/>
      <c r="O377" s="205"/>
      <c r="P377" s="205"/>
      <c r="Q377" s="205"/>
      <c r="R377" s="205"/>
      <c r="S377" s="205"/>
      <c r="T377" s="206"/>
      <c r="AT377" s="207" t="s">
        <v>172</v>
      </c>
      <c r="AU377" s="207" t="s">
        <v>83</v>
      </c>
      <c r="AV377" s="12" t="s">
        <v>83</v>
      </c>
      <c r="AW377" s="12" t="s">
        <v>35</v>
      </c>
      <c r="AX377" s="12" t="s">
        <v>72</v>
      </c>
      <c r="AY377" s="207" t="s">
        <v>161</v>
      </c>
    </row>
    <row r="378" spans="2:65" s="12" customFormat="1" ht="13.5">
      <c r="B378" s="198"/>
      <c r="D378" s="194" t="s">
        <v>172</v>
      </c>
      <c r="E378" s="207" t="s">
        <v>5</v>
      </c>
      <c r="F378" s="208" t="s">
        <v>615</v>
      </c>
      <c r="H378" s="209">
        <v>-45</v>
      </c>
      <c r="I378" s="203"/>
      <c r="L378" s="198"/>
      <c r="M378" s="204"/>
      <c r="N378" s="205"/>
      <c r="O378" s="205"/>
      <c r="P378" s="205"/>
      <c r="Q378" s="205"/>
      <c r="R378" s="205"/>
      <c r="S378" s="205"/>
      <c r="T378" s="206"/>
      <c r="AT378" s="207" t="s">
        <v>172</v>
      </c>
      <c r="AU378" s="207" t="s">
        <v>83</v>
      </c>
      <c r="AV378" s="12" t="s">
        <v>83</v>
      </c>
      <c r="AW378" s="12" t="s">
        <v>35</v>
      </c>
      <c r="AX378" s="12" t="s">
        <v>72</v>
      </c>
      <c r="AY378" s="207" t="s">
        <v>161</v>
      </c>
    </row>
    <row r="379" spans="2:65" s="14" customFormat="1" ht="13.5">
      <c r="B379" s="218"/>
      <c r="D379" s="194" t="s">
        <v>172</v>
      </c>
      <c r="E379" s="237" t="s">
        <v>5</v>
      </c>
      <c r="F379" s="238" t="s">
        <v>211</v>
      </c>
      <c r="H379" s="239">
        <v>597.6</v>
      </c>
      <c r="I379" s="222"/>
      <c r="L379" s="218"/>
      <c r="M379" s="223"/>
      <c r="N379" s="224"/>
      <c r="O379" s="224"/>
      <c r="P379" s="224"/>
      <c r="Q379" s="224"/>
      <c r="R379" s="224"/>
      <c r="S379" s="224"/>
      <c r="T379" s="225"/>
      <c r="AT379" s="226" t="s">
        <v>172</v>
      </c>
      <c r="AU379" s="226" t="s">
        <v>83</v>
      </c>
      <c r="AV379" s="14" t="s">
        <v>168</v>
      </c>
      <c r="AW379" s="14" t="s">
        <v>35</v>
      </c>
      <c r="AX379" s="14" t="s">
        <v>72</v>
      </c>
      <c r="AY379" s="226" t="s">
        <v>161</v>
      </c>
    </row>
    <row r="380" spans="2:65" s="12" customFormat="1" ht="13.5">
      <c r="B380" s="198"/>
      <c r="D380" s="199" t="s">
        <v>172</v>
      </c>
      <c r="E380" s="200" t="s">
        <v>5</v>
      </c>
      <c r="F380" s="201" t="s">
        <v>616</v>
      </c>
      <c r="H380" s="202">
        <v>600</v>
      </c>
      <c r="I380" s="203"/>
      <c r="L380" s="198"/>
      <c r="M380" s="204"/>
      <c r="N380" s="205"/>
      <c r="O380" s="205"/>
      <c r="P380" s="205"/>
      <c r="Q380" s="205"/>
      <c r="R380" s="205"/>
      <c r="S380" s="205"/>
      <c r="T380" s="206"/>
      <c r="AT380" s="207" t="s">
        <v>172</v>
      </c>
      <c r="AU380" s="207" t="s">
        <v>83</v>
      </c>
      <c r="AV380" s="12" t="s">
        <v>83</v>
      </c>
      <c r="AW380" s="12" t="s">
        <v>35</v>
      </c>
      <c r="AX380" s="12" t="s">
        <v>80</v>
      </c>
      <c r="AY380" s="207" t="s">
        <v>161</v>
      </c>
    </row>
    <row r="381" spans="2:65" s="1" customFormat="1" ht="22.5" customHeight="1">
      <c r="B381" s="181"/>
      <c r="C381" s="227" t="s">
        <v>617</v>
      </c>
      <c r="D381" s="227" t="s">
        <v>297</v>
      </c>
      <c r="E381" s="228" t="s">
        <v>618</v>
      </c>
      <c r="F381" s="229" t="s">
        <v>619</v>
      </c>
      <c r="G381" s="230" t="s">
        <v>338</v>
      </c>
      <c r="H381" s="231">
        <v>4</v>
      </c>
      <c r="I381" s="232"/>
      <c r="J381" s="233">
        <f>ROUND(I381*H381,2)</f>
        <v>0</v>
      </c>
      <c r="K381" s="229" t="s">
        <v>167</v>
      </c>
      <c r="L381" s="234"/>
      <c r="M381" s="235" t="s">
        <v>5</v>
      </c>
      <c r="N381" s="236" t="s">
        <v>43</v>
      </c>
      <c r="O381" s="42"/>
      <c r="P381" s="191">
        <f>O381*H381</f>
        <v>0</v>
      </c>
      <c r="Q381" s="191">
        <v>5.8500000000000003E-2</v>
      </c>
      <c r="R381" s="191">
        <f>Q381*H381</f>
        <v>0.23400000000000001</v>
      </c>
      <c r="S381" s="191">
        <v>0</v>
      </c>
      <c r="T381" s="192">
        <f>S381*H381</f>
        <v>0</v>
      </c>
      <c r="AR381" s="24" t="s">
        <v>222</v>
      </c>
      <c r="AT381" s="24" t="s">
        <v>297</v>
      </c>
      <c r="AU381" s="24" t="s">
        <v>83</v>
      </c>
      <c r="AY381" s="24" t="s">
        <v>161</v>
      </c>
      <c r="BE381" s="193">
        <f>IF(N381="základní",J381,0)</f>
        <v>0</v>
      </c>
      <c r="BF381" s="193">
        <f>IF(N381="snížená",J381,0)</f>
        <v>0</v>
      </c>
      <c r="BG381" s="193">
        <f>IF(N381="zákl. přenesená",J381,0)</f>
        <v>0</v>
      </c>
      <c r="BH381" s="193">
        <f>IF(N381="sníž. přenesená",J381,0)</f>
        <v>0</v>
      </c>
      <c r="BI381" s="193">
        <f>IF(N381="nulová",J381,0)</f>
        <v>0</v>
      </c>
      <c r="BJ381" s="24" t="s">
        <v>80</v>
      </c>
      <c r="BK381" s="193">
        <f>ROUND(I381*H381,2)</f>
        <v>0</v>
      </c>
      <c r="BL381" s="24" t="s">
        <v>168</v>
      </c>
      <c r="BM381" s="24" t="s">
        <v>620</v>
      </c>
    </row>
    <row r="382" spans="2:65" s="12" customFormat="1" ht="13.5">
      <c r="B382" s="198"/>
      <c r="D382" s="199" t="s">
        <v>172</v>
      </c>
      <c r="E382" s="200" t="s">
        <v>5</v>
      </c>
      <c r="F382" s="201" t="s">
        <v>621</v>
      </c>
      <c r="H382" s="202">
        <v>4</v>
      </c>
      <c r="I382" s="203"/>
      <c r="L382" s="198"/>
      <c r="M382" s="204"/>
      <c r="N382" s="205"/>
      <c r="O382" s="205"/>
      <c r="P382" s="205"/>
      <c r="Q382" s="205"/>
      <c r="R382" s="205"/>
      <c r="S382" s="205"/>
      <c r="T382" s="206"/>
      <c r="AT382" s="207" t="s">
        <v>172</v>
      </c>
      <c r="AU382" s="207" t="s">
        <v>83</v>
      </c>
      <c r="AV382" s="12" t="s">
        <v>83</v>
      </c>
      <c r="AW382" s="12" t="s">
        <v>35</v>
      </c>
      <c r="AX382" s="12" t="s">
        <v>80</v>
      </c>
      <c r="AY382" s="207" t="s">
        <v>161</v>
      </c>
    </row>
    <row r="383" spans="2:65" s="1" customFormat="1" ht="22.5" customHeight="1">
      <c r="B383" s="181"/>
      <c r="C383" s="227" t="s">
        <v>622</v>
      </c>
      <c r="D383" s="227" t="s">
        <v>297</v>
      </c>
      <c r="E383" s="228" t="s">
        <v>623</v>
      </c>
      <c r="F383" s="229" t="s">
        <v>624</v>
      </c>
      <c r="G383" s="230" t="s">
        <v>338</v>
      </c>
      <c r="H383" s="231">
        <v>1</v>
      </c>
      <c r="I383" s="232"/>
      <c r="J383" s="233">
        <f>ROUND(I383*H383,2)</f>
        <v>0</v>
      </c>
      <c r="K383" s="229" t="s">
        <v>167</v>
      </c>
      <c r="L383" s="234"/>
      <c r="M383" s="235" t="s">
        <v>5</v>
      </c>
      <c r="N383" s="236" t="s">
        <v>43</v>
      </c>
      <c r="O383" s="42"/>
      <c r="P383" s="191">
        <f>O383*H383</f>
        <v>0</v>
      </c>
      <c r="Q383" s="191">
        <v>6.8000000000000005E-2</v>
      </c>
      <c r="R383" s="191">
        <f>Q383*H383</f>
        <v>6.8000000000000005E-2</v>
      </c>
      <c r="S383" s="191">
        <v>0</v>
      </c>
      <c r="T383" s="192">
        <f>S383*H383</f>
        <v>0</v>
      </c>
      <c r="AR383" s="24" t="s">
        <v>222</v>
      </c>
      <c r="AT383" s="24" t="s">
        <v>297</v>
      </c>
      <c r="AU383" s="24" t="s">
        <v>83</v>
      </c>
      <c r="AY383" s="24" t="s">
        <v>161</v>
      </c>
      <c r="BE383" s="193">
        <f>IF(N383="základní",J383,0)</f>
        <v>0</v>
      </c>
      <c r="BF383" s="193">
        <f>IF(N383="snížená",J383,0)</f>
        <v>0</v>
      </c>
      <c r="BG383" s="193">
        <f>IF(N383="zákl. přenesená",J383,0)</f>
        <v>0</v>
      </c>
      <c r="BH383" s="193">
        <f>IF(N383="sníž. přenesená",J383,0)</f>
        <v>0</v>
      </c>
      <c r="BI383" s="193">
        <f>IF(N383="nulová",J383,0)</f>
        <v>0</v>
      </c>
      <c r="BJ383" s="24" t="s">
        <v>80</v>
      </c>
      <c r="BK383" s="193">
        <f>ROUND(I383*H383,2)</f>
        <v>0</v>
      </c>
      <c r="BL383" s="24" t="s">
        <v>168</v>
      </c>
      <c r="BM383" s="24" t="s">
        <v>625</v>
      </c>
    </row>
    <row r="384" spans="2:65" s="12" customFormat="1" ht="13.5">
      <c r="B384" s="198"/>
      <c r="D384" s="199" t="s">
        <v>172</v>
      </c>
      <c r="E384" s="200" t="s">
        <v>5</v>
      </c>
      <c r="F384" s="201" t="s">
        <v>340</v>
      </c>
      <c r="H384" s="202">
        <v>1</v>
      </c>
      <c r="I384" s="203"/>
      <c r="L384" s="198"/>
      <c r="M384" s="204"/>
      <c r="N384" s="205"/>
      <c r="O384" s="205"/>
      <c r="P384" s="205"/>
      <c r="Q384" s="205"/>
      <c r="R384" s="205"/>
      <c r="S384" s="205"/>
      <c r="T384" s="206"/>
      <c r="AT384" s="207" t="s">
        <v>172</v>
      </c>
      <c r="AU384" s="207" t="s">
        <v>83</v>
      </c>
      <c r="AV384" s="12" t="s">
        <v>83</v>
      </c>
      <c r="AW384" s="12" t="s">
        <v>35</v>
      </c>
      <c r="AX384" s="12" t="s">
        <v>80</v>
      </c>
      <c r="AY384" s="207" t="s">
        <v>161</v>
      </c>
    </row>
    <row r="385" spans="2:65" s="1" customFormat="1" ht="22.5" customHeight="1">
      <c r="B385" s="181"/>
      <c r="C385" s="227" t="s">
        <v>626</v>
      </c>
      <c r="D385" s="227" t="s">
        <v>297</v>
      </c>
      <c r="E385" s="228" t="s">
        <v>627</v>
      </c>
      <c r="F385" s="229" t="s">
        <v>628</v>
      </c>
      <c r="G385" s="230" t="s">
        <v>338</v>
      </c>
      <c r="H385" s="231">
        <v>20</v>
      </c>
      <c r="I385" s="232"/>
      <c r="J385" s="233">
        <f>ROUND(I385*H385,2)</f>
        <v>0</v>
      </c>
      <c r="K385" s="229" t="s">
        <v>167</v>
      </c>
      <c r="L385" s="234"/>
      <c r="M385" s="235" t="s">
        <v>5</v>
      </c>
      <c r="N385" s="236" t="s">
        <v>43</v>
      </c>
      <c r="O385" s="42"/>
      <c r="P385" s="191">
        <f>O385*H385</f>
        <v>0</v>
      </c>
      <c r="Q385" s="191">
        <v>2.06E-2</v>
      </c>
      <c r="R385" s="191">
        <f>Q385*H385</f>
        <v>0.41200000000000003</v>
      </c>
      <c r="S385" s="191">
        <v>0</v>
      </c>
      <c r="T385" s="192">
        <f>S385*H385</f>
        <v>0</v>
      </c>
      <c r="AR385" s="24" t="s">
        <v>222</v>
      </c>
      <c r="AT385" s="24" t="s">
        <v>297</v>
      </c>
      <c r="AU385" s="24" t="s">
        <v>83</v>
      </c>
      <c r="AY385" s="24" t="s">
        <v>161</v>
      </c>
      <c r="BE385" s="193">
        <f>IF(N385="základní",J385,0)</f>
        <v>0</v>
      </c>
      <c r="BF385" s="193">
        <f>IF(N385="snížená",J385,0)</f>
        <v>0</v>
      </c>
      <c r="BG385" s="193">
        <f>IF(N385="zákl. přenesená",J385,0)</f>
        <v>0</v>
      </c>
      <c r="BH385" s="193">
        <f>IF(N385="sníž. přenesená",J385,0)</f>
        <v>0</v>
      </c>
      <c r="BI385" s="193">
        <f>IF(N385="nulová",J385,0)</f>
        <v>0</v>
      </c>
      <c r="BJ385" s="24" t="s">
        <v>80</v>
      </c>
      <c r="BK385" s="193">
        <f>ROUND(I385*H385,2)</f>
        <v>0</v>
      </c>
      <c r="BL385" s="24" t="s">
        <v>168</v>
      </c>
      <c r="BM385" s="24" t="s">
        <v>629</v>
      </c>
    </row>
    <row r="386" spans="2:65" s="12" customFormat="1" ht="13.5">
      <c r="B386" s="198"/>
      <c r="D386" s="199" t="s">
        <v>172</v>
      </c>
      <c r="E386" s="200" t="s">
        <v>5</v>
      </c>
      <c r="F386" s="201" t="s">
        <v>630</v>
      </c>
      <c r="H386" s="202">
        <v>20</v>
      </c>
      <c r="I386" s="203"/>
      <c r="L386" s="198"/>
      <c r="M386" s="204"/>
      <c r="N386" s="205"/>
      <c r="O386" s="205"/>
      <c r="P386" s="205"/>
      <c r="Q386" s="205"/>
      <c r="R386" s="205"/>
      <c r="S386" s="205"/>
      <c r="T386" s="206"/>
      <c r="AT386" s="207" t="s">
        <v>172</v>
      </c>
      <c r="AU386" s="207" t="s">
        <v>83</v>
      </c>
      <c r="AV386" s="12" t="s">
        <v>83</v>
      </c>
      <c r="AW386" s="12" t="s">
        <v>35</v>
      </c>
      <c r="AX386" s="12" t="s">
        <v>80</v>
      </c>
      <c r="AY386" s="207" t="s">
        <v>161</v>
      </c>
    </row>
    <row r="387" spans="2:65" s="1" customFormat="1" ht="22.5" customHeight="1">
      <c r="B387" s="181"/>
      <c r="C387" s="227" t="s">
        <v>631</v>
      </c>
      <c r="D387" s="227" t="s">
        <v>297</v>
      </c>
      <c r="E387" s="228" t="s">
        <v>632</v>
      </c>
      <c r="F387" s="229" t="s">
        <v>633</v>
      </c>
      <c r="G387" s="230" t="s">
        <v>338</v>
      </c>
      <c r="H387" s="231">
        <v>100</v>
      </c>
      <c r="I387" s="232"/>
      <c r="J387" s="233">
        <f>ROUND(I387*H387,2)</f>
        <v>0</v>
      </c>
      <c r="K387" s="229" t="s">
        <v>167</v>
      </c>
      <c r="L387" s="234"/>
      <c r="M387" s="235" t="s">
        <v>5</v>
      </c>
      <c r="N387" s="236" t="s">
        <v>43</v>
      </c>
      <c r="O387" s="42"/>
      <c r="P387" s="191">
        <f>O387*H387</f>
        <v>0</v>
      </c>
      <c r="Q387" s="191">
        <v>4.1099999999999998E-2</v>
      </c>
      <c r="R387" s="191">
        <f>Q387*H387</f>
        <v>4.1099999999999994</v>
      </c>
      <c r="S387" s="191">
        <v>0</v>
      </c>
      <c r="T387" s="192">
        <f>S387*H387</f>
        <v>0</v>
      </c>
      <c r="AR387" s="24" t="s">
        <v>222</v>
      </c>
      <c r="AT387" s="24" t="s">
        <v>297</v>
      </c>
      <c r="AU387" s="24" t="s">
        <v>83</v>
      </c>
      <c r="AY387" s="24" t="s">
        <v>161</v>
      </c>
      <c r="BE387" s="193">
        <f>IF(N387="základní",J387,0)</f>
        <v>0</v>
      </c>
      <c r="BF387" s="193">
        <f>IF(N387="snížená",J387,0)</f>
        <v>0</v>
      </c>
      <c r="BG387" s="193">
        <f>IF(N387="zákl. přenesená",J387,0)</f>
        <v>0</v>
      </c>
      <c r="BH387" s="193">
        <f>IF(N387="sníž. přenesená",J387,0)</f>
        <v>0</v>
      </c>
      <c r="BI387" s="193">
        <f>IF(N387="nulová",J387,0)</f>
        <v>0</v>
      </c>
      <c r="BJ387" s="24" t="s">
        <v>80</v>
      </c>
      <c r="BK387" s="193">
        <f>ROUND(I387*H387,2)</f>
        <v>0</v>
      </c>
      <c r="BL387" s="24" t="s">
        <v>168</v>
      </c>
      <c r="BM387" s="24" t="s">
        <v>634</v>
      </c>
    </row>
    <row r="388" spans="2:65" s="12" customFormat="1" ht="13.5">
      <c r="B388" s="198"/>
      <c r="D388" s="199" t="s">
        <v>172</v>
      </c>
      <c r="E388" s="200" t="s">
        <v>5</v>
      </c>
      <c r="F388" s="201" t="s">
        <v>635</v>
      </c>
      <c r="H388" s="202">
        <v>100</v>
      </c>
      <c r="I388" s="203"/>
      <c r="L388" s="198"/>
      <c r="M388" s="204"/>
      <c r="N388" s="205"/>
      <c r="O388" s="205"/>
      <c r="P388" s="205"/>
      <c r="Q388" s="205"/>
      <c r="R388" s="205"/>
      <c r="S388" s="205"/>
      <c r="T388" s="206"/>
      <c r="AT388" s="207" t="s">
        <v>172</v>
      </c>
      <c r="AU388" s="207" t="s">
        <v>83</v>
      </c>
      <c r="AV388" s="12" t="s">
        <v>83</v>
      </c>
      <c r="AW388" s="12" t="s">
        <v>35</v>
      </c>
      <c r="AX388" s="12" t="s">
        <v>80</v>
      </c>
      <c r="AY388" s="207" t="s">
        <v>161</v>
      </c>
    </row>
    <row r="389" spans="2:65" s="1" customFormat="1" ht="22.5" customHeight="1">
      <c r="B389" s="181"/>
      <c r="C389" s="227" t="s">
        <v>636</v>
      </c>
      <c r="D389" s="227" t="s">
        <v>297</v>
      </c>
      <c r="E389" s="228" t="s">
        <v>637</v>
      </c>
      <c r="F389" s="229" t="s">
        <v>638</v>
      </c>
      <c r="G389" s="230" t="s">
        <v>338</v>
      </c>
      <c r="H389" s="231">
        <v>160.65</v>
      </c>
      <c r="I389" s="232"/>
      <c r="J389" s="233">
        <f>ROUND(I389*H389,2)</f>
        <v>0</v>
      </c>
      <c r="K389" s="229" t="s">
        <v>167</v>
      </c>
      <c r="L389" s="234"/>
      <c r="M389" s="235" t="s">
        <v>5</v>
      </c>
      <c r="N389" s="236" t="s">
        <v>43</v>
      </c>
      <c r="O389" s="42"/>
      <c r="P389" s="191">
        <f>O389*H389</f>
        <v>0</v>
      </c>
      <c r="Q389" s="191">
        <v>5.2999999999999999E-2</v>
      </c>
      <c r="R389" s="191">
        <f>Q389*H389</f>
        <v>8.5144500000000001</v>
      </c>
      <c r="S389" s="191">
        <v>0</v>
      </c>
      <c r="T389" s="192">
        <f>S389*H389</f>
        <v>0</v>
      </c>
      <c r="AR389" s="24" t="s">
        <v>222</v>
      </c>
      <c r="AT389" s="24" t="s">
        <v>297</v>
      </c>
      <c r="AU389" s="24" t="s">
        <v>83</v>
      </c>
      <c r="AY389" s="24" t="s">
        <v>161</v>
      </c>
      <c r="BE389" s="193">
        <f>IF(N389="základní",J389,0)</f>
        <v>0</v>
      </c>
      <c r="BF389" s="193">
        <f>IF(N389="snížená",J389,0)</f>
        <v>0</v>
      </c>
      <c r="BG389" s="193">
        <f>IF(N389="zákl. přenesená",J389,0)</f>
        <v>0</v>
      </c>
      <c r="BH389" s="193">
        <f>IF(N389="sníž. přenesená",J389,0)</f>
        <v>0</v>
      </c>
      <c r="BI389" s="193">
        <f>IF(N389="nulová",J389,0)</f>
        <v>0</v>
      </c>
      <c r="BJ389" s="24" t="s">
        <v>80</v>
      </c>
      <c r="BK389" s="193">
        <f>ROUND(I389*H389,2)</f>
        <v>0</v>
      </c>
      <c r="BL389" s="24" t="s">
        <v>168</v>
      </c>
      <c r="BM389" s="24" t="s">
        <v>639</v>
      </c>
    </row>
    <row r="390" spans="2:65" s="12" customFormat="1" ht="13.5">
      <c r="B390" s="198"/>
      <c r="D390" s="199" t="s">
        <v>172</v>
      </c>
      <c r="E390" s="200" t="s">
        <v>5</v>
      </c>
      <c r="F390" s="201" t="s">
        <v>640</v>
      </c>
      <c r="H390" s="202">
        <v>160.65</v>
      </c>
      <c r="I390" s="203"/>
      <c r="L390" s="198"/>
      <c r="M390" s="204"/>
      <c r="N390" s="205"/>
      <c r="O390" s="205"/>
      <c r="P390" s="205"/>
      <c r="Q390" s="205"/>
      <c r="R390" s="205"/>
      <c r="S390" s="205"/>
      <c r="T390" s="206"/>
      <c r="AT390" s="207" t="s">
        <v>172</v>
      </c>
      <c r="AU390" s="207" t="s">
        <v>83</v>
      </c>
      <c r="AV390" s="12" t="s">
        <v>83</v>
      </c>
      <c r="AW390" s="12" t="s">
        <v>35</v>
      </c>
      <c r="AX390" s="12" t="s">
        <v>80</v>
      </c>
      <c r="AY390" s="207" t="s">
        <v>161</v>
      </c>
    </row>
    <row r="391" spans="2:65" s="1" customFormat="1" ht="22.5" customHeight="1">
      <c r="B391" s="181"/>
      <c r="C391" s="227" t="s">
        <v>641</v>
      </c>
      <c r="D391" s="227" t="s">
        <v>297</v>
      </c>
      <c r="E391" s="228" t="s">
        <v>642</v>
      </c>
      <c r="F391" s="229" t="s">
        <v>643</v>
      </c>
      <c r="G391" s="230" t="s">
        <v>338</v>
      </c>
      <c r="H391" s="231">
        <v>6</v>
      </c>
      <c r="I391" s="232"/>
      <c r="J391" s="233">
        <f>ROUND(I391*H391,2)</f>
        <v>0</v>
      </c>
      <c r="K391" s="229" t="s">
        <v>167</v>
      </c>
      <c r="L391" s="234"/>
      <c r="M391" s="235" t="s">
        <v>5</v>
      </c>
      <c r="N391" s="236" t="s">
        <v>43</v>
      </c>
      <c r="O391" s="42"/>
      <c r="P391" s="191">
        <f>O391*H391</f>
        <v>0</v>
      </c>
      <c r="Q391" s="191">
        <v>6.4000000000000001E-2</v>
      </c>
      <c r="R391" s="191">
        <f>Q391*H391</f>
        <v>0.38400000000000001</v>
      </c>
      <c r="S391" s="191">
        <v>0</v>
      </c>
      <c r="T391" s="192">
        <f>S391*H391</f>
        <v>0</v>
      </c>
      <c r="AR391" s="24" t="s">
        <v>222</v>
      </c>
      <c r="AT391" s="24" t="s">
        <v>297</v>
      </c>
      <c r="AU391" s="24" t="s">
        <v>83</v>
      </c>
      <c r="AY391" s="24" t="s">
        <v>161</v>
      </c>
      <c r="BE391" s="193">
        <f>IF(N391="základní",J391,0)</f>
        <v>0</v>
      </c>
      <c r="BF391" s="193">
        <f>IF(N391="snížená",J391,0)</f>
        <v>0</v>
      </c>
      <c r="BG391" s="193">
        <f>IF(N391="zákl. přenesená",J391,0)</f>
        <v>0</v>
      </c>
      <c r="BH391" s="193">
        <f>IF(N391="sníž. přenesená",J391,0)</f>
        <v>0</v>
      </c>
      <c r="BI391" s="193">
        <f>IF(N391="nulová",J391,0)</f>
        <v>0</v>
      </c>
      <c r="BJ391" s="24" t="s">
        <v>80</v>
      </c>
      <c r="BK391" s="193">
        <f>ROUND(I391*H391,2)</f>
        <v>0</v>
      </c>
      <c r="BL391" s="24" t="s">
        <v>168</v>
      </c>
      <c r="BM391" s="24" t="s">
        <v>644</v>
      </c>
    </row>
    <row r="392" spans="2:65" s="12" customFormat="1" ht="13.5">
      <c r="B392" s="198"/>
      <c r="D392" s="199" t="s">
        <v>172</v>
      </c>
      <c r="E392" s="200" t="s">
        <v>5</v>
      </c>
      <c r="F392" s="201" t="s">
        <v>645</v>
      </c>
      <c r="H392" s="202">
        <v>6</v>
      </c>
      <c r="I392" s="203"/>
      <c r="L392" s="198"/>
      <c r="M392" s="204"/>
      <c r="N392" s="205"/>
      <c r="O392" s="205"/>
      <c r="P392" s="205"/>
      <c r="Q392" s="205"/>
      <c r="R392" s="205"/>
      <c r="S392" s="205"/>
      <c r="T392" s="206"/>
      <c r="AT392" s="207" t="s">
        <v>172</v>
      </c>
      <c r="AU392" s="207" t="s">
        <v>83</v>
      </c>
      <c r="AV392" s="12" t="s">
        <v>83</v>
      </c>
      <c r="AW392" s="12" t="s">
        <v>35</v>
      </c>
      <c r="AX392" s="12" t="s">
        <v>80</v>
      </c>
      <c r="AY392" s="207" t="s">
        <v>161</v>
      </c>
    </row>
    <row r="393" spans="2:65" s="1" customFormat="1" ht="44.25" customHeight="1">
      <c r="B393" s="181"/>
      <c r="C393" s="182" t="s">
        <v>646</v>
      </c>
      <c r="D393" s="182" t="s">
        <v>163</v>
      </c>
      <c r="E393" s="183" t="s">
        <v>647</v>
      </c>
      <c r="F393" s="184" t="s">
        <v>648</v>
      </c>
      <c r="G393" s="185" t="s">
        <v>183</v>
      </c>
      <c r="H393" s="186">
        <v>65</v>
      </c>
      <c r="I393" s="187"/>
      <c r="J393" s="188">
        <f>ROUND(I393*H393,2)</f>
        <v>0</v>
      </c>
      <c r="K393" s="184" t="s">
        <v>167</v>
      </c>
      <c r="L393" s="41"/>
      <c r="M393" s="189" t="s">
        <v>5</v>
      </c>
      <c r="N393" s="190" t="s">
        <v>43</v>
      </c>
      <c r="O393" s="42"/>
      <c r="P393" s="191">
        <f>O393*H393</f>
        <v>0</v>
      </c>
      <c r="Q393" s="191">
        <v>0.1295</v>
      </c>
      <c r="R393" s="191">
        <f>Q393*H393</f>
        <v>8.4175000000000004</v>
      </c>
      <c r="S393" s="191">
        <v>0</v>
      </c>
      <c r="T393" s="192">
        <f>S393*H393</f>
        <v>0</v>
      </c>
      <c r="AR393" s="24" t="s">
        <v>168</v>
      </c>
      <c r="AT393" s="24" t="s">
        <v>163</v>
      </c>
      <c r="AU393" s="24" t="s">
        <v>83</v>
      </c>
      <c r="AY393" s="24" t="s">
        <v>161</v>
      </c>
      <c r="BE393" s="193">
        <f>IF(N393="základní",J393,0)</f>
        <v>0</v>
      </c>
      <c r="BF393" s="193">
        <f>IF(N393="snížená",J393,0)</f>
        <v>0</v>
      </c>
      <c r="BG393" s="193">
        <f>IF(N393="zákl. přenesená",J393,0)</f>
        <v>0</v>
      </c>
      <c r="BH393" s="193">
        <f>IF(N393="sníž. přenesená",J393,0)</f>
        <v>0</v>
      </c>
      <c r="BI393" s="193">
        <f>IF(N393="nulová",J393,0)</f>
        <v>0</v>
      </c>
      <c r="BJ393" s="24" t="s">
        <v>80</v>
      </c>
      <c r="BK393" s="193">
        <f>ROUND(I393*H393,2)</f>
        <v>0</v>
      </c>
      <c r="BL393" s="24" t="s">
        <v>168</v>
      </c>
      <c r="BM393" s="24" t="s">
        <v>649</v>
      </c>
    </row>
    <row r="394" spans="2:65" s="1" customFormat="1" ht="94.5">
      <c r="B394" s="41"/>
      <c r="D394" s="194" t="s">
        <v>170</v>
      </c>
      <c r="F394" s="195" t="s">
        <v>650</v>
      </c>
      <c r="I394" s="196"/>
      <c r="L394" s="41"/>
      <c r="M394" s="197"/>
      <c r="N394" s="42"/>
      <c r="O394" s="42"/>
      <c r="P394" s="42"/>
      <c r="Q394" s="42"/>
      <c r="R394" s="42"/>
      <c r="S394" s="42"/>
      <c r="T394" s="70"/>
      <c r="AT394" s="24" t="s">
        <v>170</v>
      </c>
      <c r="AU394" s="24" t="s">
        <v>83</v>
      </c>
    </row>
    <row r="395" spans="2:65" s="12" customFormat="1" ht="13.5">
      <c r="B395" s="198"/>
      <c r="D395" s="199" t="s">
        <v>172</v>
      </c>
      <c r="E395" s="200" t="s">
        <v>5</v>
      </c>
      <c r="F395" s="201" t="s">
        <v>651</v>
      </c>
      <c r="H395" s="202">
        <v>65</v>
      </c>
      <c r="I395" s="203"/>
      <c r="L395" s="198"/>
      <c r="M395" s="204"/>
      <c r="N395" s="205"/>
      <c r="O395" s="205"/>
      <c r="P395" s="205"/>
      <c r="Q395" s="205"/>
      <c r="R395" s="205"/>
      <c r="S395" s="205"/>
      <c r="T395" s="206"/>
      <c r="AT395" s="207" t="s">
        <v>172</v>
      </c>
      <c r="AU395" s="207" t="s">
        <v>83</v>
      </c>
      <c r="AV395" s="12" t="s">
        <v>83</v>
      </c>
      <c r="AW395" s="12" t="s">
        <v>35</v>
      </c>
      <c r="AX395" s="12" t="s">
        <v>80</v>
      </c>
      <c r="AY395" s="207" t="s">
        <v>161</v>
      </c>
    </row>
    <row r="396" spans="2:65" s="1" customFormat="1" ht="22.5" customHeight="1">
      <c r="B396" s="181"/>
      <c r="C396" s="227" t="s">
        <v>652</v>
      </c>
      <c r="D396" s="227" t="s">
        <v>297</v>
      </c>
      <c r="E396" s="228" t="s">
        <v>653</v>
      </c>
      <c r="F396" s="229" t="s">
        <v>654</v>
      </c>
      <c r="G396" s="230" t="s">
        <v>338</v>
      </c>
      <c r="H396" s="231">
        <v>68.25</v>
      </c>
      <c r="I396" s="232"/>
      <c r="J396" s="233">
        <f>ROUND(I396*H396,2)</f>
        <v>0</v>
      </c>
      <c r="K396" s="229" t="s">
        <v>167</v>
      </c>
      <c r="L396" s="234"/>
      <c r="M396" s="235" t="s">
        <v>5</v>
      </c>
      <c r="N396" s="236" t="s">
        <v>43</v>
      </c>
      <c r="O396" s="42"/>
      <c r="P396" s="191">
        <f>O396*H396</f>
        <v>0</v>
      </c>
      <c r="Q396" s="191">
        <v>4.4999999999999998E-2</v>
      </c>
      <c r="R396" s="191">
        <f>Q396*H396</f>
        <v>3.07125</v>
      </c>
      <c r="S396" s="191">
        <v>0</v>
      </c>
      <c r="T396" s="192">
        <f>S396*H396</f>
        <v>0</v>
      </c>
      <c r="AR396" s="24" t="s">
        <v>222</v>
      </c>
      <c r="AT396" s="24" t="s">
        <v>297</v>
      </c>
      <c r="AU396" s="24" t="s">
        <v>83</v>
      </c>
      <c r="AY396" s="24" t="s">
        <v>161</v>
      </c>
      <c r="BE396" s="193">
        <f>IF(N396="základní",J396,0)</f>
        <v>0</v>
      </c>
      <c r="BF396" s="193">
        <f>IF(N396="snížená",J396,0)</f>
        <v>0</v>
      </c>
      <c r="BG396" s="193">
        <f>IF(N396="zákl. přenesená",J396,0)</f>
        <v>0</v>
      </c>
      <c r="BH396" s="193">
        <f>IF(N396="sníž. přenesená",J396,0)</f>
        <v>0</v>
      </c>
      <c r="BI396" s="193">
        <f>IF(N396="nulová",J396,0)</f>
        <v>0</v>
      </c>
      <c r="BJ396" s="24" t="s">
        <v>80</v>
      </c>
      <c r="BK396" s="193">
        <f>ROUND(I396*H396,2)</f>
        <v>0</v>
      </c>
      <c r="BL396" s="24" t="s">
        <v>168</v>
      </c>
      <c r="BM396" s="24" t="s">
        <v>655</v>
      </c>
    </row>
    <row r="397" spans="2:65" s="12" customFormat="1" ht="13.5">
      <c r="B397" s="198"/>
      <c r="D397" s="199" t="s">
        <v>172</v>
      </c>
      <c r="E397" s="200" t="s">
        <v>5</v>
      </c>
      <c r="F397" s="201" t="s">
        <v>656</v>
      </c>
      <c r="H397" s="202">
        <v>68.25</v>
      </c>
      <c r="I397" s="203"/>
      <c r="L397" s="198"/>
      <c r="M397" s="204"/>
      <c r="N397" s="205"/>
      <c r="O397" s="205"/>
      <c r="P397" s="205"/>
      <c r="Q397" s="205"/>
      <c r="R397" s="205"/>
      <c r="S397" s="205"/>
      <c r="T397" s="206"/>
      <c r="AT397" s="207" t="s">
        <v>172</v>
      </c>
      <c r="AU397" s="207" t="s">
        <v>83</v>
      </c>
      <c r="AV397" s="12" t="s">
        <v>83</v>
      </c>
      <c r="AW397" s="12" t="s">
        <v>35</v>
      </c>
      <c r="AX397" s="12" t="s">
        <v>80</v>
      </c>
      <c r="AY397" s="207" t="s">
        <v>161</v>
      </c>
    </row>
    <row r="398" spans="2:65" s="1" customFormat="1" ht="31.5" customHeight="1">
      <c r="B398" s="181"/>
      <c r="C398" s="182" t="s">
        <v>657</v>
      </c>
      <c r="D398" s="182" t="s">
        <v>163</v>
      </c>
      <c r="E398" s="183" t="s">
        <v>658</v>
      </c>
      <c r="F398" s="184" t="s">
        <v>659</v>
      </c>
      <c r="G398" s="185" t="s">
        <v>189</v>
      </c>
      <c r="H398" s="186">
        <v>32.79</v>
      </c>
      <c r="I398" s="187"/>
      <c r="J398" s="188">
        <f>ROUND(I398*H398,2)</f>
        <v>0</v>
      </c>
      <c r="K398" s="184" t="s">
        <v>167</v>
      </c>
      <c r="L398" s="41"/>
      <c r="M398" s="189" t="s">
        <v>5</v>
      </c>
      <c r="N398" s="190" t="s">
        <v>43</v>
      </c>
      <c r="O398" s="42"/>
      <c r="P398" s="191">
        <f>O398*H398</f>
        <v>0</v>
      </c>
      <c r="Q398" s="191">
        <v>2.2563399999999998</v>
      </c>
      <c r="R398" s="191">
        <f>Q398*H398</f>
        <v>73.985388599999993</v>
      </c>
      <c r="S398" s="191">
        <v>0</v>
      </c>
      <c r="T398" s="192">
        <f>S398*H398</f>
        <v>0</v>
      </c>
      <c r="AR398" s="24" t="s">
        <v>168</v>
      </c>
      <c r="AT398" s="24" t="s">
        <v>163</v>
      </c>
      <c r="AU398" s="24" t="s">
        <v>83</v>
      </c>
      <c r="AY398" s="24" t="s">
        <v>161</v>
      </c>
      <c r="BE398" s="193">
        <f>IF(N398="základní",J398,0)</f>
        <v>0</v>
      </c>
      <c r="BF398" s="193">
        <f>IF(N398="snížená",J398,0)</f>
        <v>0</v>
      </c>
      <c r="BG398" s="193">
        <f>IF(N398="zákl. přenesená",J398,0)</f>
        <v>0</v>
      </c>
      <c r="BH398" s="193">
        <f>IF(N398="sníž. přenesená",J398,0)</f>
        <v>0</v>
      </c>
      <c r="BI398" s="193">
        <f>IF(N398="nulová",J398,0)</f>
        <v>0</v>
      </c>
      <c r="BJ398" s="24" t="s">
        <v>80</v>
      </c>
      <c r="BK398" s="193">
        <f>ROUND(I398*H398,2)</f>
        <v>0</v>
      </c>
      <c r="BL398" s="24" t="s">
        <v>168</v>
      </c>
      <c r="BM398" s="24" t="s">
        <v>660</v>
      </c>
    </row>
    <row r="399" spans="2:65" s="12" customFormat="1" ht="13.5">
      <c r="B399" s="198"/>
      <c r="D399" s="199" t="s">
        <v>172</v>
      </c>
      <c r="E399" s="200" t="s">
        <v>5</v>
      </c>
      <c r="F399" s="201" t="s">
        <v>661</v>
      </c>
      <c r="H399" s="202">
        <v>32.79</v>
      </c>
      <c r="I399" s="203"/>
      <c r="L399" s="198"/>
      <c r="M399" s="204"/>
      <c r="N399" s="205"/>
      <c r="O399" s="205"/>
      <c r="P399" s="205"/>
      <c r="Q399" s="205"/>
      <c r="R399" s="205"/>
      <c r="S399" s="205"/>
      <c r="T399" s="206"/>
      <c r="AT399" s="207" t="s">
        <v>172</v>
      </c>
      <c r="AU399" s="207" t="s">
        <v>83</v>
      </c>
      <c r="AV399" s="12" t="s">
        <v>83</v>
      </c>
      <c r="AW399" s="12" t="s">
        <v>35</v>
      </c>
      <c r="AX399" s="12" t="s">
        <v>80</v>
      </c>
      <c r="AY399" s="207" t="s">
        <v>161</v>
      </c>
    </row>
    <row r="400" spans="2:65" s="1" customFormat="1" ht="44.25" customHeight="1">
      <c r="B400" s="181"/>
      <c r="C400" s="182" t="s">
        <v>662</v>
      </c>
      <c r="D400" s="182" t="s">
        <v>163</v>
      </c>
      <c r="E400" s="183" t="s">
        <v>663</v>
      </c>
      <c r="F400" s="184" t="s">
        <v>664</v>
      </c>
      <c r="G400" s="185" t="s">
        <v>183</v>
      </c>
      <c r="H400" s="186">
        <v>29.25</v>
      </c>
      <c r="I400" s="187"/>
      <c r="J400" s="188">
        <f>ROUND(I400*H400,2)</f>
        <v>0</v>
      </c>
      <c r="K400" s="184" t="s">
        <v>167</v>
      </c>
      <c r="L400" s="41"/>
      <c r="M400" s="189" t="s">
        <v>5</v>
      </c>
      <c r="N400" s="190" t="s">
        <v>43</v>
      </c>
      <c r="O400" s="42"/>
      <c r="P400" s="191">
        <f>O400*H400</f>
        <v>0</v>
      </c>
      <c r="Q400" s="191">
        <v>6.0999999999999997E-4</v>
      </c>
      <c r="R400" s="191">
        <f>Q400*H400</f>
        <v>1.7842500000000001E-2</v>
      </c>
      <c r="S400" s="191">
        <v>0</v>
      </c>
      <c r="T400" s="192">
        <f>S400*H400</f>
        <v>0</v>
      </c>
      <c r="AR400" s="24" t="s">
        <v>168</v>
      </c>
      <c r="AT400" s="24" t="s">
        <v>163</v>
      </c>
      <c r="AU400" s="24" t="s">
        <v>83</v>
      </c>
      <c r="AY400" s="24" t="s">
        <v>161</v>
      </c>
      <c r="BE400" s="193">
        <f>IF(N400="základní",J400,0)</f>
        <v>0</v>
      </c>
      <c r="BF400" s="193">
        <f>IF(N400="snížená",J400,0)</f>
        <v>0</v>
      </c>
      <c r="BG400" s="193">
        <f>IF(N400="zákl. přenesená",J400,0)</f>
        <v>0</v>
      </c>
      <c r="BH400" s="193">
        <f>IF(N400="sníž. přenesená",J400,0)</f>
        <v>0</v>
      </c>
      <c r="BI400" s="193">
        <f>IF(N400="nulová",J400,0)</f>
        <v>0</v>
      </c>
      <c r="BJ400" s="24" t="s">
        <v>80</v>
      </c>
      <c r="BK400" s="193">
        <f>ROUND(I400*H400,2)</f>
        <v>0</v>
      </c>
      <c r="BL400" s="24" t="s">
        <v>168</v>
      </c>
      <c r="BM400" s="24" t="s">
        <v>665</v>
      </c>
    </row>
    <row r="401" spans="2:65" s="1" customFormat="1" ht="40.5">
      <c r="B401" s="41"/>
      <c r="D401" s="194" t="s">
        <v>170</v>
      </c>
      <c r="F401" s="195" t="s">
        <v>666</v>
      </c>
      <c r="I401" s="196"/>
      <c r="L401" s="41"/>
      <c r="M401" s="197"/>
      <c r="N401" s="42"/>
      <c r="O401" s="42"/>
      <c r="P401" s="42"/>
      <c r="Q401" s="42"/>
      <c r="R401" s="42"/>
      <c r="S401" s="42"/>
      <c r="T401" s="70"/>
      <c r="AT401" s="24" t="s">
        <v>170</v>
      </c>
      <c r="AU401" s="24" t="s">
        <v>83</v>
      </c>
    </row>
    <row r="402" spans="2:65" s="12" customFormat="1" ht="13.5">
      <c r="B402" s="198"/>
      <c r="D402" s="199" t="s">
        <v>172</v>
      </c>
      <c r="E402" s="200" t="s">
        <v>5</v>
      </c>
      <c r="F402" s="201" t="s">
        <v>667</v>
      </c>
      <c r="H402" s="202">
        <v>29.25</v>
      </c>
      <c r="I402" s="203"/>
      <c r="L402" s="198"/>
      <c r="M402" s="204"/>
      <c r="N402" s="205"/>
      <c r="O402" s="205"/>
      <c r="P402" s="205"/>
      <c r="Q402" s="205"/>
      <c r="R402" s="205"/>
      <c r="S402" s="205"/>
      <c r="T402" s="206"/>
      <c r="AT402" s="207" t="s">
        <v>172</v>
      </c>
      <c r="AU402" s="207" t="s">
        <v>83</v>
      </c>
      <c r="AV402" s="12" t="s">
        <v>83</v>
      </c>
      <c r="AW402" s="12" t="s">
        <v>35</v>
      </c>
      <c r="AX402" s="12" t="s">
        <v>80</v>
      </c>
      <c r="AY402" s="207" t="s">
        <v>161</v>
      </c>
    </row>
    <row r="403" spans="2:65" s="1" customFormat="1" ht="44.25" customHeight="1">
      <c r="B403" s="181"/>
      <c r="C403" s="182" t="s">
        <v>668</v>
      </c>
      <c r="D403" s="182" t="s">
        <v>163</v>
      </c>
      <c r="E403" s="183" t="s">
        <v>669</v>
      </c>
      <c r="F403" s="184" t="s">
        <v>670</v>
      </c>
      <c r="G403" s="185" t="s">
        <v>183</v>
      </c>
      <c r="H403" s="186">
        <v>18.05</v>
      </c>
      <c r="I403" s="187"/>
      <c r="J403" s="188">
        <f>ROUND(I403*H403,2)</f>
        <v>0</v>
      </c>
      <c r="K403" s="184" t="s">
        <v>167</v>
      </c>
      <c r="L403" s="41"/>
      <c r="M403" s="189" t="s">
        <v>5</v>
      </c>
      <c r="N403" s="190" t="s">
        <v>43</v>
      </c>
      <c r="O403" s="42"/>
      <c r="P403" s="191">
        <f>O403*H403</f>
        <v>0</v>
      </c>
      <c r="Q403" s="191">
        <v>0</v>
      </c>
      <c r="R403" s="191">
        <f>Q403*H403</f>
        <v>0</v>
      </c>
      <c r="S403" s="191">
        <v>0.19400000000000001</v>
      </c>
      <c r="T403" s="192">
        <f>S403*H403</f>
        <v>3.5017</v>
      </c>
      <c r="AR403" s="24" t="s">
        <v>168</v>
      </c>
      <c r="AT403" s="24" t="s">
        <v>163</v>
      </c>
      <c r="AU403" s="24" t="s">
        <v>83</v>
      </c>
      <c r="AY403" s="24" t="s">
        <v>161</v>
      </c>
      <c r="BE403" s="193">
        <f>IF(N403="základní",J403,0)</f>
        <v>0</v>
      </c>
      <c r="BF403" s="193">
        <f>IF(N403="snížená",J403,0)</f>
        <v>0</v>
      </c>
      <c r="BG403" s="193">
        <f>IF(N403="zákl. přenesená",J403,0)</f>
        <v>0</v>
      </c>
      <c r="BH403" s="193">
        <f>IF(N403="sníž. přenesená",J403,0)</f>
        <v>0</v>
      </c>
      <c r="BI403" s="193">
        <f>IF(N403="nulová",J403,0)</f>
        <v>0</v>
      </c>
      <c r="BJ403" s="24" t="s">
        <v>80</v>
      </c>
      <c r="BK403" s="193">
        <f>ROUND(I403*H403,2)</f>
        <v>0</v>
      </c>
      <c r="BL403" s="24" t="s">
        <v>168</v>
      </c>
      <c r="BM403" s="24" t="s">
        <v>671</v>
      </c>
    </row>
    <row r="404" spans="2:65" s="1" customFormat="1" ht="81">
      <c r="B404" s="41"/>
      <c r="D404" s="194" t="s">
        <v>170</v>
      </c>
      <c r="F404" s="195" t="s">
        <v>672</v>
      </c>
      <c r="I404" s="196"/>
      <c r="L404" s="41"/>
      <c r="M404" s="197"/>
      <c r="N404" s="42"/>
      <c r="O404" s="42"/>
      <c r="P404" s="42"/>
      <c r="Q404" s="42"/>
      <c r="R404" s="42"/>
      <c r="S404" s="42"/>
      <c r="T404" s="70"/>
      <c r="AT404" s="24" t="s">
        <v>170</v>
      </c>
      <c r="AU404" s="24" t="s">
        <v>83</v>
      </c>
    </row>
    <row r="405" spans="2:65" s="12" customFormat="1" ht="13.5">
      <c r="B405" s="198"/>
      <c r="D405" s="199" t="s">
        <v>172</v>
      </c>
      <c r="E405" s="200" t="s">
        <v>5</v>
      </c>
      <c r="F405" s="201" t="s">
        <v>673</v>
      </c>
      <c r="H405" s="202">
        <v>18.05</v>
      </c>
      <c r="I405" s="203"/>
      <c r="L405" s="198"/>
      <c r="M405" s="204"/>
      <c r="N405" s="205"/>
      <c r="O405" s="205"/>
      <c r="P405" s="205"/>
      <c r="Q405" s="205"/>
      <c r="R405" s="205"/>
      <c r="S405" s="205"/>
      <c r="T405" s="206"/>
      <c r="AT405" s="207" t="s">
        <v>172</v>
      </c>
      <c r="AU405" s="207" t="s">
        <v>83</v>
      </c>
      <c r="AV405" s="12" t="s">
        <v>83</v>
      </c>
      <c r="AW405" s="12" t="s">
        <v>35</v>
      </c>
      <c r="AX405" s="12" t="s">
        <v>80</v>
      </c>
      <c r="AY405" s="207" t="s">
        <v>161</v>
      </c>
    </row>
    <row r="406" spans="2:65" s="1" customFormat="1" ht="44.25" customHeight="1">
      <c r="B406" s="181"/>
      <c r="C406" s="182" t="s">
        <v>674</v>
      </c>
      <c r="D406" s="182" t="s">
        <v>163</v>
      </c>
      <c r="E406" s="183" t="s">
        <v>675</v>
      </c>
      <c r="F406" s="184" t="s">
        <v>676</v>
      </c>
      <c r="G406" s="185" t="s">
        <v>176</v>
      </c>
      <c r="H406" s="186">
        <v>25</v>
      </c>
      <c r="I406" s="187"/>
      <c r="J406" s="188">
        <f>ROUND(I406*H406,2)</f>
        <v>0</v>
      </c>
      <c r="K406" s="184" t="s">
        <v>167</v>
      </c>
      <c r="L406" s="41"/>
      <c r="M406" s="189" t="s">
        <v>5</v>
      </c>
      <c r="N406" s="190" t="s">
        <v>43</v>
      </c>
      <c r="O406" s="42"/>
      <c r="P406" s="191">
        <f>O406*H406</f>
        <v>0</v>
      </c>
      <c r="Q406" s="191">
        <v>0</v>
      </c>
      <c r="R406" s="191">
        <f>Q406*H406</f>
        <v>0</v>
      </c>
      <c r="S406" s="191">
        <v>0.126</v>
      </c>
      <c r="T406" s="192">
        <f>S406*H406</f>
        <v>3.15</v>
      </c>
      <c r="AR406" s="24" t="s">
        <v>168</v>
      </c>
      <c r="AT406" s="24" t="s">
        <v>163</v>
      </c>
      <c r="AU406" s="24" t="s">
        <v>83</v>
      </c>
      <c r="AY406" s="24" t="s">
        <v>161</v>
      </c>
      <c r="BE406" s="193">
        <f>IF(N406="základní",J406,0)</f>
        <v>0</v>
      </c>
      <c r="BF406" s="193">
        <f>IF(N406="snížená",J406,0)</f>
        <v>0</v>
      </c>
      <c r="BG406" s="193">
        <f>IF(N406="zákl. přenesená",J406,0)</f>
        <v>0</v>
      </c>
      <c r="BH406" s="193">
        <f>IF(N406="sníž. přenesená",J406,0)</f>
        <v>0</v>
      </c>
      <c r="BI406" s="193">
        <f>IF(N406="nulová",J406,0)</f>
        <v>0</v>
      </c>
      <c r="BJ406" s="24" t="s">
        <v>80</v>
      </c>
      <c r="BK406" s="193">
        <f>ROUND(I406*H406,2)</f>
        <v>0</v>
      </c>
      <c r="BL406" s="24" t="s">
        <v>168</v>
      </c>
      <c r="BM406" s="24" t="s">
        <v>677</v>
      </c>
    </row>
    <row r="407" spans="2:65" s="1" customFormat="1" ht="40.5">
      <c r="B407" s="41"/>
      <c r="D407" s="194" t="s">
        <v>170</v>
      </c>
      <c r="F407" s="195" t="s">
        <v>678</v>
      </c>
      <c r="I407" s="196"/>
      <c r="L407" s="41"/>
      <c r="M407" s="197"/>
      <c r="N407" s="42"/>
      <c r="O407" s="42"/>
      <c r="P407" s="42"/>
      <c r="Q407" s="42"/>
      <c r="R407" s="42"/>
      <c r="S407" s="42"/>
      <c r="T407" s="70"/>
      <c r="AT407" s="24" t="s">
        <v>170</v>
      </c>
      <c r="AU407" s="24" t="s">
        <v>83</v>
      </c>
    </row>
    <row r="408" spans="2:65" s="12" customFormat="1" ht="13.5">
      <c r="B408" s="198"/>
      <c r="D408" s="199" t="s">
        <v>172</v>
      </c>
      <c r="E408" s="200" t="s">
        <v>5</v>
      </c>
      <c r="F408" s="201" t="s">
        <v>408</v>
      </c>
      <c r="H408" s="202">
        <v>25</v>
      </c>
      <c r="I408" s="203"/>
      <c r="L408" s="198"/>
      <c r="M408" s="204"/>
      <c r="N408" s="205"/>
      <c r="O408" s="205"/>
      <c r="P408" s="205"/>
      <c r="Q408" s="205"/>
      <c r="R408" s="205"/>
      <c r="S408" s="205"/>
      <c r="T408" s="206"/>
      <c r="AT408" s="207" t="s">
        <v>172</v>
      </c>
      <c r="AU408" s="207" t="s">
        <v>83</v>
      </c>
      <c r="AV408" s="12" t="s">
        <v>83</v>
      </c>
      <c r="AW408" s="12" t="s">
        <v>35</v>
      </c>
      <c r="AX408" s="12" t="s">
        <v>80</v>
      </c>
      <c r="AY408" s="207" t="s">
        <v>161</v>
      </c>
    </row>
    <row r="409" spans="2:65" s="1" customFormat="1" ht="44.25" customHeight="1">
      <c r="B409" s="181"/>
      <c r="C409" s="182" t="s">
        <v>679</v>
      </c>
      <c r="D409" s="182" t="s">
        <v>163</v>
      </c>
      <c r="E409" s="183" t="s">
        <v>680</v>
      </c>
      <c r="F409" s="184" t="s">
        <v>681</v>
      </c>
      <c r="G409" s="185" t="s">
        <v>338</v>
      </c>
      <c r="H409" s="186">
        <v>1</v>
      </c>
      <c r="I409" s="187"/>
      <c r="J409" s="188">
        <f>ROUND(I409*H409,2)</f>
        <v>0</v>
      </c>
      <c r="K409" s="184" t="s">
        <v>167</v>
      </c>
      <c r="L409" s="41"/>
      <c r="M409" s="189" t="s">
        <v>5</v>
      </c>
      <c r="N409" s="190" t="s">
        <v>43</v>
      </c>
      <c r="O409" s="42"/>
      <c r="P409" s="191">
        <f>O409*H409</f>
        <v>0</v>
      </c>
      <c r="Q409" s="191">
        <v>0</v>
      </c>
      <c r="R409" s="191">
        <f>Q409*H409</f>
        <v>0</v>
      </c>
      <c r="S409" s="191">
        <v>8.2000000000000003E-2</v>
      </c>
      <c r="T409" s="192">
        <f>S409*H409</f>
        <v>8.2000000000000003E-2</v>
      </c>
      <c r="AR409" s="24" t="s">
        <v>168</v>
      </c>
      <c r="AT409" s="24" t="s">
        <v>163</v>
      </c>
      <c r="AU409" s="24" t="s">
        <v>83</v>
      </c>
      <c r="AY409" s="24" t="s">
        <v>161</v>
      </c>
      <c r="BE409" s="193">
        <f>IF(N409="základní",J409,0)</f>
        <v>0</v>
      </c>
      <c r="BF409" s="193">
        <f>IF(N409="snížená",J409,0)</f>
        <v>0</v>
      </c>
      <c r="BG409" s="193">
        <f>IF(N409="zákl. přenesená",J409,0)</f>
        <v>0</v>
      </c>
      <c r="BH409" s="193">
        <f>IF(N409="sníž. přenesená",J409,0)</f>
        <v>0</v>
      </c>
      <c r="BI409" s="193">
        <f>IF(N409="nulová",J409,0)</f>
        <v>0</v>
      </c>
      <c r="BJ409" s="24" t="s">
        <v>80</v>
      </c>
      <c r="BK409" s="193">
        <f>ROUND(I409*H409,2)</f>
        <v>0</v>
      </c>
      <c r="BL409" s="24" t="s">
        <v>168</v>
      </c>
      <c r="BM409" s="24" t="s">
        <v>682</v>
      </c>
    </row>
    <row r="410" spans="2:65" s="1" customFormat="1" ht="67.5">
      <c r="B410" s="41"/>
      <c r="D410" s="194" t="s">
        <v>170</v>
      </c>
      <c r="F410" s="195" t="s">
        <v>683</v>
      </c>
      <c r="I410" s="196"/>
      <c r="L410" s="41"/>
      <c r="M410" s="197"/>
      <c r="N410" s="42"/>
      <c r="O410" s="42"/>
      <c r="P410" s="42"/>
      <c r="Q410" s="42"/>
      <c r="R410" s="42"/>
      <c r="S410" s="42"/>
      <c r="T410" s="70"/>
      <c r="AT410" s="24" t="s">
        <v>170</v>
      </c>
      <c r="AU410" s="24" t="s">
        <v>83</v>
      </c>
    </row>
    <row r="411" spans="2:65" s="12" customFormat="1" ht="13.5">
      <c r="B411" s="198"/>
      <c r="D411" s="199" t="s">
        <v>172</v>
      </c>
      <c r="E411" s="200" t="s">
        <v>5</v>
      </c>
      <c r="F411" s="201" t="s">
        <v>535</v>
      </c>
      <c r="H411" s="202">
        <v>1</v>
      </c>
      <c r="I411" s="203"/>
      <c r="L411" s="198"/>
      <c r="M411" s="204"/>
      <c r="N411" s="205"/>
      <c r="O411" s="205"/>
      <c r="P411" s="205"/>
      <c r="Q411" s="205"/>
      <c r="R411" s="205"/>
      <c r="S411" s="205"/>
      <c r="T411" s="206"/>
      <c r="AT411" s="207" t="s">
        <v>172</v>
      </c>
      <c r="AU411" s="207" t="s">
        <v>83</v>
      </c>
      <c r="AV411" s="12" t="s">
        <v>83</v>
      </c>
      <c r="AW411" s="12" t="s">
        <v>35</v>
      </c>
      <c r="AX411" s="12" t="s">
        <v>80</v>
      </c>
      <c r="AY411" s="207" t="s">
        <v>161</v>
      </c>
    </row>
    <row r="412" spans="2:65" s="1" customFormat="1" ht="44.25" customHeight="1">
      <c r="B412" s="181"/>
      <c r="C412" s="182" t="s">
        <v>684</v>
      </c>
      <c r="D412" s="182" t="s">
        <v>163</v>
      </c>
      <c r="E412" s="183" t="s">
        <v>685</v>
      </c>
      <c r="F412" s="184" t="s">
        <v>686</v>
      </c>
      <c r="G412" s="185" t="s">
        <v>338</v>
      </c>
      <c r="H412" s="186">
        <v>1</v>
      </c>
      <c r="I412" s="187"/>
      <c r="J412" s="188">
        <f>ROUND(I412*H412,2)</f>
        <v>0</v>
      </c>
      <c r="K412" s="184" t="s">
        <v>167</v>
      </c>
      <c r="L412" s="41"/>
      <c r="M412" s="189" t="s">
        <v>5</v>
      </c>
      <c r="N412" s="190" t="s">
        <v>43</v>
      </c>
      <c r="O412" s="42"/>
      <c r="P412" s="191">
        <f>O412*H412</f>
        <v>0</v>
      </c>
      <c r="Q412" s="191">
        <v>0</v>
      </c>
      <c r="R412" s="191">
        <f>Q412*H412</f>
        <v>0</v>
      </c>
      <c r="S412" s="191">
        <v>4.0000000000000001E-3</v>
      </c>
      <c r="T412" s="192">
        <f>S412*H412</f>
        <v>4.0000000000000001E-3</v>
      </c>
      <c r="AR412" s="24" t="s">
        <v>168</v>
      </c>
      <c r="AT412" s="24" t="s">
        <v>163</v>
      </c>
      <c r="AU412" s="24" t="s">
        <v>83</v>
      </c>
      <c r="AY412" s="24" t="s">
        <v>161</v>
      </c>
      <c r="BE412" s="193">
        <f>IF(N412="základní",J412,0)</f>
        <v>0</v>
      </c>
      <c r="BF412" s="193">
        <f>IF(N412="snížená",J412,0)</f>
        <v>0</v>
      </c>
      <c r="BG412" s="193">
        <f>IF(N412="zákl. přenesená",J412,0)</f>
        <v>0</v>
      </c>
      <c r="BH412" s="193">
        <f>IF(N412="sníž. přenesená",J412,0)</f>
        <v>0</v>
      </c>
      <c r="BI412" s="193">
        <f>IF(N412="nulová",J412,0)</f>
        <v>0</v>
      </c>
      <c r="BJ412" s="24" t="s">
        <v>80</v>
      </c>
      <c r="BK412" s="193">
        <f>ROUND(I412*H412,2)</f>
        <v>0</v>
      </c>
      <c r="BL412" s="24" t="s">
        <v>168</v>
      </c>
      <c r="BM412" s="24" t="s">
        <v>687</v>
      </c>
    </row>
    <row r="413" spans="2:65" s="1" customFormat="1" ht="40.5">
      <c r="B413" s="41"/>
      <c r="D413" s="194" t="s">
        <v>170</v>
      </c>
      <c r="F413" s="195" t="s">
        <v>688</v>
      </c>
      <c r="I413" s="196"/>
      <c r="L413" s="41"/>
      <c r="M413" s="197"/>
      <c r="N413" s="42"/>
      <c r="O413" s="42"/>
      <c r="P413" s="42"/>
      <c r="Q413" s="42"/>
      <c r="R413" s="42"/>
      <c r="S413" s="42"/>
      <c r="T413" s="70"/>
      <c r="AT413" s="24" t="s">
        <v>170</v>
      </c>
      <c r="AU413" s="24" t="s">
        <v>83</v>
      </c>
    </row>
    <row r="414" spans="2:65" s="12" customFormat="1" ht="13.5">
      <c r="B414" s="198"/>
      <c r="D414" s="194" t="s">
        <v>172</v>
      </c>
      <c r="E414" s="207" t="s">
        <v>5</v>
      </c>
      <c r="F414" s="208" t="s">
        <v>535</v>
      </c>
      <c r="H414" s="209">
        <v>1</v>
      </c>
      <c r="I414" s="203"/>
      <c r="L414" s="198"/>
      <c r="M414" s="204"/>
      <c r="N414" s="205"/>
      <c r="O414" s="205"/>
      <c r="P414" s="205"/>
      <c r="Q414" s="205"/>
      <c r="R414" s="205"/>
      <c r="S414" s="205"/>
      <c r="T414" s="206"/>
      <c r="AT414" s="207" t="s">
        <v>172</v>
      </c>
      <c r="AU414" s="207" t="s">
        <v>83</v>
      </c>
      <c r="AV414" s="12" t="s">
        <v>83</v>
      </c>
      <c r="AW414" s="12" t="s">
        <v>35</v>
      </c>
      <c r="AX414" s="12" t="s">
        <v>80</v>
      </c>
      <c r="AY414" s="207" t="s">
        <v>161</v>
      </c>
    </row>
    <row r="415" spans="2:65" s="11" customFormat="1" ht="29.85" customHeight="1">
      <c r="B415" s="167"/>
      <c r="D415" s="178" t="s">
        <v>71</v>
      </c>
      <c r="E415" s="179" t="s">
        <v>689</v>
      </c>
      <c r="F415" s="179" t="s">
        <v>690</v>
      </c>
      <c r="I415" s="170"/>
      <c r="J415" s="180">
        <f>BK415</f>
        <v>0</v>
      </c>
      <c r="L415" s="167"/>
      <c r="M415" s="172"/>
      <c r="N415" s="173"/>
      <c r="O415" s="173"/>
      <c r="P415" s="174">
        <f>SUM(P416:P424)</f>
        <v>0</v>
      </c>
      <c r="Q415" s="173"/>
      <c r="R415" s="174">
        <f>SUM(R416:R424)</f>
        <v>0</v>
      </c>
      <c r="S415" s="173"/>
      <c r="T415" s="175">
        <f>SUM(T416:T424)</f>
        <v>0</v>
      </c>
      <c r="AR415" s="168" t="s">
        <v>80</v>
      </c>
      <c r="AT415" s="176" t="s">
        <v>71</v>
      </c>
      <c r="AU415" s="176" t="s">
        <v>80</v>
      </c>
      <c r="AY415" s="168" t="s">
        <v>161</v>
      </c>
      <c r="BK415" s="177">
        <f>SUM(BK416:BK424)</f>
        <v>0</v>
      </c>
    </row>
    <row r="416" spans="2:65" s="1" customFormat="1" ht="31.5" customHeight="1">
      <c r="B416" s="181"/>
      <c r="C416" s="182" t="s">
        <v>691</v>
      </c>
      <c r="D416" s="182" t="s">
        <v>163</v>
      </c>
      <c r="E416" s="183" t="s">
        <v>692</v>
      </c>
      <c r="F416" s="184" t="s">
        <v>693</v>
      </c>
      <c r="G416" s="185" t="s">
        <v>277</v>
      </c>
      <c r="H416" s="186">
        <v>39.014000000000003</v>
      </c>
      <c r="I416" s="187"/>
      <c r="J416" s="188">
        <f>ROUND(I416*H416,2)</f>
        <v>0</v>
      </c>
      <c r="K416" s="184" t="s">
        <v>167</v>
      </c>
      <c r="L416" s="41"/>
      <c r="M416" s="189" t="s">
        <v>5</v>
      </c>
      <c r="N416" s="190" t="s">
        <v>43</v>
      </c>
      <c r="O416" s="42"/>
      <c r="P416" s="191">
        <f>O416*H416</f>
        <v>0</v>
      </c>
      <c r="Q416" s="191">
        <v>0</v>
      </c>
      <c r="R416" s="191">
        <f>Q416*H416</f>
        <v>0</v>
      </c>
      <c r="S416" s="191">
        <v>0</v>
      </c>
      <c r="T416" s="192">
        <f>S416*H416</f>
        <v>0</v>
      </c>
      <c r="AR416" s="24" t="s">
        <v>168</v>
      </c>
      <c r="AT416" s="24" t="s">
        <v>163</v>
      </c>
      <c r="AU416" s="24" t="s">
        <v>83</v>
      </c>
      <c r="AY416" s="24" t="s">
        <v>161</v>
      </c>
      <c r="BE416" s="193">
        <f>IF(N416="základní",J416,0)</f>
        <v>0</v>
      </c>
      <c r="BF416" s="193">
        <f>IF(N416="snížená",J416,0)</f>
        <v>0</v>
      </c>
      <c r="BG416" s="193">
        <f>IF(N416="zákl. přenesená",J416,0)</f>
        <v>0</v>
      </c>
      <c r="BH416" s="193">
        <f>IF(N416="sníž. přenesená",J416,0)</f>
        <v>0</v>
      </c>
      <c r="BI416" s="193">
        <f>IF(N416="nulová",J416,0)</f>
        <v>0</v>
      </c>
      <c r="BJ416" s="24" t="s">
        <v>80</v>
      </c>
      <c r="BK416" s="193">
        <f>ROUND(I416*H416,2)</f>
        <v>0</v>
      </c>
      <c r="BL416" s="24" t="s">
        <v>168</v>
      </c>
      <c r="BM416" s="24" t="s">
        <v>694</v>
      </c>
    </row>
    <row r="417" spans="2:65" s="1" customFormat="1" ht="94.5">
      <c r="B417" s="41"/>
      <c r="D417" s="199" t="s">
        <v>170</v>
      </c>
      <c r="F417" s="240" t="s">
        <v>695</v>
      </c>
      <c r="I417" s="196"/>
      <c r="L417" s="41"/>
      <c r="M417" s="197"/>
      <c r="N417" s="42"/>
      <c r="O417" s="42"/>
      <c r="P417" s="42"/>
      <c r="Q417" s="42"/>
      <c r="R417" s="42"/>
      <c r="S417" s="42"/>
      <c r="T417" s="70"/>
      <c r="AT417" s="24" t="s">
        <v>170</v>
      </c>
      <c r="AU417" s="24" t="s">
        <v>83</v>
      </c>
    </row>
    <row r="418" spans="2:65" s="1" customFormat="1" ht="31.5" customHeight="1">
      <c r="B418" s="181"/>
      <c r="C418" s="182" t="s">
        <v>696</v>
      </c>
      <c r="D418" s="182" t="s">
        <v>163</v>
      </c>
      <c r="E418" s="183" t="s">
        <v>697</v>
      </c>
      <c r="F418" s="184" t="s">
        <v>698</v>
      </c>
      <c r="G418" s="185" t="s">
        <v>277</v>
      </c>
      <c r="H418" s="186">
        <v>819.29399999999998</v>
      </c>
      <c r="I418" s="187"/>
      <c r="J418" s="188">
        <f>ROUND(I418*H418,2)</f>
        <v>0</v>
      </c>
      <c r="K418" s="184" t="s">
        <v>167</v>
      </c>
      <c r="L418" s="41"/>
      <c r="M418" s="189" t="s">
        <v>5</v>
      </c>
      <c r="N418" s="190" t="s">
        <v>43</v>
      </c>
      <c r="O418" s="42"/>
      <c r="P418" s="191">
        <f>O418*H418</f>
        <v>0</v>
      </c>
      <c r="Q418" s="191">
        <v>0</v>
      </c>
      <c r="R418" s="191">
        <f>Q418*H418</f>
        <v>0</v>
      </c>
      <c r="S418" s="191">
        <v>0</v>
      </c>
      <c r="T418" s="192">
        <f>S418*H418</f>
        <v>0</v>
      </c>
      <c r="AR418" s="24" t="s">
        <v>168</v>
      </c>
      <c r="AT418" s="24" t="s">
        <v>163</v>
      </c>
      <c r="AU418" s="24" t="s">
        <v>83</v>
      </c>
      <c r="AY418" s="24" t="s">
        <v>161</v>
      </c>
      <c r="BE418" s="193">
        <f>IF(N418="základní",J418,0)</f>
        <v>0</v>
      </c>
      <c r="BF418" s="193">
        <f>IF(N418="snížená",J418,0)</f>
        <v>0</v>
      </c>
      <c r="BG418" s="193">
        <f>IF(N418="zákl. přenesená",J418,0)</f>
        <v>0</v>
      </c>
      <c r="BH418" s="193">
        <f>IF(N418="sníž. přenesená",J418,0)</f>
        <v>0</v>
      </c>
      <c r="BI418" s="193">
        <f>IF(N418="nulová",J418,0)</f>
        <v>0</v>
      </c>
      <c r="BJ418" s="24" t="s">
        <v>80</v>
      </c>
      <c r="BK418" s="193">
        <f>ROUND(I418*H418,2)</f>
        <v>0</v>
      </c>
      <c r="BL418" s="24" t="s">
        <v>168</v>
      </c>
      <c r="BM418" s="24" t="s">
        <v>699</v>
      </c>
    </row>
    <row r="419" spans="2:65" s="1" customFormat="1" ht="94.5">
      <c r="B419" s="41"/>
      <c r="D419" s="194" t="s">
        <v>170</v>
      </c>
      <c r="F419" s="195" t="s">
        <v>695</v>
      </c>
      <c r="I419" s="196"/>
      <c r="L419" s="41"/>
      <c r="M419" s="197"/>
      <c r="N419" s="42"/>
      <c r="O419" s="42"/>
      <c r="P419" s="42"/>
      <c r="Q419" s="42"/>
      <c r="R419" s="42"/>
      <c r="S419" s="42"/>
      <c r="T419" s="70"/>
      <c r="AT419" s="24" t="s">
        <v>170</v>
      </c>
      <c r="AU419" s="24" t="s">
        <v>83</v>
      </c>
    </row>
    <row r="420" spans="2:65" s="12" customFormat="1" ht="13.5">
      <c r="B420" s="198"/>
      <c r="D420" s="199" t="s">
        <v>172</v>
      </c>
      <c r="F420" s="201" t="s">
        <v>700</v>
      </c>
      <c r="H420" s="202">
        <v>819.29399999999998</v>
      </c>
      <c r="I420" s="203"/>
      <c r="L420" s="198"/>
      <c r="M420" s="204"/>
      <c r="N420" s="205"/>
      <c r="O420" s="205"/>
      <c r="P420" s="205"/>
      <c r="Q420" s="205"/>
      <c r="R420" s="205"/>
      <c r="S420" s="205"/>
      <c r="T420" s="206"/>
      <c r="AT420" s="207" t="s">
        <v>172</v>
      </c>
      <c r="AU420" s="207" t="s">
        <v>83</v>
      </c>
      <c r="AV420" s="12" t="s">
        <v>83</v>
      </c>
      <c r="AW420" s="12" t="s">
        <v>6</v>
      </c>
      <c r="AX420" s="12" t="s">
        <v>80</v>
      </c>
      <c r="AY420" s="207" t="s">
        <v>161</v>
      </c>
    </row>
    <row r="421" spans="2:65" s="1" customFormat="1" ht="22.5" customHeight="1">
      <c r="B421" s="181"/>
      <c r="C421" s="182" t="s">
        <v>701</v>
      </c>
      <c r="D421" s="182" t="s">
        <v>163</v>
      </c>
      <c r="E421" s="183" t="s">
        <v>702</v>
      </c>
      <c r="F421" s="184" t="s">
        <v>703</v>
      </c>
      <c r="G421" s="185" t="s">
        <v>277</v>
      </c>
      <c r="H421" s="186">
        <v>39.014000000000003</v>
      </c>
      <c r="I421" s="187"/>
      <c r="J421" s="188">
        <f>ROUND(I421*H421,2)</f>
        <v>0</v>
      </c>
      <c r="K421" s="184" t="s">
        <v>167</v>
      </c>
      <c r="L421" s="41"/>
      <c r="M421" s="189" t="s">
        <v>5</v>
      </c>
      <c r="N421" s="190" t="s">
        <v>43</v>
      </c>
      <c r="O421" s="42"/>
      <c r="P421" s="191">
        <f>O421*H421</f>
        <v>0</v>
      </c>
      <c r="Q421" s="191">
        <v>0</v>
      </c>
      <c r="R421" s="191">
        <f>Q421*H421</f>
        <v>0</v>
      </c>
      <c r="S421" s="191">
        <v>0</v>
      </c>
      <c r="T421" s="192">
        <f>S421*H421</f>
        <v>0</v>
      </c>
      <c r="AR421" s="24" t="s">
        <v>168</v>
      </c>
      <c r="AT421" s="24" t="s">
        <v>163</v>
      </c>
      <c r="AU421" s="24" t="s">
        <v>83</v>
      </c>
      <c r="AY421" s="24" t="s">
        <v>161</v>
      </c>
      <c r="BE421" s="193">
        <f>IF(N421="základní",J421,0)</f>
        <v>0</v>
      </c>
      <c r="BF421" s="193">
        <f>IF(N421="snížená",J421,0)</f>
        <v>0</v>
      </c>
      <c r="BG421" s="193">
        <f>IF(N421="zákl. přenesená",J421,0)</f>
        <v>0</v>
      </c>
      <c r="BH421" s="193">
        <f>IF(N421="sníž. přenesená",J421,0)</f>
        <v>0</v>
      </c>
      <c r="BI421" s="193">
        <f>IF(N421="nulová",J421,0)</f>
        <v>0</v>
      </c>
      <c r="BJ421" s="24" t="s">
        <v>80</v>
      </c>
      <c r="BK421" s="193">
        <f>ROUND(I421*H421,2)</f>
        <v>0</v>
      </c>
      <c r="BL421" s="24" t="s">
        <v>168</v>
      </c>
      <c r="BM421" s="24" t="s">
        <v>704</v>
      </c>
    </row>
    <row r="422" spans="2:65" s="1" customFormat="1" ht="40.5">
      <c r="B422" s="41"/>
      <c r="D422" s="199" t="s">
        <v>170</v>
      </c>
      <c r="F422" s="240" t="s">
        <v>705</v>
      </c>
      <c r="I422" s="196"/>
      <c r="L422" s="41"/>
      <c r="M422" s="197"/>
      <c r="N422" s="42"/>
      <c r="O422" s="42"/>
      <c r="P422" s="42"/>
      <c r="Q422" s="42"/>
      <c r="R422" s="42"/>
      <c r="S422" s="42"/>
      <c r="T422" s="70"/>
      <c r="AT422" s="24" t="s">
        <v>170</v>
      </c>
      <c r="AU422" s="24" t="s">
        <v>83</v>
      </c>
    </row>
    <row r="423" spans="2:65" s="1" customFormat="1" ht="22.5" customHeight="1">
      <c r="B423" s="181"/>
      <c r="C423" s="182" t="s">
        <v>706</v>
      </c>
      <c r="D423" s="182" t="s">
        <v>163</v>
      </c>
      <c r="E423" s="183" t="s">
        <v>707</v>
      </c>
      <c r="F423" s="184" t="s">
        <v>708</v>
      </c>
      <c r="G423" s="185" t="s">
        <v>277</v>
      </c>
      <c r="H423" s="186">
        <v>39.014000000000003</v>
      </c>
      <c r="I423" s="187"/>
      <c r="J423" s="188">
        <f>ROUND(I423*H423,2)</f>
        <v>0</v>
      </c>
      <c r="K423" s="184" t="s">
        <v>167</v>
      </c>
      <c r="L423" s="41"/>
      <c r="M423" s="189" t="s">
        <v>5</v>
      </c>
      <c r="N423" s="190" t="s">
        <v>43</v>
      </c>
      <c r="O423" s="42"/>
      <c r="P423" s="191">
        <f>O423*H423</f>
        <v>0</v>
      </c>
      <c r="Q423" s="191">
        <v>0</v>
      </c>
      <c r="R423" s="191">
        <f>Q423*H423</f>
        <v>0</v>
      </c>
      <c r="S423" s="191">
        <v>0</v>
      </c>
      <c r="T423" s="192">
        <f>S423*H423</f>
        <v>0</v>
      </c>
      <c r="AR423" s="24" t="s">
        <v>168</v>
      </c>
      <c r="AT423" s="24" t="s">
        <v>163</v>
      </c>
      <c r="AU423" s="24" t="s">
        <v>83</v>
      </c>
      <c r="AY423" s="24" t="s">
        <v>161</v>
      </c>
      <c r="BE423" s="193">
        <f>IF(N423="základní",J423,0)</f>
        <v>0</v>
      </c>
      <c r="BF423" s="193">
        <f>IF(N423="snížená",J423,0)</f>
        <v>0</v>
      </c>
      <c r="BG423" s="193">
        <f>IF(N423="zákl. přenesená",J423,0)</f>
        <v>0</v>
      </c>
      <c r="BH423" s="193">
        <f>IF(N423="sníž. přenesená",J423,0)</f>
        <v>0</v>
      </c>
      <c r="BI423" s="193">
        <f>IF(N423="nulová",J423,0)</f>
        <v>0</v>
      </c>
      <c r="BJ423" s="24" t="s">
        <v>80</v>
      </c>
      <c r="BK423" s="193">
        <f>ROUND(I423*H423,2)</f>
        <v>0</v>
      </c>
      <c r="BL423" s="24" t="s">
        <v>168</v>
      </c>
      <c r="BM423" s="24" t="s">
        <v>709</v>
      </c>
    </row>
    <row r="424" spans="2:65" s="1" customFormat="1" ht="67.5">
      <c r="B424" s="41"/>
      <c r="D424" s="194" t="s">
        <v>170</v>
      </c>
      <c r="F424" s="195" t="s">
        <v>710</v>
      </c>
      <c r="I424" s="196"/>
      <c r="L424" s="41"/>
      <c r="M424" s="197"/>
      <c r="N424" s="42"/>
      <c r="O424" s="42"/>
      <c r="P424" s="42"/>
      <c r="Q424" s="42"/>
      <c r="R424" s="42"/>
      <c r="S424" s="42"/>
      <c r="T424" s="70"/>
      <c r="AT424" s="24" t="s">
        <v>170</v>
      </c>
      <c r="AU424" s="24" t="s">
        <v>83</v>
      </c>
    </row>
    <row r="425" spans="2:65" s="11" customFormat="1" ht="29.85" customHeight="1">
      <c r="B425" s="167"/>
      <c r="D425" s="178" t="s">
        <v>71</v>
      </c>
      <c r="E425" s="179" t="s">
        <v>711</v>
      </c>
      <c r="F425" s="179" t="s">
        <v>712</v>
      </c>
      <c r="I425" s="170"/>
      <c r="J425" s="180">
        <f>BK425</f>
        <v>0</v>
      </c>
      <c r="L425" s="167"/>
      <c r="M425" s="172"/>
      <c r="N425" s="173"/>
      <c r="O425" s="173"/>
      <c r="P425" s="174">
        <f>SUM(P426:P427)</f>
        <v>0</v>
      </c>
      <c r="Q425" s="173"/>
      <c r="R425" s="174">
        <f>SUM(R426:R427)</f>
        <v>0</v>
      </c>
      <c r="S425" s="173"/>
      <c r="T425" s="175">
        <f>SUM(T426:T427)</f>
        <v>0</v>
      </c>
      <c r="AR425" s="168" t="s">
        <v>80</v>
      </c>
      <c r="AT425" s="176" t="s">
        <v>71</v>
      </c>
      <c r="AU425" s="176" t="s">
        <v>80</v>
      </c>
      <c r="AY425" s="168" t="s">
        <v>161</v>
      </c>
      <c r="BK425" s="177">
        <f>SUM(BK426:BK427)</f>
        <v>0</v>
      </c>
    </row>
    <row r="426" spans="2:65" s="1" customFormat="1" ht="31.5" customHeight="1">
      <c r="B426" s="181"/>
      <c r="C426" s="182" t="s">
        <v>713</v>
      </c>
      <c r="D426" s="182" t="s">
        <v>163</v>
      </c>
      <c r="E426" s="183" t="s">
        <v>714</v>
      </c>
      <c r="F426" s="184" t="s">
        <v>715</v>
      </c>
      <c r="G426" s="185" t="s">
        <v>277</v>
      </c>
      <c r="H426" s="186">
        <v>738.399</v>
      </c>
      <c r="I426" s="187"/>
      <c r="J426" s="188">
        <f>ROUND(I426*H426,2)</f>
        <v>0</v>
      </c>
      <c r="K426" s="184" t="s">
        <v>167</v>
      </c>
      <c r="L426" s="41"/>
      <c r="M426" s="189" t="s">
        <v>5</v>
      </c>
      <c r="N426" s="190" t="s">
        <v>43</v>
      </c>
      <c r="O426" s="42"/>
      <c r="P426" s="191">
        <f>O426*H426</f>
        <v>0</v>
      </c>
      <c r="Q426" s="191">
        <v>0</v>
      </c>
      <c r="R426" s="191">
        <f>Q426*H426</f>
        <v>0</v>
      </c>
      <c r="S426" s="191">
        <v>0</v>
      </c>
      <c r="T426" s="192">
        <f>S426*H426</f>
        <v>0</v>
      </c>
      <c r="AR426" s="24" t="s">
        <v>168</v>
      </c>
      <c r="AT426" s="24" t="s">
        <v>163</v>
      </c>
      <c r="AU426" s="24" t="s">
        <v>83</v>
      </c>
      <c r="AY426" s="24" t="s">
        <v>161</v>
      </c>
      <c r="BE426" s="193">
        <f>IF(N426="základní",J426,0)</f>
        <v>0</v>
      </c>
      <c r="BF426" s="193">
        <f>IF(N426="snížená",J426,0)</f>
        <v>0</v>
      </c>
      <c r="BG426" s="193">
        <f>IF(N426="zákl. přenesená",J426,0)</f>
        <v>0</v>
      </c>
      <c r="BH426" s="193">
        <f>IF(N426="sníž. přenesená",J426,0)</f>
        <v>0</v>
      </c>
      <c r="BI426" s="193">
        <f>IF(N426="nulová",J426,0)</f>
        <v>0</v>
      </c>
      <c r="BJ426" s="24" t="s">
        <v>80</v>
      </c>
      <c r="BK426" s="193">
        <f>ROUND(I426*H426,2)</f>
        <v>0</v>
      </c>
      <c r="BL426" s="24" t="s">
        <v>168</v>
      </c>
      <c r="BM426" s="24" t="s">
        <v>716</v>
      </c>
    </row>
    <row r="427" spans="2:65" s="1" customFormat="1" ht="27">
      <c r="B427" s="41"/>
      <c r="D427" s="194" t="s">
        <v>170</v>
      </c>
      <c r="F427" s="195" t="s">
        <v>717</v>
      </c>
      <c r="I427" s="196"/>
      <c r="L427" s="41"/>
      <c r="M427" s="241"/>
      <c r="N427" s="242"/>
      <c r="O427" s="242"/>
      <c r="P427" s="242"/>
      <c r="Q427" s="242"/>
      <c r="R427" s="242"/>
      <c r="S427" s="242"/>
      <c r="T427" s="243"/>
      <c r="AT427" s="24" t="s">
        <v>170</v>
      </c>
      <c r="AU427" s="24" t="s">
        <v>83</v>
      </c>
    </row>
    <row r="428" spans="2:65" s="1" customFormat="1" ht="6.95" customHeight="1">
      <c r="B428" s="56"/>
      <c r="C428" s="57"/>
      <c r="D428" s="57"/>
      <c r="E428" s="57"/>
      <c r="F428" s="57"/>
      <c r="G428" s="57"/>
      <c r="H428" s="57"/>
      <c r="I428" s="134"/>
      <c r="J428" s="57"/>
      <c r="K428" s="57"/>
      <c r="L428" s="41"/>
    </row>
  </sheetData>
  <autoFilter ref="C85:K427"/>
  <mergeCells count="9">
    <mergeCell ref="E76:H76"/>
    <mergeCell ref="E78:H78"/>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85"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BR337"/>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90</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718</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720</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87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ROUND(J90,2)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ROUND(SUM(BE90:BE336), 2)</f>
        <v>0</v>
      </c>
      <c r="G32" s="42"/>
      <c r="H32" s="42"/>
      <c r="I32" s="126">
        <v>0.21</v>
      </c>
      <c r="J32" s="125">
        <f>ROUND(ROUND((SUM(BE90:BE336)), 2)*I32, 2)</f>
        <v>0</v>
      </c>
      <c r="K32" s="45"/>
    </row>
    <row r="33" spans="2:11" s="1" customFormat="1" ht="14.45" customHeight="1">
      <c r="B33" s="41"/>
      <c r="C33" s="42"/>
      <c r="D33" s="42"/>
      <c r="E33" s="49" t="s">
        <v>44</v>
      </c>
      <c r="F33" s="125">
        <f>ROUND(SUM(BF90:BF336), 2)</f>
        <v>0</v>
      </c>
      <c r="G33" s="42"/>
      <c r="H33" s="42"/>
      <c r="I33" s="126">
        <v>0.15</v>
      </c>
      <c r="J33" s="125">
        <f>ROUND(ROUND((SUM(BF90:BF336)), 2)*I33, 2)</f>
        <v>0</v>
      </c>
      <c r="K33" s="45"/>
    </row>
    <row r="34" spans="2:11" s="1" customFormat="1" ht="14.45" hidden="1" customHeight="1">
      <c r="B34" s="41"/>
      <c r="C34" s="42"/>
      <c r="D34" s="42"/>
      <c r="E34" s="49" t="s">
        <v>45</v>
      </c>
      <c r="F34" s="125">
        <f>ROUND(SUM(BG90:BG336), 2)</f>
        <v>0</v>
      </c>
      <c r="G34" s="42"/>
      <c r="H34" s="42"/>
      <c r="I34" s="126">
        <v>0.21</v>
      </c>
      <c r="J34" s="125">
        <v>0</v>
      </c>
      <c r="K34" s="45"/>
    </row>
    <row r="35" spans="2:11" s="1" customFormat="1" ht="14.45" hidden="1" customHeight="1">
      <c r="B35" s="41"/>
      <c r="C35" s="42"/>
      <c r="D35" s="42"/>
      <c r="E35" s="49" t="s">
        <v>46</v>
      </c>
      <c r="F35" s="125">
        <f>ROUND(SUM(BH90:BH336), 2)</f>
        <v>0</v>
      </c>
      <c r="G35" s="42"/>
      <c r="H35" s="42"/>
      <c r="I35" s="126">
        <v>0.15</v>
      </c>
      <c r="J35" s="125">
        <v>0</v>
      </c>
      <c r="K35" s="45"/>
    </row>
    <row r="36" spans="2:11" s="1" customFormat="1" ht="14.45" hidden="1" customHeight="1">
      <c r="B36" s="41"/>
      <c r="C36" s="42"/>
      <c r="D36" s="42"/>
      <c r="E36" s="49" t="s">
        <v>47</v>
      </c>
      <c r="F36" s="125">
        <f>ROUND(SUM(BI90:BI336),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718</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21 - hlavní řad</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J90</f>
        <v>0</v>
      </c>
      <c r="K60" s="45"/>
      <c r="AU60" s="24" t="s">
        <v>134</v>
      </c>
    </row>
    <row r="61" spans="2:47" s="8" customFormat="1" ht="24.95" customHeight="1">
      <c r="B61" s="142"/>
      <c r="C61" s="143"/>
      <c r="D61" s="144" t="s">
        <v>135</v>
      </c>
      <c r="E61" s="145"/>
      <c r="F61" s="145"/>
      <c r="G61" s="145"/>
      <c r="H61" s="145"/>
      <c r="I61" s="146"/>
      <c r="J61" s="147">
        <f>J91</f>
        <v>0</v>
      </c>
      <c r="K61" s="148"/>
    </row>
    <row r="62" spans="2:47" s="9" customFormat="1" ht="19.899999999999999" customHeight="1">
      <c r="B62" s="149"/>
      <c r="C62" s="150"/>
      <c r="D62" s="151" t="s">
        <v>136</v>
      </c>
      <c r="E62" s="152"/>
      <c r="F62" s="152"/>
      <c r="G62" s="152"/>
      <c r="H62" s="152"/>
      <c r="I62" s="153"/>
      <c r="J62" s="154">
        <f>J92</f>
        <v>0</v>
      </c>
      <c r="K62" s="155"/>
    </row>
    <row r="63" spans="2:47" s="9" customFormat="1" ht="19.899999999999999" customHeight="1">
      <c r="B63" s="149"/>
      <c r="C63" s="150"/>
      <c r="D63" s="151" t="s">
        <v>138</v>
      </c>
      <c r="E63" s="152"/>
      <c r="F63" s="152"/>
      <c r="G63" s="152"/>
      <c r="H63" s="152"/>
      <c r="I63" s="153"/>
      <c r="J63" s="154">
        <f>J248</f>
        <v>0</v>
      </c>
      <c r="K63" s="155"/>
    </row>
    <row r="64" spans="2:47" s="9" customFormat="1" ht="19.899999999999999" customHeight="1">
      <c r="B64" s="149"/>
      <c r="C64" s="150"/>
      <c r="D64" s="151" t="s">
        <v>139</v>
      </c>
      <c r="E64" s="152"/>
      <c r="F64" s="152"/>
      <c r="G64" s="152"/>
      <c r="H64" s="152"/>
      <c r="I64" s="153"/>
      <c r="J64" s="154">
        <f>J252</f>
        <v>0</v>
      </c>
      <c r="K64" s="155"/>
    </row>
    <row r="65" spans="2:12" s="9" customFormat="1" ht="19.899999999999999" customHeight="1">
      <c r="B65" s="149"/>
      <c r="C65" s="150"/>
      <c r="D65" s="151" t="s">
        <v>141</v>
      </c>
      <c r="E65" s="152"/>
      <c r="F65" s="152"/>
      <c r="G65" s="152"/>
      <c r="H65" s="152"/>
      <c r="I65" s="153"/>
      <c r="J65" s="154">
        <f>J262</f>
        <v>0</v>
      </c>
      <c r="K65" s="155"/>
    </row>
    <row r="66" spans="2:12" s="9" customFormat="1" ht="19.899999999999999" customHeight="1">
      <c r="B66" s="149"/>
      <c r="C66" s="150"/>
      <c r="D66" s="151" t="s">
        <v>142</v>
      </c>
      <c r="E66" s="152"/>
      <c r="F66" s="152"/>
      <c r="G66" s="152"/>
      <c r="H66" s="152"/>
      <c r="I66" s="153"/>
      <c r="J66" s="154">
        <f>J321</f>
        <v>0</v>
      </c>
      <c r="K66" s="155"/>
    </row>
    <row r="67" spans="2:12" s="9" customFormat="1" ht="19.899999999999999" customHeight="1">
      <c r="B67" s="149"/>
      <c r="C67" s="150"/>
      <c r="D67" s="151" t="s">
        <v>143</v>
      </c>
      <c r="E67" s="152"/>
      <c r="F67" s="152"/>
      <c r="G67" s="152"/>
      <c r="H67" s="152"/>
      <c r="I67" s="153"/>
      <c r="J67" s="154">
        <f>J324</f>
        <v>0</v>
      </c>
      <c r="K67" s="155"/>
    </row>
    <row r="68" spans="2:12" s="9" customFormat="1" ht="19.899999999999999" customHeight="1">
      <c r="B68" s="149"/>
      <c r="C68" s="150"/>
      <c r="D68" s="151" t="s">
        <v>144</v>
      </c>
      <c r="E68" s="152"/>
      <c r="F68" s="152"/>
      <c r="G68" s="152"/>
      <c r="H68" s="152"/>
      <c r="I68" s="153"/>
      <c r="J68" s="154">
        <f>J334</f>
        <v>0</v>
      </c>
      <c r="K68" s="155"/>
    </row>
    <row r="69" spans="2:12" s="1" customFormat="1" ht="21.75" customHeight="1">
      <c r="B69" s="41"/>
      <c r="C69" s="42"/>
      <c r="D69" s="42"/>
      <c r="E69" s="42"/>
      <c r="F69" s="42"/>
      <c r="G69" s="42"/>
      <c r="H69" s="42"/>
      <c r="I69" s="113"/>
      <c r="J69" s="42"/>
      <c r="K69" s="45"/>
    </row>
    <row r="70" spans="2:12" s="1" customFormat="1" ht="6.95" customHeight="1">
      <c r="B70" s="56"/>
      <c r="C70" s="57"/>
      <c r="D70" s="57"/>
      <c r="E70" s="57"/>
      <c r="F70" s="57"/>
      <c r="G70" s="57"/>
      <c r="H70" s="57"/>
      <c r="I70" s="134"/>
      <c r="J70" s="57"/>
      <c r="K70" s="58"/>
    </row>
    <row r="74" spans="2:12" s="1" customFormat="1" ht="6.95" customHeight="1">
      <c r="B74" s="59"/>
      <c r="C74" s="60"/>
      <c r="D74" s="60"/>
      <c r="E74" s="60"/>
      <c r="F74" s="60"/>
      <c r="G74" s="60"/>
      <c r="H74" s="60"/>
      <c r="I74" s="135"/>
      <c r="J74" s="60"/>
      <c r="K74" s="60"/>
      <c r="L74" s="41"/>
    </row>
    <row r="75" spans="2:12" s="1" customFormat="1" ht="36.950000000000003" customHeight="1">
      <c r="B75" s="41"/>
      <c r="C75" s="61" t="s">
        <v>145</v>
      </c>
      <c r="L75" s="41"/>
    </row>
    <row r="76" spans="2:12" s="1" customFormat="1" ht="6.95" customHeight="1">
      <c r="B76" s="41"/>
      <c r="L76" s="41"/>
    </row>
    <row r="77" spans="2:12" s="1" customFormat="1" ht="14.45" customHeight="1">
      <c r="B77" s="41"/>
      <c r="C77" s="63" t="s">
        <v>19</v>
      </c>
      <c r="L77" s="41"/>
    </row>
    <row r="78" spans="2:12" s="1" customFormat="1" ht="22.5" customHeight="1">
      <c r="B78" s="41"/>
      <c r="E78" s="375" t="str">
        <f>E7</f>
        <v>ZTV pro výstavbu rodinných domů K Domašínu</v>
      </c>
      <c r="F78" s="376"/>
      <c r="G78" s="376"/>
      <c r="H78" s="376"/>
      <c r="L78" s="41"/>
    </row>
    <row r="79" spans="2:12">
      <c r="B79" s="28"/>
      <c r="C79" s="63" t="s">
        <v>128</v>
      </c>
      <c r="L79" s="28"/>
    </row>
    <row r="80" spans="2:12" s="1" customFormat="1" ht="22.5" customHeight="1">
      <c r="B80" s="41"/>
      <c r="E80" s="375" t="s">
        <v>718</v>
      </c>
      <c r="F80" s="377"/>
      <c r="G80" s="377"/>
      <c r="H80" s="377"/>
      <c r="L80" s="41"/>
    </row>
    <row r="81" spans="2:65" s="1" customFormat="1" ht="14.45" customHeight="1">
      <c r="B81" s="41"/>
      <c r="C81" s="63" t="s">
        <v>719</v>
      </c>
      <c r="L81" s="41"/>
    </row>
    <row r="82" spans="2:65" s="1" customFormat="1" ht="23.25" customHeight="1">
      <c r="B82" s="41"/>
      <c r="E82" s="348" t="str">
        <f>E11</f>
        <v>21 - hlavní řad</v>
      </c>
      <c r="F82" s="377"/>
      <c r="G82" s="377"/>
      <c r="H82" s="377"/>
      <c r="L82" s="41"/>
    </row>
    <row r="83" spans="2:65" s="1" customFormat="1" ht="6.95" customHeight="1">
      <c r="B83" s="41"/>
      <c r="L83" s="41"/>
    </row>
    <row r="84" spans="2:65" s="1" customFormat="1" ht="18" customHeight="1">
      <c r="B84" s="41"/>
      <c r="C84" s="63" t="s">
        <v>23</v>
      </c>
      <c r="F84" s="156" t="str">
        <f>F14</f>
        <v>k.ú.Studená</v>
      </c>
      <c r="I84" s="157" t="s">
        <v>25</v>
      </c>
      <c r="J84" s="67" t="str">
        <f>IF(J14="","",J14)</f>
        <v>12.4.2017</v>
      </c>
      <c r="L84" s="41"/>
    </row>
    <row r="85" spans="2:65" s="1" customFormat="1" ht="6.95" customHeight="1">
      <c r="B85" s="41"/>
      <c r="L85" s="41"/>
    </row>
    <row r="86" spans="2:65" s="1" customFormat="1">
      <c r="B86" s="41"/>
      <c r="C86" s="63" t="s">
        <v>27</v>
      </c>
      <c r="F86" s="156" t="str">
        <f>E17</f>
        <v xml:space="preserve"> </v>
      </c>
      <c r="I86" s="157" t="s">
        <v>33</v>
      </c>
      <c r="J86" s="156" t="str">
        <f>E23</f>
        <v>Ing. Marie Buzková, Jindřichův Hradec</v>
      </c>
      <c r="L86" s="41"/>
    </row>
    <row r="87" spans="2:65" s="1" customFormat="1" ht="14.45" customHeight="1">
      <c r="B87" s="41"/>
      <c r="C87" s="63" t="s">
        <v>31</v>
      </c>
      <c r="F87" s="156" t="str">
        <f>IF(E20="","",E20)</f>
        <v/>
      </c>
      <c r="L87" s="41"/>
    </row>
    <row r="88" spans="2:65" s="1" customFormat="1" ht="10.35" customHeight="1">
      <c r="B88" s="41"/>
      <c r="L88" s="41"/>
    </row>
    <row r="89" spans="2:65" s="10" customFormat="1" ht="29.25" customHeight="1">
      <c r="B89" s="158"/>
      <c r="C89" s="159" t="s">
        <v>146</v>
      </c>
      <c r="D89" s="160" t="s">
        <v>57</v>
      </c>
      <c r="E89" s="160" t="s">
        <v>53</v>
      </c>
      <c r="F89" s="160" t="s">
        <v>147</v>
      </c>
      <c r="G89" s="160" t="s">
        <v>148</v>
      </c>
      <c r="H89" s="160" t="s">
        <v>149</v>
      </c>
      <c r="I89" s="161" t="s">
        <v>150</v>
      </c>
      <c r="J89" s="160" t="s">
        <v>132</v>
      </c>
      <c r="K89" s="162" t="s">
        <v>151</v>
      </c>
      <c r="L89" s="158"/>
      <c r="M89" s="73" t="s">
        <v>152</v>
      </c>
      <c r="N89" s="74" t="s">
        <v>42</v>
      </c>
      <c r="O89" s="74" t="s">
        <v>153</v>
      </c>
      <c r="P89" s="74" t="s">
        <v>154</v>
      </c>
      <c r="Q89" s="74" t="s">
        <v>155</v>
      </c>
      <c r="R89" s="74" t="s">
        <v>156</v>
      </c>
      <c r="S89" s="74" t="s">
        <v>157</v>
      </c>
      <c r="T89" s="75" t="s">
        <v>158</v>
      </c>
    </row>
    <row r="90" spans="2:65" s="1" customFormat="1" ht="29.25" customHeight="1">
      <c r="B90" s="41"/>
      <c r="C90" s="77" t="s">
        <v>133</v>
      </c>
      <c r="J90" s="163">
        <f>BK90</f>
        <v>0</v>
      </c>
      <c r="L90" s="41"/>
      <c r="M90" s="76"/>
      <c r="N90" s="68"/>
      <c r="O90" s="68"/>
      <c r="P90" s="164">
        <f>P91</f>
        <v>0</v>
      </c>
      <c r="Q90" s="68"/>
      <c r="R90" s="164">
        <f>R91</f>
        <v>178.21385323000001</v>
      </c>
      <c r="S90" s="68"/>
      <c r="T90" s="165">
        <f>T91</f>
        <v>3.7592000000000003</v>
      </c>
      <c r="AT90" s="24" t="s">
        <v>71</v>
      </c>
      <c r="AU90" s="24" t="s">
        <v>134</v>
      </c>
      <c r="BK90" s="166">
        <f>BK91</f>
        <v>0</v>
      </c>
    </row>
    <row r="91" spans="2:65" s="11" customFormat="1" ht="37.35" customHeight="1">
      <c r="B91" s="167"/>
      <c r="D91" s="168" t="s">
        <v>71</v>
      </c>
      <c r="E91" s="169" t="s">
        <v>159</v>
      </c>
      <c r="F91" s="169" t="s">
        <v>160</v>
      </c>
      <c r="I91" s="170"/>
      <c r="J91" s="171">
        <f>BK91</f>
        <v>0</v>
      </c>
      <c r="L91" s="167"/>
      <c r="M91" s="172"/>
      <c r="N91" s="173"/>
      <c r="O91" s="173"/>
      <c r="P91" s="174">
        <f>P92+P248+P252+P262+P321+P324+P334</f>
        <v>0</v>
      </c>
      <c r="Q91" s="173"/>
      <c r="R91" s="174">
        <f>R92+R248+R252+R262+R321+R324+R334</f>
        <v>178.21385323000001</v>
      </c>
      <c r="S91" s="173"/>
      <c r="T91" s="175">
        <f>T92+T248+T252+T262+T321+T324+T334</f>
        <v>3.7592000000000003</v>
      </c>
      <c r="AR91" s="168" t="s">
        <v>80</v>
      </c>
      <c r="AT91" s="176" t="s">
        <v>71</v>
      </c>
      <c r="AU91" s="176" t="s">
        <v>72</v>
      </c>
      <c r="AY91" s="168" t="s">
        <v>161</v>
      </c>
      <c r="BK91" s="177">
        <f>BK92+BK248+BK252+BK262+BK321+BK324+BK334</f>
        <v>0</v>
      </c>
    </row>
    <row r="92" spans="2:65" s="11" customFormat="1" ht="19.899999999999999" customHeight="1">
      <c r="B92" s="167"/>
      <c r="D92" s="178" t="s">
        <v>71</v>
      </c>
      <c r="E92" s="179" t="s">
        <v>80</v>
      </c>
      <c r="F92" s="179" t="s">
        <v>162</v>
      </c>
      <c r="I92" s="170"/>
      <c r="J92" s="180">
        <f>BK92</f>
        <v>0</v>
      </c>
      <c r="L92" s="167"/>
      <c r="M92" s="172"/>
      <c r="N92" s="173"/>
      <c r="O92" s="173"/>
      <c r="P92" s="174">
        <f>SUM(P93:P247)</f>
        <v>0</v>
      </c>
      <c r="Q92" s="173"/>
      <c r="R92" s="174">
        <f>SUM(R93:R247)</f>
        <v>173.03243173000001</v>
      </c>
      <c r="S92" s="173"/>
      <c r="T92" s="175">
        <f>SUM(T93:T247)</f>
        <v>0</v>
      </c>
      <c r="AR92" s="168" t="s">
        <v>80</v>
      </c>
      <c r="AT92" s="176" t="s">
        <v>71</v>
      </c>
      <c r="AU92" s="176" t="s">
        <v>80</v>
      </c>
      <c r="AY92" s="168" t="s">
        <v>161</v>
      </c>
      <c r="BK92" s="177">
        <f>SUM(BK93:BK247)</f>
        <v>0</v>
      </c>
    </row>
    <row r="93" spans="2:65" s="1" customFormat="1" ht="31.5" customHeight="1">
      <c r="B93" s="181"/>
      <c r="C93" s="182" t="s">
        <v>80</v>
      </c>
      <c r="D93" s="182" t="s">
        <v>163</v>
      </c>
      <c r="E93" s="183" t="s">
        <v>721</v>
      </c>
      <c r="F93" s="184" t="s">
        <v>722</v>
      </c>
      <c r="G93" s="185" t="s">
        <v>189</v>
      </c>
      <c r="H93" s="186">
        <v>162.21</v>
      </c>
      <c r="I93" s="187"/>
      <c r="J93" s="188">
        <f>ROUND(I93*H93,2)</f>
        <v>0</v>
      </c>
      <c r="K93" s="184" t="s">
        <v>167</v>
      </c>
      <c r="L93" s="41"/>
      <c r="M93" s="189" t="s">
        <v>5</v>
      </c>
      <c r="N93" s="190" t="s">
        <v>43</v>
      </c>
      <c r="O93" s="42"/>
      <c r="P93" s="191">
        <f>O93*H93</f>
        <v>0</v>
      </c>
      <c r="Q93" s="191">
        <v>0</v>
      </c>
      <c r="R93" s="191">
        <f>Q93*H93</f>
        <v>0</v>
      </c>
      <c r="S93" s="191">
        <v>0</v>
      </c>
      <c r="T93" s="192">
        <f>S93*H93</f>
        <v>0</v>
      </c>
      <c r="AR93" s="24" t="s">
        <v>168</v>
      </c>
      <c r="AT93" s="24" t="s">
        <v>163</v>
      </c>
      <c r="AU93" s="24" t="s">
        <v>83</v>
      </c>
      <c r="AY93" s="24" t="s">
        <v>161</v>
      </c>
      <c r="BE93" s="193">
        <f>IF(N93="základní",J93,0)</f>
        <v>0</v>
      </c>
      <c r="BF93" s="193">
        <f>IF(N93="snížená",J93,0)</f>
        <v>0</v>
      </c>
      <c r="BG93" s="193">
        <f>IF(N93="zákl. přenesená",J93,0)</f>
        <v>0</v>
      </c>
      <c r="BH93" s="193">
        <f>IF(N93="sníž. přenesená",J93,0)</f>
        <v>0</v>
      </c>
      <c r="BI93" s="193">
        <f>IF(N93="nulová",J93,0)</f>
        <v>0</v>
      </c>
      <c r="BJ93" s="24" t="s">
        <v>80</v>
      </c>
      <c r="BK93" s="193">
        <f>ROUND(I93*H93,2)</f>
        <v>0</v>
      </c>
      <c r="BL93" s="24" t="s">
        <v>168</v>
      </c>
      <c r="BM93" s="24" t="s">
        <v>723</v>
      </c>
    </row>
    <row r="94" spans="2:65" s="1" customFormat="1" ht="175.5">
      <c r="B94" s="41"/>
      <c r="D94" s="194" t="s">
        <v>170</v>
      </c>
      <c r="F94" s="195" t="s">
        <v>724</v>
      </c>
      <c r="I94" s="196"/>
      <c r="L94" s="41"/>
      <c r="M94" s="197"/>
      <c r="N94" s="42"/>
      <c r="O94" s="42"/>
      <c r="P94" s="42"/>
      <c r="Q94" s="42"/>
      <c r="R94" s="42"/>
      <c r="S94" s="42"/>
      <c r="T94" s="70"/>
      <c r="AT94" s="24" t="s">
        <v>170</v>
      </c>
      <c r="AU94" s="24" t="s">
        <v>83</v>
      </c>
    </row>
    <row r="95" spans="2:65" s="12" customFormat="1" ht="13.5">
      <c r="B95" s="198"/>
      <c r="D95" s="194" t="s">
        <v>172</v>
      </c>
      <c r="E95" s="207" t="s">
        <v>5</v>
      </c>
      <c r="F95" s="208" t="s">
        <v>725</v>
      </c>
      <c r="H95" s="209">
        <v>23.581</v>
      </c>
      <c r="I95" s="203"/>
      <c r="L95" s="198"/>
      <c r="M95" s="204"/>
      <c r="N95" s="205"/>
      <c r="O95" s="205"/>
      <c r="P95" s="205"/>
      <c r="Q95" s="205"/>
      <c r="R95" s="205"/>
      <c r="S95" s="205"/>
      <c r="T95" s="206"/>
      <c r="AT95" s="207" t="s">
        <v>172</v>
      </c>
      <c r="AU95" s="207" t="s">
        <v>83</v>
      </c>
      <c r="AV95" s="12" t="s">
        <v>83</v>
      </c>
      <c r="AW95" s="12" t="s">
        <v>35</v>
      </c>
      <c r="AX95" s="12" t="s">
        <v>72</v>
      </c>
      <c r="AY95" s="207" t="s">
        <v>161</v>
      </c>
    </row>
    <row r="96" spans="2:65" s="12" customFormat="1" ht="13.5">
      <c r="B96" s="198"/>
      <c r="D96" s="194" t="s">
        <v>172</v>
      </c>
      <c r="E96" s="207" t="s">
        <v>5</v>
      </c>
      <c r="F96" s="208" t="s">
        <v>726</v>
      </c>
      <c r="H96" s="209">
        <v>59.27</v>
      </c>
      <c r="I96" s="203"/>
      <c r="L96" s="198"/>
      <c r="M96" s="204"/>
      <c r="N96" s="205"/>
      <c r="O96" s="205"/>
      <c r="P96" s="205"/>
      <c r="Q96" s="205"/>
      <c r="R96" s="205"/>
      <c r="S96" s="205"/>
      <c r="T96" s="206"/>
      <c r="AT96" s="207" t="s">
        <v>172</v>
      </c>
      <c r="AU96" s="207" t="s">
        <v>83</v>
      </c>
      <c r="AV96" s="12" t="s">
        <v>83</v>
      </c>
      <c r="AW96" s="12" t="s">
        <v>35</v>
      </c>
      <c r="AX96" s="12" t="s">
        <v>72</v>
      </c>
      <c r="AY96" s="207" t="s">
        <v>161</v>
      </c>
    </row>
    <row r="97" spans="2:65" s="12" customFormat="1" ht="13.5">
      <c r="B97" s="198"/>
      <c r="D97" s="194" t="s">
        <v>172</v>
      </c>
      <c r="E97" s="207" t="s">
        <v>5</v>
      </c>
      <c r="F97" s="208" t="s">
        <v>727</v>
      </c>
      <c r="H97" s="209">
        <v>108.636</v>
      </c>
      <c r="I97" s="203"/>
      <c r="L97" s="198"/>
      <c r="M97" s="204"/>
      <c r="N97" s="205"/>
      <c r="O97" s="205"/>
      <c r="P97" s="205"/>
      <c r="Q97" s="205"/>
      <c r="R97" s="205"/>
      <c r="S97" s="205"/>
      <c r="T97" s="206"/>
      <c r="AT97" s="207" t="s">
        <v>172</v>
      </c>
      <c r="AU97" s="207" t="s">
        <v>83</v>
      </c>
      <c r="AV97" s="12" t="s">
        <v>83</v>
      </c>
      <c r="AW97" s="12" t="s">
        <v>35</v>
      </c>
      <c r="AX97" s="12" t="s">
        <v>72</v>
      </c>
      <c r="AY97" s="207" t="s">
        <v>161</v>
      </c>
    </row>
    <row r="98" spans="2:65" s="12" customFormat="1" ht="13.5">
      <c r="B98" s="198"/>
      <c r="D98" s="194" t="s">
        <v>172</v>
      </c>
      <c r="E98" s="207" t="s">
        <v>5</v>
      </c>
      <c r="F98" s="208" t="s">
        <v>728</v>
      </c>
      <c r="H98" s="209">
        <v>55.457999999999998</v>
      </c>
      <c r="I98" s="203"/>
      <c r="L98" s="198"/>
      <c r="M98" s="204"/>
      <c r="N98" s="205"/>
      <c r="O98" s="205"/>
      <c r="P98" s="205"/>
      <c r="Q98" s="205"/>
      <c r="R98" s="205"/>
      <c r="S98" s="205"/>
      <c r="T98" s="206"/>
      <c r="AT98" s="207" t="s">
        <v>172</v>
      </c>
      <c r="AU98" s="207" t="s">
        <v>83</v>
      </c>
      <c r="AV98" s="12" t="s">
        <v>83</v>
      </c>
      <c r="AW98" s="12" t="s">
        <v>35</v>
      </c>
      <c r="AX98" s="12" t="s">
        <v>72</v>
      </c>
      <c r="AY98" s="207" t="s">
        <v>161</v>
      </c>
    </row>
    <row r="99" spans="2:65" s="12" customFormat="1" ht="13.5">
      <c r="B99" s="198"/>
      <c r="D99" s="194" t="s">
        <v>172</v>
      </c>
      <c r="E99" s="207" t="s">
        <v>5</v>
      </c>
      <c r="F99" s="208" t="s">
        <v>729</v>
      </c>
      <c r="H99" s="209">
        <v>77.474000000000004</v>
      </c>
      <c r="I99" s="203"/>
      <c r="L99" s="198"/>
      <c r="M99" s="204"/>
      <c r="N99" s="205"/>
      <c r="O99" s="205"/>
      <c r="P99" s="205"/>
      <c r="Q99" s="205"/>
      <c r="R99" s="205"/>
      <c r="S99" s="205"/>
      <c r="T99" s="206"/>
      <c r="AT99" s="207" t="s">
        <v>172</v>
      </c>
      <c r="AU99" s="207" t="s">
        <v>83</v>
      </c>
      <c r="AV99" s="12" t="s">
        <v>83</v>
      </c>
      <c r="AW99" s="12" t="s">
        <v>35</v>
      </c>
      <c r="AX99" s="12" t="s">
        <v>72</v>
      </c>
      <c r="AY99" s="207" t="s">
        <v>161</v>
      </c>
    </row>
    <row r="100" spans="2:65" s="13" customFormat="1" ht="13.5">
      <c r="B100" s="210"/>
      <c r="D100" s="194" t="s">
        <v>172</v>
      </c>
      <c r="E100" s="211" t="s">
        <v>5</v>
      </c>
      <c r="F100" s="212" t="s">
        <v>730</v>
      </c>
      <c r="H100" s="213">
        <v>324.41899999999998</v>
      </c>
      <c r="I100" s="214"/>
      <c r="L100" s="210"/>
      <c r="M100" s="215"/>
      <c r="N100" s="216"/>
      <c r="O100" s="216"/>
      <c r="P100" s="216"/>
      <c r="Q100" s="216"/>
      <c r="R100" s="216"/>
      <c r="S100" s="216"/>
      <c r="T100" s="217"/>
      <c r="AT100" s="211" t="s">
        <v>172</v>
      </c>
      <c r="AU100" s="211" t="s">
        <v>83</v>
      </c>
      <c r="AV100" s="13" t="s">
        <v>180</v>
      </c>
      <c r="AW100" s="13" t="s">
        <v>35</v>
      </c>
      <c r="AX100" s="13" t="s">
        <v>72</v>
      </c>
      <c r="AY100" s="211" t="s">
        <v>161</v>
      </c>
    </row>
    <row r="101" spans="2:65" s="12" customFormat="1" ht="13.5">
      <c r="B101" s="198"/>
      <c r="D101" s="194" t="s">
        <v>172</v>
      </c>
      <c r="E101" s="207" t="s">
        <v>5</v>
      </c>
      <c r="F101" s="208" t="s">
        <v>5</v>
      </c>
      <c r="H101" s="209">
        <v>0</v>
      </c>
      <c r="I101" s="203"/>
      <c r="L101" s="198"/>
      <c r="M101" s="204"/>
      <c r="N101" s="205"/>
      <c r="O101" s="205"/>
      <c r="P101" s="205"/>
      <c r="Q101" s="205"/>
      <c r="R101" s="205"/>
      <c r="S101" s="205"/>
      <c r="T101" s="206"/>
      <c r="AT101" s="207" t="s">
        <v>172</v>
      </c>
      <c r="AU101" s="207" t="s">
        <v>83</v>
      </c>
      <c r="AV101" s="12" t="s">
        <v>83</v>
      </c>
      <c r="AW101" s="12" t="s">
        <v>35</v>
      </c>
      <c r="AX101" s="12" t="s">
        <v>72</v>
      </c>
      <c r="AY101" s="207" t="s">
        <v>161</v>
      </c>
    </row>
    <row r="102" spans="2:65" s="14" customFormat="1" ht="13.5">
      <c r="B102" s="218"/>
      <c r="D102" s="194" t="s">
        <v>172</v>
      </c>
      <c r="E102" s="237" t="s">
        <v>5</v>
      </c>
      <c r="F102" s="238" t="s">
        <v>211</v>
      </c>
      <c r="H102" s="239">
        <v>324.41899999999998</v>
      </c>
      <c r="I102" s="222"/>
      <c r="L102" s="218"/>
      <c r="M102" s="223"/>
      <c r="N102" s="224"/>
      <c r="O102" s="224"/>
      <c r="P102" s="224"/>
      <c r="Q102" s="224"/>
      <c r="R102" s="224"/>
      <c r="S102" s="224"/>
      <c r="T102" s="225"/>
      <c r="AT102" s="226" t="s">
        <v>172</v>
      </c>
      <c r="AU102" s="226" t="s">
        <v>83</v>
      </c>
      <c r="AV102" s="14" t="s">
        <v>168</v>
      </c>
      <c r="AW102" s="14" t="s">
        <v>35</v>
      </c>
      <c r="AX102" s="14" t="s">
        <v>72</v>
      </c>
      <c r="AY102" s="226" t="s">
        <v>161</v>
      </c>
    </row>
    <row r="103" spans="2:65" s="12" customFormat="1" ht="13.5">
      <c r="B103" s="198"/>
      <c r="D103" s="199" t="s">
        <v>172</v>
      </c>
      <c r="E103" s="200" t="s">
        <v>5</v>
      </c>
      <c r="F103" s="201" t="s">
        <v>731</v>
      </c>
      <c r="H103" s="202">
        <v>162.21</v>
      </c>
      <c r="I103" s="203"/>
      <c r="L103" s="198"/>
      <c r="M103" s="204"/>
      <c r="N103" s="205"/>
      <c r="O103" s="205"/>
      <c r="P103" s="205"/>
      <c r="Q103" s="205"/>
      <c r="R103" s="205"/>
      <c r="S103" s="205"/>
      <c r="T103" s="206"/>
      <c r="AT103" s="207" t="s">
        <v>172</v>
      </c>
      <c r="AU103" s="207" t="s">
        <v>83</v>
      </c>
      <c r="AV103" s="12" t="s">
        <v>83</v>
      </c>
      <c r="AW103" s="12" t="s">
        <v>35</v>
      </c>
      <c r="AX103" s="12" t="s">
        <v>80</v>
      </c>
      <c r="AY103" s="207" t="s">
        <v>161</v>
      </c>
    </row>
    <row r="104" spans="2:65" s="1" customFormat="1" ht="31.5" customHeight="1">
      <c r="B104" s="181"/>
      <c r="C104" s="182" t="s">
        <v>83</v>
      </c>
      <c r="D104" s="182" t="s">
        <v>163</v>
      </c>
      <c r="E104" s="183" t="s">
        <v>732</v>
      </c>
      <c r="F104" s="184" t="s">
        <v>733</v>
      </c>
      <c r="G104" s="185" t="s">
        <v>189</v>
      </c>
      <c r="H104" s="186">
        <v>162.21</v>
      </c>
      <c r="I104" s="187"/>
      <c r="J104" s="188">
        <f>ROUND(I104*H104,2)</f>
        <v>0</v>
      </c>
      <c r="K104" s="184" t="s">
        <v>167</v>
      </c>
      <c r="L104" s="41"/>
      <c r="M104" s="189" t="s">
        <v>5</v>
      </c>
      <c r="N104" s="190" t="s">
        <v>43</v>
      </c>
      <c r="O104" s="42"/>
      <c r="P104" s="191">
        <f>O104*H104</f>
        <v>0</v>
      </c>
      <c r="Q104" s="191">
        <v>0</v>
      </c>
      <c r="R104" s="191">
        <f>Q104*H104</f>
        <v>0</v>
      </c>
      <c r="S104" s="191">
        <v>0</v>
      </c>
      <c r="T104" s="192">
        <f>S104*H104</f>
        <v>0</v>
      </c>
      <c r="AR104" s="24" t="s">
        <v>168</v>
      </c>
      <c r="AT104" s="24" t="s">
        <v>163</v>
      </c>
      <c r="AU104" s="24" t="s">
        <v>83</v>
      </c>
      <c r="AY104" s="24" t="s">
        <v>161</v>
      </c>
      <c r="BE104" s="193">
        <f>IF(N104="základní",J104,0)</f>
        <v>0</v>
      </c>
      <c r="BF104" s="193">
        <f>IF(N104="snížená",J104,0)</f>
        <v>0</v>
      </c>
      <c r="BG104" s="193">
        <f>IF(N104="zákl. přenesená",J104,0)</f>
        <v>0</v>
      </c>
      <c r="BH104" s="193">
        <f>IF(N104="sníž. přenesená",J104,0)</f>
        <v>0</v>
      </c>
      <c r="BI104" s="193">
        <f>IF(N104="nulová",J104,0)</f>
        <v>0</v>
      </c>
      <c r="BJ104" s="24" t="s">
        <v>80</v>
      </c>
      <c r="BK104" s="193">
        <f>ROUND(I104*H104,2)</f>
        <v>0</v>
      </c>
      <c r="BL104" s="24" t="s">
        <v>168</v>
      </c>
      <c r="BM104" s="24" t="s">
        <v>734</v>
      </c>
    </row>
    <row r="105" spans="2:65" s="1" customFormat="1" ht="175.5">
      <c r="B105" s="41"/>
      <c r="D105" s="194" t="s">
        <v>170</v>
      </c>
      <c r="F105" s="195" t="s">
        <v>724</v>
      </c>
      <c r="I105" s="196"/>
      <c r="L105" s="41"/>
      <c r="M105" s="197"/>
      <c r="N105" s="42"/>
      <c r="O105" s="42"/>
      <c r="P105" s="42"/>
      <c r="Q105" s="42"/>
      <c r="R105" s="42"/>
      <c r="S105" s="42"/>
      <c r="T105" s="70"/>
      <c r="AT105" s="24" t="s">
        <v>170</v>
      </c>
      <c r="AU105" s="24" t="s">
        <v>83</v>
      </c>
    </row>
    <row r="106" spans="2:65" s="12" customFormat="1" ht="13.5">
      <c r="B106" s="198"/>
      <c r="D106" s="194" t="s">
        <v>172</v>
      </c>
      <c r="E106" s="207" t="s">
        <v>5</v>
      </c>
      <c r="F106" s="208" t="s">
        <v>725</v>
      </c>
      <c r="H106" s="209">
        <v>23.581</v>
      </c>
      <c r="I106" s="203"/>
      <c r="L106" s="198"/>
      <c r="M106" s="204"/>
      <c r="N106" s="205"/>
      <c r="O106" s="205"/>
      <c r="P106" s="205"/>
      <c r="Q106" s="205"/>
      <c r="R106" s="205"/>
      <c r="S106" s="205"/>
      <c r="T106" s="206"/>
      <c r="AT106" s="207" t="s">
        <v>172</v>
      </c>
      <c r="AU106" s="207" t="s">
        <v>83</v>
      </c>
      <c r="AV106" s="12" t="s">
        <v>83</v>
      </c>
      <c r="AW106" s="12" t="s">
        <v>35</v>
      </c>
      <c r="AX106" s="12" t="s">
        <v>72</v>
      </c>
      <c r="AY106" s="207" t="s">
        <v>161</v>
      </c>
    </row>
    <row r="107" spans="2:65" s="12" customFormat="1" ht="13.5">
      <c r="B107" s="198"/>
      <c r="D107" s="194" t="s">
        <v>172</v>
      </c>
      <c r="E107" s="207" t="s">
        <v>5</v>
      </c>
      <c r="F107" s="208" t="s">
        <v>726</v>
      </c>
      <c r="H107" s="209">
        <v>59.27</v>
      </c>
      <c r="I107" s="203"/>
      <c r="L107" s="198"/>
      <c r="M107" s="204"/>
      <c r="N107" s="205"/>
      <c r="O107" s="205"/>
      <c r="P107" s="205"/>
      <c r="Q107" s="205"/>
      <c r="R107" s="205"/>
      <c r="S107" s="205"/>
      <c r="T107" s="206"/>
      <c r="AT107" s="207" t="s">
        <v>172</v>
      </c>
      <c r="AU107" s="207" t="s">
        <v>83</v>
      </c>
      <c r="AV107" s="12" t="s">
        <v>83</v>
      </c>
      <c r="AW107" s="12" t="s">
        <v>35</v>
      </c>
      <c r="AX107" s="12" t="s">
        <v>72</v>
      </c>
      <c r="AY107" s="207" t="s">
        <v>161</v>
      </c>
    </row>
    <row r="108" spans="2:65" s="12" customFormat="1" ht="13.5">
      <c r="B108" s="198"/>
      <c r="D108" s="194" t="s">
        <v>172</v>
      </c>
      <c r="E108" s="207" t="s">
        <v>5</v>
      </c>
      <c r="F108" s="208" t="s">
        <v>727</v>
      </c>
      <c r="H108" s="209">
        <v>108.636</v>
      </c>
      <c r="I108" s="203"/>
      <c r="L108" s="198"/>
      <c r="M108" s="204"/>
      <c r="N108" s="205"/>
      <c r="O108" s="205"/>
      <c r="P108" s="205"/>
      <c r="Q108" s="205"/>
      <c r="R108" s="205"/>
      <c r="S108" s="205"/>
      <c r="T108" s="206"/>
      <c r="AT108" s="207" t="s">
        <v>172</v>
      </c>
      <c r="AU108" s="207" t="s">
        <v>83</v>
      </c>
      <c r="AV108" s="12" t="s">
        <v>83</v>
      </c>
      <c r="AW108" s="12" t="s">
        <v>35</v>
      </c>
      <c r="AX108" s="12" t="s">
        <v>72</v>
      </c>
      <c r="AY108" s="207" t="s">
        <v>161</v>
      </c>
    </row>
    <row r="109" spans="2:65" s="12" customFormat="1" ht="13.5">
      <c r="B109" s="198"/>
      <c r="D109" s="194" t="s">
        <v>172</v>
      </c>
      <c r="E109" s="207" t="s">
        <v>5</v>
      </c>
      <c r="F109" s="208" t="s">
        <v>728</v>
      </c>
      <c r="H109" s="209">
        <v>55.457999999999998</v>
      </c>
      <c r="I109" s="203"/>
      <c r="L109" s="198"/>
      <c r="M109" s="204"/>
      <c r="N109" s="205"/>
      <c r="O109" s="205"/>
      <c r="P109" s="205"/>
      <c r="Q109" s="205"/>
      <c r="R109" s="205"/>
      <c r="S109" s="205"/>
      <c r="T109" s="206"/>
      <c r="AT109" s="207" t="s">
        <v>172</v>
      </c>
      <c r="AU109" s="207" t="s">
        <v>83</v>
      </c>
      <c r="AV109" s="12" t="s">
        <v>83</v>
      </c>
      <c r="AW109" s="12" t="s">
        <v>35</v>
      </c>
      <c r="AX109" s="12" t="s">
        <v>72</v>
      </c>
      <c r="AY109" s="207" t="s">
        <v>161</v>
      </c>
    </row>
    <row r="110" spans="2:65" s="12" customFormat="1" ht="13.5">
      <c r="B110" s="198"/>
      <c r="D110" s="194" t="s">
        <v>172</v>
      </c>
      <c r="E110" s="207" t="s">
        <v>5</v>
      </c>
      <c r="F110" s="208" t="s">
        <v>729</v>
      </c>
      <c r="H110" s="209">
        <v>77.474000000000004</v>
      </c>
      <c r="I110" s="203"/>
      <c r="L110" s="198"/>
      <c r="M110" s="204"/>
      <c r="N110" s="205"/>
      <c r="O110" s="205"/>
      <c r="P110" s="205"/>
      <c r="Q110" s="205"/>
      <c r="R110" s="205"/>
      <c r="S110" s="205"/>
      <c r="T110" s="206"/>
      <c r="AT110" s="207" t="s">
        <v>172</v>
      </c>
      <c r="AU110" s="207" t="s">
        <v>83</v>
      </c>
      <c r="AV110" s="12" t="s">
        <v>83</v>
      </c>
      <c r="AW110" s="12" t="s">
        <v>35</v>
      </c>
      <c r="AX110" s="12" t="s">
        <v>72</v>
      </c>
      <c r="AY110" s="207" t="s">
        <v>161</v>
      </c>
    </row>
    <row r="111" spans="2:65" s="13" customFormat="1" ht="13.5">
      <c r="B111" s="210"/>
      <c r="D111" s="194" t="s">
        <v>172</v>
      </c>
      <c r="E111" s="211" t="s">
        <v>5</v>
      </c>
      <c r="F111" s="212" t="s">
        <v>730</v>
      </c>
      <c r="H111" s="213">
        <v>324.41899999999998</v>
      </c>
      <c r="I111" s="214"/>
      <c r="L111" s="210"/>
      <c r="M111" s="215"/>
      <c r="N111" s="216"/>
      <c r="O111" s="216"/>
      <c r="P111" s="216"/>
      <c r="Q111" s="216"/>
      <c r="R111" s="216"/>
      <c r="S111" s="216"/>
      <c r="T111" s="217"/>
      <c r="AT111" s="211" t="s">
        <v>172</v>
      </c>
      <c r="AU111" s="211" t="s">
        <v>83</v>
      </c>
      <c r="AV111" s="13" t="s">
        <v>180</v>
      </c>
      <c r="AW111" s="13" t="s">
        <v>35</v>
      </c>
      <c r="AX111" s="13" t="s">
        <v>72</v>
      </c>
      <c r="AY111" s="211" t="s">
        <v>161</v>
      </c>
    </row>
    <row r="112" spans="2:65" s="12" customFormat="1" ht="13.5">
      <c r="B112" s="198"/>
      <c r="D112" s="194" t="s">
        <v>172</v>
      </c>
      <c r="E112" s="207" t="s">
        <v>5</v>
      </c>
      <c r="F112" s="208" t="s">
        <v>5</v>
      </c>
      <c r="H112" s="209">
        <v>0</v>
      </c>
      <c r="I112" s="203"/>
      <c r="L112" s="198"/>
      <c r="M112" s="204"/>
      <c r="N112" s="205"/>
      <c r="O112" s="205"/>
      <c r="P112" s="205"/>
      <c r="Q112" s="205"/>
      <c r="R112" s="205"/>
      <c r="S112" s="205"/>
      <c r="T112" s="206"/>
      <c r="AT112" s="207" t="s">
        <v>172</v>
      </c>
      <c r="AU112" s="207" t="s">
        <v>83</v>
      </c>
      <c r="AV112" s="12" t="s">
        <v>83</v>
      </c>
      <c r="AW112" s="12" t="s">
        <v>35</v>
      </c>
      <c r="AX112" s="12" t="s">
        <v>72</v>
      </c>
      <c r="AY112" s="207" t="s">
        <v>161</v>
      </c>
    </row>
    <row r="113" spans="2:65" s="14" customFormat="1" ht="13.5">
      <c r="B113" s="218"/>
      <c r="D113" s="194" t="s">
        <v>172</v>
      </c>
      <c r="E113" s="237" t="s">
        <v>5</v>
      </c>
      <c r="F113" s="238" t="s">
        <v>211</v>
      </c>
      <c r="H113" s="239">
        <v>324.41899999999998</v>
      </c>
      <c r="I113" s="222"/>
      <c r="L113" s="218"/>
      <c r="M113" s="223"/>
      <c r="N113" s="224"/>
      <c r="O113" s="224"/>
      <c r="P113" s="224"/>
      <c r="Q113" s="224"/>
      <c r="R113" s="224"/>
      <c r="S113" s="224"/>
      <c r="T113" s="225"/>
      <c r="AT113" s="226" t="s">
        <v>172</v>
      </c>
      <c r="AU113" s="226" t="s">
        <v>83</v>
      </c>
      <c r="AV113" s="14" t="s">
        <v>168</v>
      </c>
      <c r="AW113" s="14" t="s">
        <v>35</v>
      </c>
      <c r="AX113" s="14" t="s">
        <v>72</v>
      </c>
      <c r="AY113" s="226" t="s">
        <v>161</v>
      </c>
    </row>
    <row r="114" spans="2:65" s="12" customFormat="1" ht="13.5">
      <c r="B114" s="198"/>
      <c r="D114" s="199" t="s">
        <v>172</v>
      </c>
      <c r="E114" s="200" t="s">
        <v>5</v>
      </c>
      <c r="F114" s="201" t="s">
        <v>731</v>
      </c>
      <c r="H114" s="202">
        <v>162.21</v>
      </c>
      <c r="I114" s="203"/>
      <c r="L114" s="198"/>
      <c r="M114" s="204"/>
      <c r="N114" s="205"/>
      <c r="O114" s="205"/>
      <c r="P114" s="205"/>
      <c r="Q114" s="205"/>
      <c r="R114" s="205"/>
      <c r="S114" s="205"/>
      <c r="T114" s="206"/>
      <c r="AT114" s="207" t="s">
        <v>172</v>
      </c>
      <c r="AU114" s="207" t="s">
        <v>83</v>
      </c>
      <c r="AV114" s="12" t="s">
        <v>83</v>
      </c>
      <c r="AW114" s="12" t="s">
        <v>35</v>
      </c>
      <c r="AX114" s="12" t="s">
        <v>80</v>
      </c>
      <c r="AY114" s="207" t="s">
        <v>161</v>
      </c>
    </row>
    <row r="115" spans="2:65" s="1" customFormat="1" ht="31.5" customHeight="1">
      <c r="B115" s="181"/>
      <c r="C115" s="182" t="s">
        <v>180</v>
      </c>
      <c r="D115" s="182" t="s">
        <v>163</v>
      </c>
      <c r="E115" s="183" t="s">
        <v>735</v>
      </c>
      <c r="F115" s="184" t="s">
        <v>736</v>
      </c>
      <c r="G115" s="185" t="s">
        <v>189</v>
      </c>
      <c r="H115" s="186">
        <v>162.21</v>
      </c>
      <c r="I115" s="187"/>
      <c r="J115" s="188">
        <f>ROUND(I115*H115,2)</f>
        <v>0</v>
      </c>
      <c r="K115" s="184" t="s">
        <v>167</v>
      </c>
      <c r="L115" s="41"/>
      <c r="M115" s="189" t="s">
        <v>5</v>
      </c>
      <c r="N115" s="190" t="s">
        <v>43</v>
      </c>
      <c r="O115" s="42"/>
      <c r="P115" s="191">
        <f>O115*H115</f>
        <v>0</v>
      </c>
      <c r="Q115" s="191">
        <v>0</v>
      </c>
      <c r="R115" s="191">
        <f>Q115*H115</f>
        <v>0</v>
      </c>
      <c r="S115" s="191">
        <v>0</v>
      </c>
      <c r="T115" s="192">
        <f>S115*H115</f>
        <v>0</v>
      </c>
      <c r="AR115" s="24" t="s">
        <v>168</v>
      </c>
      <c r="AT115" s="24" t="s">
        <v>163</v>
      </c>
      <c r="AU115" s="24" t="s">
        <v>83</v>
      </c>
      <c r="AY115" s="24" t="s">
        <v>161</v>
      </c>
      <c r="BE115" s="193">
        <f>IF(N115="základní",J115,0)</f>
        <v>0</v>
      </c>
      <c r="BF115" s="193">
        <f>IF(N115="snížená",J115,0)</f>
        <v>0</v>
      </c>
      <c r="BG115" s="193">
        <f>IF(N115="zákl. přenesená",J115,0)</f>
        <v>0</v>
      </c>
      <c r="BH115" s="193">
        <f>IF(N115="sníž. přenesená",J115,0)</f>
        <v>0</v>
      </c>
      <c r="BI115" s="193">
        <f>IF(N115="nulová",J115,0)</f>
        <v>0</v>
      </c>
      <c r="BJ115" s="24" t="s">
        <v>80</v>
      </c>
      <c r="BK115" s="193">
        <f>ROUND(I115*H115,2)</f>
        <v>0</v>
      </c>
      <c r="BL115" s="24" t="s">
        <v>168</v>
      </c>
      <c r="BM115" s="24" t="s">
        <v>737</v>
      </c>
    </row>
    <row r="116" spans="2:65" s="1" customFormat="1" ht="175.5">
      <c r="B116" s="41"/>
      <c r="D116" s="194" t="s">
        <v>170</v>
      </c>
      <c r="F116" s="195" t="s">
        <v>724</v>
      </c>
      <c r="I116" s="196"/>
      <c r="L116" s="41"/>
      <c r="M116" s="197"/>
      <c r="N116" s="42"/>
      <c r="O116" s="42"/>
      <c r="P116" s="42"/>
      <c r="Q116" s="42"/>
      <c r="R116" s="42"/>
      <c r="S116" s="42"/>
      <c r="T116" s="70"/>
      <c r="AT116" s="24" t="s">
        <v>170</v>
      </c>
      <c r="AU116" s="24" t="s">
        <v>83</v>
      </c>
    </row>
    <row r="117" spans="2:65" s="12" customFormat="1" ht="13.5">
      <c r="B117" s="198"/>
      <c r="D117" s="194" t="s">
        <v>172</v>
      </c>
      <c r="E117" s="207" t="s">
        <v>5</v>
      </c>
      <c r="F117" s="208" t="s">
        <v>725</v>
      </c>
      <c r="H117" s="209">
        <v>23.581</v>
      </c>
      <c r="I117" s="203"/>
      <c r="L117" s="198"/>
      <c r="M117" s="204"/>
      <c r="N117" s="205"/>
      <c r="O117" s="205"/>
      <c r="P117" s="205"/>
      <c r="Q117" s="205"/>
      <c r="R117" s="205"/>
      <c r="S117" s="205"/>
      <c r="T117" s="206"/>
      <c r="AT117" s="207" t="s">
        <v>172</v>
      </c>
      <c r="AU117" s="207" t="s">
        <v>83</v>
      </c>
      <c r="AV117" s="12" t="s">
        <v>83</v>
      </c>
      <c r="AW117" s="12" t="s">
        <v>35</v>
      </c>
      <c r="AX117" s="12" t="s">
        <v>72</v>
      </c>
      <c r="AY117" s="207" t="s">
        <v>161</v>
      </c>
    </row>
    <row r="118" spans="2:65" s="12" customFormat="1" ht="13.5">
      <c r="B118" s="198"/>
      <c r="D118" s="194" t="s">
        <v>172</v>
      </c>
      <c r="E118" s="207" t="s">
        <v>5</v>
      </c>
      <c r="F118" s="208" t="s">
        <v>726</v>
      </c>
      <c r="H118" s="209">
        <v>59.27</v>
      </c>
      <c r="I118" s="203"/>
      <c r="L118" s="198"/>
      <c r="M118" s="204"/>
      <c r="N118" s="205"/>
      <c r="O118" s="205"/>
      <c r="P118" s="205"/>
      <c r="Q118" s="205"/>
      <c r="R118" s="205"/>
      <c r="S118" s="205"/>
      <c r="T118" s="206"/>
      <c r="AT118" s="207" t="s">
        <v>172</v>
      </c>
      <c r="AU118" s="207" t="s">
        <v>83</v>
      </c>
      <c r="AV118" s="12" t="s">
        <v>83</v>
      </c>
      <c r="AW118" s="12" t="s">
        <v>35</v>
      </c>
      <c r="AX118" s="12" t="s">
        <v>72</v>
      </c>
      <c r="AY118" s="207" t="s">
        <v>161</v>
      </c>
    </row>
    <row r="119" spans="2:65" s="12" customFormat="1" ht="13.5">
      <c r="B119" s="198"/>
      <c r="D119" s="194" t="s">
        <v>172</v>
      </c>
      <c r="E119" s="207" t="s">
        <v>5</v>
      </c>
      <c r="F119" s="208" t="s">
        <v>727</v>
      </c>
      <c r="H119" s="209">
        <v>108.636</v>
      </c>
      <c r="I119" s="203"/>
      <c r="L119" s="198"/>
      <c r="M119" s="204"/>
      <c r="N119" s="205"/>
      <c r="O119" s="205"/>
      <c r="P119" s="205"/>
      <c r="Q119" s="205"/>
      <c r="R119" s="205"/>
      <c r="S119" s="205"/>
      <c r="T119" s="206"/>
      <c r="AT119" s="207" t="s">
        <v>172</v>
      </c>
      <c r="AU119" s="207" t="s">
        <v>83</v>
      </c>
      <c r="AV119" s="12" t="s">
        <v>83</v>
      </c>
      <c r="AW119" s="12" t="s">
        <v>35</v>
      </c>
      <c r="AX119" s="12" t="s">
        <v>72</v>
      </c>
      <c r="AY119" s="207" t="s">
        <v>161</v>
      </c>
    </row>
    <row r="120" spans="2:65" s="12" customFormat="1" ht="13.5">
      <c r="B120" s="198"/>
      <c r="D120" s="194" t="s">
        <v>172</v>
      </c>
      <c r="E120" s="207" t="s">
        <v>5</v>
      </c>
      <c r="F120" s="208" t="s">
        <v>728</v>
      </c>
      <c r="H120" s="209">
        <v>55.457999999999998</v>
      </c>
      <c r="I120" s="203"/>
      <c r="L120" s="198"/>
      <c r="M120" s="204"/>
      <c r="N120" s="205"/>
      <c r="O120" s="205"/>
      <c r="P120" s="205"/>
      <c r="Q120" s="205"/>
      <c r="R120" s="205"/>
      <c r="S120" s="205"/>
      <c r="T120" s="206"/>
      <c r="AT120" s="207" t="s">
        <v>172</v>
      </c>
      <c r="AU120" s="207" t="s">
        <v>83</v>
      </c>
      <c r="AV120" s="12" t="s">
        <v>83</v>
      </c>
      <c r="AW120" s="12" t="s">
        <v>35</v>
      </c>
      <c r="AX120" s="12" t="s">
        <v>72</v>
      </c>
      <c r="AY120" s="207" t="s">
        <v>161</v>
      </c>
    </row>
    <row r="121" spans="2:65" s="12" customFormat="1" ht="13.5">
      <c r="B121" s="198"/>
      <c r="D121" s="194" t="s">
        <v>172</v>
      </c>
      <c r="E121" s="207" t="s">
        <v>5</v>
      </c>
      <c r="F121" s="208" t="s">
        <v>729</v>
      </c>
      <c r="H121" s="209">
        <v>77.474000000000004</v>
      </c>
      <c r="I121" s="203"/>
      <c r="L121" s="198"/>
      <c r="M121" s="204"/>
      <c r="N121" s="205"/>
      <c r="O121" s="205"/>
      <c r="P121" s="205"/>
      <c r="Q121" s="205"/>
      <c r="R121" s="205"/>
      <c r="S121" s="205"/>
      <c r="T121" s="206"/>
      <c r="AT121" s="207" t="s">
        <v>172</v>
      </c>
      <c r="AU121" s="207" t="s">
        <v>83</v>
      </c>
      <c r="AV121" s="12" t="s">
        <v>83</v>
      </c>
      <c r="AW121" s="12" t="s">
        <v>35</v>
      </c>
      <c r="AX121" s="12" t="s">
        <v>72</v>
      </c>
      <c r="AY121" s="207" t="s">
        <v>161</v>
      </c>
    </row>
    <row r="122" spans="2:65" s="13" customFormat="1" ht="13.5">
      <c r="B122" s="210"/>
      <c r="D122" s="194" t="s">
        <v>172</v>
      </c>
      <c r="E122" s="211" t="s">
        <v>5</v>
      </c>
      <c r="F122" s="212" t="s">
        <v>730</v>
      </c>
      <c r="H122" s="213">
        <v>324.41899999999998</v>
      </c>
      <c r="I122" s="214"/>
      <c r="L122" s="210"/>
      <c r="M122" s="215"/>
      <c r="N122" s="216"/>
      <c r="O122" s="216"/>
      <c r="P122" s="216"/>
      <c r="Q122" s="216"/>
      <c r="R122" s="216"/>
      <c r="S122" s="216"/>
      <c r="T122" s="217"/>
      <c r="AT122" s="211" t="s">
        <v>172</v>
      </c>
      <c r="AU122" s="211" t="s">
        <v>83</v>
      </c>
      <c r="AV122" s="13" t="s">
        <v>180</v>
      </c>
      <c r="AW122" s="13" t="s">
        <v>35</v>
      </c>
      <c r="AX122" s="13" t="s">
        <v>72</v>
      </c>
      <c r="AY122" s="211" t="s">
        <v>161</v>
      </c>
    </row>
    <row r="123" spans="2:65" s="12" customFormat="1" ht="13.5">
      <c r="B123" s="198"/>
      <c r="D123" s="194" t="s">
        <v>172</v>
      </c>
      <c r="E123" s="207" t="s">
        <v>5</v>
      </c>
      <c r="F123" s="208" t="s">
        <v>5</v>
      </c>
      <c r="H123" s="209">
        <v>0</v>
      </c>
      <c r="I123" s="203"/>
      <c r="L123" s="198"/>
      <c r="M123" s="204"/>
      <c r="N123" s="205"/>
      <c r="O123" s="205"/>
      <c r="P123" s="205"/>
      <c r="Q123" s="205"/>
      <c r="R123" s="205"/>
      <c r="S123" s="205"/>
      <c r="T123" s="206"/>
      <c r="AT123" s="207" t="s">
        <v>172</v>
      </c>
      <c r="AU123" s="207" t="s">
        <v>83</v>
      </c>
      <c r="AV123" s="12" t="s">
        <v>83</v>
      </c>
      <c r="AW123" s="12" t="s">
        <v>35</v>
      </c>
      <c r="AX123" s="12" t="s">
        <v>72</v>
      </c>
      <c r="AY123" s="207" t="s">
        <v>161</v>
      </c>
    </row>
    <row r="124" spans="2:65" s="14" customFormat="1" ht="13.5">
      <c r="B124" s="218"/>
      <c r="D124" s="194" t="s">
        <v>172</v>
      </c>
      <c r="E124" s="237" t="s">
        <v>5</v>
      </c>
      <c r="F124" s="238" t="s">
        <v>211</v>
      </c>
      <c r="H124" s="239">
        <v>324.41899999999998</v>
      </c>
      <c r="I124" s="222"/>
      <c r="L124" s="218"/>
      <c r="M124" s="223"/>
      <c r="N124" s="224"/>
      <c r="O124" s="224"/>
      <c r="P124" s="224"/>
      <c r="Q124" s="224"/>
      <c r="R124" s="224"/>
      <c r="S124" s="224"/>
      <c r="T124" s="225"/>
      <c r="AT124" s="226" t="s">
        <v>172</v>
      </c>
      <c r="AU124" s="226" t="s">
        <v>83</v>
      </c>
      <c r="AV124" s="14" t="s">
        <v>168</v>
      </c>
      <c r="AW124" s="14" t="s">
        <v>35</v>
      </c>
      <c r="AX124" s="14" t="s">
        <v>72</v>
      </c>
      <c r="AY124" s="226" t="s">
        <v>161</v>
      </c>
    </row>
    <row r="125" spans="2:65" s="12" customFormat="1" ht="13.5">
      <c r="B125" s="198"/>
      <c r="D125" s="199" t="s">
        <v>172</v>
      </c>
      <c r="E125" s="200" t="s">
        <v>5</v>
      </c>
      <c r="F125" s="201" t="s">
        <v>731</v>
      </c>
      <c r="H125" s="202">
        <v>162.21</v>
      </c>
      <c r="I125" s="203"/>
      <c r="L125" s="198"/>
      <c r="M125" s="204"/>
      <c r="N125" s="205"/>
      <c r="O125" s="205"/>
      <c r="P125" s="205"/>
      <c r="Q125" s="205"/>
      <c r="R125" s="205"/>
      <c r="S125" s="205"/>
      <c r="T125" s="206"/>
      <c r="AT125" s="207" t="s">
        <v>172</v>
      </c>
      <c r="AU125" s="207" t="s">
        <v>83</v>
      </c>
      <c r="AV125" s="12" t="s">
        <v>83</v>
      </c>
      <c r="AW125" s="12" t="s">
        <v>35</v>
      </c>
      <c r="AX125" s="12" t="s">
        <v>80</v>
      </c>
      <c r="AY125" s="207" t="s">
        <v>161</v>
      </c>
    </row>
    <row r="126" spans="2:65" s="1" customFormat="1" ht="31.5" customHeight="1">
      <c r="B126" s="181"/>
      <c r="C126" s="182" t="s">
        <v>168</v>
      </c>
      <c r="D126" s="182" t="s">
        <v>163</v>
      </c>
      <c r="E126" s="183" t="s">
        <v>738</v>
      </c>
      <c r="F126" s="184" t="s">
        <v>739</v>
      </c>
      <c r="G126" s="185" t="s">
        <v>189</v>
      </c>
      <c r="H126" s="186">
        <v>162.21</v>
      </c>
      <c r="I126" s="187"/>
      <c r="J126" s="188">
        <f>ROUND(I126*H126,2)</f>
        <v>0</v>
      </c>
      <c r="K126" s="184" t="s">
        <v>167</v>
      </c>
      <c r="L126" s="41"/>
      <c r="M126" s="189" t="s">
        <v>5</v>
      </c>
      <c r="N126" s="190" t="s">
        <v>43</v>
      </c>
      <c r="O126" s="42"/>
      <c r="P126" s="191">
        <f>O126*H126</f>
        <v>0</v>
      </c>
      <c r="Q126" s="191">
        <v>0</v>
      </c>
      <c r="R126" s="191">
        <f>Q126*H126</f>
        <v>0</v>
      </c>
      <c r="S126" s="191">
        <v>0</v>
      </c>
      <c r="T126" s="192">
        <f>S126*H126</f>
        <v>0</v>
      </c>
      <c r="AR126" s="24" t="s">
        <v>168</v>
      </c>
      <c r="AT126" s="24" t="s">
        <v>163</v>
      </c>
      <c r="AU126" s="24" t="s">
        <v>83</v>
      </c>
      <c r="AY126" s="24" t="s">
        <v>161</v>
      </c>
      <c r="BE126" s="193">
        <f>IF(N126="základní",J126,0)</f>
        <v>0</v>
      </c>
      <c r="BF126" s="193">
        <f>IF(N126="snížená",J126,0)</f>
        <v>0</v>
      </c>
      <c r="BG126" s="193">
        <f>IF(N126="zákl. přenesená",J126,0)</f>
        <v>0</v>
      </c>
      <c r="BH126" s="193">
        <f>IF(N126="sníž. přenesená",J126,0)</f>
        <v>0</v>
      </c>
      <c r="BI126" s="193">
        <f>IF(N126="nulová",J126,0)</f>
        <v>0</v>
      </c>
      <c r="BJ126" s="24" t="s">
        <v>80</v>
      </c>
      <c r="BK126" s="193">
        <f>ROUND(I126*H126,2)</f>
        <v>0</v>
      </c>
      <c r="BL126" s="24" t="s">
        <v>168</v>
      </c>
      <c r="BM126" s="24" t="s">
        <v>740</v>
      </c>
    </row>
    <row r="127" spans="2:65" s="1" customFormat="1" ht="175.5">
      <c r="B127" s="41"/>
      <c r="D127" s="194" t="s">
        <v>170</v>
      </c>
      <c r="F127" s="195" t="s">
        <v>724</v>
      </c>
      <c r="I127" s="196"/>
      <c r="L127" s="41"/>
      <c r="M127" s="197"/>
      <c r="N127" s="42"/>
      <c r="O127" s="42"/>
      <c r="P127" s="42"/>
      <c r="Q127" s="42"/>
      <c r="R127" s="42"/>
      <c r="S127" s="42"/>
      <c r="T127" s="70"/>
      <c r="AT127" s="24" t="s">
        <v>170</v>
      </c>
      <c r="AU127" s="24" t="s">
        <v>83</v>
      </c>
    </row>
    <row r="128" spans="2:65" s="12" customFormat="1" ht="13.5">
      <c r="B128" s="198"/>
      <c r="D128" s="194" t="s">
        <v>172</v>
      </c>
      <c r="E128" s="207" t="s">
        <v>5</v>
      </c>
      <c r="F128" s="208" t="s">
        <v>725</v>
      </c>
      <c r="H128" s="209">
        <v>23.581</v>
      </c>
      <c r="I128" s="203"/>
      <c r="L128" s="198"/>
      <c r="M128" s="204"/>
      <c r="N128" s="205"/>
      <c r="O128" s="205"/>
      <c r="P128" s="205"/>
      <c r="Q128" s="205"/>
      <c r="R128" s="205"/>
      <c r="S128" s="205"/>
      <c r="T128" s="206"/>
      <c r="AT128" s="207" t="s">
        <v>172</v>
      </c>
      <c r="AU128" s="207" t="s">
        <v>83</v>
      </c>
      <c r="AV128" s="12" t="s">
        <v>83</v>
      </c>
      <c r="AW128" s="12" t="s">
        <v>35</v>
      </c>
      <c r="AX128" s="12" t="s">
        <v>72</v>
      </c>
      <c r="AY128" s="207" t="s">
        <v>161</v>
      </c>
    </row>
    <row r="129" spans="2:65" s="12" customFormat="1" ht="13.5">
      <c r="B129" s="198"/>
      <c r="D129" s="194" t="s">
        <v>172</v>
      </c>
      <c r="E129" s="207" t="s">
        <v>5</v>
      </c>
      <c r="F129" s="208" t="s">
        <v>726</v>
      </c>
      <c r="H129" s="209">
        <v>59.27</v>
      </c>
      <c r="I129" s="203"/>
      <c r="L129" s="198"/>
      <c r="M129" s="204"/>
      <c r="N129" s="205"/>
      <c r="O129" s="205"/>
      <c r="P129" s="205"/>
      <c r="Q129" s="205"/>
      <c r="R129" s="205"/>
      <c r="S129" s="205"/>
      <c r="T129" s="206"/>
      <c r="AT129" s="207" t="s">
        <v>172</v>
      </c>
      <c r="AU129" s="207" t="s">
        <v>83</v>
      </c>
      <c r="AV129" s="12" t="s">
        <v>83</v>
      </c>
      <c r="AW129" s="12" t="s">
        <v>35</v>
      </c>
      <c r="AX129" s="12" t="s">
        <v>72</v>
      </c>
      <c r="AY129" s="207" t="s">
        <v>161</v>
      </c>
    </row>
    <row r="130" spans="2:65" s="12" customFormat="1" ht="13.5">
      <c r="B130" s="198"/>
      <c r="D130" s="194" t="s">
        <v>172</v>
      </c>
      <c r="E130" s="207" t="s">
        <v>5</v>
      </c>
      <c r="F130" s="208" t="s">
        <v>727</v>
      </c>
      <c r="H130" s="209">
        <v>108.636</v>
      </c>
      <c r="I130" s="203"/>
      <c r="L130" s="198"/>
      <c r="M130" s="204"/>
      <c r="N130" s="205"/>
      <c r="O130" s="205"/>
      <c r="P130" s="205"/>
      <c r="Q130" s="205"/>
      <c r="R130" s="205"/>
      <c r="S130" s="205"/>
      <c r="T130" s="206"/>
      <c r="AT130" s="207" t="s">
        <v>172</v>
      </c>
      <c r="AU130" s="207" t="s">
        <v>83</v>
      </c>
      <c r="AV130" s="12" t="s">
        <v>83</v>
      </c>
      <c r="AW130" s="12" t="s">
        <v>35</v>
      </c>
      <c r="AX130" s="12" t="s">
        <v>72</v>
      </c>
      <c r="AY130" s="207" t="s">
        <v>161</v>
      </c>
    </row>
    <row r="131" spans="2:65" s="12" customFormat="1" ht="13.5">
      <c r="B131" s="198"/>
      <c r="D131" s="194" t="s">
        <v>172</v>
      </c>
      <c r="E131" s="207" t="s">
        <v>5</v>
      </c>
      <c r="F131" s="208" t="s">
        <v>728</v>
      </c>
      <c r="H131" s="209">
        <v>55.457999999999998</v>
      </c>
      <c r="I131" s="203"/>
      <c r="L131" s="198"/>
      <c r="M131" s="204"/>
      <c r="N131" s="205"/>
      <c r="O131" s="205"/>
      <c r="P131" s="205"/>
      <c r="Q131" s="205"/>
      <c r="R131" s="205"/>
      <c r="S131" s="205"/>
      <c r="T131" s="206"/>
      <c r="AT131" s="207" t="s">
        <v>172</v>
      </c>
      <c r="AU131" s="207" t="s">
        <v>83</v>
      </c>
      <c r="AV131" s="12" t="s">
        <v>83</v>
      </c>
      <c r="AW131" s="12" t="s">
        <v>35</v>
      </c>
      <c r="AX131" s="12" t="s">
        <v>72</v>
      </c>
      <c r="AY131" s="207" t="s">
        <v>161</v>
      </c>
    </row>
    <row r="132" spans="2:65" s="12" customFormat="1" ht="13.5">
      <c r="B132" s="198"/>
      <c r="D132" s="194" t="s">
        <v>172</v>
      </c>
      <c r="E132" s="207" t="s">
        <v>5</v>
      </c>
      <c r="F132" s="208" t="s">
        <v>729</v>
      </c>
      <c r="H132" s="209">
        <v>77.474000000000004</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65" s="13" customFormat="1" ht="13.5">
      <c r="B133" s="210"/>
      <c r="D133" s="194" t="s">
        <v>172</v>
      </c>
      <c r="E133" s="211" t="s">
        <v>5</v>
      </c>
      <c r="F133" s="212" t="s">
        <v>730</v>
      </c>
      <c r="H133" s="213">
        <v>324.41899999999998</v>
      </c>
      <c r="I133" s="214"/>
      <c r="L133" s="210"/>
      <c r="M133" s="215"/>
      <c r="N133" s="216"/>
      <c r="O133" s="216"/>
      <c r="P133" s="216"/>
      <c r="Q133" s="216"/>
      <c r="R133" s="216"/>
      <c r="S133" s="216"/>
      <c r="T133" s="217"/>
      <c r="AT133" s="211" t="s">
        <v>172</v>
      </c>
      <c r="AU133" s="211" t="s">
        <v>83</v>
      </c>
      <c r="AV133" s="13" t="s">
        <v>180</v>
      </c>
      <c r="AW133" s="13" t="s">
        <v>35</v>
      </c>
      <c r="AX133" s="13" t="s">
        <v>72</v>
      </c>
      <c r="AY133" s="211" t="s">
        <v>161</v>
      </c>
    </row>
    <row r="134" spans="2:65" s="12" customFormat="1" ht="13.5">
      <c r="B134" s="198"/>
      <c r="D134" s="194" t="s">
        <v>172</v>
      </c>
      <c r="E134" s="207" t="s">
        <v>5</v>
      </c>
      <c r="F134" s="208" t="s">
        <v>5</v>
      </c>
      <c r="H134" s="209">
        <v>0</v>
      </c>
      <c r="I134" s="203"/>
      <c r="L134" s="198"/>
      <c r="M134" s="204"/>
      <c r="N134" s="205"/>
      <c r="O134" s="205"/>
      <c r="P134" s="205"/>
      <c r="Q134" s="205"/>
      <c r="R134" s="205"/>
      <c r="S134" s="205"/>
      <c r="T134" s="206"/>
      <c r="AT134" s="207" t="s">
        <v>172</v>
      </c>
      <c r="AU134" s="207" t="s">
        <v>83</v>
      </c>
      <c r="AV134" s="12" t="s">
        <v>83</v>
      </c>
      <c r="AW134" s="12" t="s">
        <v>35</v>
      </c>
      <c r="AX134" s="12" t="s">
        <v>72</v>
      </c>
      <c r="AY134" s="207" t="s">
        <v>161</v>
      </c>
    </row>
    <row r="135" spans="2:65" s="14" customFormat="1" ht="13.5">
      <c r="B135" s="218"/>
      <c r="D135" s="194" t="s">
        <v>172</v>
      </c>
      <c r="E135" s="237" t="s">
        <v>5</v>
      </c>
      <c r="F135" s="238" t="s">
        <v>211</v>
      </c>
      <c r="H135" s="239">
        <v>324.41899999999998</v>
      </c>
      <c r="I135" s="222"/>
      <c r="L135" s="218"/>
      <c r="M135" s="223"/>
      <c r="N135" s="224"/>
      <c r="O135" s="224"/>
      <c r="P135" s="224"/>
      <c r="Q135" s="224"/>
      <c r="R135" s="224"/>
      <c r="S135" s="224"/>
      <c r="T135" s="225"/>
      <c r="AT135" s="226" t="s">
        <v>172</v>
      </c>
      <c r="AU135" s="226" t="s">
        <v>83</v>
      </c>
      <c r="AV135" s="14" t="s">
        <v>168</v>
      </c>
      <c r="AW135" s="14" t="s">
        <v>35</v>
      </c>
      <c r="AX135" s="14" t="s">
        <v>72</v>
      </c>
      <c r="AY135" s="226" t="s">
        <v>161</v>
      </c>
    </row>
    <row r="136" spans="2:65" s="12" customFormat="1" ht="13.5">
      <c r="B136" s="198"/>
      <c r="D136" s="199" t="s">
        <v>172</v>
      </c>
      <c r="E136" s="200" t="s">
        <v>5</v>
      </c>
      <c r="F136" s="201" t="s">
        <v>731</v>
      </c>
      <c r="H136" s="202">
        <v>162.21</v>
      </c>
      <c r="I136" s="203"/>
      <c r="L136" s="198"/>
      <c r="M136" s="204"/>
      <c r="N136" s="205"/>
      <c r="O136" s="205"/>
      <c r="P136" s="205"/>
      <c r="Q136" s="205"/>
      <c r="R136" s="205"/>
      <c r="S136" s="205"/>
      <c r="T136" s="206"/>
      <c r="AT136" s="207" t="s">
        <v>172</v>
      </c>
      <c r="AU136" s="207" t="s">
        <v>83</v>
      </c>
      <c r="AV136" s="12" t="s">
        <v>83</v>
      </c>
      <c r="AW136" s="12" t="s">
        <v>35</v>
      </c>
      <c r="AX136" s="12" t="s">
        <v>80</v>
      </c>
      <c r="AY136" s="207" t="s">
        <v>161</v>
      </c>
    </row>
    <row r="137" spans="2:65" s="1" customFormat="1" ht="31.5" customHeight="1">
      <c r="B137" s="181"/>
      <c r="C137" s="182" t="s">
        <v>193</v>
      </c>
      <c r="D137" s="182" t="s">
        <v>163</v>
      </c>
      <c r="E137" s="183" t="s">
        <v>741</v>
      </c>
      <c r="F137" s="184" t="s">
        <v>742</v>
      </c>
      <c r="G137" s="185" t="s">
        <v>189</v>
      </c>
      <c r="H137" s="186">
        <v>18.18</v>
      </c>
      <c r="I137" s="187"/>
      <c r="J137" s="188">
        <f>ROUND(I137*H137,2)</f>
        <v>0</v>
      </c>
      <c r="K137" s="184" t="s">
        <v>167</v>
      </c>
      <c r="L137" s="41"/>
      <c r="M137" s="189" t="s">
        <v>5</v>
      </c>
      <c r="N137" s="190" t="s">
        <v>43</v>
      </c>
      <c r="O137" s="42"/>
      <c r="P137" s="191">
        <f>O137*H137</f>
        <v>0</v>
      </c>
      <c r="Q137" s="191">
        <v>0</v>
      </c>
      <c r="R137" s="191">
        <f>Q137*H137</f>
        <v>0</v>
      </c>
      <c r="S137" s="191">
        <v>0</v>
      </c>
      <c r="T137" s="192">
        <f>S137*H137</f>
        <v>0</v>
      </c>
      <c r="AR137" s="24" t="s">
        <v>168</v>
      </c>
      <c r="AT137" s="24" t="s">
        <v>163</v>
      </c>
      <c r="AU137" s="24" t="s">
        <v>83</v>
      </c>
      <c r="AY137" s="24" t="s">
        <v>161</v>
      </c>
      <c r="BE137" s="193">
        <f>IF(N137="základní",J137,0)</f>
        <v>0</v>
      </c>
      <c r="BF137" s="193">
        <f>IF(N137="snížená",J137,0)</f>
        <v>0</v>
      </c>
      <c r="BG137" s="193">
        <f>IF(N137="zákl. přenesená",J137,0)</f>
        <v>0</v>
      </c>
      <c r="BH137" s="193">
        <f>IF(N137="sníž. přenesená",J137,0)</f>
        <v>0</v>
      </c>
      <c r="BI137" s="193">
        <f>IF(N137="nulová",J137,0)</f>
        <v>0</v>
      </c>
      <c r="BJ137" s="24" t="s">
        <v>80</v>
      </c>
      <c r="BK137" s="193">
        <f>ROUND(I137*H137,2)</f>
        <v>0</v>
      </c>
      <c r="BL137" s="24" t="s">
        <v>168</v>
      </c>
      <c r="BM137" s="24" t="s">
        <v>743</v>
      </c>
    </row>
    <row r="138" spans="2:65" s="1" customFormat="1" ht="175.5">
      <c r="B138" s="41"/>
      <c r="D138" s="194" t="s">
        <v>170</v>
      </c>
      <c r="F138" s="195" t="s">
        <v>744</v>
      </c>
      <c r="I138" s="196"/>
      <c r="L138" s="41"/>
      <c r="M138" s="197"/>
      <c r="N138" s="42"/>
      <c r="O138" s="42"/>
      <c r="P138" s="42"/>
      <c r="Q138" s="42"/>
      <c r="R138" s="42"/>
      <c r="S138" s="42"/>
      <c r="T138" s="70"/>
      <c r="AT138" s="24" t="s">
        <v>170</v>
      </c>
      <c r="AU138" s="24" t="s">
        <v>83</v>
      </c>
    </row>
    <row r="139" spans="2:65" s="12" customFormat="1" ht="13.5">
      <c r="B139" s="198"/>
      <c r="D139" s="194" t="s">
        <v>172</v>
      </c>
      <c r="E139" s="207" t="s">
        <v>5</v>
      </c>
      <c r="F139" s="208" t="s">
        <v>745</v>
      </c>
      <c r="H139" s="209">
        <v>36.36</v>
      </c>
      <c r="I139" s="203"/>
      <c r="L139" s="198"/>
      <c r="M139" s="204"/>
      <c r="N139" s="205"/>
      <c r="O139" s="205"/>
      <c r="P139" s="205"/>
      <c r="Q139" s="205"/>
      <c r="R139" s="205"/>
      <c r="S139" s="205"/>
      <c r="T139" s="206"/>
      <c r="AT139" s="207" t="s">
        <v>172</v>
      </c>
      <c r="AU139" s="207" t="s">
        <v>83</v>
      </c>
      <c r="AV139" s="12" t="s">
        <v>83</v>
      </c>
      <c r="AW139" s="12" t="s">
        <v>35</v>
      </c>
      <c r="AX139" s="12" t="s">
        <v>72</v>
      </c>
      <c r="AY139" s="207" t="s">
        <v>161</v>
      </c>
    </row>
    <row r="140" spans="2:65" s="13" customFormat="1" ht="13.5">
      <c r="B140" s="210"/>
      <c r="D140" s="194" t="s">
        <v>172</v>
      </c>
      <c r="E140" s="211" t="s">
        <v>5</v>
      </c>
      <c r="F140" s="212" t="s">
        <v>730</v>
      </c>
      <c r="H140" s="213">
        <v>36.36</v>
      </c>
      <c r="I140" s="214"/>
      <c r="L140" s="210"/>
      <c r="M140" s="215"/>
      <c r="N140" s="216"/>
      <c r="O140" s="216"/>
      <c r="P140" s="216"/>
      <c r="Q140" s="216"/>
      <c r="R140" s="216"/>
      <c r="S140" s="216"/>
      <c r="T140" s="217"/>
      <c r="AT140" s="211" t="s">
        <v>172</v>
      </c>
      <c r="AU140" s="211" t="s">
        <v>83</v>
      </c>
      <c r="AV140" s="13" t="s">
        <v>180</v>
      </c>
      <c r="AW140" s="13" t="s">
        <v>35</v>
      </c>
      <c r="AX140" s="13" t="s">
        <v>72</v>
      </c>
      <c r="AY140" s="211" t="s">
        <v>161</v>
      </c>
    </row>
    <row r="141" spans="2:65" s="12" customFormat="1" ht="13.5">
      <c r="B141" s="198"/>
      <c r="D141" s="194" t="s">
        <v>172</v>
      </c>
      <c r="E141" s="207" t="s">
        <v>5</v>
      </c>
      <c r="F141" s="208" t="s">
        <v>5</v>
      </c>
      <c r="H141" s="209">
        <v>0</v>
      </c>
      <c r="I141" s="203"/>
      <c r="L141" s="198"/>
      <c r="M141" s="204"/>
      <c r="N141" s="205"/>
      <c r="O141" s="205"/>
      <c r="P141" s="205"/>
      <c r="Q141" s="205"/>
      <c r="R141" s="205"/>
      <c r="S141" s="205"/>
      <c r="T141" s="206"/>
      <c r="AT141" s="207" t="s">
        <v>172</v>
      </c>
      <c r="AU141" s="207" t="s">
        <v>83</v>
      </c>
      <c r="AV141" s="12" t="s">
        <v>83</v>
      </c>
      <c r="AW141" s="12" t="s">
        <v>35</v>
      </c>
      <c r="AX141" s="12" t="s">
        <v>72</v>
      </c>
      <c r="AY141" s="207" t="s">
        <v>161</v>
      </c>
    </row>
    <row r="142" spans="2:65" s="14" customFormat="1" ht="13.5">
      <c r="B142" s="218"/>
      <c r="D142" s="194" t="s">
        <v>172</v>
      </c>
      <c r="E142" s="237" t="s">
        <v>5</v>
      </c>
      <c r="F142" s="238" t="s">
        <v>211</v>
      </c>
      <c r="H142" s="239">
        <v>36.36</v>
      </c>
      <c r="I142" s="222"/>
      <c r="L142" s="218"/>
      <c r="M142" s="223"/>
      <c r="N142" s="224"/>
      <c r="O142" s="224"/>
      <c r="P142" s="224"/>
      <c r="Q142" s="224"/>
      <c r="R142" s="224"/>
      <c r="S142" s="224"/>
      <c r="T142" s="225"/>
      <c r="AT142" s="226" t="s">
        <v>172</v>
      </c>
      <c r="AU142" s="226" t="s">
        <v>83</v>
      </c>
      <c r="AV142" s="14" t="s">
        <v>168</v>
      </c>
      <c r="AW142" s="14" t="s">
        <v>35</v>
      </c>
      <c r="AX142" s="14" t="s">
        <v>72</v>
      </c>
      <c r="AY142" s="226" t="s">
        <v>161</v>
      </c>
    </row>
    <row r="143" spans="2:65" s="12" customFormat="1" ht="13.5">
      <c r="B143" s="198"/>
      <c r="D143" s="194" t="s">
        <v>172</v>
      </c>
      <c r="E143" s="207" t="s">
        <v>5</v>
      </c>
      <c r="F143" s="208" t="s">
        <v>5</v>
      </c>
      <c r="H143" s="209">
        <v>0</v>
      </c>
      <c r="I143" s="203"/>
      <c r="L143" s="198"/>
      <c r="M143" s="204"/>
      <c r="N143" s="205"/>
      <c r="O143" s="205"/>
      <c r="P143" s="205"/>
      <c r="Q143" s="205"/>
      <c r="R143" s="205"/>
      <c r="S143" s="205"/>
      <c r="T143" s="206"/>
      <c r="AT143" s="207" t="s">
        <v>172</v>
      </c>
      <c r="AU143" s="207" t="s">
        <v>83</v>
      </c>
      <c r="AV143" s="12" t="s">
        <v>83</v>
      </c>
      <c r="AW143" s="12" t="s">
        <v>35</v>
      </c>
      <c r="AX143" s="12" t="s">
        <v>72</v>
      </c>
      <c r="AY143" s="207" t="s">
        <v>161</v>
      </c>
    </row>
    <row r="144" spans="2:65" s="12" customFormat="1" ht="13.5">
      <c r="B144" s="198"/>
      <c r="D144" s="199" t="s">
        <v>172</v>
      </c>
      <c r="E144" s="200" t="s">
        <v>5</v>
      </c>
      <c r="F144" s="201" t="s">
        <v>746</v>
      </c>
      <c r="H144" s="202">
        <v>18.18</v>
      </c>
      <c r="I144" s="203"/>
      <c r="L144" s="198"/>
      <c r="M144" s="204"/>
      <c r="N144" s="205"/>
      <c r="O144" s="205"/>
      <c r="P144" s="205"/>
      <c r="Q144" s="205"/>
      <c r="R144" s="205"/>
      <c r="S144" s="205"/>
      <c r="T144" s="206"/>
      <c r="AT144" s="207" t="s">
        <v>172</v>
      </c>
      <c r="AU144" s="207" t="s">
        <v>83</v>
      </c>
      <c r="AV144" s="12" t="s">
        <v>83</v>
      </c>
      <c r="AW144" s="12" t="s">
        <v>35</v>
      </c>
      <c r="AX144" s="12" t="s">
        <v>80</v>
      </c>
      <c r="AY144" s="207" t="s">
        <v>161</v>
      </c>
    </row>
    <row r="145" spans="2:65" s="1" customFormat="1" ht="31.5" customHeight="1">
      <c r="B145" s="181"/>
      <c r="C145" s="182" t="s">
        <v>212</v>
      </c>
      <c r="D145" s="182" t="s">
        <v>163</v>
      </c>
      <c r="E145" s="183" t="s">
        <v>747</v>
      </c>
      <c r="F145" s="184" t="s">
        <v>748</v>
      </c>
      <c r="G145" s="185" t="s">
        <v>189</v>
      </c>
      <c r="H145" s="186">
        <v>18.18</v>
      </c>
      <c r="I145" s="187"/>
      <c r="J145" s="188">
        <f>ROUND(I145*H145,2)</f>
        <v>0</v>
      </c>
      <c r="K145" s="184" t="s">
        <v>167</v>
      </c>
      <c r="L145" s="41"/>
      <c r="M145" s="189" t="s">
        <v>5</v>
      </c>
      <c r="N145" s="190" t="s">
        <v>43</v>
      </c>
      <c r="O145" s="42"/>
      <c r="P145" s="191">
        <f>O145*H145</f>
        <v>0</v>
      </c>
      <c r="Q145" s="191">
        <v>0</v>
      </c>
      <c r="R145" s="191">
        <f>Q145*H145</f>
        <v>0</v>
      </c>
      <c r="S145" s="191">
        <v>0</v>
      </c>
      <c r="T145" s="192">
        <f>S145*H145</f>
        <v>0</v>
      </c>
      <c r="AR145" s="24" t="s">
        <v>168</v>
      </c>
      <c r="AT145" s="24" t="s">
        <v>163</v>
      </c>
      <c r="AU145" s="24" t="s">
        <v>83</v>
      </c>
      <c r="AY145" s="24" t="s">
        <v>161</v>
      </c>
      <c r="BE145" s="193">
        <f>IF(N145="základní",J145,0)</f>
        <v>0</v>
      </c>
      <c r="BF145" s="193">
        <f>IF(N145="snížená",J145,0)</f>
        <v>0</v>
      </c>
      <c r="BG145" s="193">
        <f>IF(N145="zákl. přenesená",J145,0)</f>
        <v>0</v>
      </c>
      <c r="BH145" s="193">
        <f>IF(N145="sníž. přenesená",J145,0)</f>
        <v>0</v>
      </c>
      <c r="BI145" s="193">
        <f>IF(N145="nulová",J145,0)</f>
        <v>0</v>
      </c>
      <c r="BJ145" s="24" t="s">
        <v>80</v>
      </c>
      <c r="BK145" s="193">
        <f>ROUND(I145*H145,2)</f>
        <v>0</v>
      </c>
      <c r="BL145" s="24" t="s">
        <v>168</v>
      </c>
      <c r="BM145" s="24" t="s">
        <v>749</v>
      </c>
    </row>
    <row r="146" spans="2:65" s="1" customFormat="1" ht="175.5">
      <c r="B146" s="41"/>
      <c r="D146" s="194" t="s">
        <v>170</v>
      </c>
      <c r="F146" s="195" t="s">
        <v>744</v>
      </c>
      <c r="I146" s="196"/>
      <c r="L146" s="41"/>
      <c r="M146" s="197"/>
      <c r="N146" s="42"/>
      <c r="O146" s="42"/>
      <c r="P146" s="42"/>
      <c r="Q146" s="42"/>
      <c r="R146" s="42"/>
      <c r="S146" s="42"/>
      <c r="T146" s="70"/>
      <c r="AT146" s="24" t="s">
        <v>170</v>
      </c>
      <c r="AU146" s="24" t="s">
        <v>83</v>
      </c>
    </row>
    <row r="147" spans="2:65" s="12" customFormat="1" ht="13.5">
      <c r="B147" s="198"/>
      <c r="D147" s="194" t="s">
        <v>172</v>
      </c>
      <c r="E147" s="207" t="s">
        <v>5</v>
      </c>
      <c r="F147" s="208" t="s">
        <v>745</v>
      </c>
      <c r="H147" s="209">
        <v>36.36</v>
      </c>
      <c r="I147" s="203"/>
      <c r="L147" s="198"/>
      <c r="M147" s="204"/>
      <c r="N147" s="205"/>
      <c r="O147" s="205"/>
      <c r="P147" s="205"/>
      <c r="Q147" s="205"/>
      <c r="R147" s="205"/>
      <c r="S147" s="205"/>
      <c r="T147" s="206"/>
      <c r="AT147" s="207" t="s">
        <v>172</v>
      </c>
      <c r="AU147" s="207" t="s">
        <v>83</v>
      </c>
      <c r="AV147" s="12" t="s">
        <v>83</v>
      </c>
      <c r="AW147" s="12" t="s">
        <v>35</v>
      </c>
      <c r="AX147" s="12" t="s">
        <v>72</v>
      </c>
      <c r="AY147" s="207" t="s">
        <v>161</v>
      </c>
    </row>
    <row r="148" spans="2:65" s="13" customFormat="1" ht="13.5">
      <c r="B148" s="210"/>
      <c r="D148" s="194" t="s">
        <v>172</v>
      </c>
      <c r="E148" s="211" t="s">
        <v>5</v>
      </c>
      <c r="F148" s="212" t="s">
        <v>730</v>
      </c>
      <c r="H148" s="213">
        <v>36.36</v>
      </c>
      <c r="I148" s="214"/>
      <c r="L148" s="210"/>
      <c r="M148" s="215"/>
      <c r="N148" s="216"/>
      <c r="O148" s="216"/>
      <c r="P148" s="216"/>
      <c r="Q148" s="216"/>
      <c r="R148" s="216"/>
      <c r="S148" s="216"/>
      <c r="T148" s="217"/>
      <c r="AT148" s="211" t="s">
        <v>172</v>
      </c>
      <c r="AU148" s="211" t="s">
        <v>83</v>
      </c>
      <c r="AV148" s="13" t="s">
        <v>180</v>
      </c>
      <c r="AW148" s="13" t="s">
        <v>35</v>
      </c>
      <c r="AX148" s="13" t="s">
        <v>72</v>
      </c>
      <c r="AY148" s="211" t="s">
        <v>161</v>
      </c>
    </row>
    <row r="149" spans="2:65" s="12" customFormat="1" ht="13.5">
      <c r="B149" s="198"/>
      <c r="D149" s="194" t="s">
        <v>172</v>
      </c>
      <c r="E149" s="207" t="s">
        <v>5</v>
      </c>
      <c r="F149" s="208" t="s">
        <v>5</v>
      </c>
      <c r="H149" s="209">
        <v>0</v>
      </c>
      <c r="I149" s="203"/>
      <c r="L149" s="198"/>
      <c r="M149" s="204"/>
      <c r="N149" s="205"/>
      <c r="O149" s="205"/>
      <c r="P149" s="205"/>
      <c r="Q149" s="205"/>
      <c r="R149" s="205"/>
      <c r="S149" s="205"/>
      <c r="T149" s="206"/>
      <c r="AT149" s="207" t="s">
        <v>172</v>
      </c>
      <c r="AU149" s="207" t="s">
        <v>83</v>
      </c>
      <c r="AV149" s="12" t="s">
        <v>83</v>
      </c>
      <c r="AW149" s="12" t="s">
        <v>35</v>
      </c>
      <c r="AX149" s="12" t="s">
        <v>72</v>
      </c>
      <c r="AY149" s="207" t="s">
        <v>161</v>
      </c>
    </row>
    <row r="150" spans="2:65" s="14" customFormat="1" ht="13.5">
      <c r="B150" s="218"/>
      <c r="D150" s="194" t="s">
        <v>172</v>
      </c>
      <c r="E150" s="237" t="s">
        <v>5</v>
      </c>
      <c r="F150" s="238" t="s">
        <v>211</v>
      </c>
      <c r="H150" s="239">
        <v>36.36</v>
      </c>
      <c r="I150" s="222"/>
      <c r="L150" s="218"/>
      <c r="M150" s="223"/>
      <c r="N150" s="224"/>
      <c r="O150" s="224"/>
      <c r="P150" s="224"/>
      <c r="Q150" s="224"/>
      <c r="R150" s="224"/>
      <c r="S150" s="224"/>
      <c r="T150" s="225"/>
      <c r="AT150" s="226" t="s">
        <v>172</v>
      </c>
      <c r="AU150" s="226" t="s">
        <v>83</v>
      </c>
      <c r="AV150" s="14" t="s">
        <v>168</v>
      </c>
      <c r="AW150" s="14" t="s">
        <v>35</v>
      </c>
      <c r="AX150" s="14" t="s">
        <v>72</v>
      </c>
      <c r="AY150" s="226" t="s">
        <v>161</v>
      </c>
    </row>
    <row r="151" spans="2:65" s="12" customFormat="1" ht="13.5">
      <c r="B151" s="198"/>
      <c r="D151" s="194" t="s">
        <v>172</v>
      </c>
      <c r="E151" s="207" t="s">
        <v>5</v>
      </c>
      <c r="F151" s="208" t="s">
        <v>5</v>
      </c>
      <c r="H151" s="209">
        <v>0</v>
      </c>
      <c r="I151" s="203"/>
      <c r="L151" s="198"/>
      <c r="M151" s="204"/>
      <c r="N151" s="205"/>
      <c r="O151" s="205"/>
      <c r="P151" s="205"/>
      <c r="Q151" s="205"/>
      <c r="R151" s="205"/>
      <c r="S151" s="205"/>
      <c r="T151" s="206"/>
      <c r="AT151" s="207" t="s">
        <v>172</v>
      </c>
      <c r="AU151" s="207" t="s">
        <v>83</v>
      </c>
      <c r="AV151" s="12" t="s">
        <v>83</v>
      </c>
      <c r="AW151" s="12" t="s">
        <v>35</v>
      </c>
      <c r="AX151" s="12" t="s">
        <v>72</v>
      </c>
      <c r="AY151" s="207" t="s">
        <v>161</v>
      </c>
    </row>
    <row r="152" spans="2:65" s="12" customFormat="1" ht="13.5">
      <c r="B152" s="198"/>
      <c r="D152" s="199" t="s">
        <v>172</v>
      </c>
      <c r="E152" s="200" t="s">
        <v>5</v>
      </c>
      <c r="F152" s="201" t="s">
        <v>746</v>
      </c>
      <c r="H152" s="202">
        <v>18.18</v>
      </c>
      <c r="I152" s="203"/>
      <c r="L152" s="198"/>
      <c r="M152" s="204"/>
      <c r="N152" s="205"/>
      <c r="O152" s="205"/>
      <c r="P152" s="205"/>
      <c r="Q152" s="205"/>
      <c r="R152" s="205"/>
      <c r="S152" s="205"/>
      <c r="T152" s="206"/>
      <c r="AT152" s="207" t="s">
        <v>172</v>
      </c>
      <c r="AU152" s="207" t="s">
        <v>83</v>
      </c>
      <c r="AV152" s="12" t="s">
        <v>83</v>
      </c>
      <c r="AW152" s="12" t="s">
        <v>35</v>
      </c>
      <c r="AX152" s="12" t="s">
        <v>80</v>
      </c>
      <c r="AY152" s="207" t="s">
        <v>161</v>
      </c>
    </row>
    <row r="153" spans="2:65" s="1" customFormat="1" ht="31.5" customHeight="1">
      <c r="B153" s="181"/>
      <c r="C153" s="182" t="s">
        <v>216</v>
      </c>
      <c r="D153" s="182" t="s">
        <v>163</v>
      </c>
      <c r="E153" s="183" t="s">
        <v>750</v>
      </c>
      <c r="F153" s="184" t="s">
        <v>751</v>
      </c>
      <c r="G153" s="185" t="s">
        <v>189</v>
      </c>
      <c r="H153" s="186">
        <v>18.18</v>
      </c>
      <c r="I153" s="187"/>
      <c r="J153" s="188">
        <f>ROUND(I153*H153,2)</f>
        <v>0</v>
      </c>
      <c r="K153" s="184" t="s">
        <v>167</v>
      </c>
      <c r="L153" s="41"/>
      <c r="M153" s="189" t="s">
        <v>5</v>
      </c>
      <c r="N153" s="190" t="s">
        <v>43</v>
      </c>
      <c r="O153" s="42"/>
      <c r="P153" s="191">
        <f>O153*H153</f>
        <v>0</v>
      </c>
      <c r="Q153" s="191">
        <v>0</v>
      </c>
      <c r="R153" s="191">
        <f>Q153*H153</f>
        <v>0</v>
      </c>
      <c r="S153" s="191">
        <v>0</v>
      </c>
      <c r="T153" s="192">
        <f>S153*H153</f>
        <v>0</v>
      </c>
      <c r="AR153" s="24" t="s">
        <v>168</v>
      </c>
      <c r="AT153" s="24" t="s">
        <v>163</v>
      </c>
      <c r="AU153" s="24" t="s">
        <v>83</v>
      </c>
      <c r="AY153" s="24" t="s">
        <v>161</v>
      </c>
      <c r="BE153" s="193">
        <f>IF(N153="základní",J153,0)</f>
        <v>0</v>
      </c>
      <c r="BF153" s="193">
        <f>IF(N153="snížená",J153,0)</f>
        <v>0</v>
      </c>
      <c r="BG153" s="193">
        <f>IF(N153="zákl. přenesená",J153,0)</f>
        <v>0</v>
      </c>
      <c r="BH153" s="193">
        <f>IF(N153="sníž. přenesená",J153,0)</f>
        <v>0</v>
      </c>
      <c r="BI153" s="193">
        <f>IF(N153="nulová",J153,0)</f>
        <v>0</v>
      </c>
      <c r="BJ153" s="24" t="s">
        <v>80</v>
      </c>
      <c r="BK153" s="193">
        <f>ROUND(I153*H153,2)</f>
        <v>0</v>
      </c>
      <c r="BL153" s="24" t="s">
        <v>168</v>
      </c>
      <c r="BM153" s="24" t="s">
        <v>752</v>
      </c>
    </row>
    <row r="154" spans="2:65" s="1" customFormat="1" ht="175.5">
      <c r="B154" s="41"/>
      <c r="D154" s="194" t="s">
        <v>170</v>
      </c>
      <c r="F154" s="195" t="s">
        <v>744</v>
      </c>
      <c r="I154" s="196"/>
      <c r="L154" s="41"/>
      <c r="M154" s="197"/>
      <c r="N154" s="42"/>
      <c r="O154" s="42"/>
      <c r="P154" s="42"/>
      <c r="Q154" s="42"/>
      <c r="R154" s="42"/>
      <c r="S154" s="42"/>
      <c r="T154" s="70"/>
      <c r="AT154" s="24" t="s">
        <v>170</v>
      </c>
      <c r="AU154" s="24" t="s">
        <v>83</v>
      </c>
    </row>
    <row r="155" spans="2:65" s="12" customFormat="1" ht="13.5">
      <c r="B155" s="198"/>
      <c r="D155" s="194" t="s">
        <v>172</v>
      </c>
      <c r="E155" s="207" t="s">
        <v>5</v>
      </c>
      <c r="F155" s="208" t="s">
        <v>745</v>
      </c>
      <c r="H155" s="209">
        <v>36.36</v>
      </c>
      <c r="I155" s="203"/>
      <c r="L155" s="198"/>
      <c r="M155" s="204"/>
      <c r="N155" s="205"/>
      <c r="O155" s="205"/>
      <c r="P155" s="205"/>
      <c r="Q155" s="205"/>
      <c r="R155" s="205"/>
      <c r="S155" s="205"/>
      <c r="T155" s="206"/>
      <c r="AT155" s="207" t="s">
        <v>172</v>
      </c>
      <c r="AU155" s="207" t="s">
        <v>83</v>
      </c>
      <c r="AV155" s="12" t="s">
        <v>83</v>
      </c>
      <c r="AW155" s="12" t="s">
        <v>35</v>
      </c>
      <c r="AX155" s="12" t="s">
        <v>72</v>
      </c>
      <c r="AY155" s="207" t="s">
        <v>161</v>
      </c>
    </row>
    <row r="156" spans="2:65" s="13" customFormat="1" ht="13.5">
      <c r="B156" s="210"/>
      <c r="D156" s="194" t="s">
        <v>172</v>
      </c>
      <c r="E156" s="211" t="s">
        <v>5</v>
      </c>
      <c r="F156" s="212" t="s">
        <v>730</v>
      </c>
      <c r="H156" s="213">
        <v>36.36</v>
      </c>
      <c r="I156" s="214"/>
      <c r="L156" s="210"/>
      <c r="M156" s="215"/>
      <c r="N156" s="216"/>
      <c r="O156" s="216"/>
      <c r="P156" s="216"/>
      <c r="Q156" s="216"/>
      <c r="R156" s="216"/>
      <c r="S156" s="216"/>
      <c r="T156" s="217"/>
      <c r="AT156" s="211" t="s">
        <v>172</v>
      </c>
      <c r="AU156" s="211" t="s">
        <v>83</v>
      </c>
      <c r="AV156" s="13" t="s">
        <v>180</v>
      </c>
      <c r="AW156" s="13" t="s">
        <v>35</v>
      </c>
      <c r="AX156" s="13" t="s">
        <v>72</v>
      </c>
      <c r="AY156" s="211" t="s">
        <v>161</v>
      </c>
    </row>
    <row r="157" spans="2:65" s="12" customFormat="1" ht="13.5">
      <c r="B157" s="198"/>
      <c r="D157" s="194" t="s">
        <v>172</v>
      </c>
      <c r="E157" s="207" t="s">
        <v>5</v>
      </c>
      <c r="F157" s="208" t="s">
        <v>5</v>
      </c>
      <c r="H157" s="209">
        <v>0</v>
      </c>
      <c r="I157" s="203"/>
      <c r="L157" s="198"/>
      <c r="M157" s="204"/>
      <c r="N157" s="205"/>
      <c r="O157" s="205"/>
      <c r="P157" s="205"/>
      <c r="Q157" s="205"/>
      <c r="R157" s="205"/>
      <c r="S157" s="205"/>
      <c r="T157" s="206"/>
      <c r="AT157" s="207" t="s">
        <v>172</v>
      </c>
      <c r="AU157" s="207" t="s">
        <v>83</v>
      </c>
      <c r="AV157" s="12" t="s">
        <v>83</v>
      </c>
      <c r="AW157" s="12" t="s">
        <v>35</v>
      </c>
      <c r="AX157" s="12" t="s">
        <v>72</v>
      </c>
      <c r="AY157" s="207" t="s">
        <v>161</v>
      </c>
    </row>
    <row r="158" spans="2:65" s="14" customFormat="1" ht="13.5">
      <c r="B158" s="218"/>
      <c r="D158" s="194" t="s">
        <v>172</v>
      </c>
      <c r="E158" s="237" t="s">
        <v>5</v>
      </c>
      <c r="F158" s="238" t="s">
        <v>211</v>
      </c>
      <c r="H158" s="239">
        <v>36.36</v>
      </c>
      <c r="I158" s="222"/>
      <c r="L158" s="218"/>
      <c r="M158" s="223"/>
      <c r="N158" s="224"/>
      <c r="O158" s="224"/>
      <c r="P158" s="224"/>
      <c r="Q158" s="224"/>
      <c r="R158" s="224"/>
      <c r="S158" s="224"/>
      <c r="T158" s="225"/>
      <c r="AT158" s="226" t="s">
        <v>172</v>
      </c>
      <c r="AU158" s="226" t="s">
        <v>83</v>
      </c>
      <c r="AV158" s="14" t="s">
        <v>168</v>
      </c>
      <c r="AW158" s="14" t="s">
        <v>35</v>
      </c>
      <c r="AX158" s="14" t="s">
        <v>72</v>
      </c>
      <c r="AY158" s="226" t="s">
        <v>161</v>
      </c>
    </row>
    <row r="159" spans="2:65" s="12" customFormat="1" ht="13.5">
      <c r="B159" s="198"/>
      <c r="D159" s="194" t="s">
        <v>172</v>
      </c>
      <c r="E159" s="207" t="s">
        <v>5</v>
      </c>
      <c r="F159" s="208" t="s">
        <v>5</v>
      </c>
      <c r="H159" s="209">
        <v>0</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2" customFormat="1" ht="13.5">
      <c r="B160" s="198"/>
      <c r="D160" s="199" t="s">
        <v>172</v>
      </c>
      <c r="E160" s="200" t="s">
        <v>5</v>
      </c>
      <c r="F160" s="201" t="s">
        <v>746</v>
      </c>
      <c r="H160" s="202">
        <v>18.18</v>
      </c>
      <c r="I160" s="203"/>
      <c r="L160" s="198"/>
      <c r="M160" s="204"/>
      <c r="N160" s="205"/>
      <c r="O160" s="205"/>
      <c r="P160" s="205"/>
      <c r="Q160" s="205"/>
      <c r="R160" s="205"/>
      <c r="S160" s="205"/>
      <c r="T160" s="206"/>
      <c r="AT160" s="207" t="s">
        <v>172</v>
      </c>
      <c r="AU160" s="207" t="s">
        <v>83</v>
      </c>
      <c r="AV160" s="12" t="s">
        <v>83</v>
      </c>
      <c r="AW160" s="12" t="s">
        <v>35</v>
      </c>
      <c r="AX160" s="12" t="s">
        <v>80</v>
      </c>
      <c r="AY160" s="207" t="s">
        <v>161</v>
      </c>
    </row>
    <row r="161" spans="2:65" s="1" customFormat="1" ht="31.5" customHeight="1">
      <c r="B161" s="181"/>
      <c r="C161" s="182" t="s">
        <v>222</v>
      </c>
      <c r="D161" s="182" t="s">
        <v>163</v>
      </c>
      <c r="E161" s="183" t="s">
        <v>753</v>
      </c>
      <c r="F161" s="184" t="s">
        <v>754</v>
      </c>
      <c r="G161" s="185" t="s">
        <v>189</v>
      </c>
      <c r="H161" s="186">
        <v>18.18</v>
      </c>
      <c r="I161" s="187"/>
      <c r="J161" s="188">
        <f>ROUND(I161*H161,2)</f>
        <v>0</v>
      </c>
      <c r="K161" s="184" t="s">
        <v>167</v>
      </c>
      <c r="L161" s="41"/>
      <c r="M161" s="189" t="s">
        <v>5</v>
      </c>
      <c r="N161" s="190" t="s">
        <v>43</v>
      </c>
      <c r="O161" s="42"/>
      <c r="P161" s="191">
        <f>O161*H161</f>
        <v>0</v>
      </c>
      <c r="Q161" s="191">
        <v>0</v>
      </c>
      <c r="R161" s="191">
        <f>Q161*H161</f>
        <v>0</v>
      </c>
      <c r="S161" s="191">
        <v>0</v>
      </c>
      <c r="T161" s="192">
        <f>S161*H161</f>
        <v>0</v>
      </c>
      <c r="AR161" s="24" t="s">
        <v>168</v>
      </c>
      <c r="AT161" s="24" t="s">
        <v>163</v>
      </c>
      <c r="AU161" s="24" t="s">
        <v>83</v>
      </c>
      <c r="AY161" s="24" t="s">
        <v>161</v>
      </c>
      <c r="BE161" s="193">
        <f>IF(N161="základní",J161,0)</f>
        <v>0</v>
      </c>
      <c r="BF161" s="193">
        <f>IF(N161="snížená",J161,0)</f>
        <v>0</v>
      </c>
      <c r="BG161" s="193">
        <f>IF(N161="zákl. přenesená",J161,0)</f>
        <v>0</v>
      </c>
      <c r="BH161" s="193">
        <f>IF(N161="sníž. přenesená",J161,0)</f>
        <v>0</v>
      </c>
      <c r="BI161" s="193">
        <f>IF(N161="nulová",J161,0)</f>
        <v>0</v>
      </c>
      <c r="BJ161" s="24" t="s">
        <v>80</v>
      </c>
      <c r="BK161" s="193">
        <f>ROUND(I161*H161,2)</f>
        <v>0</v>
      </c>
      <c r="BL161" s="24" t="s">
        <v>168</v>
      </c>
      <c r="BM161" s="24" t="s">
        <v>755</v>
      </c>
    </row>
    <row r="162" spans="2:65" s="1" customFormat="1" ht="175.5">
      <c r="B162" s="41"/>
      <c r="D162" s="194" t="s">
        <v>170</v>
      </c>
      <c r="F162" s="195" t="s">
        <v>744</v>
      </c>
      <c r="I162" s="196"/>
      <c r="L162" s="41"/>
      <c r="M162" s="197"/>
      <c r="N162" s="42"/>
      <c r="O162" s="42"/>
      <c r="P162" s="42"/>
      <c r="Q162" s="42"/>
      <c r="R162" s="42"/>
      <c r="S162" s="42"/>
      <c r="T162" s="70"/>
      <c r="AT162" s="24" t="s">
        <v>170</v>
      </c>
      <c r="AU162" s="24" t="s">
        <v>83</v>
      </c>
    </row>
    <row r="163" spans="2:65" s="12" customFormat="1" ht="13.5">
      <c r="B163" s="198"/>
      <c r="D163" s="194" t="s">
        <v>172</v>
      </c>
      <c r="E163" s="207" t="s">
        <v>5</v>
      </c>
      <c r="F163" s="208" t="s">
        <v>745</v>
      </c>
      <c r="H163" s="209">
        <v>36.36</v>
      </c>
      <c r="I163" s="203"/>
      <c r="L163" s="198"/>
      <c r="M163" s="204"/>
      <c r="N163" s="205"/>
      <c r="O163" s="205"/>
      <c r="P163" s="205"/>
      <c r="Q163" s="205"/>
      <c r="R163" s="205"/>
      <c r="S163" s="205"/>
      <c r="T163" s="206"/>
      <c r="AT163" s="207" t="s">
        <v>172</v>
      </c>
      <c r="AU163" s="207" t="s">
        <v>83</v>
      </c>
      <c r="AV163" s="12" t="s">
        <v>83</v>
      </c>
      <c r="AW163" s="12" t="s">
        <v>35</v>
      </c>
      <c r="AX163" s="12" t="s">
        <v>72</v>
      </c>
      <c r="AY163" s="207" t="s">
        <v>161</v>
      </c>
    </row>
    <row r="164" spans="2:65" s="13" customFormat="1" ht="13.5">
      <c r="B164" s="210"/>
      <c r="D164" s="194" t="s">
        <v>172</v>
      </c>
      <c r="E164" s="211" t="s">
        <v>5</v>
      </c>
      <c r="F164" s="212" t="s">
        <v>730</v>
      </c>
      <c r="H164" s="213">
        <v>36.36</v>
      </c>
      <c r="I164" s="214"/>
      <c r="L164" s="210"/>
      <c r="M164" s="215"/>
      <c r="N164" s="216"/>
      <c r="O164" s="216"/>
      <c r="P164" s="216"/>
      <c r="Q164" s="216"/>
      <c r="R164" s="216"/>
      <c r="S164" s="216"/>
      <c r="T164" s="217"/>
      <c r="AT164" s="211" t="s">
        <v>172</v>
      </c>
      <c r="AU164" s="211" t="s">
        <v>83</v>
      </c>
      <c r="AV164" s="13" t="s">
        <v>180</v>
      </c>
      <c r="AW164" s="13" t="s">
        <v>35</v>
      </c>
      <c r="AX164" s="13" t="s">
        <v>72</v>
      </c>
      <c r="AY164" s="211" t="s">
        <v>161</v>
      </c>
    </row>
    <row r="165" spans="2:65" s="12" customFormat="1" ht="13.5">
      <c r="B165" s="198"/>
      <c r="D165" s="194" t="s">
        <v>172</v>
      </c>
      <c r="E165" s="207" t="s">
        <v>5</v>
      </c>
      <c r="F165" s="208" t="s">
        <v>5</v>
      </c>
      <c r="H165" s="209">
        <v>0</v>
      </c>
      <c r="I165" s="203"/>
      <c r="L165" s="198"/>
      <c r="M165" s="204"/>
      <c r="N165" s="205"/>
      <c r="O165" s="205"/>
      <c r="P165" s="205"/>
      <c r="Q165" s="205"/>
      <c r="R165" s="205"/>
      <c r="S165" s="205"/>
      <c r="T165" s="206"/>
      <c r="AT165" s="207" t="s">
        <v>172</v>
      </c>
      <c r="AU165" s="207" t="s">
        <v>83</v>
      </c>
      <c r="AV165" s="12" t="s">
        <v>83</v>
      </c>
      <c r="AW165" s="12" t="s">
        <v>35</v>
      </c>
      <c r="AX165" s="12" t="s">
        <v>72</v>
      </c>
      <c r="AY165" s="207" t="s">
        <v>161</v>
      </c>
    </row>
    <row r="166" spans="2:65" s="14" customFormat="1" ht="13.5">
      <c r="B166" s="218"/>
      <c r="D166" s="194" t="s">
        <v>172</v>
      </c>
      <c r="E166" s="237" t="s">
        <v>5</v>
      </c>
      <c r="F166" s="238" t="s">
        <v>211</v>
      </c>
      <c r="H166" s="239">
        <v>36.36</v>
      </c>
      <c r="I166" s="222"/>
      <c r="L166" s="218"/>
      <c r="M166" s="223"/>
      <c r="N166" s="224"/>
      <c r="O166" s="224"/>
      <c r="P166" s="224"/>
      <c r="Q166" s="224"/>
      <c r="R166" s="224"/>
      <c r="S166" s="224"/>
      <c r="T166" s="225"/>
      <c r="AT166" s="226" t="s">
        <v>172</v>
      </c>
      <c r="AU166" s="226" t="s">
        <v>83</v>
      </c>
      <c r="AV166" s="14" t="s">
        <v>168</v>
      </c>
      <c r="AW166" s="14" t="s">
        <v>35</v>
      </c>
      <c r="AX166" s="14" t="s">
        <v>72</v>
      </c>
      <c r="AY166" s="226" t="s">
        <v>161</v>
      </c>
    </row>
    <row r="167" spans="2:65" s="12" customFormat="1" ht="13.5">
      <c r="B167" s="198"/>
      <c r="D167" s="194" t="s">
        <v>172</v>
      </c>
      <c r="E167" s="207" t="s">
        <v>5</v>
      </c>
      <c r="F167" s="208" t="s">
        <v>5</v>
      </c>
      <c r="H167" s="209">
        <v>0</v>
      </c>
      <c r="I167" s="203"/>
      <c r="L167" s="198"/>
      <c r="M167" s="204"/>
      <c r="N167" s="205"/>
      <c r="O167" s="205"/>
      <c r="P167" s="205"/>
      <c r="Q167" s="205"/>
      <c r="R167" s="205"/>
      <c r="S167" s="205"/>
      <c r="T167" s="206"/>
      <c r="AT167" s="207" t="s">
        <v>172</v>
      </c>
      <c r="AU167" s="207" t="s">
        <v>83</v>
      </c>
      <c r="AV167" s="12" t="s">
        <v>83</v>
      </c>
      <c r="AW167" s="12" t="s">
        <v>35</v>
      </c>
      <c r="AX167" s="12" t="s">
        <v>72</v>
      </c>
      <c r="AY167" s="207" t="s">
        <v>161</v>
      </c>
    </row>
    <row r="168" spans="2:65" s="12" customFormat="1" ht="13.5">
      <c r="B168" s="198"/>
      <c r="D168" s="199" t="s">
        <v>172</v>
      </c>
      <c r="E168" s="200" t="s">
        <v>5</v>
      </c>
      <c r="F168" s="201" t="s">
        <v>746</v>
      </c>
      <c r="H168" s="202">
        <v>18.18</v>
      </c>
      <c r="I168" s="203"/>
      <c r="L168" s="198"/>
      <c r="M168" s="204"/>
      <c r="N168" s="205"/>
      <c r="O168" s="205"/>
      <c r="P168" s="205"/>
      <c r="Q168" s="205"/>
      <c r="R168" s="205"/>
      <c r="S168" s="205"/>
      <c r="T168" s="206"/>
      <c r="AT168" s="207" t="s">
        <v>172</v>
      </c>
      <c r="AU168" s="207" t="s">
        <v>83</v>
      </c>
      <c r="AV168" s="12" t="s">
        <v>83</v>
      </c>
      <c r="AW168" s="12" t="s">
        <v>35</v>
      </c>
      <c r="AX168" s="12" t="s">
        <v>80</v>
      </c>
      <c r="AY168" s="207" t="s">
        <v>161</v>
      </c>
    </row>
    <row r="169" spans="2:65" s="1" customFormat="1" ht="31.5" customHeight="1">
      <c r="B169" s="181"/>
      <c r="C169" s="182" t="s">
        <v>226</v>
      </c>
      <c r="D169" s="182" t="s">
        <v>163</v>
      </c>
      <c r="E169" s="183" t="s">
        <v>756</v>
      </c>
      <c r="F169" s="184" t="s">
        <v>757</v>
      </c>
      <c r="G169" s="185" t="s">
        <v>176</v>
      </c>
      <c r="H169" s="186">
        <v>58.951999999999998</v>
      </c>
      <c r="I169" s="187"/>
      <c r="J169" s="188">
        <f>ROUND(I169*H169,2)</f>
        <v>0</v>
      </c>
      <c r="K169" s="184" t="s">
        <v>167</v>
      </c>
      <c r="L169" s="41"/>
      <c r="M169" s="189" t="s">
        <v>5</v>
      </c>
      <c r="N169" s="190" t="s">
        <v>43</v>
      </c>
      <c r="O169" s="42"/>
      <c r="P169" s="191">
        <f>O169*H169</f>
        <v>0</v>
      </c>
      <c r="Q169" s="191">
        <v>8.4000000000000003E-4</v>
      </c>
      <c r="R169" s="191">
        <f>Q169*H169</f>
        <v>4.9519680000000003E-2</v>
      </c>
      <c r="S169" s="191">
        <v>0</v>
      </c>
      <c r="T169" s="192">
        <f>S169*H169</f>
        <v>0</v>
      </c>
      <c r="AR169" s="24" t="s">
        <v>168</v>
      </c>
      <c r="AT169" s="24" t="s">
        <v>163</v>
      </c>
      <c r="AU169" s="24" t="s">
        <v>83</v>
      </c>
      <c r="AY169" s="24" t="s">
        <v>161</v>
      </c>
      <c r="BE169" s="193">
        <f>IF(N169="základní",J169,0)</f>
        <v>0</v>
      </c>
      <c r="BF169" s="193">
        <f>IF(N169="snížená",J169,0)</f>
        <v>0</v>
      </c>
      <c r="BG169" s="193">
        <f>IF(N169="zákl. přenesená",J169,0)</f>
        <v>0</v>
      </c>
      <c r="BH169" s="193">
        <f>IF(N169="sníž. přenesená",J169,0)</f>
        <v>0</v>
      </c>
      <c r="BI169" s="193">
        <f>IF(N169="nulová",J169,0)</f>
        <v>0</v>
      </c>
      <c r="BJ169" s="24" t="s">
        <v>80</v>
      </c>
      <c r="BK169" s="193">
        <f>ROUND(I169*H169,2)</f>
        <v>0</v>
      </c>
      <c r="BL169" s="24" t="s">
        <v>168</v>
      </c>
      <c r="BM169" s="24" t="s">
        <v>758</v>
      </c>
    </row>
    <row r="170" spans="2:65" s="1" customFormat="1" ht="148.5">
      <c r="B170" s="41"/>
      <c r="D170" s="194" t="s">
        <v>170</v>
      </c>
      <c r="F170" s="195" t="s">
        <v>759</v>
      </c>
      <c r="I170" s="196"/>
      <c r="L170" s="41"/>
      <c r="M170" s="197"/>
      <c r="N170" s="42"/>
      <c r="O170" s="42"/>
      <c r="P170" s="42"/>
      <c r="Q170" s="42"/>
      <c r="R170" s="42"/>
      <c r="S170" s="42"/>
      <c r="T170" s="70"/>
      <c r="AT170" s="24" t="s">
        <v>170</v>
      </c>
      <c r="AU170" s="24" t="s">
        <v>83</v>
      </c>
    </row>
    <row r="171" spans="2:65" s="12" customFormat="1" ht="13.5">
      <c r="B171" s="198"/>
      <c r="D171" s="194" t="s">
        <v>172</v>
      </c>
      <c r="E171" s="207" t="s">
        <v>5</v>
      </c>
      <c r="F171" s="208" t="s">
        <v>760</v>
      </c>
      <c r="H171" s="209">
        <v>58.951999999999998</v>
      </c>
      <c r="I171" s="203"/>
      <c r="L171" s="198"/>
      <c r="M171" s="204"/>
      <c r="N171" s="205"/>
      <c r="O171" s="205"/>
      <c r="P171" s="205"/>
      <c r="Q171" s="205"/>
      <c r="R171" s="205"/>
      <c r="S171" s="205"/>
      <c r="T171" s="206"/>
      <c r="AT171" s="207" t="s">
        <v>172</v>
      </c>
      <c r="AU171" s="207" t="s">
        <v>83</v>
      </c>
      <c r="AV171" s="12" t="s">
        <v>83</v>
      </c>
      <c r="AW171" s="12" t="s">
        <v>35</v>
      </c>
      <c r="AX171" s="12" t="s">
        <v>72</v>
      </c>
      <c r="AY171" s="207" t="s">
        <v>161</v>
      </c>
    </row>
    <row r="172" spans="2:65" s="13" customFormat="1" ht="13.5">
      <c r="B172" s="210"/>
      <c r="D172" s="199" t="s">
        <v>172</v>
      </c>
      <c r="E172" s="244" t="s">
        <v>5</v>
      </c>
      <c r="F172" s="245" t="s">
        <v>730</v>
      </c>
      <c r="H172" s="246">
        <v>58.951999999999998</v>
      </c>
      <c r="I172" s="214"/>
      <c r="L172" s="210"/>
      <c r="M172" s="215"/>
      <c r="N172" s="216"/>
      <c r="O172" s="216"/>
      <c r="P172" s="216"/>
      <c r="Q172" s="216"/>
      <c r="R172" s="216"/>
      <c r="S172" s="216"/>
      <c r="T172" s="217"/>
      <c r="AT172" s="211" t="s">
        <v>172</v>
      </c>
      <c r="AU172" s="211" t="s">
        <v>83</v>
      </c>
      <c r="AV172" s="13" t="s">
        <v>180</v>
      </c>
      <c r="AW172" s="13" t="s">
        <v>35</v>
      </c>
      <c r="AX172" s="13" t="s">
        <v>80</v>
      </c>
      <c r="AY172" s="211" t="s">
        <v>161</v>
      </c>
    </row>
    <row r="173" spans="2:65" s="1" customFormat="1" ht="31.5" customHeight="1">
      <c r="B173" s="181"/>
      <c r="C173" s="182" t="s">
        <v>233</v>
      </c>
      <c r="D173" s="182" t="s">
        <v>163</v>
      </c>
      <c r="E173" s="183" t="s">
        <v>761</v>
      </c>
      <c r="F173" s="184" t="s">
        <v>762</v>
      </c>
      <c r="G173" s="185" t="s">
        <v>176</v>
      </c>
      <c r="H173" s="186">
        <v>752.09699999999998</v>
      </c>
      <c r="I173" s="187"/>
      <c r="J173" s="188">
        <f>ROUND(I173*H173,2)</f>
        <v>0</v>
      </c>
      <c r="K173" s="184" t="s">
        <v>167</v>
      </c>
      <c r="L173" s="41"/>
      <c r="M173" s="189" t="s">
        <v>5</v>
      </c>
      <c r="N173" s="190" t="s">
        <v>43</v>
      </c>
      <c r="O173" s="42"/>
      <c r="P173" s="191">
        <f>O173*H173</f>
        <v>0</v>
      </c>
      <c r="Q173" s="191">
        <v>8.4999999999999995E-4</v>
      </c>
      <c r="R173" s="191">
        <f>Q173*H173</f>
        <v>0.63928244999999995</v>
      </c>
      <c r="S173" s="191">
        <v>0</v>
      </c>
      <c r="T173" s="192">
        <f>S173*H173</f>
        <v>0</v>
      </c>
      <c r="AR173" s="24" t="s">
        <v>168</v>
      </c>
      <c r="AT173" s="24" t="s">
        <v>163</v>
      </c>
      <c r="AU173" s="24" t="s">
        <v>83</v>
      </c>
      <c r="AY173" s="24" t="s">
        <v>161</v>
      </c>
      <c r="BE173" s="193">
        <f>IF(N173="základní",J173,0)</f>
        <v>0</v>
      </c>
      <c r="BF173" s="193">
        <f>IF(N173="snížená",J173,0)</f>
        <v>0</v>
      </c>
      <c r="BG173" s="193">
        <f>IF(N173="zákl. přenesená",J173,0)</f>
        <v>0</v>
      </c>
      <c r="BH173" s="193">
        <f>IF(N173="sníž. přenesená",J173,0)</f>
        <v>0</v>
      </c>
      <c r="BI173" s="193">
        <f>IF(N173="nulová",J173,0)</f>
        <v>0</v>
      </c>
      <c r="BJ173" s="24" t="s">
        <v>80</v>
      </c>
      <c r="BK173" s="193">
        <f>ROUND(I173*H173,2)</f>
        <v>0</v>
      </c>
      <c r="BL173" s="24" t="s">
        <v>168</v>
      </c>
      <c r="BM173" s="24" t="s">
        <v>763</v>
      </c>
    </row>
    <row r="174" spans="2:65" s="1" customFormat="1" ht="148.5">
      <c r="B174" s="41"/>
      <c r="D174" s="194" t="s">
        <v>170</v>
      </c>
      <c r="F174" s="195" t="s">
        <v>759</v>
      </c>
      <c r="I174" s="196"/>
      <c r="L174" s="41"/>
      <c r="M174" s="197"/>
      <c r="N174" s="42"/>
      <c r="O174" s="42"/>
      <c r="P174" s="42"/>
      <c r="Q174" s="42"/>
      <c r="R174" s="42"/>
      <c r="S174" s="42"/>
      <c r="T174" s="70"/>
      <c r="AT174" s="24" t="s">
        <v>170</v>
      </c>
      <c r="AU174" s="24" t="s">
        <v>83</v>
      </c>
    </row>
    <row r="175" spans="2:65" s="12" customFormat="1" ht="13.5">
      <c r="B175" s="198"/>
      <c r="D175" s="194" t="s">
        <v>172</v>
      </c>
      <c r="E175" s="207" t="s">
        <v>5</v>
      </c>
      <c r="F175" s="208" t="s">
        <v>764</v>
      </c>
      <c r="H175" s="209">
        <v>148.17599999999999</v>
      </c>
      <c r="I175" s="203"/>
      <c r="L175" s="198"/>
      <c r="M175" s="204"/>
      <c r="N175" s="205"/>
      <c r="O175" s="205"/>
      <c r="P175" s="205"/>
      <c r="Q175" s="205"/>
      <c r="R175" s="205"/>
      <c r="S175" s="205"/>
      <c r="T175" s="206"/>
      <c r="AT175" s="207" t="s">
        <v>172</v>
      </c>
      <c r="AU175" s="207" t="s">
        <v>83</v>
      </c>
      <c r="AV175" s="12" t="s">
        <v>83</v>
      </c>
      <c r="AW175" s="12" t="s">
        <v>35</v>
      </c>
      <c r="AX175" s="12" t="s">
        <v>72</v>
      </c>
      <c r="AY175" s="207" t="s">
        <v>161</v>
      </c>
    </row>
    <row r="176" spans="2:65" s="12" customFormat="1" ht="13.5">
      <c r="B176" s="198"/>
      <c r="D176" s="194" t="s">
        <v>172</v>
      </c>
      <c r="E176" s="207" t="s">
        <v>5</v>
      </c>
      <c r="F176" s="208" t="s">
        <v>765</v>
      </c>
      <c r="H176" s="209">
        <v>271.58999999999997</v>
      </c>
      <c r="I176" s="203"/>
      <c r="L176" s="198"/>
      <c r="M176" s="204"/>
      <c r="N176" s="205"/>
      <c r="O176" s="205"/>
      <c r="P176" s="205"/>
      <c r="Q176" s="205"/>
      <c r="R176" s="205"/>
      <c r="S176" s="205"/>
      <c r="T176" s="206"/>
      <c r="AT176" s="207" t="s">
        <v>172</v>
      </c>
      <c r="AU176" s="207" t="s">
        <v>83</v>
      </c>
      <c r="AV176" s="12" t="s">
        <v>83</v>
      </c>
      <c r="AW176" s="12" t="s">
        <v>35</v>
      </c>
      <c r="AX176" s="12" t="s">
        <v>72</v>
      </c>
      <c r="AY176" s="207" t="s">
        <v>161</v>
      </c>
    </row>
    <row r="177" spans="2:65" s="12" customFormat="1" ht="13.5">
      <c r="B177" s="198"/>
      <c r="D177" s="194" t="s">
        <v>172</v>
      </c>
      <c r="E177" s="207" t="s">
        <v>5</v>
      </c>
      <c r="F177" s="208" t="s">
        <v>766</v>
      </c>
      <c r="H177" s="209">
        <v>138.64500000000001</v>
      </c>
      <c r="I177" s="203"/>
      <c r="L177" s="198"/>
      <c r="M177" s="204"/>
      <c r="N177" s="205"/>
      <c r="O177" s="205"/>
      <c r="P177" s="205"/>
      <c r="Q177" s="205"/>
      <c r="R177" s="205"/>
      <c r="S177" s="205"/>
      <c r="T177" s="206"/>
      <c r="AT177" s="207" t="s">
        <v>172</v>
      </c>
      <c r="AU177" s="207" t="s">
        <v>83</v>
      </c>
      <c r="AV177" s="12" t="s">
        <v>83</v>
      </c>
      <c r="AW177" s="12" t="s">
        <v>35</v>
      </c>
      <c r="AX177" s="12" t="s">
        <v>72</v>
      </c>
      <c r="AY177" s="207" t="s">
        <v>161</v>
      </c>
    </row>
    <row r="178" spans="2:65" s="12" customFormat="1" ht="13.5">
      <c r="B178" s="198"/>
      <c r="D178" s="194" t="s">
        <v>172</v>
      </c>
      <c r="E178" s="207" t="s">
        <v>5</v>
      </c>
      <c r="F178" s="208" t="s">
        <v>767</v>
      </c>
      <c r="H178" s="209">
        <v>193.68600000000001</v>
      </c>
      <c r="I178" s="203"/>
      <c r="L178" s="198"/>
      <c r="M178" s="204"/>
      <c r="N178" s="205"/>
      <c r="O178" s="205"/>
      <c r="P178" s="205"/>
      <c r="Q178" s="205"/>
      <c r="R178" s="205"/>
      <c r="S178" s="205"/>
      <c r="T178" s="206"/>
      <c r="AT178" s="207" t="s">
        <v>172</v>
      </c>
      <c r="AU178" s="207" t="s">
        <v>83</v>
      </c>
      <c r="AV178" s="12" t="s">
        <v>83</v>
      </c>
      <c r="AW178" s="12" t="s">
        <v>35</v>
      </c>
      <c r="AX178" s="12" t="s">
        <v>72</v>
      </c>
      <c r="AY178" s="207" t="s">
        <v>161</v>
      </c>
    </row>
    <row r="179" spans="2:65" s="13" customFormat="1" ht="13.5">
      <c r="B179" s="210"/>
      <c r="D179" s="199" t="s">
        <v>172</v>
      </c>
      <c r="E179" s="244" t="s">
        <v>5</v>
      </c>
      <c r="F179" s="245" t="s">
        <v>730</v>
      </c>
      <c r="H179" s="246">
        <v>752.09699999999998</v>
      </c>
      <c r="I179" s="214"/>
      <c r="L179" s="210"/>
      <c r="M179" s="215"/>
      <c r="N179" s="216"/>
      <c r="O179" s="216"/>
      <c r="P179" s="216"/>
      <c r="Q179" s="216"/>
      <c r="R179" s="216"/>
      <c r="S179" s="216"/>
      <c r="T179" s="217"/>
      <c r="AT179" s="211" t="s">
        <v>172</v>
      </c>
      <c r="AU179" s="211" t="s">
        <v>83</v>
      </c>
      <c r="AV179" s="13" t="s">
        <v>180</v>
      </c>
      <c r="AW179" s="13" t="s">
        <v>35</v>
      </c>
      <c r="AX179" s="13" t="s">
        <v>80</v>
      </c>
      <c r="AY179" s="211" t="s">
        <v>161</v>
      </c>
    </row>
    <row r="180" spans="2:65" s="1" customFormat="1" ht="31.5" customHeight="1">
      <c r="B180" s="181"/>
      <c r="C180" s="182" t="s">
        <v>239</v>
      </c>
      <c r="D180" s="182" t="s">
        <v>163</v>
      </c>
      <c r="E180" s="183" t="s">
        <v>768</v>
      </c>
      <c r="F180" s="184" t="s">
        <v>769</v>
      </c>
      <c r="G180" s="185" t="s">
        <v>176</v>
      </c>
      <c r="H180" s="186">
        <v>58.951999999999998</v>
      </c>
      <c r="I180" s="187"/>
      <c r="J180" s="188">
        <f>ROUND(I180*H180,2)</f>
        <v>0</v>
      </c>
      <c r="K180" s="184" t="s">
        <v>167</v>
      </c>
      <c r="L180" s="41"/>
      <c r="M180" s="189" t="s">
        <v>5</v>
      </c>
      <c r="N180" s="190" t="s">
        <v>43</v>
      </c>
      <c r="O180" s="42"/>
      <c r="P180" s="191">
        <f>O180*H180</f>
        <v>0</v>
      </c>
      <c r="Q180" s="191">
        <v>0</v>
      </c>
      <c r="R180" s="191">
        <f>Q180*H180</f>
        <v>0</v>
      </c>
      <c r="S180" s="191">
        <v>0</v>
      </c>
      <c r="T180" s="192">
        <f>S180*H180</f>
        <v>0</v>
      </c>
      <c r="AR180" s="24" t="s">
        <v>168</v>
      </c>
      <c r="AT180" s="24" t="s">
        <v>163</v>
      </c>
      <c r="AU180" s="24" t="s">
        <v>83</v>
      </c>
      <c r="AY180" s="24" t="s">
        <v>161</v>
      </c>
      <c r="BE180" s="193">
        <f>IF(N180="základní",J180,0)</f>
        <v>0</v>
      </c>
      <c r="BF180" s="193">
        <f>IF(N180="snížená",J180,0)</f>
        <v>0</v>
      </c>
      <c r="BG180" s="193">
        <f>IF(N180="zákl. přenesená",J180,0)</f>
        <v>0</v>
      </c>
      <c r="BH180" s="193">
        <f>IF(N180="sníž. přenesená",J180,0)</f>
        <v>0</v>
      </c>
      <c r="BI180" s="193">
        <f>IF(N180="nulová",J180,0)</f>
        <v>0</v>
      </c>
      <c r="BJ180" s="24" t="s">
        <v>80</v>
      </c>
      <c r="BK180" s="193">
        <f>ROUND(I180*H180,2)</f>
        <v>0</v>
      </c>
      <c r="BL180" s="24" t="s">
        <v>168</v>
      </c>
      <c r="BM180" s="24" t="s">
        <v>770</v>
      </c>
    </row>
    <row r="181" spans="2:65" s="12" customFormat="1" ht="13.5">
      <c r="B181" s="198"/>
      <c r="D181" s="194" t="s">
        <v>172</v>
      </c>
      <c r="E181" s="207" t="s">
        <v>5</v>
      </c>
      <c r="F181" s="208" t="s">
        <v>760</v>
      </c>
      <c r="H181" s="209">
        <v>58.951999999999998</v>
      </c>
      <c r="I181" s="203"/>
      <c r="L181" s="198"/>
      <c r="M181" s="204"/>
      <c r="N181" s="205"/>
      <c r="O181" s="205"/>
      <c r="P181" s="205"/>
      <c r="Q181" s="205"/>
      <c r="R181" s="205"/>
      <c r="S181" s="205"/>
      <c r="T181" s="206"/>
      <c r="AT181" s="207" t="s">
        <v>172</v>
      </c>
      <c r="AU181" s="207" t="s">
        <v>83</v>
      </c>
      <c r="AV181" s="12" t="s">
        <v>83</v>
      </c>
      <c r="AW181" s="12" t="s">
        <v>35</v>
      </c>
      <c r="AX181" s="12" t="s">
        <v>72</v>
      </c>
      <c r="AY181" s="207" t="s">
        <v>161</v>
      </c>
    </row>
    <row r="182" spans="2:65" s="13" customFormat="1" ht="13.5">
      <c r="B182" s="210"/>
      <c r="D182" s="199" t="s">
        <v>172</v>
      </c>
      <c r="E182" s="244" t="s">
        <v>5</v>
      </c>
      <c r="F182" s="245" t="s">
        <v>730</v>
      </c>
      <c r="H182" s="246">
        <v>58.951999999999998</v>
      </c>
      <c r="I182" s="214"/>
      <c r="L182" s="210"/>
      <c r="M182" s="215"/>
      <c r="N182" s="216"/>
      <c r="O182" s="216"/>
      <c r="P182" s="216"/>
      <c r="Q182" s="216"/>
      <c r="R182" s="216"/>
      <c r="S182" s="216"/>
      <c r="T182" s="217"/>
      <c r="AT182" s="211" t="s">
        <v>172</v>
      </c>
      <c r="AU182" s="211" t="s">
        <v>83</v>
      </c>
      <c r="AV182" s="13" t="s">
        <v>180</v>
      </c>
      <c r="AW182" s="13" t="s">
        <v>35</v>
      </c>
      <c r="AX182" s="13" t="s">
        <v>80</v>
      </c>
      <c r="AY182" s="211" t="s">
        <v>161</v>
      </c>
    </row>
    <row r="183" spans="2:65" s="1" customFormat="1" ht="31.5" customHeight="1">
      <c r="B183" s="181"/>
      <c r="C183" s="182" t="s">
        <v>244</v>
      </c>
      <c r="D183" s="182" t="s">
        <v>163</v>
      </c>
      <c r="E183" s="183" t="s">
        <v>771</v>
      </c>
      <c r="F183" s="184" t="s">
        <v>772</v>
      </c>
      <c r="G183" s="185" t="s">
        <v>176</v>
      </c>
      <c r="H183" s="186">
        <v>752.09699999999998</v>
      </c>
      <c r="I183" s="187"/>
      <c r="J183" s="188">
        <f>ROUND(I183*H183,2)</f>
        <v>0</v>
      </c>
      <c r="K183" s="184" t="s">
        <v>167</v>
      </c>
      <c r="L183" s="41"/>
      <c r="M183" s="189" t="s">
        <v>5</v>
      </c>
      <c r="N183" s="190" t="s">
        <v>43</v>
      </c>
      <c r="O183" s="42"/>
      <c r="P183" s="191">
        <f>O183*H183</f>
        <v>0</v>
      </c>
      <c r="Q183" s="191">
        <v>0</v>
      </c>
      <c r="R183" s="191">
        <f>Q183*H183</f>
        <v>0</v>
      </c>
      <c r="S183" s="191">
        <v>0</v>
      </c>
      <c r="T183" s="192">
        <f>S183*H183</f>
        <v>0</v>
      </c>
      <c r="AR183" s="24" t="s">
        <v>168</v>
      </c>
      <c r="AT183" s="24" t="s">
        <v>163</v>
      </c>
      <c r="AU183" s="24" t="s">
        <v>83</v>
      </c>
      <c r="AY183" s="24" t="s">
        <v>161</v>
      </c>
      <c r="BE183" s="193">
        <f>IF(N183="základní",J183,0)</f>
        <v>0</v>
      </c>
      <c r="BF183" s="193">
        <f>IF(N183="snížená",J183,0)</f>
        <v>0</v>
      </c>
      <c r="BG183" s="193">
        <f>IF(N183="zákl. přenesená",J183,0)</f>
        <v>0</v>
      </c>
      <c r="BH183" s="193">
        <f>IF(N183="sníž. přenesená",J183,0)</f>
        <v>0</v>
      </c>
      <c r="BI183" s="193">
        <f>IF(N183="nulová",J183,0)</f>
        <v>0</v>
      </c>
      <c r="BJ183" s="24" t="s">
        <v>80</v>
      </c>
      <c r="BK183" s="193">
        <f>ROUND(I183*H183,2)</f>
        <v>0</v>
      </c>
      <c r="BL183" s="24" t="s">
        <v>168</v>
      </c>
      <c r="BM183" s="24" t="s">
        <v>773</v>
      </c>
    </row>
    <row r="184" spans="2:65" s="12" customFormat="1" ht="13.5">
      <c r="B184" s="198"/>
      <c r="D184" s="194" t="s">
        <v>172</v>
      </c>
      <c r="E184" s="207" t="s">
        <v>5</v>
      </c>
      <c r="F184" s="208" t="s">
        <v>764</v>
      </c>
      <c r="H184" s="209">
        <v>148.17599999999999</v>
      </c>
      <c r="I184" s="203"/>
      <c r="L184" s="198"/>
      <c r="M184" s="204"/>
      <c r="N184" s="205"/>
      <c r="O184" s="205"/>
      <c r="P184" s="205"/>
      <c r="Q184" s="205"/>
      <c r="R184" s="205"/>
      <c r="S184" s="205"/>
      <c r="T184" s="206"/>
      <c r="AT184" s="207" t="s">
        <v>172</v>
      </c>
      <c r="AU184" s="207" t="s">
        <v>83</v>
      </c>
      <c r="AV184" s="12" t="s">
        <v>83</v>
      </c>
      <c r="AW184" s="12" t="s">
        <v>35</v>
      </c>
      <c r="AX184" s="12" t="s">
        <v>72</v>
      </c>
      <c r="AY184" s="207" t="s">
        <v>161</v>
      </c>
    </row>
    <row r="185" spans="2:65" s="12" customFormat="1" ht="13.5">
      <c r="B185" s="198"/>
      <c r="D185" s="194" t="s">
        <v>172</v>
      </c>
      <c r="E185" s="207" t="s">
        <v>5</v>
      </c>
      <c r="F185" s="208" t="s">
        <v>765</v>
      </c>
      <c r="H185" s="209">
        <v>271.58999999999997</v>
      </c>
      <c r="I185" s="203"/>
      <c r="L185" s="198"/>
      <c r="M185" s="204"/>
      <c r="N185" s="205"/>
      <c r="O185" s="205"/>
      <c r="P185" s="205"/>
      <c r="Q185" s="205"/>
      <c r="R185" s="205"/>
      <c r="S185" s="205"/>
      <c r="T185" s="206"/>
      <c r="AT185" s="207" t="s">
        <v>172</v>
      </c>
      <c r="AU185" s="207" t="s">
        <v>83</v>
      </c>
      <c r="AV185" s="12" t="s">
        <v>83</v>
      </c>
      <c r="AW185" s="12" t="s">
        <v>35</v>
      </c>
      <c r="AX185" s="12" t="s">
        <v>72</v>
      </c>
      <c r="AY185" s="207" t="s">
        <v>161</v>
      </c>
    </row>
    <row r="186" spans="2:65" s="12" customFormat="1" ht="13.5">
      <c r="B186" s="198"/>
      <c r="D186" s="194" t="s">
        <v>172</v>
      </c>
      <c r="E186" s="207" t="s">
        <v>5</v>
      </c>
      <c r="F186" s="208" t="s">
        <v>766</v>
      </c>
      <c r="H186" s="209">
        <v>138.64500000000001</v>
      </c>
      <c r="I186" s="203"/>
      <c r="L186" s="198"/>
      <c r="M186" s="204"/>
      <c r="N186" s="205"/>
      <c r="O186" s="205"/>
      <c r="P186" s="205"/>
      <c r="Q186" s="205"/>
      <c r="R186" s="205"/>
      <c r="S186" s="205"/>
      <c r="T186" s="206"/>
      <c r="AT186" s="207" t="s">
        <v>172</v>
      </c>
      <c r="AU186" s="207" t="s">
        <v>83</v>
      </c>
      <c r="AV186" s="12" t="s">
        <v>83</v>
      </c>
      <c r="AW186" s="12" t="s">
        <v>35</v>
      </c>
      <c r="AX186" s="12" t="s">
        <v>72</v>
      </c>
      <c r="AY186" s="207" t="s">
        <v>161</v>
      </c>
    </row>
    <row r="187" spans="2:65" s="12" customFormat="1" ht="13.5">
      <c r="B187" s="198"/>
      <c r="D187" s="194" t="s">
        <v>172</v>
      </c>
      <c r="E187" s="207" t="s">
        <v>5</v>
      </c>
      <c r="F187" s="208" t="s">
        <v>767</v>
      </c>
      <c r="H187" s="209">
        <v>193.68600000000001</v>
      </c>
      <c r="I187" s="203"/>
      <c r="L187" s="198"/>
      <c r="M187" s="204"/>
      <c r="N187" s="205"/>
      <c r="O187" s="205"/>
      <c r="P187" s="205"/>
      <c r="Q187" s="205"/>
      <c r="R187" s="205"/>
      <c r="S187" s="205"/>
      <c r="T187" s="206"/>
      <c r="AT187" s="207" t="s">
        <v>172</v>
      </c>
      <c r="AU187" s="207" t="s">
        <v>83</v>
      </c>
      <c r="AV187" s="12" t="s">
        <v>83</v>
      </c>
      <c r="AW187" s="12" t="s">
        <v>35</v>
      </c>
      <c r="AX187" s="12" t="s">
        <v>72</v>
      </c>
      <c r="AY187" s="207" t="s">
        <v>161</v>
      </c>
    </row>
    <row r="188" spans="2:65" s="13" customFormat="1" ht="13.5">
      <c r="B188" s="210"/>
      <c r="D188" s="199" t="s">
        <v>172</v>
      </c>
      <c r="E188" s="244" t="s">
        <v>5</v>
      </c>
      <c r="F188" s="245" t="s">
        <v>730</v>
      </c>
      <c r="H188" s="246">
        <v>752.09699999999998</v>
      </c>
      <c r="I188" s="214"/>
      <c r="L188" s="210"/>
      <c r="M188" s="215"/>
      <c r="N188" s="216"/>
      <c r="O188" s="216"/>
      <c r="P188" s="216"/>
      <c r="Q188" s="216"/>
      <c r="R188" s="216"/>
      <c r="S188" s="216"/>
      <c r="T188" s="217"/>
      <c r="AT188" s="211" t="s">
        <v>172</v>
      </c>
      <c r="AU188" s="211" t="s">
        <v>83</v>
      </c>
      <c r="AV188" s="13" t="s">
        <v>180</v>
      </c>
      <c r="AW188" s="13" t="s">
        <v>35</v>
      </c>
      <c r="AX188" s="13" t="s">
        <v>80</v>
      </c>
      <c r="AY188" s="211" t="s">
        <v>161</v>
      </c>
    </row>
    <row r="189" spans="2:65" s="1" customFormat="1" ht="22.5" customHeight="1">
      <c r="B189" s="181"/>
      <c r="C189" s="182" t="s">
        <v>249</v>
      </c>
      <c r="D189" s="182" t="s">
        <v>163</v>
      </c>
      <c r="E189" s="183" t="s">
        <v>774</v>
      </c>
      <c r="F189" s="184" t="s">
        <v>775</v>
      </c>
      <c r="G189" s="185" t="s">
        <v>176</v>
      </c>
      <c r="H189" s="186">
        <v>72.72</v>
      </c>
      <c r="I189" s="187"/>
      <c r="J189" s="188">
        <f>ROUND(I189*H189,2)</f>
        <v>0</v>
      </c>
      <c r="K189" s="184" t="s">
        <v>167</v>
      </c>
      <c r="L189" s="41"/>
      <c r="M189" s="189" t="s">
        <v>5</v>
      </c>
      <c r="N189" s="190" t="s">
        <v>43</v>
      </c>
      <c r="O189" s="42"/>
      <c r="P189" s="191">
        <f>O189*H189</f>
        <v>0</v>
      </c>
      <c r="Q189" s="191">
        <v>6.9999999999999999E-4</v>
      </c>
      <c r="R189" s="191">
        <f>Q189*H189</f>
        <v>5.0903999999999998E-2</v>
      </c>
      <c r="S189" s="191">
        <v>0</v>
      </c>
      <c r="T189" s="192">
        <f>S189*H189</f>
        <v>0</v>
      </c>
      <c r="AR189" s="24" t="s">
        <v>168</v>
      </c>
      <c r="AT189" s="24" t="s">
        <v>163</v>
      </c>
      <c r="AU189" s="24" t="s">
        <v>83</v>
      </c>
      <c r="AY189" s="24" t="s">
        <v>161</v>
      </c>
      <c r="BE189" s="193">
        <f>IF(N189="základní",J189,0)</f>
        <v>0</v>
      </c>
      <c r="BF189" s="193">
        <f>IF(N189="snížená",J189,0)</f>
        <v>0</v>
      </c>
      <c r="BG189" s="193">
        <f>IF(N189="zákl. přenesená",J189,0)</f>
        <v>0</v>
      </c>
      <c r="BH189" s="193">
        <f>IF(N189="sníž. přenesená",J189,0)</f>
        <v>0</v>
      </c>
      <c r="BI189" s="193">
        <f>IF(N189="nulová",J189,0)</f>
        <v>0</v>
      </c>
      <c r="BJ189" s="24" t="s">
        <v>80</v>
      </c>
      <c r="BK189" s="193">
        <f>ROUND(I189*H189,2)</f>
        <v>0</v>
      </c>
      <c r="BL189" s="24" t="s">
        <v>168</v>
      </c>
      <c r="BM189" s="24" t="s">
        <v>776</v>
      </c>
    </row>
    <row r="190" spans="2:65" s="1" customFormat="1" ht="81">
      <c r="B190" s="41"/>
      <c r="D190" s="194" t="s">
        <v>170</v>
      </c>
      <c r="F190" s="195" t="s">
        <v>777</v>
      </c>
      <c r="I190" s="196"/>
      <c r="L190" s="41"/>
      <c r="M190" s="197"/>
      <c r="N190" s="42"/>
      <c r="O190" s="42"/>
      <c r="P190" s="42"/>
      <c r="Q190" s="42"/>
      <c r="R190" s="42"/>
      <c r="S190" s="42"/>
      <c r="T190" s="70"/>
      <c r="AT190" s="24" t="s">
        <v>170</v>
      </c>
      <c r="AU190" s="24" t="s">
        <v>83</v>
      </c>
    </row>
    <row r="191" spans="2:65" s="12" customFormat="1" ht="13.5">
      <c r="B191" s="198"/>
      <c r="D191" s="194" t="s">
        <v>172</v>
      </c>
      <c r="E191" s="207" t="s">
        <v>5</v>
      </c>
      <c r="F191" s="208" t="s">
        <v>778</v>
      </c>
      <c r="H191" s="209">
        <v>72.72</v>
      </c>
      <c r="I191" s="203"/>
      <c r="L191" s="198"/>
      <c r="M191" s="204"/>
      <c r="N191" s="205"/>
      <c r="O191" s="205"/>
      <c r="P191" s="205"/>
      <c r="Q191" s="205"/>
      <c r="R191" s="205"/>
      <c r="S191" s="205"/>
      <c r="T191" s="206"/>
      <c r="AT191" s="207" t="s">
        <v>172</v>
      </c>
      <c r="AU191" s="207" t="s">
        <v>83</v>
      </c>
      <c r="AV191" s="12" t="s">
        <v>83</v>
      </c>
      <c r="AW191" s="12" t="s">
        <v>35</v>
      </c>
      <c r="AX191" s="12" t="s">
        <v>72</v>
      </c>
      <c r="AY191" s="207" t="s">
        <v>161</v>
      </c>
    </row>
    <row r="192" spans="2:65" s="13" customFormat="1" ht="13.5">
      <c r="B192" s="210"/>
      <c r="D192" s="199" t="s">
        <v>172</v>
      </c>
      <c r="E192" s="244" t="s">
        <v>5</v>
      </c>
      <c r="F192" s="245" t="s">
        <v>730</v>
      </c>
      <c r="H192" s="246">
        <v>72.72</v>
      </c>
      <c r="I192" s="214"/>
      <c r="L192" s="210"/>
      <c r="M192" s="215"/>
      <c r="N192" s="216"/>
      <c r="O192" s="216"/>
      <c r="P192" s="216"/>
      <c r="Q192" s="216"/>
      <c r="R192" s="216"/>
      <c r="S192" s="216"/>
      <c r="T192" s="217"/>
      <c r="AT192" s="211" t="s">
        <v>172</v>
      </c>
      <c r="AU192" s="211" t="s">
        <v>83</v>
      </c>
      <c r="AV192" s="13" t="s">
        <v>180</v>
      </c>
      <c r="AW192" s="13" t="s">
        <v>35</v>
      </c>
      <c r="AX192" s="13" t="s">
        <v>80</v>
      </c>
      <c r="AY192" s="211" t="s">
        <v>161</v>
      </c>
    </row>
    <row r="193" spans="2:65" s="1" customFormat="1" ht="31.5" customHeight="1">
      <c r="B193" s="181"/>
      <c r="C193" s="182" t="s">
        <v>254</v>
      </c>
      <c r="D193" s="182" t="s">
        <v>163</v>
      </c>
      <c r="E193" s="183" t="s">
        <v>779</v>
      </c>
      <c r="F193" s="184" t="s">
        <v>780</v>
      </c>
      <c r="G193" s="185" t="s">
        <v>176</v>
      </c>
      <c r="H193" s="186">
        <v>72.72</v>
      </c>
      <c r="I193" s="187"/>
      <c r="J193" s="188">
        <f>ROUND(I193*H193,2)</f>
        <v>0</v>
      </c>
      <c r="K193" s="184" t="s">
        <v>167</v>
      </c>
      <c r="L193" s="41"/>
      <c r="M193" s="189" t="s">
        <v>5</v>
      </c>
      <c r="N193" s="190" t="s">
        <v>43</v>
      </c>
      <c r="O193" s="42"/>
      <c r="P193" s="191">
        <f>O193*H193</f>
        <v>0</v>
      </c>
      <c r="Q193" s="191">
        <v>0</v>
      </c>
      <c r="R193" s="191">
        <f>Q193*H193</f>
        <v>0</v>
      </c>
      <c r="S193" s="191">
        <v>0</v>
      </c>
      <c r="T193" s="192">
        <f>S193*H193</f>
        <v>0</v>
      </c>
      <c r="AR193" s="24" t="s">
        <v>168</v>
      </c>
      <c r="AT193" s="24" t="s">
        <v>163</v>
      </c>
      <c r="AU193" s="24" t="s">
        <v>83</v>
      </c>
      <c r="AY193" s="24" t="s">
        <v>161</v>
      </c>
      <c r="BE193" s="193">
        <f>IF(N193="základní",J193,0)</f>
        <v>0</v>
      </c>
      <c r="BF193" s="193">
        <f>IF(N193="snížená",J193,0)</f>
        <v>0</v>
      </c>
      <c r="BG193" s="193">
        <f>IF(N193="zákl. přenesená",J193,0)</f>
        <v>0</v>
      </c>
      <c r="BH193" s="193">
        <f>IF(N193="sníž. přenesená",J193,0)</f>
        <v>0</v>
      </c>
      <c r="BI193" s="193">
        <f>IF(N193="nulová",J193,0)</f>
        <v>0</v>
      </c>
      <c r="BJ193" s="24" t="s">
        <v>80</v>
      </c>
      <c r="BK193" s="193">
        <f>ROUND(I193*H193,2)</f>
        <v>0</v>
      </c>
      <c r="BL193" s="24" t="s">
        <v>168</v>
      </c>
      <c r="BM193" s="24" t="s">
        <v>781</v>
      </c>
    </row>
    <row r="194" spans="2:65" s="12" customFormat="1" ht="13.5">
      <c r="B194" s="198"/>
      <c r="D194" s="194" t="s">
        <v>172</v>
      </c>
      <c r="E194" s="207" t="s">
        <v>5</v>
      </c>
      <c r="F194" s="208" t="s">
        <v>778</v>
      </c>
      <c r="H194" s="209">
        <v>72.72</v>
      </c>
      <c r="I194" s="203"/>
      <c r="L194" s="198"/>
      <c r="M194" s="204"/>
      <c r="N194" s="205"/>
      <c r="O194" s="205"/>
      <c r="P194" s="205"/>
      <c r="Q194" s="205"/>
      <c r="R194" s="205"/>
      <c r="S194" s="205"/>
      <c r="T194" s="206"/>
      <c r="AT194" s="207" t="s">
        <v>172</v>
      </c>
      <c r="AU194" s="207" t="s">
        <v>83</v>
      </c>
      <c r="AV194" s="12" t="s">
        <v>83</v>
      </c>
      <c r="AW194" s="12" t="s">
        <v>35</v>
      </c>
      <c r="AX194" s="12" t="s">
        <v>72</v>
      </c>
      <c r="AY194" s="207" t="s">
        <v>161</v>
      </c>
    </row>
    <row r="195" spans="2:65" s="13" customFormat="1" ht="13.5">
      <c r="B195" s="210"/>
      <c r="D195" s="199" t="s">
        <v>172</v>
      </c>
      <c r="E195" s="244" t="s">
        <v>5</v>
      </c>
      <c r="F195" s="245" t="s">
        <v>730</v>
      </c>
      <c r="H195" s="246">
        <v>72.72</v>
      </c>
      <c r="I195" s="214"/>
      <c r="L195" s="210"/>
      <c r="M195" s="215"/>
      <c r="N195" s="216"/>
      <c r="O195" s="216"/>
      <c r="P195" s="216"/>
      <c r="Q195" s="216"/>
      <c r="R195" s="216"/>
      <c r="S195" s="216"/>
      <c r="T195" s="217"/>
      <c r="AT195" s="211" t="s">
        <v>172</v>
      </c>
      <c r="AU195" s="211" t="s">
        <v>83</v>
      </c>
      <c r="AV195" s="13" t="s">
        <v>180</v>
      </c>
      <c r="AW195" s="13" t="s">
        <v>35</v>
      </c>
      <c r="AX195" s="13" t="s">
        <v>80</v>
      </c>
      <c r="AY195" s="211" t="s">
        <v>161</v>
      </c>
    </row>
    <row r="196" spans="2:65" s="1" customFormat="1" ht="31.5" customHeight="1">
      <c r="B196" s="181"/>
      <c r="C196" s="182" t="s">
        <v>11</v>
      </c>
      <c r="D196" s="182" t="s">
        <v>163</v>
      </c>
      <c r="E196" s="183" t="s">
        <v>782</v>
      </c>
      <c r="F196" s="184" t="s">
        <v>783</v>
      </c>
      <c r="G196" s="185" t="s">
        <v>189</v>
      </c>
      <c r="H196" s="186">
        <v>36.36</v>
      </c>
      <c r="I196" s="187"/>
      <c r="J196" s="188">
        <f>ROUND(I196*H196,2)</f>
        <v>0</v>
      </c>
      <c r="K196" s="184" t="s">
        <v>167</v>
      </c>
      <c r="L196" s="41"/>
      <c r="M196" s="189" t="s">
        <v>5</v>
      </c>
      <c r="N196" s="190" t="s">
        <v>43</v>
      </c>
      <c r="O196" s="42"/>
      <c r="P196" s="191">
        <f>O196*H196</f>
        <v>0</v>
      </c>
      <c r="Q196" s="191">
        <v>4.6000000000000001E-4</v>
      </c>
      <c r="R196" s="191">
        <f>Q196*H196</f>
        <v>1.67256E-2</v>
      </c>
      <c r="S196" s="191">
        <v>0</v>
      </c>
      <c r="T196" s="192">
        <f>S196*H196</f>
        <v>0</v>
      </c>
      <c r="AR196" s="24" t="s">
        <v>168</v>
      </c>
      <c r="AT196" s="24" t="s">
        <v>163</v>
      </c>
      <c r="AU196" s="24" t="s">
        <v>83</v>
      </c>
      <c r="AY196" s="24" t="s">
        <v>161</v>
      </c>
      <c r="BE196" s="193">
        <f>IF(N196="základní",J196,0)</f>
        <v>0</v>
      </c>
      <c r="BF196" s="193">
        <f>IF(N196="snížená",J196,0)</f>
        <v>0</v>
      </c>
      <c r="BG196" s="193">
        <f>IF(N196="zákl. přenesená",J196,0)</f>
        <v>0</v>
      </c>
      <c r="BH196" s="193">
        <f>IF(N196="sníž. přenesená",J196,0)</f>
        <v>0</v>
      </c>
      <c r="BI196" s="193">
        <f>IF(N196="nulová",J196,0)</f>
        <v>0</v>
      </c>
      <c r="BJ196" s="24" t="s">
        <v>80</v>
      </c>
      <c r="BK196" s="193">
        <f>ROUND(I196*H196,2)</f>
        <v>0</v>
      </c>
      <c r="BL196" s="24" t="s">
        <v>168</v>
      </c>
      <c r="BM196" s="24" t="s">
        <v>784</v>
      </c>
    </row>
    <row r="197" spans="2:65" s="1" customFormat="1" ht="54">
      <c r="B197" s="41"/>
      <c r="D197" s="194" t="s">
        <v>170</v>
      </c>
      <c r="F197" s="195" t="s">
        <v>785</v>
      </c>
      <c r="I197" s="196"/>
      <c r="L197" s="41"/>
      <c r="M197" s="197"/>
      <c r="N197" s="42"/>
      <c r="O197" s="42"/>
      <c r="P197" s="42"/>
      <c r="Q197" s="42"/>
      <c r="R197" s="42"/>
      <c r="S197" s="42"/>
      <c r="T197" s="70"/>
      <c r="AT197" s="24" t="s">
        <v>170</v>
      </c>
      <c r="AU197" s="24" t="s">
        <v>83</v>
      </c>
    </row>
    <row r="198" spans="2:65" s="12" customFormat="1" ht="13.5">
      <c r="B198" s="198"/>
      <c r="D198" s="194" t="s">
        <v>172</v>
      </c>
      <c r="E198" s="207" t="s">
        <v>5</v>
      </c>
      <c r="F198" s="208" t="s">
        <v>745</v>
      </c>
      <c r="H198" s="209">
        <v>36.36</v>
      </c>
      <c r="I198" s="203"/>
      <c r="L198" s="198"/>
      <c r="M198" s="204"/>
      <c r="N198" s="205"/>
      <c r="O198" s="205"/>
      <c r="P198" s="205"/>
      <c r="Q198" s="205"/>
      <c r="R198" s="205"/>
      <c r="S198" s="205"/>
      <c r="T198" s="206"/>
      <c r="AT198" s="207" t="s">
        <v>172</v>
      </c>
      <c r="AU198" s="207" t="s">
        <v>83</v>
      </c>
      <c r="AV198" s="12" t="s">
        <v>83</v>
      </c>
      <c r="AW198" s="12" t="s">
        <v>35</v>
      </c>
      <c r="AX198" s="12" t="s">
        <v>72</v>
      </c>
      <c r="AY198" s="207" t="s">
        <v>161</v>
      </c>
    </row>
    <row r="199" spans="2:65" s="13" customFormat="1" ht="13.5">
      <c r="B199" s="210"/>
      <c r="D199" s="199" t="s">
        <v>172</v>
      </c>
      <c r="E199" s="244" t="s">
        <v>5</v>
      </c>
      <c r="F199" s="245" t="s">
        <v>730</v>
      </c>
      <c r="H199" s="246">
        <v>36.36</v>
      </c>
      <c r="I199" s="214"/>
      <c r="L199" s="210"/>
      <c r="M199" s="215"/>
      <c r="N199" s="216"/>
      <c r="O199" s="216"/>
      <c r="P199" s="216"/>
      <c r="Q199" s="216"/>
      <c r="R199" s="216"/>
      <c r="S199" s="216"/>
      <c r="T199" s="217"/>
      <c r="AT199" s="211" t="s">
        <v>172</v>
      </c>
      <c r="AU199" s="211" t="s">
        <v>83</v>
      </c>
      <c r="AV199" s="13" t="s">
        <v>180</v>
      </c>
      <c r="AW199" s="13" t="s">
        <v>35</v>
      </c>
      <c r="AX199" s="13" t="s">
        <v>80</v>
      </c>
      <c r="AY199" s="211" t="s">
        <v>161</v>
      </c>
    </row>
    <row r="200" spans="2:65" s="1" customFormat="1" ht="31.5" customHeight="1">
      <c r="B200" s="181"/>
      <c r="C200" s="182" t="s">
        <v>274</v>
      </c>
      <c r="D200" s="182" t="s">
        <v>163</v>
      </c>
      <c r="E200" s="183" t="s">
        <v>786</v>
      </c>
      <c r="F200" s="184" t="s">
        <v>787</v>
      </c>
      <c r="G200" s="185" t="s">
        <v>189</v>
      </c>
      <c r="H200" s="186">
        <v>36.36</v>
      </c>
      <c r="I200" s="187"/>
      <c r="J200" s="188">
        <f>ROUND(I200*H200,2)</f>
        <v>0</v>
      </c>
      <c r="K200" s="184" t="s">
        <v>167</v>
      </c>
      <c r="L200" s="41"/>
      <c r="M200" s="189" t="s">
        <v>5</v>
      </c>
      <c r="N200" s="190" t="s">
        <v>43</v>
      </c>
      <c r="O200" s="42"/>
      <c r="P200" s="191">
        <f>O200*H200</f>
        <v>0</v>
      </c>
      <c r="Q200" s="191">
        <v>0</v>
      </c>
      <c r="R200" s="191">
        <f>Q200*H200</f>
        <v>0</v>
      </c>
      <c r="S200" s="191">
        <v>0</v>
      </c>
      <c r="T200" s="192">
        <f>S200*H200</f>
        <v>0</v>
      </c>
      <c r="AR200" s="24" t="s">
        <v>168</v>
      </c>
      <c r="AT200" s="24" t="s">
        <v>163</v>
      </c>
      <c r="AU200" s="24" t="s">
        <v>83</v>
      </c>
      <c r="AY200" s="24" t="s">
        <v>161</v>
      </c>
      <c r="BE200" s="193">
        <f>IF(N200="základní",J200,0)</f>
        <v>0</v>
      </c>
      <c r="BF200" s="193">
        <f>IF(N200="snížená",J200,0)</f>
        <v>0</v>
      </c>
      <c r="BG200" s="193">
        <f>IF(N200="zákl. přenesená",J200,0)</f>
        <v>0</v>
      </c>
      <c r="BH200" s="193">
        <f>IF(N200="sníž. přenesená",J200,0)</f>
        <v>0</v>
      </c>
      <c r="BI200" s="193">
        <f>IF(N200="nulová",J200,0)</f>
        <v>0</v>
      </c>
      <c r="BJ200" s="24" t="s">
        <v>80</v>
      </c>
      <c r="BK200" s="193">
        <f>ROUND(I200*H200,2)</f>
        <v>0</v>
      </c>
      <c r="BL200" s="24" t="s">
        <v>168</v>
      </c>
      <c r="BM200" s="24" t="s">
        <v>788</v>
      </c>
    </row>
    <row r="201" spans="2:65" s="12" customFormat="1" ht="13.5">
      <c r="B201" s="198"/>
      <c r="D201" s="194" t="s">
        <v>172</v>
      </c>
      <c r="E201" s="207" t="s">
        <v>5</v>
      </c>
      <c r="F201" s="208" t="s">
        <v>745</v>
      </c>
      <c r="H201" s="209">
        <v>36.36</v>
      </c>
      <c r="I201" s="203"/>
      <c r="L201" s="198"/>
      <c r="M201" s="204"/>
      <c r="N201" s="205"/>
      <c r="O201" s="205"/>
      <c r="P201" s="205"/>
      <c r="Q201" s="205"/>
      <c r="R201" s="205"/>
      <c r="S201" s="205"/>
      <c r="T201" s="206"/>
      <c r="AT201" s="207" t="s">
        <v>172</v>
      </c>
      <c r="AU201" s="207" t="s">
        <v>83</v>
      </c>
      <c r="AV201" s="12" t="s">
        <v>83</v>
      </c>
      <c r="AW201" s="12" t="s">
        <v>35</v>
      </c>
      <c r="AX201" s="12" t="s">
        <v>72</v>
      </c>
      <c r="AY201" s="207" t="s">
        <v>161</v>
      </c>
    </row>
    <row r="202" spans="2:65" s="13" customFormat="1" ht="13.5">
      <c r="B202" s="210"/>
      <c r="D202" s="199" t="s">
        <v>172</v>
      </c>
      <c r="E202" s="244" t="s">
        <v>5</v>
      </c>
      <c r="F202" s="245" t="s">
        <v>730</v>
      </c>
      <c r="H202" s="246">
        <v>36.36</v>
      </c>
      <c r="I202" s="214"/>
      <c r="L202" s="210"/>
      <c r="M202" s="215"/>
      <c r="N202" s="216"/>
      <c r="O202" s="216"/>
      <c r="P202" s="216"/>
      <c r="Q202" s="216"/>
      <c r="R202" s="216"/>
      <c r="S202" s="216"/>
      <c r="T202" s="217"/>
      <c r="AT202" s="211" t="s">
        <v>172</v>
      </c>
      <c r="AU202" s="211" t="s">
        <v>83</v>
      </c>
      <c r="AV202" s="13" t="s">
        <v>180</v>
      </c>
      <c r="AW202" s="13" t="s">
        <v>35</v>
      </c>
      <c r="AX202" s="13" t="s">
        <v>80</v>
      </c>
      <c r="AY202" s="211" t="s">
        <v>161</v>
      </c>
    </row>
    <row r="203" spans="2:65" s="1" customFormat="1" ht="44.25" customHeight="1">
      <c r="B203" s="181"/>
      <c r="C203" s="182" t="s">
        <v>280</v>
      </c>
      <c r="D203" s="182" t="s">
        <v>163</v>
      </c>
      <c r="E203" s="183" t="s">
        <v>789</v>
      </c>
      <c r="F203" s="184" t="s">
        <v>790</v>
      </c>
      <c r="G203" s="185" t="s">
        <v>189</v>
      </c>
      <c r="H203" s="186">
        <v>162.21</v>
      </c>
      <c r="I203" s="187"/>
      <c r="J203" s="188">
        <f>ROUND(I203*H203,2)</f>
        <v>0</v>
      </c>
      <c r="K203" s="184" t="s">
        <v>167</v>
      </c>
      <c r="L203" s="41"/>
      <c r="M203" s="189" t="s">
        <v>5</v>
      </c>
      <c r="N203" s="190" t="s">
        <v>43</v>
      </c>
      <c r="O203" s="42"/>
      <c r="P203" s="191">
        <f>O203*H203</f>
        <v>0</v>
      </c>
      <c r="Q203" s="191">
        <v>0</v>
      </c>
      <c r="R203" s="191">
        <f>Q203*H203</f>
        <v>0</v>
      </c>
      <c r="S203" s="191">
        <v>0</v>
      </c>
      <c r="T203" s="192">
        <f>S203*H203</f>
        <v>0</v>
      </c>
      <c r="AR203" s="24" t="s">
        <v>168</v>
      </c>
      <c r="AT203" s="24" t="s">
        <v>163</v>
      </c>
      <c r="AU203" s="24" t="s">
        <v>83</v>
      </c>
      <c r="AY203" s="24" t="s">
        <v>161</v>
      </c>
      <c r="BE203" s="193">
        <f>IF(N203="základní",J203,0)</f>
        <v>0</v>
      </c>
      <c r="BF203" s="193">
        <f>IF(N203="snížená",J203,0)</f>
        <v>0</v>
      </c>
      <c r="BG203" s="193">
        <f>IF(N203="zákl. přenesená",J203,0)</f>
        <v>0</v>
      </c>
      <c r="BH203" s="193">
        <f>IF(N203="sníž. přenesená",J203,0)</f>
        <v>0</v>
      </c>
      <c r="BI203" s="193">
        <f>IF(N203="nulová",J203,0)</f>
        <v>0</v>
      </c>
      <c r="BJ203" s="24" t="s">
        <v>80</v>
      </c>
      <c r="BK203" s="193">
        <f>ROUND(I203*H203,2)</f>
        <v>0</v>
      </c>
      <c r="BL203" s="24" t="s">
        <v>168</v>
      </c>
      <c r="BM203" s="24" t="s">
        <v>791</v>
      </c>
    </row>
    <row r="204" spans="2:65" s="1" customFormat="1" ht="94.5">
      <c r="B204" s="41"/>
      <c r="D204" s="194" t="s">
        <v>170</v>
      </c>
      <c r="F204" s="195" t="s">
        <v>792</v>
      </c>
      <c r="I204" s="196"/>
      <c r="L204" s="41"/>
      <c r="M204" s="197"/>
      <c r="N204" s="42"/>
      <c r="O204" s="42"/>
      <c r="P204" s="42"/>
      <c r="Q204" s="42"/>
      <c r="R204" s="42"/>
      <c r="S204" s="42"/>
      <c r="T204" s="70"/>
      <c r="AT204" s="24" t="s">
        <v>170</v>
      </c>
      <c r="AU204" s="24" t="s">
        <v>83</v>
      </c>
    </row>
    <row r="205" spans="2:65" s="12" customFormat="1" ht="13.5">
      <c r="B205" s="198"/>
      <c r="D205" s="194" t="s">
        <v>172</v>
      </c>
      <c r="E205" s="207" t="s">
        <v>5</v>
      </c>
      <c r="F205" s="208" t="s">
        <v>725</v>
      </c>
      <c r="H205" s="209">
        <v>23.581</v>
      </c>
      <c r="I205" s="203"/>
      <c r="L205" s="198"/>
      <c r="M205" s="204"/>
      <c r="N205" s="205"/>
      <c r="O205" s="205"/>
      <c r="P205" s="205"/>
      <c r="Q205" s="205"/>
      <c r="R205" s="205"/>
      <c r="S205" s="205"/>
      <c r="T205" s="206"/>
      <c r="AT205" s="207" t="s">
        <v>172</v>
      </c>
      <c r="AU205" s="207" t="s">
        <v>83</v>
      </c>
      <c r="AV205" s="12" t="s">
        <v>83</v>
      </c>
      <c r="AW205" s="12" t="s">
        <v>35</v>
      </c>
      <c r="AX205" s="12" t="s">
        <v>72</v>
      </c>
      <c r="AY205" s="207" t="s">
        <v>161</v>
      </c>
    </row>
    <row r="206" spans="2:65" s="12" customFormat="1" ht="13.5">
      <c r="B206" s="198"/>
      <c r="D206" s="194" t="s">
        <v>172</v>
      </c>
      <c r="E206" s="207" t="s">
        <v>5</v>
      </c>
      <c r="F206" s="208" t="s">
        <v>726</v>
      </c>
      <c r="H206" s="209">
        <v>59.27</v>
      </c>
      <c r="I206" s="203"/>
      <c r="L206" s="198"/>
      <c r="M206" s="204"/>
      <c r="N206" s="205"/>
      <c r="O206" s="205"/>
      <c r="P206" s="205"/>
      <c r="Q206" s="205"/>
      <c r="R206" s="205"/>
      <c r="S206" s="205"/>
      <c r="T206" s="206"/>
      <c r="AT206" s="207" t="s">
        <v>172</v>
      </c>
      <c r="AU206" s="207" t="s">
        <v>83</v>
      </c>
      <c r="AV206" s="12" t="s">
        <v>83</v>
      </c>
      <c r="AW206" s="12" t="s">
        <v>35</v>
      </c>
      <c r="AX206" s="12" t="s">
        <v>72</v>
      </c>
      <c r="AY206" s="207" t="s">
        <v>161</v>
      </c>
    </row>
    <row r="207" spans="2:65" s="12" customFormat="1" ht="13.5">
      <c r="B207" s="198"/>
      <c r="D207" s="194" t="s">
        <v>172</v>
      </c>
      <c r="E207" s="207" t="s">
        <v>5</v>
      </c>
      <c r="F207" s="208" t="s">
        <v>727</v>
      </c>
      <c r="H207" s="209">
        <v>108.636</v>
      </c>
      <c r="I207" s="203"/>
      <c r="L207" s="198"/>
      <c r="M207" s="204"/>
      <c r="N207" s="205"/>
      <c r="O207" s="205"/>
      <c r="P207" s="205"/>
      <c r="Q207" s="205"/>
      <c r="R207" s="205"/>
      <c r="S207" s="205"/>
      <c r="T207" s="206"/>
      <c r="AT207" s="207" t="s">
        <v>172</v>
      </c>
      <c r="AU207" s="207" t="s">
        <v>83</v>
      </c>
      <c r="AV207" s="12" t="s">
        <v>83</v>
      </c>
      <c r="AW207" s="12" t="s">
        <v>35</v>
      </c>
      <c r="AX207" s="12" t="s">
        <v>72</v>
      </c>
      <c r="AY207" s="207" t="s">
        <v>161</v>
      </c>
    </row>
    <row r="208" spans="2:65" s="12" customFormat="1" ht="13.5">
      <c r="B208" s="198"/>
      <c r="D208" s="194" t="s">
        <v>172</v>
      </c>
      <c r="E208" s="207" t="s">
        <v>5</v>
      </c>
      <c r="F208" s="208" t="s">
        <v>728</v>
      </c>
      <c r="H208" s="209">
        <v>55.457999999999998</v>
      </c>
      <c r="I208" s="203"/>
      <c r="L208" s="198"/>
      <c r="M208" s="204"/>
      <c r="N208" s="205"/>
      <c r="O208" s="205"/>
      <c r="P208" s="205"/>
      <c r="Q208" s="205"/>
      <c r="R208" s="205"/>
      <c r="S208" s="205"/>
      <c r="T208" s="206"/>
      <c r="AT208" s="207" t="s">
        <v>172</v>
      </c>
      <c r="AU208" s="207" t="s">
        <v>83</v>
      </c>
      <c r="AV208" s="12" t="s">
        <v>83</v>
      </c>
      <c r="AW208" s="12" t="s">
        <v>35</v>
      </c>
      <c r="AX208" s="12" t="s">
        <v>72</v>
      </c>
      <c r="AY208" s="207" t="s">
        <v>161</v>
      </c>
    </row>
    <row r="209" spans="2:65" s="12" customFormat="1" ht="13.5">
      <c r="B209" s="198"/>
      <c r="D209" s="194" t="s">
        <v>172</v>
      </c>
      <c r="E209" s="207" t="s">
        <v>5</v>
      </c>
      <c r="F209" s="208" t="s">
        <v>729</v>
      </c>
      <c r="H209" s="209">
        <v>77.474000000000004</v>
      </c>
      <c r="I209" s="203"/>
      <c r="L209" s="198"/>
      <c r="M209" s="204"/>
      <c r="N209" s="205"/>
      <c r="O209" s="205"/>
      <c r="P209" s="205"/>
      <c r="Q209" s="205"/>
      <c r="R209" s="205"/>
      <c r="S209" s="205"/>
      <c r="T209" s="206"/>
      <c r="AT209" s="207" t="s">
        <v>172</v>
      </c>
      <c r="AU209" s="207" t="s">
        <v>83</v>
      </c>
      <c r="AV209" s="12" t="s">
        <v>83</v>
      </c>
      <c r="AW209" s="12" t="s">
        <v>35</v>
      </c>
      <c r="AX209" s="12" t="s">
        <v>72</v>
      </c>
      <c r="AY209" s="207" t="s">
        <v>161</v>
      </c>
    </row>
    <row r="210" spans="2:65" s="13" customFormat="1" ht="13.5">
      <c r="B210" s="210"/>
      <c r="D210" s="194" t="s">
        <v>172</v>
      </c>
      <c r="E210" s="211" t="s">
        <v>5</v>
      </c>
      <c r="F210" s="212" t="s">
        <v>730</v>
      </c>
      <c r="H210" s="213">
        <v>324.41899999999998</v>
      </c>
      <c r="I210" s="214"/>
      <c r="L210" s="210"/>
      <c r="M210" s="215"/>
      <c r="N210" s="216"/>
      <c r="O210" s="216"/>
      <c r="P210" s="216"/>
      <c r="Q210" s="216"/>
      <c r="R210" s="216"/>
      <c r="S210" s="216"/>
      <c r="T210" s="217"/>
      <c r="AT210" s="211" t="s">
        <v>172</v>
      </c>
      <c r="AU210" s="211" t="s">
        <v>83</v>
      </c>
      <c r="AV210" s="13" t="s">
        <v>180</v>
      </c>
      <c r="AW210" s="13" t="s">
        <v>35</v>
      </c>
      <c r="AX210" s="13" t="s">
        <v>72</v>
      </c>
      <c r="AY210" s="211" t="s">
        <v>161</v>
      </c>
    </row>
    <row r="211" spans="2:65" s="12" customFormat="1" ht="13.5">
      <c r="B211" s="198"/>
      <c r="D211" s="194" t="s">
        <v>172</v>
      </c>
      <c r="E211" s="207" t="s">
        <v>5</v>
      </c>
      <c r="F211" s="208" t="s">
        <v>5</v>
      </c>
      <c r="H211" s="209">
        <v>0</v>
      </c>
      <c r="I211" s="203"/>
      <c r="L211" s="198"/>
      <c r="M211" s="204"/>
      <c r="N211" s="205"/>
      <c r="O211" s="205"/>
      <c r="P211" s="205"/>
      <c r="Q211" s="205"/>
      <c r="R211" s="205"/>
      <c r="S211" s="205"/>
      <c r="T211" s="206"/>
      <c r="AT211" s="207" t="s">
        <v>172</v>
      </c>
      <c r="AU211" s="207" t="s">
        <v>83</v>
      </c>
      <c r="AV211" s="12" t="s">
        <v>83</v>
      </c>
      <c r="AW211" s="12" t="s">
        <v>35</v>
      </c>
      <c r="AX211" s="12" t="s">
        <v>72</v>
      </c>
      <c r="AY211" s="207" t="s">
        <v>161</v>
      </c>
    </row>
    <row r="212" spans="2:65" s="14" customFormat="1" ht="13.5">
      <c r="B212" s="218"/>
      <c r="D212" s="194" t="s">
        <v>172</v>
      </c>
      <c r="E212" s="237" t="s">
        <v>5</v>
      </c>
      <c r="F212" s="238" t="s">
        <v>211</v>
      </c>
      <c r="H212" s="239">
        <v>324.41899999999998</v>
      </c>
      <c r="I212" s="222"/>
      <c r="L212" s="218"/>
      <c r="M212" s="223"/>
      <c r="N212" s="224"/>
      <c r="O212" s="224"/>
      <c r="P212" s="224"/>
      <c r="Q212" s="224"/>
      <c r="R212" s="224"/>
      <c r="S212" s="224"/>
      <c r="T212" s="225"/>
      <c r="AT212" s="226" t="s">
        <v>172</v>
      </c>
      <c r="AU212" s="226" t="s">
        <v>83</v>
      </c>
      <c r="AV212" s="14" t="s">
        <v>168</v>
      </c>
      <c r="AW212" s="14" t="s">
        <v>35</v>
      </c>
      <c r="AX212" s="14" t="s">
        <v>72</v>
      </c>
      <c r="AY212" s="226" t="s">
        <v>161</v>
      </c>
    </row>
    <row r="213" spans="2:65" s="12" customFormat="1" ht="13.5">
      <c r="B213" s="198"/>
      <c r="D213" s="199" t="s">
        <v>172</v>
      </c>
      <c r="E213" s="200" t="s">
        <v>5</v>
      </c>
      <c r="F213" s="201" t="s">
        <v>793</v>
      </c>
      <c r="H213" s="202">
        <v>162.21</v>
      </c>
      <c r="I213" s="203"/>
      <c r="L213" s="198"/>
      <c r="M213" s="204"/>
      <c r="N213" s="205"/>
      <c r="O213" s="205"/>
      <c r="P213" s="205"/>
      <c r="Q213" s="205"/>
      <c r="R213" s="205"/>
      <c r="S213" s="205"/>
      <c r="T213" s="206"/>
      <c r="AT213" s="207" t="s">
        <v>172</v>
      </c>
      <c r="AU213" s="207" t="s">
        <v>83</v>
      </c>
      <c r="AV213" s="12" t="s">
        <v>83</v>
      </c>
      <c r="AW213" s="12" t="s">
        <v>35</v>
      </c>
      <c r="AX213" s="12" t="s">
        <v>80</v>
      </c>
      <c r="AY213" s="207" t="s">
        <v>161</v>
      </c>
    </row>
    <row r="214" spans="2:65" s="1" customFormat="1" ht="44.25" customHeight="1">
      <c r="B214" s="181"/>
      <c r="C214" s="182" t="s">
        <v>286</v>
      </c>
      <c r="D214" s="182" t="s">
        <v>163</v>
      </c>
      <c r="E214" s="183" t="s">
        <v>240</v>
      </c>
      <c r="F214" s="184" t="s">
        <v>241</v>
      </c>
      <c r="G214" s="185" t="s">
        <v>189</v>
      </c>
      <c r="H214" s="186">
        <v>115.324</v>
      </c>
      <c r="I214" s="187"/>
      <c r="J214" s="188">
        <f>ROUND(I214*H214,2)</f>
        <v>0</v>
      </c>
      <c r="K214" s="184" t="s">
        <v>167</v>
      </c>
      <c r="L214" s="41"/>
      <c r="M214" s="189" t="s">
        <v>5</v>
      </c>
      <c r="N214" s="190" t="s">
        <v>43</v>
      </c>
      <c r="O214" s="42"/>
      <c r="P214" s="191">
        <f>O214*H214</f>
        <v>0</v>
      </c>
      <c r="Q214" s="191">
        <v>0</v>
      </c>
      <c r="R214" s="191">
        <f>Q214*H214</f>
        <v>0</v>
      </c>
      <c r="S214" s="191">
        <v>0</v>
      </c>
      <c r="T214" s="192">
        <f>S214*H214</f>
        <v>0</v>
      </c>
      <c r="AR214" s="24" t="s">
        <v>168</v>
      </c>
      <c r="AT214" s="24" t="s">
        <v>163</v>
      </c>
      <c r="AU214" s="24" t="s">
        <v>83</v>
      </c>
      <c r="AY214" s="24" t="s">
        <v>161</v>
      </c>
      <c r="BE214" s="193">
        <f>IF(N214="základní",J214,0)</f>
        <v>0</v>
      </c>
      <c r="BF214" s="193">
        <f>IF(N214="snížená",J214,0)</f>
        <v>0</v>
      </c>
      <c r="BG214" s="193">
        <f>IF(N214="zákl. přenesená",J214,0)</f>
        <v>0</v>
      </c>
      <c r="BH214" s="193">
        <f>IF(N214="sníž. přenesená",J214,0)</f>
        <v>0</v>
      </c>
      <c r="BI214" s="193">
        <f>IF(N214="nulová",J214,0)</f>
        <v>0</v>
      </c>
      <c r="BJ214" s="24" t="s">
        <v>80</v>
      </c>
      <c r="BK214" s="193">
        <f>ROUND(I214*H214,2)</f>
        <v>0</v>
      </c>
      <c r="BL214" s="24" t="s">
        <v>168</v>
      </c>
      <c r="BM214" s="24" t="s">
        <v>794</v>
      </c>
    </row>
    <row r="215" spans="2:65" s="1" customFormat="1" ht="175.5">
      <c r="B215" s="41"/>
      <c r="D215" s="194" t="s">
        <v>170</v>
      </c>
      <c r="F215" s="195" t="s">
        <v>237</v>
      </c>
      <c r="I215" s="196"/>
      <c r="L215" s="41"/>
      <c r="M215" s="197"/>
      <c r="N215" s="42"/>
      <c r="O215" s="42"/>
      <c r="P215" s="42"/>
      <c r="Q215" s="42"/>
      <c r="R215" s="42"/>
      <c r="S215" s="42"/>
      <c r="T215" s="70"/>
      <c r="AT215" s="24" t="s">
        <v>170</v>
      </c>
      <c r="AU215" s="24" t="s">
        <v>83</v>
      </c>
    </row>
    <row r="216" spans="2:65" s="12" customFormat="1" ht="13.5">
      <c r="B216" s="198"/>
      <c r="D216" s="194" t="s">
        <v>172</v>
      </c>
      <c r="E216" s="207" t="s">
        <v>5</v>
      </c>
      <c r="F216" s="208" t="s">
        <v>795</v>
      </c>
      <c r="H216" s="209">
        <v>106.529</v>
      </c>
      <c r="I216" s="203"/>
      <c r="L216" s="198"/>
      <c r="M216" s="204"/>
      <c r="N216" s="205"/>
      <c r="O216" s="205"/>
      <c r="P216" s="205"/>
      <c r="Q216" s="205"/>
      <c r="R216" s="205"/>
      <c r="S216" s="205"/>
      <c r="T216" s="206"/>
      <c r="AT216" s="207" t="s">
        <v>172</v>
      </c>
      <c r="AU216" s="207" t="s">
        <v>83</v>
      </c>
      <c r="AV216" s="12" t="s">
        <v>83</v>
      </c>
      <c r="AW216" s="12" t="s">
        <v>35</v>
      </c>
      <c r="AX216" s="12" t="s">
        <v>72</v>
      </c>
      <c r="AY216" s="207" t="s">
        <v>161</v>
      </c>
    </row>
    <row r="217" spans="2:65" s="12" customFormat="1" ht="13.5">
      <c r="B217" s="198"/>
      <c r="D217" s="194" t="s">
        <v>172</v>
      </c>
      <c r="E217" s="207" t="s">
        <v>5</v>
      </c>
      <c r="F217" s="208" t="s">
        <v>796</v>
      </c>
      <c r="H217" s="209">
        <v>8.7949999999999999</v>
      </c>
      <c r="I217" s="203"/>
      <c r="L217" s="198"/>
      <c r="M217" s="204"/>
      <c r="N217" s="205"/>
      <c r="O217" s="205"/>
      <c r="P217" s="205"/>
      <c r="Q217" s="205"/>
      <c r="R217" s="205"/>
      <c r="S217" s="205"/>
      <c r="T217" s="206"/>
      <c r="AT217" s="207" t="s">
        <v>172</v>
      </c>
      <c r="AU217" s="207" t="s">
        <v>83</v>
      </c>
      <c r="AV217" s="12" t="s">
        <v>83</v>
      </c>
      <c r="AW217" s="12" t="s">
        <v>35</v>
      </c>
      <c r="AX217" s="12" t="s">
        <v>72</v>
      </c>
      <c r="AY217" s="207" t="s">
        <v>161</v>
      </c>
    </row>
    <row r="218" spans="2:65" s="14" customFormat="1" ht="13.5">
      <c r="B218" s="218"/>
      <c r="D218" s="199" t="s">
        <v>172</v>
      </c>
      <c r="E218" s="219" t="s">
        <v>5</v>
      </c>
      <c r="F218" s="220" t="s">
        <v>211</v>
      </c>
      <c r="H218" s="221">
        <v>115.324</v>
      </c>
      <c r="I218" s="222"/>
      <c r="L218" s="218"/>
      <c r="M218" s="223"/>
      <c r="N218" s="224"/>
      <c r="O218" s="224"/>
      <c r="P218" s="224"/>
      <c r="Q218" s="224"/>
      <c r="R218" s="224"/>
      <c r="S218" s="224"/>
      <c r="T218" s="225"/>
      <c r="AT218" s="226" t="s">
        <v>172</v>
      </c>
      <c r="AU218" s="226" t="s">
        <v>83</v>
      </c>
      <c r="AV218" s="14" t="s">
        <v>168</v>
      </c>
      <c r="AW218" s="14" t="s">
        <v>35</v>
      </c>
      <c r="AX218" s="14" t="s">
        <v>80</v>
      </c>
      <c r="AY218" s="226" t="s">
        <v>161</v>
      </c>
    </row>
    <row r="219" spans="2:65" s="1" customFormat="1" ht="44.25" customHeight="1">
      <c r="B219" s="181"/>
      <c r="C219" s="182" t="s">
        <v>291</v>
      </c>
      <c r="D219" s="182" t="s">
        <v>163</v>
      </c>
      <c r="E219" s="183" t="s">
        <v>245</v>
      </c>
      <c r="F219" s="184" t="s">
        <v>246</v>
      </c>
      <c r="G219" s="185" t="s">
        <v>189</v>
      </c>
      <c r="H219" s="186">
        <v>1383.8879999999999</v>
      </c>
      <c r="I219" s="187"/>
      <c r="J219" s="188">
        <f>ROUND(I219*H219,2)</f>
        <v>0</v>
      </c>
      <c r="K219" s="184" t="s">
        <v>167</v>
      </c>
      <c r="L219" s="41"/>
      <c r="M219" s="189" t="s">
        <v>5</v>
      </c>
      <c r="N219" s="190" t="s">
        <v>43</v>
      </c>
      <c r="O219" s="42"/>
      <c r="P219" s="191">
        <f>O219*H219</f>
        <v>0</v>
      </c>
      <c r="Q219" s="191">
        <v>0</v>
      </c>
      <c r="R219" s="191">
        <f>Q219*H219</f>
        <v>0</v>
      </c>
      <c r="S219" s="191">
        <v>0</v>
      </c>
      <c r="T219" s="192">
        <f>S219*H219</f>
        <v>0</v>
      </c>
      <c r="AR219" s="24" t="s">
        <v>168</v>
      </c>
      <c r="AT219" s="24" t="s">
        <v>163</v>
      </c>
      <c r="AU219" s="24" t="s">
        <v>83</v>
      </c>
      <c r="AY219" s="24" t="s">
        <v>161</v>
      </c>
      <c r="BE219" s="193">
        <f>IF(N219="základní",J219,0)</f>
        <v>0</v>
      </c>
      <c r="BF219" s="193">
        <f>IF(N219="snížená",J219,0)</f>
        <v>0</v>
      </c>
      <c r="BG219" s="193">
        <f>IF(N219="zákl. přenesená",J219,0)</f>
        <v>0</v>
      </c>
      <c r="BH219" s="193">
        <f>IF(N219="sníž. přenesená",J219,0)</f>
        <v>0</v>
      </c>
      <c r="BI219" s="193">
        <f>IF(N219="nulová",J219,0)</f>
        <v>0</v>
      </c>
      <c r="BJ219" s="24" t="s">
        <v>80</v>
      </c>
      <c r="BK219" s="193">
        <f>ROUND(I219*H219,2)</f>
        <v>0</v>
      </c>
      <c r="BL219" s="24" t="s">
        <v>168</v>
      </c>
      <c r="BM219" s="24" t="s">
        <v>797</v>
      </c>
    </row>
    <row r="220" spans="2:65" s="1" customFormat="1" ht="175.5">
      <c r="B220" s="41"/>
      <c r="D220" s="194" t="s">
        <v>170</v>
      </c>
      <c r="F220" s="195" t="s">
        <v>237</v>
      </c>
      <c r="I220" s="196"/>
      <c r="L220" s="41"/>
      <c r="M220" s="197"/>
      <c r="N220" s="42"/>
      <c r="O220" s="42"/>
      <c r="P220" s="42"/>
      <c r="Q220" s="42"/>
      <c r="R220" s="42"/>
      <c r="S220" s="42"/>
      <c r="T220" s="70"/>
      <c r="AT220" s="24" t="s">
        <v>170</v>
      </c>
      <c r="AU220" s="24" t="s">
        <v>83</v>
      </c>
    </row>
    <row r="221" spans="2:65" s="12" customFormat="1" ht="13.5">
      <c r="B221" s="198"/>
      <c r="D221" s="199" t="s">
        <v>172</v>
      </c>
      <c r="E221" s="200" t="s">
        <v>5</v>
      </c>
      <c r="F221" s="201" t="s">
        <v>798</v>
      </c>
      <c r="H221" s="202">
        <v>1383.8879999999999</v>
      </c>
      <c r="I221" s="203"/>
      <c r="L221" s="198"/>
      <c r="M221" s="204"/>
      <c r="N221" s="205"/>
      <c r="O221" s="205"/>
      <c r="P221" s="205"/>
      <c r="Q221" s="205"/>
      <c r="R221" s="205"/>
      <c r="S221" s="205"/>
      <c r="T221" s="206"/>
      <c r="AT221" s="207" t="s">
        <v>172</v>
      </c>
      <c r="AU221" s="207" t="s">
        <v>83</v>
      </c>
      <c r="AV221" s="12" t="s">
        <v>83</v>
      </c>
      <c r="AW221" s="12" t="s">
        <v>35</v>
      </c>
      <c r="AX221" s="12" t="s">
        <v>80</v>
      </c>
      <c r="AY221" s="207" t="s">
        <v>161</v>
      </c>
    </row>
    <row r="222" spans="2:65" s="1" customFormat="1" ht="31.5" customHeight="1">
      <c r="B222" s="181"/>
      <c r="C222" s="182" t="s">
        <v>296</v>
      </c>
      <c r="D222" s="182" t="s">
        <v>163</v>
      </c>
      <c r="E222" s="183" t="s">
        <v>250</v>
      </c>
      <c r="F222" s="184" t="s">
        <v>251</v>
      </c>
      <c r="G222" s="185" t="s">
        <v>189</v>
      </c>
      <c r="H222" s="186">
        <v>115.324</v>
      </c>
      <c r="I222" s="187"/>
      <c r="J222" s="188">
        <f>ROUND(I222*H222,2)</f>
        <v>0</v>
      </c>
      <c r="K222" s="184" t="s">
        <v>167</v>
      </c>
      <c r="L222" s="41"/>
      <c r="M222" s="189" t="s">
        <v>5</v>
      </c>
      <c r="N222" s="190" t="s">
        <v>43</v>
      </c>
      <c r="O222" s="42"/>
      <c r="P222" s="191">
        <f>O222*H222</f>
        <v>0</v>
      </c>
      <c r="Q222" s="191">
        <v>0</v>
      </c>
      <c r="R222" s="191">
        <f>Q222*H222</f>
        <v>0</v>
      </c>
      <c r="S222" s="191">
        <v>0</v>
      </c>
      <c r="T222" s="192">
        <f>S222*H222</f>
        <v>0</v>
      </c>
      <c r="AR222" s="24" t="s">
        <v>168</v>
      </c>
      <c r="AT222" s="24" t="s">
        <v>163</v>
      </c>
      <c r="AU222" s="24" t="s">
        <v>83</v>
      </c>
      <c r="AY222" s="24" t="s">
        <v>161</v>
      </c>
      <c r="BE222" s="193">
        <f>IF(N222="základní",J222,0)</f>
        <v>0</v>
      </c>
      <c r="BF222" s="193">
        <f>IF(N222="snížená",J222,0)</f>
        <v>0</v>
      </c>
      <c r="BG222" s="193">
        <f>IF(N222="zákl. přenesená",J222,0)</f>
        <v>0</v>
      </c>
      <c r="BH222" s="193">
        <f>IF(N222="sníž. přenesená",J222,0)</f>
        <v>0</v>
      </c>
      <c r="BI222" s="193">
        <f>IF(N222="nulová",J222,0)</f>
        <v>0</v>
      </c>
      <c r="BJ222" s="24" t="s">
        <v>80</v>
      </c>
      <c r="BK222" s="193">
        <f>ROUND(I222*H222,2)</f>
        <v>0</v>
      </c>
      <c r="BL222" s="24" t="s">
        <v>168</v>
      </c>
      <c r="BM222" s="24" t="s">
        <v>799</v>
      </c>
    </row>
    <row r="223" spans="2:65" s="1" customFormat="1" ht="148.5">
      <c r="B223" s="41"/>
      <c r="D223" s="194" t="s">
        <v>170</v>
      </c>
      <c r="F223" s="195" t="s">
        <v>253</v>
      </c>
      <c r="I223" s="196"/>
      <c r="L223" s="41"/>
      <c r="M223" s="197"/>
      <c r="N223" s="42"/>
      <c r="O223" s="42"/>
      <c r="P223" s="42"/>
      <c r="Q223" s="42"/>
      <c r="R223" s="42"/>
      <c r="S223" s="42"/>
      <c r="T223" s="70"/>
      <c r="AT223" s="24" t="s">
        <v>170</v>
      </c>
      <c r="AU223" s="24" t="s">
        <v>83</v>
      </c>
    </row>
    <row r="224" spans="2:65" s="12" customFormat="1" ht="13.5">
      <c r="B224" s="198"/>
      <c r="D224" s="194" t="s">
        <v>172</v>
      </c>
      <c r="E224" s="207" t="s">
        <v>5</v>
      </c>
      <c r="F224" s="208" t="s">
        <v>795</v>
      </c>
      <c r="H224" s="209">
        <v>106.529</v>
      </c>
      <c r="I224" s="203"/>
      <c r="L224" s="198"/>
      <c r="M224" s="204"/>
      <c r="N224" s="205"/>
      <c r="O224" s="205"/>
      <c r="P224" s="205"/>
      <c r="Q224" s="205"/>
      <c r="R224" s="205"/>
      <c r="S224" s="205"/>
      <c r="T224" s="206"/>
      <c r="AT224" s="207" t="s">
        <v>172</v>
      </c>
      <c r="AU224" s="207" t="s">
        <v>83</v>
      </c>
      <c r="AV224" s="12" t="s">
        <v>83</v>
      </c>
      <c r="AW224" s="12" t="s">
        <v>35</v>
      </c>
      <c r="AX224" s="12" t="s">
        <v>72</v>
      </c>
      <c r="AY224" s="207" t="s">
        <v>161</v>
      </c>
    </row>
    <row r="225" spans="2:65" s="12" customFormat="1" ht="13.5">
      <c r="B225" s="198"/>
      <c r="D225" s="194" t="s">
        <v>172</v>
      </c>
      <c r="E225" s="207" t="s">
        <v>5</v>
      </c>
      <c r="F225" s="208" t="s">
        <v>796</v>
      </c>
      <c r="H225" s="209">
        <v>8.7949999999999999</v>
      </c>
      <c r="I225" s="203"/>
      <c r="L225" s="198"/>
      <c r="M225" s="204"/>
      <c r="N225" s="205"/>
      <c r="O225" s="205"/>
      <c r="P225" s="205"/>
      <c r="Q225" s="205"/>
      <c r="R225" s="205"/>
      <c r="S225" s="205"/>
      <c r="T225" s="206"/>
      <c r="AT225" s="207" t="s">
        <v>172</v>
      </c>
      <c r="AU225" s="207" t="s">
        <v>83</v>
      </c>
      <c r="AV225" s="12" t="s">
        <v>83</v>
      </c>
      <c r="AW225" s="12" t="s">
        <v>35</v>
      </c>
      <c r="AX225" s="12" t="s">
        <v>72</v>
      </c>
      <c r="AY225" s="207" t="s">
        <v>161</v>
      </c>
    </row>
    <row r="226" spans="2:65" s="14" customFormat="1" ht="13.5">
      <c r="B226" s="218"/>
      <c r="D226" s="199" t="s">
        <v>172</v>
      </c>
      <c r="E226" s="219" t="s">
        <v>5</v>
      </c>
      <c r="F226" s="220" t="s">
        <v>211</v>
      </c>
      <c r="H226" s="221">
        <v>115.324</v>
      </c>
      <c r="I226" s="222"/>
      <c r="L226" s="218"/>
      <c r="M226" s="223"/>
      <c r="N226" s="224"/>
      <c r="O226" s="224"/>
      <c r="P226" s="224"/>
      <c r="Q226" s="224"/>
      <c r="R226" s="224"/>
      <c r="S226" s="224"/>
      <c r="T226" s="225"/>
      <c r="AT226" s="226" t="s">
        <v>172</v>
      </c>
      <c r="AU226" s="226" t="s">
        <v>83</v>
      </c>
      <c r="AV226" s="14" t="s">
        <v>168</v>
      </c>
      <c r="AW226" s="14" t="s">
        <v>35</v>
      </c>
      <c r="AX226" s="14" t="s">
        <v>80</v>
      </c>
      <c r="AY226" s="226" t="s">
        <v>161</v>
      </c>
    </row>
    <row r="227" spans="2:65" s="1" customFormat="1" ht="22.5" customHeight="1">
      <c r="B227" s="181"/>
      <c r="C227" s="182" t="s">
        <v>10</v>
      </c>
      <c r="D227" s="182" t="s">
        <v>163</v>
      </c>
      <c r="E227" s="183" t="s">
        <v>270</v>
      </c>
      <c r="F227" s="184" t="s">
        <v>271</v>
      </c>
      <c r="G227" s="185" t="s">
        <v>189</v>
      </c>
      <c r="H227" s="186">
        <v>115.324</v>
      </c>
      <c r="I227" s="187"/>
      <c r="J227" s="188">
        <f>ROUND(I227*H227,2)</f>
        <v>0</v>
      </c>
      <c r="K227" s="184" t="s">
        <v>167</v>
      </c>
      <c r="L227" s="41"/>
      <c r="M227" s="189" t="s">
        <v>5</v>
      </c>
      <c r="N227" s="190" t="s">
        <v>43</v>
      </c>
      <c r="O227" s="42"/>
      <c r="P227" s="191">
        <f>O227*H227</f>
        <v>0</v>
      </c>
      <c r="Q227" s="191">
        <v>0</v>
      </c>
      <c r="R227" s="191">
        <f>Q227*H227</f>
        <v>0</v>
      </c>
      <c r="S227" s="191">
        <v>0</v>
      </c>
      <c r="T227" s="192">
        <f>S227*H227</f>
        <v>0</v>
      </c>
      <c r="AR227" s="24" t="s">
        <v>168</v>
      </c>
      <c r="AT227" s="24" t="s">
        <v>163</v>
      </c>
      <c r="AU227" s="24" t="s">
        <v>83</v>
      </c>
      <c r="AY227" s="24" t="s">
        <v>161</v>
      </c>
      <c r="BE227" s="193">
        <f>IF(N227="základní",J227,0)</f>
        <v>0</v>
      </c>
      <c r="BF227" s="193">
        <f>IF(N227="snížená",J227,0)</f>
        <v>0</v>
      </c>
      <c r="BG227" s="193">
        <f>IF(N227="zákl. přenesená",J227,0)</f>
        <v>0</v>
      </c>
      <c r="BH227" s="193">
        <f>IF(N227="sníž. přenesená",J227,0)</f>
        <v>0</v>
      </c>
      <c r="BI227" s="193">
        <f>IF(N227="nulová",J227,0)</f>
        <v>0</v>
      </c>
      <c r="BJ227" s="24" t="s">
        <v>80</v>
      </c>
      <c r="BK227" s="193">
        <f>ROUND(I227*H227,2)</f>
        <v>0</v>
      </c>
      <c r="BL227" s="24" t="s">
        <v>168</v>
      </c>
      <c r="BM227" s="24" t="s">
        <v>800</v>
      </c>
    </row>
    <row r="228" spans="2:65" s="1" customFormat="1" ht="175.5">
      <c r="B228" s="41"/>
      <c r="D228" s="194" t="s">
        <v>170</v>
      </c>
      <c r="F228" s="195" t="s">
        <v>273</v>
      </c>
      <c r="I228" s="196"/>
      <c r="L228" s="41"/>
      <c r="M228" s="197"/>
      <c r="N228" s="42"/>
      <c r="O228" s="42"/>
      <c r="P228" s="42"/>
      <c r="Q228" s="42"/>
      <c r="R228" s="42"/>
      <c r="S228" s="42"/>
      <c r="T228" s="70"/>
      <c r="AT228" s="24" t="s">
        <v>170</v>
      </c>
      <c r="AU228" s="24" t="s">
        <v>83</v>
      </c>
    </row>
    <row r="229" spans="2:65" s="12" customFormat="1" ht="13.5">
      <c r="B229" s="198"/>
      <c r="D229" s="194" t="s">
        <v>172</v>
      </c>
      <c r="E229" s="207" t="s">
        <v>5</v>
      </c>
      <c r="F229" s="208" t="s">
        <v>795</v>
      </c>
      <c r="H229" s="209">
        <v>106.529</v>
      </c>
      <c r="I229" s="203"/>
      <c r="L229" s="198"/>
      <c r="M229" s="204"/>
      <c r="N229" s="205"/>
      <c r="O229" s="205"/>
      <c r="P229" s="205"/>
      <c r="Q229" s="205"/>
      <c r="R229" s="205"/>
      <c r="S229" s="205"/>
      <c r="T229" s="206"/>
      <c r="AT229" s="207" t="s">
        <v>172</v>
      </c>
      <c r="AU229" s="207" t="s">
        <v>83</v>
      </c>
      <c r="AV229" s="12" t="s">
        <v>83</v>
      </c>
      <c r="AW229" s="12" t="s">
        <v>35</v>
      </c>
      <c r="AX229" s="12" t="s">
        <v>72</v>
      </c>
      <c r="AY229" s="207" t="s">
        <v>161</v>
      </c>
    </row>
    <row r="230" spans="2:65" s="12" customFormat="1" ht="13.5">
      <c r="B230" s="198"/>
      <c r="D230" s="194" t="s">
        <v>172</v>
      </c>
      <c r="E230" s="207" t="s">
        <v>5</v>
      </c>
      <c r="F230" s="208" t="s">
        <v>796</v>
      </c>
      <c r="H230" s="209">
        <v>8.7949999999999999</v>
      </c>
      <c r="I230" s="203"/>
      <c r="L230" s="198"/>
      <c r="M230" s="204"/>
      <c r="N230" s="205"/>
      <c r="O230" s="205"/>
      <c r="P230" s="205"/>
      <c r="Q230" s="205"/>
      <c r="R230" s="205"/>
      <c r="S230" s="205"/>
      <c r="T230" s="206"/>
      <c r="AT230" s="207" t="s">
        <v>172</v>
      </c>
      <c r="AU230" s="207" t="s">
        <v>83</v>
      </c>
      <c r="AV230" s="12" t="s">
        <v>83</v>
      </c>
      <c r="AW230" s="12" t="s">
        <v>35</v>
      </c>
      <c r="AX230" s="12" t="s">
        <v>72</v>
      </c>
      <c r="AY230" s="207" t="s">
        <v>161</v>
      </c>
    </row>
    <row r="231" spans="2:65" s="14" customFormat="1" ht="13.5">
      <c r="B231" s="218"/>
      <c r="D231" s="199" t="s">
        <v>172</v>
      </c>
      <c r="E231" s="219" t="s">
        <v>5</v>
      </c>
      <c r="F231" s="220" t="s">
        <v>211</v>
      </c>
      <c r="H231" s="221">
        <v>115.324</v>
      </c>
      <c r="I231" s="222"/>
      <c r="L231" s="218"/>
      <c r="M231" s="223"/>
      <c r="N231" s="224"/>
      <c r="O231" s="224"/>
      <c r="P231" s="224"/>
      <c r="Q231" s="224"/>
      <c r="R231" s="224"/>
      <c r="S231" s="224"/>
      <c r="T231" s="225"/>
      <c r="AT231" s="226" t="s">
        <v>172</v>
      </c>
      <c r="AU231" s="226" t="s">
        <v>83</v>
      </c>
      <c r="AV231" s="14" t="s">
        <v>168</v>
      </c>
      <c r="AW231" s="14" t="s">
        <v>35</v>
      </c>
      <c r="AX231" s="14" t="s">
        <v>80</v>
      </c>
      <c r="AY231" s="226" t="s">
        <v>161</v>
      </c>
    </row>
    <row r="232" spans="2:65" s="1" customFormat="1" ht="22.5" customHeight="1">
      <c r="B232" s="181"/>
      <c r="C232" s="182" t="s">
        <v>91</v>
      </c>
      <c r="D232" s="182" t="s">
        <v>163</v>
      </c>
      <c r="E232" s="183" t="s">
        <v>275</v>
      </c>
      <c r="F232" s="184" t="s">
        <v>276</v>
      </c>
      <c r="G232" s="185" t="s">
        <v>277</v>
      </c>
      <c r="H232" s="186">
        <v>230.648</v>
      </c>
      <c r="I232" s="187"/>
      <c r="J232" s="188">
        <f>ROUND(I232*H232,2)</f>
        <v>0</v>
      </c>
      <c r="K232" s="184" t="s">
        <v>167</v>
      </c>
      <c r="L232" s="41"/>
      <c r="M232" s="189" t="s">
        <v>5</v>
      </c>
      <c r="N232" s="190" t="s">
        <v>43</v>
      </c>
      <c r="O232" s="42"/>
      <c r="P232" s="191">
        <f>O232*H232</f>
        <v>0</v>
      </c>
      <c r="Q232" s="191">
        <v>0</v>
      </c>
      <c r="R232" s="191">
        <f>Q232*H232</f>
        <v>0</v>
      </c>
      <c r="S232" s="191">
        <v>0</v>
      </c>
      <c r="T232" s="192">
        <f>S232*H232</f>
        <v>0</v>
      </c>
      <c r="AR232" s="24" t="s">
        <v>168</v>
      </c>
      <c r="AT232" s="24" t="s">
        <v>163</v>
      </c>
      <c r="AU232" s="24" t="s">
        <v>83</v>
      </c>
      <c r="AY232" s="24" t="s">
        <v>161</v>
      </c>
      <c r="BE232" s="193">
        <f>IF(N232="základní",J232,0)</f>
        <v>0</v>
      </c>
      <c r="BF232" s="193">
        <f>IF(N232="snížená",J232,0)</f>
        <v>0</v>
      </c>
      <c r="BG232" s="193">
        <f>IF(N232="zákl. přenesená",J232,0)</f>
        <v>0</v>
      </c>
      <c r="BH232" s="193">
        <f>IF(N232="sníž. přenesená",J232,0)</f>
        <v>0</v>
      </c>
      <c r="BI232" s="193">
        <f>IF(N232="nulová",J232,0)</f>
        <v>0</v>
      </c>
      <c r="BJ232" s="24" t="s">
        <v>80</v>
      </c>
      <c r="BK232" s="193">
        <f>ROUND(I232*H232,2)</f>
        <v>0</v>
      </c>
      <c r="BL232" s="24" t="s">
        <v>168</v>
      </c>
      <c r="BM232" s="24" t="s">
        <v>801</v>
      </c>
    </row>
    <row r="233" spans="2:65" s="1" customFormat="1" ht="175.5">
      <c r="B233" s="41"/>
      <c r="D233" s="194" t="s">
        <v>170</v>
      </c>
      <c r="F233" s="195" t="s">
        <v>273</v>
      </c>
      <c r="I233" s="196"/>
      <c r="L233" s="41"/>
      <c r="M233" s="197"/>
      <c r="N233" s="42"/>
      <c r="O233" s="42"/>
      <c r="P233" s="42"/>
      <c r="Q233" s="42"/>
      <c r="R233" s="42"/>
      <c r="S233" s="42"/>
      <c r="T233" s="70"/>
      <c r="AT233" s="24" t="s">
        <v>170</v>
      </c>
      <c r="AU233" s="24" t="s">
        <v>83</v>
      </c>
    </row>
    <row r="234" spans="2:65" s="12" customFormat="1" ht="13.5">
      <c r="B234" s="198"/>
      <c r="D234" s="199" t="s">
        <v>172</v>
      </c>
      <c r="E234" s="200" t="s">
        <v>5</v>
      </c>
      <c r="F234" s="201" t="s">
        <v>802</v>
      </c>
      <c r="H234" s="202">
        <v>230.648</v>
      </c>
      <c r="I234" s="203"/>
      <c r="L234" s="198"/>
      <c r="M234" s="204"/>
      <c r="N234" s="205"/>
      <c r="O234" s="205"/>
      <c r="P234" s="205"/>
      <c r="Q234" s="205"/>
      <c r="R234" s="205"/>
      <c r="S234" s="205"/>
      <c r="T234" s="206"/>
      <c r="AT234" s="207" t="s">
        <v>172</v>
      </c>
      <c r="AU234" s="207" t="s">
        <v>83</v>
      </c>
      <c r="AV234" s="12" t="s">
        <v>83</v>
      </c>
      <c r="AW234" s="12" t="s">
        <v>35</v>
      </c>
      <c r="AX234" s="12" t="s">
        <v>80</v>
      </c>
      <c r="AY234" s="207" t="s">
        <v>161</v>
      </c>
    </row>
    <row r="235" spans="2:65" s="1" customFormat="1" ht="31.5" customHeight="1">
      <c r="B235" s="181"/>
      <c r="C235" s="182" t="s">
        <v>319</v>
      </c>
      <c r="D235" s="182" t="s">
        <v>163</v>
      </c>
      <c r="E235" s="183" t="s">
        <v>803</v>
      </c>
      <c r="F235" s="184" t="s">
        <v>804</v>
      </c>
      <c r="G235" s="185" t="s">
        <v>189</v>
      </c>
      <c r="H235" s="186">
        <v>254.251</v>
      </c>
      <c r="I235" s="187"/>
      <c r="J235" s="188">
        <f>ROUND(I235*H235,2)</f>
        <v>0</v>
      </c>
      <c r="K235" s="184" t="s">
        <v>167</v>
      </c>
      <c r="L235" s="41"/>
      <c r="M235" s="189" t="s">
        <v>5</v>
      </c>
      <c r="N235" s="190" t="s">
        <v>43</v>
      </c>
      <c r="O235" s="42"/>
      <c r="P235" s="191">
        <f>O235*H235</f>
        <v>0</v>
      </c>
      <c r="Q235" s="191">
        <v>0</v>
      </c>
      <c r="R235" s="191">
        <f>Q235*H235</f>
        <v>0</v>
      </c>
      <c r="S235" s="191">
        <v>0</v>
      </c>
      <c r="T235" s="192">
        <f>S235*H235</f>
        <v>0</v>
      </c>
      <c r="AR235" s="24" t="s">
        <v>168</v>
      </c>
      <c r="AT235" s="24" t="s">
        <v>163</v>
      </c>
      <c r="AU235" s="24" t="s">
        <v>83</v>
      </c>
      <c r="AY235" s="24" t="s">
        <v>161</v>
      </c>
      <c r="BE235" s="193">
        <f>IF(N235="základní",J235,0)</f>
        <v>0</v>
      </c>
      <c r="BF235" s="193">
        <f>IF(N235="snížená",J235,0)</f>
        <v>0</v>
      </c>
      <c r="BG235" s="193">
        <f>IF(N235="zákl. přenesená",J235,0)</f>
        <v>0</v>
      </c>
      <c r="BH235" s="193">
        <f>IF(N235="sníž. přenesená",J235,0)</f>
        <v>0</v>
      </c>
      <c r="BI235" s="193">
        <f>IF(N235="nulová",J235,0)</f>
        <v>0</v>
      </c>
      <c r="BJ235" s="24" t="s">
        <v>80</v>
      </c>
      <c r="BK235" s="193">
        <f>ROUND(I235*H235,2)</f>
        <v>0</v>
      </c>
      <c r="BL235" s="24" t="s">
        <v>168</v>
      </c>
      <c r="BM235" s="24" t="s">
        <v>805</v>
      </c>
    </row>
    <row r="236" spans="2:65" s="1" customFormat="1" ht="175.5">
      <c r="B236" s="41"/>
      <c r="D236" s="194" t="s">
        <v>170</v>
      </c>
      <c r="F236" s="195" t="s">
        <v>806</v>
      </c>
      <c r="I236" s="196"/>
      <c r="L236" s="41"/>
      <c r="M236" s="197"/>
      <c r="N236" s="42"/>
      <c r="O236" s="42"/>
      <c r="P236" s="42"/>
      <c r="Q236" s="42"/>
      <c r="R236" s="42"/>
      <c r="S236" s="42"/>
      <c r="T236" s="70"/>
      <c r="AT236" s="24" t="s">
        <v>170</v>
      </c>
      <c r="AU236" s="24" t="s">
        <v>83</v>
      </c>
    </row>
    <row r="237" spans="2:65" s="12" customFormat="1" ht="13.5">
      <c r="B237" s="198"/>
      <c r="D237" s="194" t="s">
        <v>172</v>
      </c>
      <c r="E237" s="207" t="s">
        <v>5</v>
      </c>
      <c r="F237" s="208" t="s">
        <v>807</v>
      </c>
      <c r="H237" s="209">
        <v>225.03</v>
      </c>
      <c r="I237" s="203"/>
      <c r="L237" s="198"/>
      <c r="M237" s="204"/>
      <c r="N237" s="205"/>
      <c r="O237" s="205"/>
      <c r="P237" s="205"/>
      <c r="Q237" s="205"/>
      <c r="R237" s="205"/>
      <c r="S237" s="205"/>
      <c r="T237" s="206"/>
      <c r="AT237" s="207" t="s">
        <v>172</v>
      </c>
      <c r="AU237" s="207" t="s">
        <v>83</v>
      </c>
      <c r="AV237" s="12" t="s">
        <v>83</v>
      </c>
      <c r="AW237" s="12" t="s">
        <v>35</v>
      </c>
      <c r="AX237" s="12" t="s">
        <v>72</v>
      </c>
      <c r="AY237" s="207" t="s">
        <v>161</v>
      </c>
    </row>
    <row r="238" spans="2:65" s="12" customFormat="1" ht="13.5">
      <c r="B238" s="198"/>
      <c r="D238" s="194" t="s">
        <v>172</v>
      </c>
      <c r="E238" s="207" t="s">
        <v>5</v>
      </c>
      <c r="F238" s="208" t="s">
        <v>808</v>
      </c>
      <c r="H238" s="209">
        <v>29.221</v>
      </c>
      <c r="I238" s="203"/>
      <c r="L238" s="198"/>
      <c r="M238" s="204"/>
      <c r="N238" s="205"/>
      <c r="O238" s="205"/>
      <c r="P238" s="205"/>
      <c r="Q238" s="205"/>
      <c r="R238" s="205"/>
      <c r="S238" s="205"/>
      <c r="T238" s="206"/>
      <c r="AT238" s="207" t="s">
        <v>172</v>
      </c>
      <c r="AU238" s="207" t="s">
        <v>83</v>
      </c>
      <c r="AV238" s="12" t="s">
        <v>83</v>
      </c>
      <c r="AW238" s="12" t="s">
        <v>35</v>
      </c>
      <c r="AX238" s="12" t="s">
        <v>72</v>
      </c>
      <c r="AY238" s="207" t="s">
        <v>161</v>
      </c>
    </row>
    <row r="239" spans="2:65" s="14" customFormat="1" ht="13.5">
      <c r="B239" s="218"/>
      <c r="D239" s="199" t="s">
        <v>172</v>
      </c>
      <c r="E239" s="219" t="s">
        <v>5</v>
      </c>
      <c r="F239" s="220" t="s">
        <v>809</v>
      </c>
      <c r="H239" s="221">
        <v>254.251</v>
      </c>
      <c r="I239" s="222"/>
      <c r="L239" s="218"/>
      <c r="M239" s="223"/>
      <c r="N239" s="224"/>
      <c r="O239" s="224"/>
      <c r="P239" s="224"/>
      <c r="Q239" s="224"/>
      <c r="R239" s="224"/>
      <c r="S239" s="224"/>
      <c r="T239" s="225"/>
      <c r="AT239" s="226" t="s">
        <v>172</v>
      </c>
      <c r="AU239" s="226" t="s">
        <v>83</v>
      </c>
      <c r="AV239" s="14" t="s">
        <v>168</v>
      </c>
      <c r="AW239" s="14" t="s">
        <v>35</v>
      </c>
      <c r="AX239" s="14" t="s">
        <v>80</v>
      </c>
      <c r="AY239" s="226" t="s">
        <v>161</v>
      </c>
    </row>
    <row r="240" spans="2:65" s="1" customFormat="1" ht="44.25" customHeight="1">
      <c r="B240" s="181"/>
      <c r="C240" s="182" t="s">
        <v>324</v>
      </c>
      <c r="D240" s="182" t="s">
        <v>163</v>
      </c>
      <c r="E240" s="183" t="s">
        <v>810</v>
      </c>
      <c r="F240" s="184" t="s">
        <v>811</v>
      </c>
      <c r="G240" s="185" t="s">
        <v>189</v>
      </c>
      <c r="H240" s="186">
        <v>86.138000000000005</v>
      </c>
      <c r="I240" s="187"/>
      <c r="J240" s="188">
        <f>ROUND(I240*H240,2)</f>
        <v>0</v>
      </c>
      <c r="K240" s="184" t="s">
        <v>167</v>
      </c>
      <c r="L240" s="41"/>
      <c r="M240" s="189" t="s">
        <v>5</v>
      </c>
      <c r="N240" s="190" t="s">
        <v>43</v>
      </c>
      <c r="O240" s="42"/>
      <c r="P240" s="191">
        <f>O240*H240</f>
        <v>0</v>
      </c>
      <c r="Q240" s="191">
        <v>0</v>
      </c>
      <c r="R240" s="191">
        <f>Q240*H240</f>
        <v>0</v>
      </c>
      <c r="S240" s="191">
        <v>0</v>
      </c>
      <c r="T240" s="192">
        <f>S240*H240</f>
        <v>0</v>
      </c>
      <c r="AR240" s="24" t="s">
        <v>168</v>
      </c>
      <c r="AT240" s="24" t="s">
        <v>163</v>
      </c>
      <c r="AU240" s="24" t="s">
        <v>83</v>
      </c>
      <c r="AY240" s="24" t="s">
        <v>161</v>
      </c>
      <c r="BE240" s="193">
        <f>IF(N240="základní",J240,0)</f>
        <v>0</v>
      </c>
      <c r="BF240" s="193">
        <f>IF(N240="snížená",J240,0)</f>
        <v>0</v>
      </c>
      <c r="BG240" s="193">
        <f>IF(N240="zákl. přenesená",J240,0)</f>
        <v>0</v>
      </c>
      <c r="BH240" s="193">
        <f>IF(N240="sníž. přenesená",J240,0)</f>
        <v>0</v>
      </c>
      <c r="BI240" s="193">
        <f>IF(N240="nulová",J240,0)</f>
        <v>0</v>
      </c>
      <c r="BJ240" s="24" t="s">
        <v>80</v>
      </c>
      <c r="BK240" s="193">
        <f>ROUND(I240*H240,2)</f>
        <v>0</v>
      </c>
      <c r="BL240" s="24" t="s">
        <v>168</v>
      </c>
      <c r="BM240" s="24" t="s">
        <v>812</v>
      </c>
    </row>
    <row r="241" spans="2:65" s="1" customFormat="1" ht="108">
      <c r="B241" s="41"/>
      <c r="D241" s="194" t="s">
        <v>170</v>
      </c>
      <c r="F241" s="195" t="s">
        <v>813</v>
      </c>
      <c r="I241" s="196"/>
      <c r="L241" s="41"/>
      <c r="M241" s="197"/>
      <c r="N241" s="42"/>
      <c r="O241" s="42"/>
      <c r="P241" s="42"/>
      <c r="Q241" s="42"/>
      <c r="R241" s="42"/>
      <c r="S241" s="42"/>
      <c r="T241" s="70"/>
      <c r="AT241" s="24" t="s">
        <v>170</v>
      </c>
      <c r="AU241" s="24" t="s">
        <v>83</v>
      </c>
    </row>
    <row r="242" spans="2:65" s="12" customFormat="1" ht="13.5">
      <c r="B242" s="198"/>
      <c r="D242" s="194" t="s">
        <v>172</v>
      </c>
      <c r="E242" s="207" t="s">
        <v>5</v>
      </c>
      <c r="F242" s="208" t="s">
        <v>814</v>
      </c>
      <c r="H242" s="209">
        <v>86.138000000000005</v>
      </c>
      <c r="I242" s="203"/>
      <c r="L242" s="198"/>
      <c r="M242" s="204"/>
      <c r="N242" s="205"/>
      <c r="O242" s="205"/>
      <c r="P242" s="205"/>
      <c r="Q242" s="205"/>
      <c r="R242" s="205"/>
      <c r="S242" s="205"/>
      <c r="T242" s="206"/>
      <c r="AT242" s="207" t="s">
        <v>172</v>
      </c>
      <c r="AU242" s="207" t="s">
        <v>83</v>
      </c>
      <c r="AV242" s="12" t="s">
        <v>83</v>
      </c>
      <c r="AW242" s="12" t="s">
        <v>35</v>
      </c>
      <c r="AX242" s="12" t="s">
        <v>72</v>
      </c>
      <c r="AY242" s="207" t="s">
        <v>161</v>
      </c>
    </row>
    <row r="243" spans="2:65" s="14" customFormat="1" ht="13.5">
      <c r="B243" s="218"/>
      <c r="D243" s="199" t="s">
        <v>172</v>
      </c>
      <c r="E243" s="219" t="s">
        <v>5</v>
      </c>
      <c r="F243" s="220" t="s">
        <v>809</v>
      </c>
      <c r="H243" s="221">
        <v>86.138000000000005</v>
      </c>
      <c r="I243" s="222"/>
      <c r="L243" s="218"/>
      <c r="M243" s="223"/>
      <c r="N243" s="224"/>
      <c r="O243" s="224"/>
      <c r="P243" s="224"/>
      <c r="Q243" s="224"/>
      <c r="R243" s="224"/>
      <c r="S243" s="224"/>
      <c r="T243" s="225"/>
      <c r="AT243" s="226" t="s">
        <v>172</v>
      </c>
      <c r="AU243" s="226" t="s">
        <v>83</v>
      </c>
      <c r="AV243" s="14" t="s">
        <v>168</v>
      </c>
      <c r="AW243" s="14" t="s">
        <v>35</v>
      </c>
      <c r="AX243" s="14" t="s">
        <v>80</v>
      </c>
      <c r="AY243" s="226" t="s">
        <v>161</v>
      </c>
    </row>
    <row r="244" spans="2:65" s="1" customFormat="1" ht="22.5" customHeight="1">
      <c r="B244" s="181"/>
      <c r="C244" s="227" t="s">
        <v>330</v>
      </c>
      <c r="D244" s="227" t="s">
        <v>297</v>
      </c>
      <c r="E244" s="228" t="s">
        <v>815</v>
      </c>
      <c r="F244" s="229" t="s">
        <v>816</v>
      </c>
      <c r="G244" s="230" t="s">
        <v>277</v>
      </c>
      <c r="H244" s="231">
        <v>172.27600000000001</v>
      </c>
      <c r="I244" s="232"/>
      <c r="J244" s="233">
        <f>ROUND(I244*H244,2)</f>
        <v>0</v>
      </c>
      <c r="K244" s="229" t="s">
        <v>167</v>
      </c>
      <c r="L244" s="234"/>
      <c r="M244" s="235" t="s">
        <v>5</v>
      </c>
      <c r="N244" s="236" t="s">
        <v>43</v>
      </c>
      <c r="O244" s="42"/>
      <c r="P244" s="191">
        <f>O244*H244</f>
        <v>0</v>
      </c>
      <c r="Q244" s="191">
        <v>1</v>
      </c>
      <c r="R244" s="191">
        <f>Q244*H244</f>
        <v>172.27600000000001</v>
      </c>
      <c r="S244" s="191">
        <v>0</v>
      </c>
      <c r="T244" s="192">
        <f>S244*H244</f>
        <v>0</v>
      </c>
      <c r="AR244" s="24" t="s">
        <v>222</v>
      </c>
      <c r="AT244" s="24" t="s">
        <v>297</v>
      </c>
      <c r="AU244" s="24" t="s">
        <v>83</v>
      </c>
      <c r="AY244" s="24" t="s">
        <v>161</v>
      </c>
      <c r="BE244" s="193">
        <f>IF(N244="základní",J244,0)</f>
        <v>0</v>
      </c>
      <c r="BF244" s="193">
        <f>IF(N244="snížená",J244,0)</f>
        <v>0</v>
      </c>
      <c r="BG244" s="193">
        <f>IF(N244="zákl. přenesená",J244,0)</f>
        <v>0</v>
      </c>
      <c r="BH244" s="193">
        <f>IF(N244="sníž. přenesená",J244,0)</f>
        <v>0</v>
      </c>
      <c r="BI244" s="193">
        <f>IF(N244="nulová",J244,0)</f>
        <v>0</v>
      </c>
      <c r="BJ244" s="24" t="s">
        <v>80</v>
      </c>
      <c r="BK244" s="193">
        <f>ROUND(I244*H244,2)</f>
        <v>0</v>
      </c>
      <c r="BL244" s="24" t="s">
        <v>168</v>
      </c>
      <c r="BM244" s="24" t="s">
        <v>817</v>
      </c>
    </row>
    <row r="245" spans="2:65" s="12" customFormat="1" ht="13.5">
      <c r="B245" s="198"/>
      <c r="D245" s="194" t="s">
        <v>172</v>
      </c>
      <c r="E245" s="207" t="s">
        <v>5</v>
      </c>
      <c r="F245" s="208" t="s">
        <v>814</v>
      </c>
      <c r="H245" s="209">
        <v>86.138000000000005</v>
      </c>
      <c r="I245" s="203"/>
      <c r="L245" s="198"/>
      <c r="M245" s="204"/>
      <c r="N245" s="205"/>
      <c r="O245" s="205"/>
      <c r="P245" s="205"/>
      <c r="Q245" s="205"/>
      <c r="R245" s="205"/>
      <c r="S245" s="205"/>
      <c r="T245" s="206"/>
      <c r="AT245" s="207" t="s">
        <v>172</v>
      </c>
      <c r="AU245" s="207" t="s">
        <v>83</v>
      </c>
      <c r="AV245" s="12" t="s">
        <v>83</v>
      </c>
      <c r="AW245" s="12" t="s">
        <v>35</v>
      </c>
      <c r="AX245" s="12" t="s">
        <v>72</v>
      </c>
      <c r="AY245" s="207" t="s">
        <v>161</v>
      </c>
    </row>
    <row r="246" spans="2:65" s="14" customFormat="1" ht="13.5">
      <c r="B246" s="218"/>
      <c r="D246" s="194" t="s">
        <v>172</v>
      </c>
      <c r="E246" s="237" t="s">
        <v>5</v>
      </c>
      <c r="F246" s="238" t="s">
        <v>809</v>
      </c>
      <c r="H246" s="239">
        <v>86.138000000000005</v>
      </c>
      <c r="I246" s="222"/>
      <c r="L246" s="218"/>
      <c r="M246" s="223"/>
      <c r="N246" s="224"/>
      <c r="O246" s="224"/>
      <c r="P246" s="224"/>
      <c r="Q246" s="224"/>
      <c r="R246" s="224"/>
      <c r="S246" s="224"/>
      <c r="T246" s="225"/>
      <c r="AT246" s="226" t="s">
        <v>172</v>
      </c>
      <c r="AU246" s="226" t="s">
        <v>83</v>
      </c>
      <c r="AV246" s="14" t="s">
        <v>168</v>
      </c>
      <c r="AW246" s="14" t="s">
        <v>35</v>
      </c>
      <c r="AX246" s="14" t="s">
        <v>80</v>
      </c>
      <c r="AY246" s="226" t="s">
        <v>161</v>
      </c>
    </row>
    <row r="247" spans="2:65" s="12" customFormat="1" ht="13.5">
      <c r="B247" s="198"/>
      <c r="D247" s="194" t="s">
        <v>172</v>
      </c>
      <c r="F247" s="208" t="s">
        <v>818</v>
      </c>
      <c r="H247" s="209">
        <v>172.27600000000001</v>
      </c>
      <c r="I247" s="203"/>
      <c r="L247" s="198"/>
      <c r="M247" s="204"/>
      <c r="N247" s="205"/>
      <c r="O247" s="205"/>
      <c r="P247" s="205"/>
      <c r="Q247" s="205"/>
      <c r="R247" s="205"/>
      <c r="S247" s="205"/>
      <c r="T247" s="206"/>
      <c r="AT247" s="207" t="s">
        <v>172</v>
      </c>
      <c r="AU247" s="207" t="s">
        <v>83</v>
      </c>
      <c r="AV247" s="12" t="s">
        <v>83</v>
      </c>
      <c r="AW247" s="12" t="s">
        <v>6</v>
      </c>
      <c r="AX247" s="12" t="s">
        <v>80</v>
      </c>
      <c r="AY247" s="207" t="s">
        <v>161</v>
      </c>
    </row>
    <row r="248" spans="2:65" s="11" customFormat="1" ht="29.85" customHeight="1">
      <c r="B248" s="167"/>
      <c r="D248" s="178" t="s">
        <v>71</v>
      </c>
      <c r="E248" s="179" t="s">
        <v>180</v>
      </c>
      <c r="F248" s="179" t="s">
        <v>352</v>
      </c>
      <c r="I248" s="170"/>
      <c r="J248" s="180">
        <f>BK248</f>
        <v>0</v>
      </c>
      <c r="L248" s="167"/>
      <c r="M248" s="172"/>
      <c r="N248" s="173"/>
      <c r="O248" s="173"/>
      <c r="P248" s="174">
        <f>SUM(P249:P251)</f>
        <v>0</v>
      </c>
      <c r="Q248" s="173"/>
      <c r="R248" s="174">
        <f>SUM(R249:R251)</f>
        <v>0</v>
      </c>
      <c r="S248" s="173"/>
      <c r="T248" s="175">
        <f>SUM(T249:T251)</f>
        <v>1.9910000000000003</v>
      </c>
      <c r="AR248" s="168" t="s">
        <v>80</v>
      </c>
      <c r="AT248" s="176" t="s">
        <v>71</v>
      </c>
      <c r="AU248" s="176" t="s">
        <v>80</v>
      </c>
      <c r="AY248" s="168" t="s">
        <v>161</v>
      </c>
      <c r="BK248" s="177">
        <f>SUM(BK249:BK251)</f>
        <v>0</v>
      </c>
    </row>
    <row r="249" spans="2:65" s="1" customFormat="1" ht="31.5" customHeight="1">
      <c r="B249" s="181"/>
      <c r="C249" s="182" t="s">
        <v>335</v>
      </c>
      <c r="D249" s="182" t="s">
        <v>163</v>
      </c>
      <c r="E249" s="183" t="s">
        <v>354</v>
      </c>
      <c r="F249" s="184" t="s">
        <v>355</v>
      </c>
      <c r="G249" s="185" t="s">
        <v>189</v>
      </c>
      <c r="H249" s="186">
        <v>0.90500000000000003</v>
      </c>
      <c r="I249" s="187"/>
      <c r="J249" s="188">
        <f>ROUND(I249*H249,2)</f>
        <v>0</v>
      </c>
      <c r="K249" s="184" t="s">
        <v>167</v>
      </c>
      <c r="L249" s="41"/>
      <c r="M249" s="189" t="s">
        <v>5</v>
      </c>
      <c r="N249" s="190" t="s">
        <v>43</v>
      </c>
      <c r="O249" s="42"/>
      <c r="P249" s="191">
        <f>O249*H249</f>
        <v>0</v>
      </c>
      <c r="Q249" s="191">
        <v>0</v>
      </c>
      <c r="R249" s="191">
        <f>Q249*H249</f>
        <v>0</v>
      </c>
      <c r="S249" s="191">
        <v>2.2000000000000002</v>
      </c>
      <c r="T249" s="192">
        <f>S249*H249</f>
        <v>1.9910000000000003</v>
      </c>
      <c r="AR249" s="24" t="s">
        <v>168</v>
      </c>
      <c r="AT249" s="24" t="s">
        <v>163</v>
      </c>
      <c r="AU249" s="24" t="s">
        <v>83</v>
      </c>
      <c r="AY249" s="24" t="s">
        <v>161</v>
      </c>
      <c r="BE249" s="193">
        <f>IF(N249="základní",J249,0)</f>
        <v>0</v>
      </c>
      <c r="BF249" s="193">
        <f>IF(N249="snížená",J249,0)</f>
        <v>0</v>
      </c>
      <c r="BG249" s="193">
        <f>IF(N249="zákl. přenesená",J249,0)</f>
        <v>0</v>
      </c>
      <c r="BH249" s="193">
        <f>IF(N249="sníž. přenesená",J249,0)</f>
        <v>0</v>
      </c>
      <c r="BI249" s="193">
        <f>IF(N249="nulová",J249,0)</f>
        <v>0</v>
      </c>
      <c r="BJ249" s="24" t="s">
        <v>80</v>
      </c>
      <c r="BK249" s="193">
        <f>ROUND(I249*H249,2)</f>
        <v>0</v>
      </c>
      <c r="BL249" s="24" t="s">
        <v>168</v>
      </c>
      <c r="BM249" s="24" t="s">
        <v>819</v>
      </c>
    </row>
    <row r="250" spans="2:65" s="1" customFormat="1" ht="27">
      <c r="B250" s="41"/>
      <c r="D250" s="194" t="s">
        <v>170</v>
      </c>
      <c r="F250" s="195" t="s">
        <v>357</v>
      </c>
      <c r="I250" s="196"/>
      <c r="L250" s="41"/>
      <c r="M250" s="197"/>
      <c r="N250" s="42"/>
      <c r="O250" s="42"/>
      <c r="P250" s="42"/>
      <c r="Q250" s="42"/>
      <c r="R250" s="42"/>
      <c r="S250" s="42"/>
      <c r="T250" s="70"/>
      <c r="AT250" s="24" t="s">
        <v>170</v>
      </c>
      <c r="AU250" s="24" t="s">
        <v>83</v>
      </c>
    </row>
    <row r="251" spans="2:65" s="12" customFormat="1" ht="13.5">
      <c r="B251" s="198"/>
      <c r="D251" s="194" t="s">
        <v>172</v>
      </c>
      <c r="E251" s="207" t="s">
        <v>5</v>
      </c>
      <c r="F251" s="208" t="s">
        <v>820</v>
      </c>
      <c r="H251" s="209">
        <v>0.90500000000000003</v>
      </c>
      <c r="I251" s="203"/>
      <c r="L251" s="198"/>
      <c r="M251" s="204"/>
      <c r="N251" s="205"/>
      <c r="O251" s="205"/>
      <c r="P251" s="205"/>
      <c r="Q251" s="205"/>
      <c r="R251" s="205"/>
      <c r="S251" s="205"/>
      <c r="T251" s="206"/>
      <c r="AT251" s="207" t="s">
        <v>172</v>
      </c>
      <c r="AU251" s="207" t="s">
        <v>83</v>
      </c>
      <c r="AV251" s="12" t="s">
        <v>83</v>
      </c>
      <c r="AW251" s="12" t="s">
        <v>35</v>
      </c>
      <c r="AX251" s="12" t="s">
        <v>80</v>
      </c>
      <c r="AY251" s="207" t="s">
        <v>161</v>
      </c>
    </row>
    <row r="252" spans="2:65" s="11" customFormat="1" ht="29.85" customHeight="1">
      <c r="B252" s="167"/>
      <c r="D252" s="178" t="s">
        <v>71</v>
      </c>
      <c r="E252" s="179" t="s">
        <v>168</v>
      </c>
      <c r="F252" s="179" t="s">
        <v>359</v>
      </c>
      <c r="I252" s="170"/>
      <c r="J252" s="180">
        <f>BK252</f>
        <v>0</v>
      </c>
      <c r="L252" s="167"/>
      <c r="M252" s="172"/>
      <c r="N252" s="173"/>
      <c r="O252" s="173"/>
      <c r="P252" s="174">
        <f>SUM(P253:P261)</f>
        <v>0</v>
      </c>
      <c r="Q252" s="173"/>
      <c r="R252" s="174">
        <f>SUM(R253:R261)</f>
        <v>0</v>
      </c>
      <c r="S252" s="173"/>
      <c r="T252" s="175">
        <f>SUM(T253:T261)</f>
        <v>0</v>
      </c>
      <c r="AR252" s="168" t="s">
        <v>80</v>
      </c>
      <c r="AT252" s="176" t="s">
        <v>71</v>
      </c>
      <c r="AU252" s="176" t="s">
        <v>80</v>
      </c>
      <c r="AY252" s="168" t="s">
        <v>161</v>
      </c>
      <c r="BK252" s="177">
        <f>SUM(BK253:BK261)</f>
        <v>0</v>
      </c>
    </row>
    <row r="253" spans="2:65" s="1" customFormat="1" ht="22.5" customHeight="1">
      <c r="B253" s="181"/>
      <c r="C253" s="182" t="s">
        <v>341</v>
      </c>
      <c r="D253" s="182" t="s">
        <v>163</v>
      </c>
      <c r="E253" s="183" t="s">
        <v>821</v>
      </c>
      <c r="F253" s="184" t="s">
        <v>822</v>
      </c>
      <c r="G253" s="185" t="s">
        <v>189</v>
      </c>
      <c r="H253" s="186">
        <v>0.9</v>
      </c>
      <c r="I253" s="187"/>
      <c r="J253" s="188">
        <f>ROUND(I253*H253,2)</f>
        <v>0</v>
      </c>
      <c r="K253" s="184" t="s">
        <v>167</v>
      </c>
      <c r="L253" s="41"/>
      <c r="M253" s="189" t="s">
        <v>5</v>
      </c>
      <c r="N253" s="190" t="s">
        <v>43</v>
      </c>
      <c r="O253" s="42"/>
      <c r="P253" s="191">
        <f>O253*H253</f>
        <v>0</v>
      </c>
      <c r="Q253" s="191">
        <v>0</v>
      </c>
      <c r="R253" s="191">
        <f>Q253*H253</f>
        <v>0</v>
      </c>
      <c r="S253" s="191">
        <v>0</v>
      </c>
      <c r="T253" s="192">
        <f>S253*H253</f>
        <v>0</v>
      </c>
      <c r="AR253" s="24" t="s">
        <v>168</v>
      </c>
      <c r="AT253" s="24" t="s">
        <v>163</v>
      </c>
      <c r="AU253" s="24" t="s">
        <v>83</v>
      </c>
      <c r="AY253" s="24" t="s">
        <v>161</v>
      </c>
      <c r="BE253" s="193">
        <f>IF(N253="základní",J253,0)</f>
        <v>0</v>
      </c>
      <c r="BF253" s="193">
        <f>IF(N253="snížená",J253,0)</f>
        <v>0</v>
      </c>
      <c r="BG253" s="193">
        <f>IF(N253="zákl. přenesená",J253,0)</f>
        <v>0</v>
      </c>
      <c r="BH253" s="193">
        <f>IF(N253="sníž. přenesená",J253,0)</f>
        <v>0</v>
      </c>
      <c r="BI253" s="193">
        <f>IF(N253="nulová",J253,0)</f>
        <v>0</v>
      </c>
      <c r="BJ253" s="24" t="s">
        <v>80</v>
      </c>
      <c r="BK253" s="193">
        <f>ROUND(I253*H253,2)</f>
        <v>0</v>
      </c>
      <c r="BL253" s="24" t="s">
        <v>168</v>
      </c>
      <c r="BM253" s="24" t="s">
        <v>823</v>
      </c>
    </row>
    <row r="254" spans="2:65" s="1" customFormat="1" ht="54">
      <c r="B254" s="41"/>
      <c r="D254" s="194" t="s">
        <v>170</v>
      </c>
      <c r="F254" s="195" t="s">
        <v>824</v>
      </c>
      <c r="I254" s="196"/>
      <c r="L254" s="41"/>
      <c r="M254" s="197"/>
      <c r="N254" s="42"/>
      <c r="O254" s="42"/>
      <c r="P254" s="42"/>
      <c r="Q254" s="42"/>
      <c r="R254" s="42"/>
      <c r="S254" s="42"/>
      <c r="T254" s="70"/>
      <c r="AT254" s="24" t="s">
        <v>170</v>
      </c>
      <c r="AU254" s="24" t="s">
        <v>83</v>
      </c>
    </row>
    <row r="255" spans="2:65" s="12" customFormat="1" ht="13.5">
      <c r="B255" s="198"/>
      <c r="D255" s="199" t="s">
        <v>172</v>
      </c>
      <c r="E255" s="200" t="s">
        <v>5</v>
      </c>
      <c r="F255" s="201" t="s">
        <v>825</v>
      </c>
      <c r="H255" s="202">
        <v>0.9</v>
      </c>
      <c r="I255" s="203"/>
      <c r="L255" s="198"/>
      <c r="M255" s="204"/>
      <c r="N255" s="205"/>
      <c r="O255" s="205"/>
      <c r="P255" s="205"/>
      <c r="Q255" s="205"/>
      <c r="R255" s="205"/>
      <c r="S255" s="205"/>
      <c r="T255" s="206"/>
      <c r="AT255" s="207" t="s">
        <v>172</v>
      </c>
      <c r="AU255" s="207" t="s">
        <v>83</v>
      </c>
      <c r="AV255" s="12" t="s">
        <v>83</v>
      </c>
      <c r="AW255" s="12" t="s">
        <v>35</v>
      </c>
      <c r="AX255" s="12" t="s">
        <v>80</v>
      </c>
      <c r="AY255" s="207" t="s">
        <v>161</v>
      </c>
    </row>
    <row r="256" spans="2:65" s="1" customFormat="1" ht="31.5" customHeight="1">
      <c r="B256" s="181"/>
      <c r="C256" s="182" t="s">
        <v>348</v>
      </c>
      <c r="D256" s="182" t="s">
        <v>163</v>
      </c>
      <c r="E256" s="183" t="s">
        <v>826</v>
      </c>
      <c r="F256" s="184" t="s">
        <v>827</v>
      </c>
      <c r="G256" s="185" t="s">
        <v>189</v>
      </c>
      <c r="H256" s="186">
        <v>13.252000000000001</v>
      </c>
      <c r="I256" s="187"/>
      <c r="J256" s="188">
        <f>ROUND(I256*H256,2)</f>
        <v>0</v>
      </c>
      <c r="K256" s="184" t="s">
        <v>167</v>
      </c>
      <c r="L256" s="41"/>
      <c r="M256" s="189" t="s">
        <v>5</v>
      </c>
      <c r="N256" s="190" t="s">
        <v>43</v>
      </c>
      <c r="O256" s="42"/>
      <c r="P256" s="191">
        <f>O256*H256</f>
        <v>0</v>
      </c>
      <c r="Q256" s="191">
        <v>0</v>
      </c>
      <c r="R256" s="191">
        <f>Q256*H256</f>
        <v>0</v>
      </c>
      <c r="S256" s="191">
        <v>0</v>
      </c>
      <c r="T256" s="192">
        <f>S256*H256</f>
        <v>0</v>
      </c>
      <c r="AR256" s="24" t="s">
        <v>168</v>
      </c>
      <c r="AT256" s="24" t="s">
        <v>163</v>
      </c>
      <c r="AU256" s="24" t="s">
        <v>83</v>
      </c>
      <c r="AY256" s="24" t="s">
        <v>161</v>
      </c>
      <c r="BE256" s="193">
        <f>IF(N256="základní",J256,0)</f>
        <v>0</v>
      </c>
      <c r="BF256" s="193">
        <f>IF(N256="snížená",J256,0)</f>
        <v>0</v>
      </c>
      <c r="BG256" s="193">
        <f>IF(N256="zákl. přenesená",J256,0)</f>
        <v>0</v>
      </c>
      <c r="BH256" s="193">
        <f>IF(N256="sníž. přenesená",J256,0)</f>
        <v>0</v>
      </c>
      <c r="BI256" s="193">
        <f>IF(N256="nulová",J256,0)</f>
        <v>0</v>
      </c>
      <c r="BJ256" s="24" t="s">
        <v>80</v>
      </c>
      <c r="BK256" s="193">
        <f>ROUND(I256*H256,2)</f>
        <v>0</v>
      </c>
      <c r="BL256" s="24" t="s">
        <v>168</v>
      </c>
      <c r="BM256" s="24" t="s">
        <v>828</v>
      </c>
    </row>
    <row r="257" spans="2:65" s="1" customFormat="1" ht="54">
      <c r="B257" s="41"/>
      <c r="D257" s="194" t="s">
        <v>170</v>
      </c>
      <c r="F257" s="195" t="s">
        <v>824</v>
      </c>
      <c r="I257" s="196"/>
      <c r="L257" s="41"/>
      <c r="M257" s="197"/>
      <c r="N257" s="42"/>
      <c r="O257" s="42"/>
      <c r="P257" s="42"/>
      <c r="Q257" s="42"/>
      <c r="R257" s="42"/>
      <c r="S257" s="42"/>
      <c r="T257" s="70"/>
      <c r="AT257" s="24" t="s">
        <v>170</v>
      </c>
      <c r="AU257" s="24" t="s">
        <v>83</v>
      </c>
    </row>
    <row r="258" spans="2:65" s="12" customFormat="1" ht="13.5">
      <c r="B258" s="198"/>
      <c r="D258" s="199" t="s">
        <v>172</v>
      </c>
      <c r="E258" s="200" t="s">
        <v>5</v>
      </c>
      <c r="F258" s="201" t="s">
        <v>829</v>
      </c>
      <c r="H258" s="202">
        <v>13.252000000000001</v>
      </c>
      <c r="I258" s="203"/>
      <c r="L258" s="198"/>
      <c r="M258" s="204"/>
      <c r="N258" s="205"/>
      <c r="O258" s="205"/>
      <c r="P258" s="205"/>
      <c r="Q258" s="205"/>
      <c r="R258" s="205"/>
      <c r="S258" s="205"/>
      <c r="T258" s="206"/>
      <c r="AT258" s="207" t="s">
        <v>172</v>
      </c>
      <c r="AU258" s="207" t="s">
        <v>83</v>
      </c>
      <c r="AV258" s="12" t="s">
        <v>83</v>
      </c>
      <c r="AW258" s="12" t="s">
        <v>35</v>
      </c>
      <c r="AX258" s="12" t="s">
        <v>80</v>
      </c>
      <c r="AY258" s="207" t="s">
        <v>161</v>
      </c>
    </row>
    <row r="259" spans="2:65" s="1" customFormat="1" ht="31.5" customHeight="1">
      <c r="B259" s="181"/>
      <c r="C259" s="182" t="s">
        <v>353</v>
      </c>
      <c r="D259" s="182" t="s">
        <v>163</v>
      </c>
      <c r="E259" s="183" t="s">
        <v>830</v>
      </c>
      <c r="F259" s="184" t="s">
        <v>831</v>
      </c>
      <c r="G259" s="185" t="s">
        <v>189</v>
      </c>
      <c r="H259" s="186">
        <v>0.9</v>
      </c>
      <c r="I259" s="187"/>
      <c r="J259" s="188">
        <f>ROUND(I259*H259,2)</f>
        <v>0</v>
      </c>
      <c r="K259" s="184" t="s">
        <v>167</v>
      </c>
      <c r="L259" s="41"/>
      <c r="M259" s="189" t="s">
        <v>5</v>
      </c>
      <c r="N259" s="190" t="s">
        <v>43</v>
      </c>
      <c r="O259" s="42"/>
      <c r="P259" s="191">
        <f>O259*H259</f>
        <v>0</v>
      </c>
      <c r="Q259" s="191">
        <v>0</v>
      </c>
      <c r="R259" s="191">
        <f>Q259*H259</f>
        <v>0</v>
      </c>
      <c r="S259" s="191">
        <v>0</v>
      </c>
      <c r="T259" s="192">
        <f>S259*H259</f>
        <v>0</v>
      </c>
      <c r="AR259" s="24" t="s">
        <v>168</v>
      </c>
      <c r="AT259" s="24" t="s">
        <v>163</v>
      </c>
      <c r="AU259" s="24" t="s">
        <v>83</v>
      </c>
      <c r="AY259" s="24" t="s">
        <v>161</v>
      </c>
      <c r="BE259" s="193">
        <f>IF(N259="základní",J259,0)</f>
        <v>0</v>
      </c>
      <c r="BF259" s="193">
        <f>IF(N259="snížená",J259,0)</f>
        <v>0</v>
      </c>
      <c r="BG259" s="193">
        <f>IF(N259="zákl. přenesená",J259,0)</f>
        <v>0</v>
      </c>
      <c r="BH259" s="193">
        <f>IF(N259="sníž. přenesená",J259,0)</f>
        <v>0</v>
      </c>
      <c r="BI259" s="193">
        <f>IF(N259="nulová",J259,0)</f>
        <v>0</v>
      </c>
      <c r="BJ259" s="24" t="s">
        <v>80</v>
      </c>
      <c r="BK259" s="193">
        <f>ROUND(I259*H259,2)</f>
        <v>0</v>
      </c>
      <c r="BL259" s="24" t="s">
        <v>168</v>
      </c>
      <c r="BM259" s="24" t="s">
        <v>832</v>
      </c>
    </row>
    <row r="260" spans="2:65" s="1" customFormat="1" ht="40.5">
      <c r="B260" s="41"/>
      <c r="D260" s="194" t="s">
        <v>170</v>
      </c>
      <c r="F260" s="195" t="s">
        <v>833</v>
      </c>
      <c r="I260" s="196"/>
      <c r="L260" s="41"/>
      <c r="M260" s="197"/>
      <c r="N260" s="42"/>
      <c r="O260" s="42"/>
      <c r="P260" s="42"/>
      <c r="Q260" s="42"/>
      <c r="R260" s="42"/>
      <c r="S260" s="42"/>
      <c r="T260" s="70"/>
      <c r="AT260" s="24" t="s">
        <v>170</v>
      </c>
      <c r="AU260" s="24" t="s">
        <v>83</v>
      </c>
    </row>
    <row r="261" spans="2:65" s="12" customFormat="1" ht="13.5">
      <c r="B261" s="198"/>
      <c r="D261" s="194" t="s">
        <v>172</v>
      </c>
      <c r="E261" s="207" t="s">
        <v>5</v>
      </c>
      <c r="F261" s="208" t="s">
        <v>825</v>
      </c>
      <c r="H261" s="209">
        <v>0.9</v>
      </c>
      <c r="I261" s="203"/>
      <c r="L261" s="198"/>
      <c r="M261" s="204"/>
      <c r="N261" s="205"/>
      <c r="O261" s="205"/>
      <c r="P261" s="205"/>
      <c r="Q261" s="205"/>
      <c r="R261" s="205"/>
      <c r="S261" s="205"/>
      <c r="T261" s="206"/>
      <c r="AT261" s="207" t="s">
        <v>172</v>
      </c>
      <c r="AU261" s="207" t="s">
        <v>83</v>
      </c>
      <c r="AV261" s="12" t="s">
        <v>83</v>
      </c>
      <c r="AW261" s="12" t="s">
        <v>35</v>
      </c>
      <c r="AX261" s="12" t="s">
        <v>80</v>
      </c>
      <c r="AY261" s="207" t="s">
        <v>161</v>
      </c>
    </row>
    <row r="262" spans="2:65" s="11" customFormat="1" ht="29.85" customHeight="1">
      <c r="B262" s="167"/>
      <c r="D262" s="178" t="s">
        <v>71</v>
      </c>
      <c r="E262" s="179" t="s">
        <v>222</v>
      </c>
      <c r="F262" s="179" t="s">
        <v>470</v>
      </c>
      <c r="I262" s="170"/>
      <c r="J262" s="180">
        <f>BK262</f>
        <v>0</v>
      </c>
      <c r="L262" s="167"/>
      <c r="M262" s="172"/>
      <c r="N262" s="173"/>
      <c r="O262" s="173"/>
      <c r="P262" s="174">
        <f>SUM(P263:P320)</f>
        <v>0</v>
      </c>
      <c r="Q262" s="173"/>
      <c r="R262" s="174">
        <f>SUM(R263:R320)</f>
        <v>5.181421499999999</v>
      </c>
      <c r="S262" s="173"/>
      <c r="T262" s="175">
        <f>SUM(T263:T320)</f>
        <v>0.15</v>
      </c>
      <c r="AR262" s="168" t="s">
        <v>80</v>
      </c>
      <c r="AT262" s="176" t="s">
        <v>71</v>
      </c>
      <c r="AU262" s="176" t="s">
        <v>80</v>
      </c>
      <c r="AY262" s="168" t="s">
        <v>161</v>
      </c>
      <c r="BK262" s="177">
        <f>SUM(BK263:BK320)</f>
        <v>0</v>
      </c>
    </row>
    <row r="263" spans="2:65" s="1" customFormat="1" ht="22.5" customHeight="1">
      <c r="B263" s="181"/>
      <c r="C263" s="182" t="s">
        <v>360</v>
      </c>
      <c r="D263" s="182" t="s">
        <v>163</v>
      </c>
      <c r="E263" s="183" t="s">
        <v>834</v>
      </c>
      <c r="F263" s="184" t="s">
        <v>835</v>
      </c>
      <c r="G263" s="185" t="s">
        <v>183</v>
      </c>
      <c r="H263" s="186">
        <v>165.65</v>
      </c>
      <c r="I263" s="187"/>
      <c r="J263" s="188">
        <f>ROUND(I263*H263,2)</f>
        <v>0</v>
      </c>
      <c r="K263" s="184" t="s">
        <v>167</v>
      </c>
      <c r="L263" s="41"/>
      <c r="M263" s="189" t="s">
        <v>5</v>
      </c>
      <c r="N263" s="190" t="s">
        <v>43</v>
      </c>
      <c r="O263" s="42"/>
      <c r="P263" s="191">
        <f>O263*H263</f>
        <v>0</v>
      </c>
      <c r="Q263" s="191">
        <v>2.0000000000000002E-5</v>
      </c>
      <c r="R263" s="191">
        <f>Q263*H263</f>
        <v>3.3130000000000004E-3</v>
      </c>
      <c r="S263" s="191">
        <v>0</v>
      </c>
      <c r="T263" s="192">
        <f>S263*H263</f>
        <v>0</v>
      </c>
      <c r="AR263" s="24" t="s">
        <v>168</v>
      </c>
      <c r="AT263" s="24" t="s">
        <v>163</v>
      </c>
      <c r="AU263" s="24" t="s">
        <v>83</v>
      </c>
      <c r="AY263" s="24" t="s">
        <v>161</v>
      </c>
      <c r="BE263" s="193">
        <f>IF(N263="základní",J263,0)</f>
        <v>0</v>
      </c>
      <c r="BF263" s="193">
        <f>IF(N263="snížená",J263,0)</f>
        <v>0</v>
      </c>
      <c r="BG263" s="193">
        <f>IF(N263="zákl. přenesená",J263,0)</f>
        <v>0</v>
      </c>
      <c r="BH263" s="193">
        <f>IF(N263="sníž. přenesená",J263,0)</f>
        <v>0</v>
      </c>
      <c r="BI263" s="193">
        <f>IF(N263="nulová",J263,0)</f>
        <v>0</v>
      </c>
      <c r="BJ263" s="24" t="s">
        <v>80</v>
      </c>
      <c r="BK263" s="193">
        <f>ROUND(I263*H263,2)</f>
        <v>0</v>
      </c>
      <c r="BL263" s="24" t="s">
        <v>168</v>
      </c>
      <c r="BM263" s="24" t="s">
        <v>836</v>
      </c>
    </row>
    <row r="264" spans="2:65" s="1" customFormat="1" ht="94.5">
      <c r="B264" s="41"/>
      <c r="D264" s="194" t="s">
        <v>170</v>
      </c>
      <c r="F264" s="195" t="s">
        <v>837</v>
      </c>
      <c r="I264" s="196"/>
      <c r="L264" s="41"/>
      <c r="M264" s="197"/>
      <c r="N264" s="42"/>
      <c r="O264" s="42"/>
      <c r="P264" s="42"/>
      <c r="Q264" s="42"/>
      <c r="R264" s="42"/>
      <c r="S264" s="42"/>
      <c r="T264" s="70"/>
      <c r="AT264" s="24" t="s">
        <v>170</v>
      </c>
      <c r="AU264" s="24" t="s">
        <v>83</v>
      </c>
    </row>
    <row r="265" spans="2:65" s="12" customFormat="1" ht="13.5">
      <c r="B265" s="198"/>
      <c r="D265" s="199" t="s">
        <v>172</v>
      </c>
      <c r="E265" s="200" t="s">
        <v>5</v>
      </c>
      <c r="F265" s="201" t="s">
        <v>838</v>
      </c>
      <c r="H265" s="202">
        <v>165.65</v>
      </c>
      <c r="I265" s="203"/>
      <c r="L265" s="198"/>
      <c r="M265" s="204"/>
      <c r="N265" s="205"/>
      <c r="O265" s="205"/>
      <c r="P265" s="205"/>
      <c r="Q265" s="205"/>
      <c r="R265" s="205"/>
      <c r="S265" s="205"/>
      <c r="T265" s="206"/>
      <c r="AT265" s="207" t="s">
        <v>172</v>
      </c>
      <c r="AU265" s="207" t="s">
        <v>83</v>
      </c>
      <c r="AV265" s="12" t="s">
        <v>83</v>
      </c>
      <c r="AW265" s="12" t="s">
        <v>35</v>
      </c>
      <c r="AX265" s="12" t="s">
        <v>80</v>
      </c>
      <c r="AY265" s="207" t="s">
        <v>161</v>
      </c>
    </row>
    <row r="266" spans="2:65" s="1" customFormat="1" ht="22.5" customHeight="1">
      <c r="B266" s="181"/>
      <c r="C266" s="227" t="s">
        <v>97</v>
      </c>
      <c r="D266" s="227" t="s">
        <v>297</v>
      </c>
      <c r="E266" s="228" t="s">
        <v>839</v>
      </c>
      <c r="F266" s="229" t="s">
        <v>840</v>
      </c>
      <c r="G266" s="230" t="s">
        <v>338</v>
      </c>
      <c r="H266" s="231">
        <v>25</v>
      </c>
      <c r="I266" s="232"/>
      <c r="J266" s="233">
        <f>ROUND(I266*H266,2)</f>
        <v>0</v>
      </c>
      <c r="K266" s="229" t="s">
        <v>167</v>
      </c>
      <c r="L266" s="234"/>
      <c r="M266" s="235" t="s">
        <v>5</v>
      </c>
      <c r="N266" s="236" t="s">
        <v>43</v>
      </c>
      <c r="O266" s="42"/>
      <c r="P266" s="191">
        <f>O266*H266</f>
        <v>0</v>
      </c>
      <c r="Q266" s="191">
        <v>3.0700000000000002E-2</v>
      </c>
      <c r="R266" s="191">
        <f>Q266*H266</f>
        <v>0.76750000000000007</v>
      </c>
      <c r="S266" s="191">
        <v>0</v>
      </c>
      <c r="T266" s="192">
        <f>S266*H266</f>
        <v>0</v>
      </c>
      <c r="AR266" s="24" t="s">
        <v>222</v>
      </c>
      <c r="AT266" s="24" t="s">
        <v>297</v>
      </c>
      <c r="AU266" s="24" t="s">
        <v>83</v>
      </c>
      <c r="AY266" s="24" t="s">
        <v>161</v>
      </c>
      <c r="BE266" s="193">
        <f>IF(N266="základní",J266,0)</f>
        <v>0</v>
      </c>
      <c r="BF266" s="193">
        <f>IF(N266="snížená",J266,0)</f>
        <v>0</v>
      </c>
      <c r="BG266" s="193">
        <f>IF(N266="zákl. přenesená",J266,0)</f>
        <v>0</v>
      </c>
      <c r="BH266" s="193">
        <f>IF(N266="sníž. přenesená",J266,0)</f>
        <v>0</v>
      </c>
      <c r="BI266" s="193">
        <f>IF(N266="nulová",J266,0)</f>
        <v>0</v>
      </c>
      <c r="BJ266" s="24" t="s">
        <v>80</v>
      </c>
      <c r="BK266" s="193">
        <f>ROUND(I266*H266,2)</f>
        <v>0</v>
      </c>
      <c r="BL266" s="24" t="s">
        <v>168</v>
      </c>
      <c r="BM266" s="24" t="s">
        <v>841</v>
      </c>
    </row>
    <row r="267" spans="2:65" s="12" customFormat="1" ht="13.5">
      <c r="B267" s="198"/>
      <c r="D267" s="199" t="s">
        <v>172</v>
      </c>
      <c r="E267" s="200" t="s">
        <v>5</v>
      </c>
      <c r="F267" s="201" t="s">
        <v>842</v>
      </c>
      <c r="H267" s="202">
        <v>25</v>
      </c>
      <c r="I267" s="203"/>
      <c r="L267" s="198"/>
      <c r="M267" s="204"/>
      <c r="N267" s="205"/>
      <c r="O267" s="205"/>
      <c r="P267" s="205"/>
      <c r="Q267" s="205"/>
      <c r="R267" s="205"/>
      <c r="S267" s="205"/>
      <c r="T267" s="206"/>
      <c r="AT267" s="207" t="s">
        <v>172</v>
      </c>
      <c r="AU267" s="207" t="s">
        <v>83</v>
      </c>
      <c r="AV267" s="12" t="s">
        <v>83</v>
      </c>
      <c r="AW267" s="12" t="s">
        <v>35</v>
      </c>
      <c r="AX267" s="12" t="s">
        <v>80</v>
      </c>
      <c r="AY267" s="207" t="s">
        <v>161</v>
      </c>
    </row>
    <row r="268" spans="2:65" s="1" customFormat="1" ht="22.5" customHeight="1">
      <c r="B268" s="181"/>
      <c r="C268" s="227" t="s">
        <v>99</v>
      </c>
      <c r="D268" s="227" t="s">
        <v>297</v>
      </c>
      <c r="E268" s="228" t="s">
        <v>843</v>
      </c>
      <c r="F268" s="229" t="s">
        <v>844</v>
      </c>
      <c r="G268" s="230" t="s">
        <v>338</v>
      </c>
      <c r="H268" s="231">
        <v>1</v>
      </c>
      <c r="I268" s="232"/>
      <c r="J268" s="233">
        <f>ROUND(I268*H268,2)</f>
        <v>0</v>
      </c>
      <c r="K268" s="229" t="s">
        <v>167</v>
      </c>
      <c r="L268" s="234"/>
      <c r="M268" s="235" t="s">
        <v>5</v>
      </c>
      <c r="N268" s="236" t="s">
        <v>43</v>
      </c>
      <c r="O268" s="42"/>
      <c r="P268" s="191">
        <f>O268*H268</f>
        <v>0</v>
      </c>
      <c r="Q268" s="191">
        <v>2.5600000000000001E-2</v>
      </c>
      <c r="R268" s="191">
        <f>Q268*H268</f>
        <v>2.5600000000000001E-2</v>
      </c>
      <c r="S268" s="191">
        <v>0</v>
      </c>
      <c r="T268" s="192">
        <f>S268*H268</f>
        <v>0</v>
      </c>
      <c r="AR268" s="24" t="s">
        <v>222</v>
      </c>
      <c r="AT268" s="24" t="s">
        <v>297</v>
      </c>
      <c r="AU268" s="24" t="s">
        <v>83</v>
      </c>
      <c r="AY268" s="24" t="s">
        <v>161</v>
      </c>
      <c r="BE268" s="193">
        <f>IF(N268="základní",J268,0)</f>
        <v>0</v>
      </c>
      <c r="BF268" s="193">
        <f>IF(N268="snížená",J268,0)</f>
        <v>0</v>
      </c>
      <c r="BG268" s="193">
        <f>IF(N268="zákl. přenesená",J268,0)</f>
        <v>0</v>
      </c>
      <c r="BH268" s="193">
        <f>IF(N268="sníž. přenesená",J268,0)</f>
        <v>0</v>
      </c>
      <c r="BI268" s="193">
        <f>IF(N268="nulová",J268,0)</f>
        <v>0</v>
      </c>
      <c r="BJ268" s="24" t="s">
        <v>80</v>
      </c>
      <c r="BK268" s="193">
        <f>ROUND(I268*H268,2)</f>
        <v>0</v>
      </c>
      <c r="BL268" s="24" t="s">
        <v>168</v>
      </c>
      <c r="BM268" s="24" t="s">
        <v>845</v>
      </c>
    </row>
    <row r="269" spans="2:65" s="12" customFormat="1" ht="13.5">
      <c r="B269" s="198"/>
      <c r="D269" s="199" t="s">
        <v>172</v>
      </c>
      <c r="E269" s="200" t="s">
        <v>5</v>
      </c>
      <c r="F269" s="201" t="s">
        <v>846</v>
      </c>
      <c r="H269" s="202">
        <v>1</v>
      </c>
      <c r="I269" s="203"/>
      <c r="L269" s="198"/>
      <c r="M269" s="204"/>
      <c r="N269" s="205"/>
      <c r="O269" s="205"/>
      <c r="P269" s="205"/>
      <c r="Q269" s="205"/>
      <c r="R269" s="205"/>
      <c r="S269" s="205"/>
      <c r="T269" s="206"/>
      <c r="AT269" s="207" t="s">
        <v>172</v>
      </c>
      <c r="AU269" s="207" t="s">
        <v>83</v>
      </c>
      <c r="AV269" s="12" t="s">
        <v>83</v>
      </c>
      <c r="AW269" s="12" t="s">
        <v>35</v>
      </c>
      <c r="AX269" s="12" t="s">
        <v>80</v>
      </c>
      <c r="AY269" s="207" t="s">
        <v>161</v>
      </c>
    </row>
    <row r="270" spans="2:65" s="1" customFormat="1" ht="22.5" customHeight="1">
      <c r="B270" s="181"/>
      <c r="C270" s="227" t="s">
        <v>375</v>
      </c>
      <c r="D270" s="227" t="s">
        <v>297</v>
      </c>
      <c r="E270" s="228" t="s">
        <v>847</v>
      </c>
      <c r="F270" s="229" t="s">
        <v>848</v>
      </c>
      <c r="G270" s="230" t="s">
        <v>338</v>
      </c>
      <c r="H270" s="231">
        <v>4</v>
      </c>
      <c r="I270" s="232"/>
      <c r="J270" s="233">
        <f>ROUND(I270*H270,2)</f>
        <v>0</v>
      </c>
      <c r="K270" s="229" t="s">
        <v>167</v>
      </c>
      <c r="L270" s="234"/>
      <c r="M270" s="235" t="s">
        <v>5</v>
      </c>
      <c r="N270" s="236" t="s">
        <v>43</v>
      </c>
      <c r="O270" s="42"/>
      <c r="P270" s="191">
        <f>O270*H270</f>
        <v>0</v>
      </c>
      <c r="Q270" s="191">
        <v>1.5599999999999999E-2</v>
      </c>
      <c r="R270" s="191">
        <f>Q270*H270</f>
        <v>6.2399999999999997E-2</v>
      </c>
      <c r="S270" s="191">
        <v>0</v>
      </c>
      <c r="T270" s="192">
        <f>S270*H270</f>
        <v>0</v>
      </c>
      <c r="AR270" s="24" t="s">
        <v>222</v>
      </c>
      <c r="AT270" s="24" t="s">
        <v>297</v>
      </c>
      <c r="AU270" s="24" t="s">
        <v>83</v>
      </c>
      <c r="AY270" s="24" t="s">
        <v>161</v>
      </c>
      <c r="BE270" s="193">
        <f>IF(N270="základní",J270,0)</f>
        <v>0</v>
      </c>
      <c r="BF270" s="193">
        <f>IF(N270="snížená",J270,0)</f>
        <v>0</v>
      </c>
      <c r="BG270" s="193">
        <f>IF(N270="zákl. přenesená",J270,0)</f>
        <v>0</v>
      </c>
      <c r="BH270" s="193">
        <f>IF(N270="sníž. přenesená",J270,0)</f>
        <v>0</v>
      </c>
      <c r="BI270" s="193">
        <f>IF(N270="nulová",J270,0)</f>
        <v>0</v>
      </c>
      <c r="BJ270" s="24" t="s">
        <v>80</v>
      </c>
      <c r="BK270" s="193">
        <f>ROUND(I270*H270,2)</f>
        <v>0</v>
      </c>
      <c r="BL270" s="24" t="s">
        <v>168</v>
      </c>
      <c r="BM270" s="24" t="s">
        <v>849</v>
      </c>
    </row>
    <row r="271" spans="2:65" s="12" customFormat="1" ht="13.5">
      <c r="B271" s="198"/>
      <c r="D271" s="199" t="s">
        <v>172</v>
      </c>
      <c r="E271" s="200" t="s">
        <v>5</v>
      </c>
      <c r="F271" s="201" t="s">
        <v>850</v>
      </c>
      <c r="H271" s="202">
        <v>4</v>
      </c>
      <c r="I271" s="203"/>
      <c r="L271" s="198"/>
      <c r="M271" s="204"/>
      <c r="N271" s="205"/>
      <c r="O271" s="205"/>
      <c r="P271" s="205"/>
      <c r="Q271" s="205"/>
      <c r="R271" s="205"/>
      <c r="S271" s="205"/>
      <c r="T271" s="206"/>
      <c r="AT271" s="207" t="s">
        <v>172</v>
      </c>
      <c r="AU271" s="207" t="s">
        <v>83</v>
      </c>
      <c r="AV271" s="12" t="s">
        <v>83</v>
      </c>
      <c r="AW271" s="12" t="s">
        <v>35</v>
      </c>
      <c r="AX271" s="12" t="s">
        <v>80</v>
      </c>
      <c r="AY271" s="207" t="s">
        <v>161</v>
      </c>
    </row>
    <row r="272" spans="2:65" s="1" customFormat="1" ht="22.5" customHeight="1">
      <c r="B272" s="181"/>
      <c r="C272" s="227" t="s">
        <v>379</v>
      </c>
      <c r="D272" s="227" t="s">
        <v>297</v>
      </c>
      <c r="E272" s="228" t="s">
        <v>851</v>
      </c>
      <c r="F272" s="229" t="s">
        <v>852</v>
      </c>
      <c r="G272" s="230" t="s">
        <v>338</v>
      </c>
      <c r="H272" s="231">
        <v>4</v>
      </c>
      <c r="I272" s="232"/>
      <c r="J272" s="233">
        <f>ROUND(I272*H272,2)</f>
        <v>0</v>
      </c>
      <c r="K272" s="229" t="s">
        <v>167</v>
      </c>
      <c r="L272" s="234"/>
      <c r="M272" s="235" t="s">
        <v>5</v>
      </c>
      <c r="N272" s="236" t="s">
        <v>43</v>
      </c>
      <c r="O272" s="42"/>
      <c r="P272" s="191">
        <f>O272*H272</f>
        <v>0</v>
      </c>
      <c r="Q272" s="191">
        <v>1.06E-2</v>
      </c>
      <c r="R272" s="191">
        <f>Q272*H272</f>
        <v>4.24E-2</v>
      </c>
      <c r="S272" s="191">
        <v>0</v>
      </c>
      <c r="T272" s="192">
        <f>S272*H272</f>
        <v>0</v>
      </c>
      <c r="AR272" s="24" t="s">
        <v>222</v>
      </c>
      <c r="AT272" s="24" t="s">
        <v>297</v>
      </c>
      <c r="AU272" s="24" t="s">
        <v>83</v>
      </c>
      <c r="AY272" s="24" t="s">
        <v>161</v>
      </c>
      <c r="BE272" s="193">
        <f>IF(N272="základní",J272,0)</f>
        <v>0</v>
      </c>
      <c r="BF272" s="193">
        <f>IF(N272="snížená",J272,0)</f>
        <v>0</v>
      </c>
      <c r="BG272" s="193">
        <f>IF(N272="zákl. přenesená",J272,0)</f>
        <v>0</v>
      </c>
      <c r="BH272" s="193">
        <f>IF(N272="sníž. přenesená",J272,0)</f>
        <v>0</v>
      </c>
      <c r="BI272" s="193">
        <f>IF(N272="nulová",J272,0)</f>
        <v>0</v>
      </c>
      <c r="BJ272" s="24" t="s">
        <v>80</v>
      </c>
      <c r="BK272" s="193">
        <f>ROUND(I272*H272,2)</f>
        <v>0</v>
      </c>
      <c r="BL272" s="24" t="s">
        <v>168</v>
      </c>
      <c r="BM272" s="24" t="s">
        <v>853</v>
      </c>
    </row>
    <row r="273" spans="2:65" s="12" customFormat="1" ht="13.5">
      <c r="B273" s="198"/>
      <c r="D273" s="199" t="s">
        <v>172</v>
      </c>
      <c r="E273" s="200" t="s">
        <v>5</v>
      </c>
      <c r="F273" s="201" t="s">
        <v>850</v>
      </c>
      <c r="H273" s="202">
        <v>4</v>
      </c>
      <c r="I273" s="203"/>
      <c r="L273" s="198"/>
      <c r="M273" s="204"/>
      <c r="N273" s="205"/>
      <c r="O273" s="205"/>
      <c r="P273" s="205"/>
      <c r="Q273" s="205"/>
      <c r="R273" s="205"/>
      <c r="S273" s="205"/>
      <c r="T273" s="206"/>
      <c r="AT273" s="207" t="s">
        <v>172</v>
      </c>
      <c r="AU273" s="207" t="s">
        <v>83</v>
      </c>
      <c r="AV273" s="12" t="s">
        <v>83</v>
      </c>
      <c r="AW273" s="12" t="s">
        <v>35</v>
      </c>
      <c r="AX273" s="12" t="s">
        <v>80</v>
      </c>
      <c r="AY273" s="207" t="s">
        <v>161</v>
      </c>
    </row>
    <row r="274" spans="2:65" s="1" customFormat="1" ht="31.5" customHeight="1">
      <c r="B274" s="181"/>
      <c r="C274" s="182" t="s">
        <v>383</v>
      </c>
      <c r="D274" s="182" t="s">
        <v>163</v>
      </c>
      <c r="E274" s="183" t="s">
        <v>854</v>
      </c>
      <c r="F274" s="184" t="s">
        <v>855</v>
      </c>
      <c r="G274" s="185" t="s">
        <v>338</v>
      </c>
      <c r="H274" s="186">
        <v>8</v>
      </c>
      <c r="I274" s="187"/>
      <c r="J274" s="188">
        <f>ROUND(I274*H274,2)</f>
        <v>0</v>
      </c>
      <c r="K274" s="184" t="s">
        <v>167</v>
      </c>
      <c r="L274" s="41"/>
      <c r="M274" s="189" t="s">
        <v>5</v>
      </c>
      <c r="N274" s="190" t="s">
        <v>43</v>
      </c>
      <c r="O274" s="42"/>
      <c r="P274" s="191">
        <f>O274*H274</f>
        <v>0</v>
      </c>
      <c r="Q274" s="191">
        <v>1E-4</v>
      </c>
      <c r="R274" s="191">
        <f>Q274*H274</f>
        <v>8.0000000000000004E-4</v>
      </c>
      <c r="S274" s="191">
        <v>0</v>
      </c>
      <c r="T274" s="192">
        <f>S274*H274</f>
        <v>0</v>
      </c>
      <c r="AR274" s="24" t="s">
        <v>168</v>
      </c>
      <c r="AT274" s="24" t="s">
        <v>163</v>
      </c>
      <c r="AU274" s="24" t="s">
        <v>83</v>
      </c>
      <c r="AY274" s="24" t="s">
        <v>161</v>
      </c>
      <c r="BE274" s="193">
        <f>IF(N274="základní",J274,0)</f>
        <v>0</v>
      </c>
      <c r="BF274" s="193">
        <f>IF(N274="snížená",J274,0)</f>
        <v>0</v>
      </c>
      <c r="BG274" s="193">
        <f>IF(N274="zákl. přenesená",J274,0)</f>
        <v>0</v>
      </c>
      <c r="BH274" s="193">
        <f>IF(N274="sníž. přenesená",J274,0)</f>
        <v>0</v>
      </c>
      <c r="BI274" s="193">
        <f>IF(N274="nulová",J274,0)</f>
        <v>0</v>
      </c>
      <c r="BJ274" s="24" t="s">
        <v>80</v>
      </c>
      <c r="BK274" s="193">
        <f>ROUND(I274*H274,2)</f>
        <v>0</v>
      </c>
      <c r="BL274" s="24" t="s">
        <v>168</v>
      </c>
      <c r="BM274" s="24" t="s">
        <v>856</v>
      </c>
    </row>
    <row r="275" spans="2:65" s="1" customFormat="1" ht="54">
      <c r="B275" s="41"/>
      <c r="D275" s="194" t="s">
        <v>170</v>
      </c>
      <c r="F275" s="195" t="s">
        <v>857</v>
      </c>
      <c r="I275" s="196"/>
      <c r="L275" s="41"/>
      <c r="M275" s="197"/>
      <c r="N275" s="42"/>
      <c r="O275" s="42"/>
      <c r="P275" s="42"/>
      <c r="Q275" s="42"/>
      <c r="R275" s="42"/>
      <c r="S275" s="42"/>
      <c r="T275" s="70"/>
      <c r="AT275" s="24" t="s">
        <v>170</v>
      </c>
      <c r="AU275" s="24" t="s">
        <v>83</v>
      </c>
    </row>
    <row r="276" spans="2:65" s="12" customFormat="1" ht="13.5">
      <c r="B276" s="198"/>
      <c r="D276" s="199" t="s">
        <v>172</v>
      </c>
      <c r="E276" s="200" t="s">
        <v>5</v>
      </c>
      <c r="F276" s="201" t="s">
        <v>858</v>
      </c>
      <c r="H276" s="202">
        <v>8</v>
      </c>
      <c r="I276" s="203"/>
      <c r="L276" s="198"/>
      <c r="M276" s="204"/>
      <c r="N276" s="205"/>
      <c r="O276" s="205"/>
      <c r="P276" s="205"/>
      <c r="Q276" s="205"/>
      <c r="R276" s="205"/>
      <c r="S276" s="205"/>
      <c r="T276" s="206"/>
      <c r="AT276" s="207" t="s">
        <v>172</v>
      </c>
      <c r="AU276" s="207" t="s">
        <v>83</v>
      </c>
      <c r="AV276" s="12" t="s">
        <v>83</v>
      </c>
      <c r="AW276" s="12" t="s">
        <v>35</v>
      </c>
      <c r="AX276" s="12" t="s">
        <v>80</v>
      </c>
      <c r="AY276" s="207" t="s">
        <v>161</v>
      </c>
    </row>
    <row r="277" spans="2:65" s="1" customFormat="1" ht="22.5" customHeight="1">
      <c r="B277" s="181"/>
      <c r="C277" s="227" t="s">
        <v>388</v>
      </c>
      <c r="D277" s="227" t="s">
        <v>297</v>
      </c>
      <c r="E277" s="228" t="s">
        <v>859</v>
      </c>
      <c r="F277" s="229" t="s">
        <v>860</v>
      </c>
      <c r="G277" s="230" t="s">
        <v>338</v>
      </c>
      <c r="H277" s="231">
        <v>8</v>
      </c>
      <c r="I277" s="232"/>
      <c r="J277" s="233">
        <f>ROUND(I277*H277,2)</f>
        <v>0</v>
      </c>
      <c r="K277" s="229" t="s">
        <v>167</v>
      </c>
      <c r="L277" s="234"/>
      <c r="M277" s="235" t="s">
        <v>5</v>
      </c>
      <c r="N277" s="236" t="s">
        <v>43</v>
      </c>
      <c r="O277" s="42"/>
      <c r="P277" s="191">
        <f>O277*H277</f>
        <v>0</v>
      </c>
      <c r="Q277" s="191">
        <v>2.8E-3</v>
      </c>
      <c r="R277" s="191">
        <f>Q277*H277</f>
        <v>2.24E-2</v>
      </c>
      <c r="S277" s="191">
        <v>0</v>
      </c>
      <c r="T277" s="192">
        <f>S277*H277</f>
        <v>0</v>
      </c>
      <c r="AR277" s="24" t="s">
        <v>222</v>
      </c>
      <c r="AT277" s="24" t="s">
        <v>297</v>
      </c>
      <c r="AU277" s="24" t="s">
        <v>83</v>
      </c>
      <c r="AY277" s="24" t="s">
        <v>161</v>
      </c>
      <c r="BE277" s="193">
        <f>IF(N277="základní",J277,0)</f>
        <v>0</v>
      </c>
      <c r="BF277" s="193">
        <f>IF(N277="snížená",J277,0)</f>
        <v>0</v>
      </c>
      <c r="BG277" s="193">
        <f>IF(N277="zákl. přenesená",J277,0)</f>
        <v>0</v>
      </c>
      <c r="BH277" s="193">
        <f>IF(N277="sníž. přenesená",J277,0)</f>
        <v>0</v>
      </c>
      <c r="BI277" s="193">
        <f>IF(N277="nulová",J277,0)</f>
        <v>0</v>
      </c>
      <c r="BJ277" s="24" t="s">
        <v>80</v>
      </c>
      <c r="BK277" s="193">
        <f>ROUND(I277*H277,2)</f>
        <v>0</v>
      </c>
      <c r="BL277" s="24" t="s">
        <v>168</v>
      </c>
      <c r="BM277" s="24" t="s">
        <v>861</v>
      </c>
    </row>
    <row r="278" spans="2:65" s="12" customFormat="1" ht="13.5">
      <c r="B278" s="198"/>
      <c r="D278" s="199" t="s">
        <v>172</v>
      </c>
      <c r="E278" s="200" t="s">
        <v>5</v>
      </c>
      <c r="F278" s="201" t="s">
        <v>858</v>
      </c>
      <c r="H278" s="202">
        <v>8</v>
      </c>
      <c r="I278" s="203"/>
      <c r="L278" s="198"/>
      <c r="M278" s="204"/>
      <c r="N278" s="205"/>
      <c r="O278" s="205"/>
      <c r="P278" s="205"/>
      <c r="Q278" s="205"/>
      <c r="R278" s="205"/>
      <c r="S278" s="205"/>
      <c r="T278" s="206"/>
      <c r="AT278" s="207" t="s">
        <v>172</v>
      </c>
      <c r="AU278" s="207" t="s">
        <v>83</v>
      </c>
      <c r="AV278" s="12" t="s">
        <v>83</v>
      </c>
      <c r="AW278" s="12" t="s">
        <v>35</v>
      </c>
      <c r="AX278" s="12" t="s">
        <v>80</v>
      </c>
      <c r="AY278" s="207" t="s">
        <v>161</v>
      </c>
    </row>
    <row r="279" spans="2:65" s="1" customFormat="1" ht="22.5" customHeight="1">
      <c r="B279" s="181"/>
      <c r="C279" s="182" t="s">
        <v>394</v>
      </c>
      <c r="D279" s="182" t="s">
        <v>163</v>
      </c>
      <c r="E279" s="183" t="s">
        <v>862</v>
      </c>
      <c r="F279" s="184" t="s">
        <v>863</v>
      </c>
      <c r="G279" s="185" t="s">
        <v>338</v>
      </c>
      <c r="H279" s="186">
        <v>3</v>
      </c>
      <c r="I279" s="187"/>
      <c r="J279" s="188">
        <f>ROUND(I279*H279,2)</f>
        <v>0</v>
      </c>
      <c r="K279" s="184" t="s">
        <v>167</v>
      </c>
      <c r="L279" s="41"/>
      <c r="M279" s="189" t="s">
        <v>5</v>
      </c>
      <c r="N279" s="190" t="s">
        <v>43</v>
      </c>
      <c r="O279" s="42"/>
      <c r="P279" s="191">
        <f>O279*H279</f>
        <v>0</v>
      </c>
      <c r="Q279" s="191">
        <v>0.46009</v>
      </c>
      <c r="R279" s="191">
        <f>Q279*H279</f>
        <v>1.3802699999999999</v>
      </c>
      <c r="S279" s="191">
        <v>0</v>
      </c>
      <c r="T279" s="192">
        <f>S279*H279</f>
        <v>0</v>
      </c>
      <c r="AR279" s="24" t="s">
        <v>168</v>
      </c>
      <c r="AT279" s="24" t="s">
        <v>163</v>
      </c>
      <c r="AU279" s="24" t="s">
        <v>83</v>
      </c>
      <c r="AY279" s="24" t="s">
        <v>161</v>
      </c>
      <c r="BE279" s="193">
        <f>IF(N279="základní",J279,0)</f>
        <v>0</v>
      </c>
      <c r="BF279" s="193">
        <f>IF(N279="snížená",J279,0)</f>
        <v>0</v>
      </c>
      <c r="BG279" s="193">
        <f>IF(N279="zákl. přenesená",J279,0)</f>
        <v>0</v>
      </c>
      <c r="BH279" s="193">
        <f>IF(N279="sníž. přenesená",J279,0)</f>
        <v>0</v>
      </c>
      <c r="BI279" s="193">
        <f>IF(N279="nulová",J279,0)</f>
        <v>0</v>
      </c>
      <c r="BJ279" s="24" t="s">
        <v>80</v>
      </c>
      <c r="BK279" s="193">
        <f>ROUND(I279*H279,2)</f>
        <v>0</v>
      </c>
      <c r="BL279" s="24" t="s">
        <v>168</v>
      </c>
      <c r="BM279" s="24" t="s">
        <v>864</v>
      </c>
    </row>
    <row r="280" spans="2:65" s="1" customFormat="1" ht="94.5">
      <c r="B280" s="41"/>
      <c r="D280" s="194" t="s">
        <v>170</v>
      </c>
      <c r="F280" s="195" t="s">
        <v>865</v>
      </c>
      <c r="I280" s="196"/>
      <c r="L280" s="41"/>
      <c r="M280" s="197"/>
      <c r="N280" s="42"/>
      <c r="O280" s="42"/>
      <c r="P280" s="42"/>
      <c r="Q280" s="42"/>
      <c r="R280" s="42"/>
      <c r="S280" s="42"/>
      <c r="T280" s="70"/>
      <c r="AT280" s="24" t="s">
        <v>170</v>
      </c>
      <c r="AU280" s="24" t="s">
        <v>83</v>
      </c>
    </row>
    <row r="281" spans="2:65" s="12" customFormat="1" ht="13.5">
      <c r="B281" s="198"/>
      <c r="D281" s="199" t="s">
        <v>172</v>
      </c>
      <c r="E281" s="200" t="s">
        <v>5</v>
      </c>
      <c r="F281" s="201" t="s">
        <v>866</v>
      </c>
      <c r="H281" s="202">
        <v>3</v>
      </c>
      <c r="I281" s="203"/>
      <c r="L281" s="198"/>
      <c r="M281" s="204"/>
      <c r="N281" s="205"/>
      <c r="O281" s="205"/>
      <c r="P281" s="205"/>
      <c r="Q281" s="205"/>
      <c r="R281" s="205"/>
      <c r="S281" s="205"/>
      <c r="T281" s="206"/>
      <c r="AT281" s="207" t="s">
        <v>172</v>
      </c>
      <c r="AU281" s="207" t="s">
        <v>83</v>
      </c>
      <c r="AV281" s="12" t="s">
        <v>83</v>
      </c>
      <c r="AW281" s="12" t="s">
        <v>35</v>
      </c>
      <c r="AX281" s="12" t="s">
        <v>80</v>
      </c>
      <c r="AY281" s="207" t="s">
        <v>161</v>
      </c>
    </row>
    <row r="282" spans="2:65" s="1" customFormat="1" ht="22.5" customHeight="1">
      <c r="B282" s="181"/>
      <c r="C282" s="182" t="s">
        <v>398</v>
      </c>
      <c r="D282" s="182" t="s">
        <v>163</v>
      </c>
      <c r="E282" s="183" t="s">
        <v>867</v>
      </c>
      <c r="F282" s="184" t="s">
        <v>868</v>
      </c>
      <c r="G282" s="185" t="s">
        <v>183</v>
      </c>
      <c r="H282" s="186">
        <v>165.65</v>
      </c>
      <c r="I282" s="187"/>
      <c r="J282" s="188">
        <f>ROUND(I282*H282,2)</f>
        <v>0</v>
      </c>
      <c r="K282" s="184" t="s">
        <v>167</v>
      </c>
      <c r="L282" s="41"/>
      <c r="M282" s="189" t="s">
        <v>5</v>
      </c>
      <c r="N282" s="190" t="s">
        <v>43</v>
      </c>
      <c r="O282" s="42"/>
      <c r="P282" s="191">
        <f>O282*H282</f>
        <v>0</v>
      </c>
      <c r="Q282" s="191">
        <v>0</v>
      </c>
      <c r="R282" s="191">
        <f>Q282*H282</f>
        <v>0</v>
      </c>
      <c r="S282" s="191">
        <v>0</v>
      </c>
      <c r="T282" s="192">
        <f>S282*H282</f>
        <v>0</v>
      </c>
      <c r="AR282" s="24" t="s">
        <v>168</v>
      </c>
      <c r="AT282" s="24" t="s">
        <v>163</v>
      </c>
      <c r="AU282" s="24" t="s">
        <v>83</v>
      </c>
      <c r="AY282" s="24" t="s">
        <v>161</v>
      </c>
      <c r="BE282" s="193">
        <f>IF(N282="základní",J282,0)</f>
        <v>0</v>
      </c>
      <c r="BF282" s="193">
        <f>IF(N282="snížená",J282,0)</f>
        <v>0</v>
      </c>
      <c r="BG282" s="193">
        <f>IF(N282="zákl. přenesená",J282,0)</f>
        <v>0</v>
      </c>
      <c r="BH282" s="193">
        <f>IF(N282="sníž. přenesená",J282,0)</f>
        <v>0</v>
      </c>
      <c r="BI282" s="193">
        <f>IF(N282="nulová",J282,0)</f>
        <v>0</v>
      </c>
      <c r="BJ282" s="24" t="s">
        <v>80</v>
      </c>
      <c r="BK282" s="193">
        <f>ROUND(I282*H282,2)</f>
        <v>0</v>
      </c>
      <c r="BL282" s="24" t="s">
        <v>168</v>
      </c>
      <c r="BM282" s="24" t="s">
        <v>869</v>
      </c>
    </row>
    <row r="283" spans="2:65" s="1" customFormat="1" ht="94.5">
      <c r="B283" s="41"/>
      <c r="D283" s="194" t="s">
        <v>170</v>
      </c>
      <c r="F283" s="195" t="s">
        <v>865</v>
      </c>
      <c r="I283" s="196"/>
      <c r="L283" s="41"/>
      <c r="M283" s="197"/>
      <c r="N283" s="42"/>
      <c r="O283" s="42"/>
      <c r="P283" s="42"/>
      <c r="Q283" s="42"/>
      <c r="R283" s="42"/>
      <c r="S283" s="42"/>
      <c r="T283" s="70"/>
      <c r="AT283" s="24" t="s">
        <v>170</v>
      </c>
      <c r="AU283" s="24" t="s">
        <v>83</v>
      </c>
    </row>
    <row r="284" spans="2:65" s="12" customFormat="1" ht="13.5">
      <c r="B284" s="198"/>
      <c r="D284" s="199" t="s">
        <v>172</v>
      </c>
      <c r="E284" s="200" t="s">
        <v>5</v>
      </c>
      <c r="F284" s="201" t="s">
        <v>838</v>
      </c>
      <c r="H284" s="202">
        <v>165.65</v>
      </c>
      <c r="I284" s="203"/>
      <c r="L284" s="198"/>
      <c r="M284" s="204"/>
      <c r="N284" s="205"/>
      <c r="O284" s="205"/>
      <c r="P284" s="205"/>
      <c r="Q284" s="205"/>
      <c r="R284" s="205"/>
      <c r="S284" s="205"/>
      <c r="T284" s="206"/>
      <c r="AT284" s="207" t="s">
        <v>172</v>
      </c>
      <c r="AU284" s="207" t="s">
        <v>83</v>
      </c>
      <c r="AV284" s="12" t="s">
        <v>83</v>
      </c>
      <c r="AW284" s="12" t="s">
        <v>35</v>
      </c>
      <c r="AX284" s="12" t="s">
        <v>80</v>
      </c>
      <c r="AY284" s="207" t="s">
        <v>161</v>
      </c>
    </row>
    <row r="285" spans="2:65" s="1" customFormat="1" ht="31.5" customHeight="1">
      <c r="B285" s="181"/>
      <c r="C285" s="182" t="s">
        <v>403</v>
      </c>
      <c r="D285" s="182" t="s">
        <v>163</v>
      </c>
      <c r="E285" s="183" t="s">
        <v>870</v>
      </c>
      <c r="F285" s="184" t="s">
        <v>871</v>
      </c>
      <c r="G285" s="185" t="s">
        <v>338</v>
      </c>
      <c r="H285" s="186">
        <v>4</v>
      </c>
      <c r="I285" s="187"/>
      <c r="J285" s="188">
        <f>ROUND(I285*H285,2)</f>
        <v>0</v>
      </c>
      <c r="K285" s="184" t="s">
        <v>167</v>
      </c>
      <c r="L285" s="41"/>
      <c r="M285" s="189" t="s">
        <v>5</v>
      </c>
      <c r="N285" s="190" t="s">
        <v>43</v>
      </c>
      <c r="O285" s="42"/>
      <c r="P285" s="191">
        <f>O285*H285</f>
        <v>0</v>
      </c>
      <c r="Q285" s="191">
        <v>0.17083000000000001</v>
      </c>
      <c r="R285" s="191">
        <f>Q285*H285</f>
        <v>0.68332000000000004</v>
      </c>
      <c r="S285" s="191">
        <v>0</v>
      </c>
      <c r="T285" s="192">
        <f>S285*H285</f>
        <v>0</v>
      </c>
      <c r="AR285" s="24" t="s">
        <v>168</v>
      </c>
      <c r="AT285" s="24" t="s">
        <v>163</v>
      </c>
      <c r="AU285" s="24" t="s">
        <v>83</v>
      </c>
      <c r="AY285" s="24" t="s">
        <v>161</v>
      </c>
      <c r="BE285" s="193">
        <f>IF(N285="základní",J285,0)</f>
        <v>0</v>
      </c>
      <c r="BF285" s="193">
        <f>IF(N285="snížená",J285,0)</f>
        <v>0</v>
      </c>
      <c r="BG285" s="193">
        <f>IF(N285="zákl. přenesená",J285,0)</f>
        <v>0</v>
      </c>
      <c r="BH285" s="193">
        <f>IF(N285="sníž. přenesená",J285,0)</f>
        <v>0</v>
      </c>
      <c r="BI285" s="193">
        <f>IF(N285="nulová",J285,0)</f>
        <v>0</v>
      </c>
      <c r="BJ285" s="24" t="s">
        <v>80</v>
      </c>
      <c r="BK285" s="193">
        <f>ROUND(I285*H285,2)</f>
        <v>0</v>
      </c>
      <c r="BL285" s="24" t="s">
        <v>168</v>
      </c>
      <c r="BM285" s="24" t="s">
        <v>872</v>
      </c>
    </row>
    <row r="286" spans="2:65" s="1" customFormat="1" ht="81">
      <c r="B286" s="41"/>
      <c r="D286" s="194" t="s">
        <v>170</v>
      </c>
      <c r="F286" s="195" t="s">
        <v>873</v>
      </c>
      <c r="I286" s="196"/>
      <c r="L286" s="41"/>
      <c r="M286" s="197"/>
      <c r="N286" s="42"/>
      <c r="O286" s="42"/>
      <c r="P286" s="42"/>
      <c r="Q286" s="42"/>
      <c r="R286" s="42"/>
      <c r="S286" s="42"/>
      <c r="T286" s="70"/>
      <c r="AT286" s="24" t="s">
        <v>170</v>
      </c>
      <c r="AU286" s="24" t="s">
        <v>83</v>
      </c>
    </row>
    <row r="287" spans="2:65" s="12" customFormat="1" ht="13.5">
      <c r="B287" s="198"/>
      <c r="D287" s="199" t="s">
        <v>172</v>
      </c>
      <c r="E287" s="200" t="s">
        <v>5</v>
      </c>
      <c r="F287" s="201" t="s">
        <v>850</v>
      </c>
      <c r="H287" s="202">
        <v>4</v>
      </c>
      <c r="I287" s="203"/>
      <c r="L287" s="198"/>
      <c r="M287" s="204"/>
      <c r="N287" s="205"/>
      <c r="O287" s="205"/>
      <c r="P287" s="205"/>
      <c r="Q287" s="205"/>
      <c r="R287" s="205"/>
      <c r="S287" s="205"/>
      <c r="T287" s="206"/>
      <c r="AT287" s="207" t="s">
        <v>172</v>
      </c>
      <c r="AU287" s="207" t="s">
        <v>83</v>
      </c>
      <c r="AV287" s="12" t="s">
        <v>83</v>
      </c>
      <c r="AW287" s="12" t="s">
        <v>35</v>
      </c>
      <c r="AX287" s="12" t="s">
        <v>80</v>
      </c>
      <c r="AY287" s="207" t="s">
        <v>161</v>
      </c>
    </row>
    <row r="288" spans="2:65" s="1" customFormat="1" ht="31.5" customHeight="1">
      <c r="B288" s="181"/>
      <c r="C288" s="182" t="s">
        <v>409</v>
      </c>
      <c r="D288" s="182" t="s">
        <v>163</v>
      </c>
      <c r="E288" s="183" t="s">
        <v>874</v>
      </c>
      <c r="F288" s="184" t="s">
        <v>875</v>
      </c>
      <c r="G288" s="185" t="s">
        <v>338</v>
      </c>
      <c r="H288" s="186">
        <v>2</v>
      </c>
      <c r="I288" s="187"/>
      <c r="J288" s="188">
        <f>ROUND(I288*H288,2)</f>
        <v>0</v>
      </c>
      <c r="K288" s="184" t="s">
        <v>167</v>
      </c>
      <c r="L288" s="41"/>
      <c r="M288" s="189" t="s">
        <v>5</v>
      </c>
      <c r="N288" s="190" t="s">
        <v>43</v>
      </c>
      <c r="O288" s="42"/>
      <c r="P288" s="191">
        <f>O288*H288</f>
        <v>0</v>
      </c>
      <c r="Q288" s="191">
        <v>2.2409999999999999E-2</v>
      </c>
      <c r="R288" s="191">
        <f>Q288*H288</f>
        <v>4.4819999999999999E-2</v>
      </c>
      <c r="S288" s="191">
        <v>0</v>
      </c>
      <c r="T288" s="192">
        <f>S288*H288</f>
        <v>0</v>
      </c>
      <c r="AR288" s="24" t="s">
        <v>168</v>
      </c>
      <c r="AT288" s="24" t="s">
        <v>163</v>
      </c>
      <c r="AU288" s="24" t="s">
        <v>83</v>
      </c>
      <c r="AY288" s="24" t="s">
        <v>161</v>
      </c>
      <c r="BE288" s="193">
        <f>IF(N288="základní",J288,0)</f>
        <v>0</v>
      </c>
      <c r="BF288" s="193">
        <f>IF(N288="snížená",J288,0)</f>
        <v>0</v>
      </c>
      <c r="BG288" s="193">
        <f>IF(N288="zákl. přenesená",J288,0)</f>
        <v>0</v>
      </c>
      <c r="BH288" s="193">
        <f>IF(N288="sníž. přenesená",J288,0)</f>
        <v>0</v>
      </c>
      <c r="BI288" s="193">
        <f>IF(N288="nulová",J288,0)</f>
        <v>0</v>
      </c>
      <c r="BJ288" s="24" t="s">
        <v>80</v>
      </c>
      <c r="BK288" s="193">
        <f>ROUND(I288*H288,2)</f>
        <v>0</v>
      </c>
      <c r="BL288" s="24" t="s">
        <v>168</v>
      </c>
      <c r="BM288" s="24" t="s">
        <v>876</v>
      </c>
    </row>
    <row r="289" spans="2:65" s="1" customFormat="1" ht="81">
      <c r="B289" s="41"/>
      <c r="D289" s="194" t="s">
        <v>170</v>
      </c>
      <c r="F289" s="195" t="s">
        <v>873</v>
      </c>
      <c r="I289" s="196"/>
      <c r="L289" s="41"/>
      <c r="M289" s="197"/>
      <c r="N289" s="42"/>
      <c r="O289" s="42"/>
      <c r="P289" s="42"/>
      <c r="Q289" s="42"/>
      <c r="R289" s="42"/>
      <c r="S289" s="42"/>
      <c r="T289" s="70"/>
      <c r="AT289" s="24" t="s">
        <v>170</v>
      </c>
      <c r="AU289" s="24" t="s">
        <v>83</v>
      </c>
    </row>
    <row r="290" spans="2:65" s="12" customFormat="1" ht="13.5">
      <c r="B290" s="198"/>
      <c r="D290" s="199" t="s">
        <v>172</v>
      </c>
      <c r="E290" s="200" t="s">
        <v>5</v>
      </c>
      <c r="F290" s="201" t="s">
        <v>877</v>
      </c>
      <c r="H290" s="202">
        <v>2</v>
      </c>
      <c r="I290" s="203"/>
      <c r="L290" s="198"/>
      <c r="M290" s="204"/>
      <c r="N290" s="205"/>
      <c r="O290" s="205"/>
      <c r="P290" s="205"/>
      <c r="Q290" s="205"/>
      <c r="R290" s="205"/>
      <c r="S290" s="205"/>
      <c r="T290" s="206"/>
      <c r="AT290" s="207" t="s">
        <v>172</v>
      </c>
      <c r="AU290" s="207" t="s">
        <v>83</v>
      </c>
      <c r="AV290" s="12" t="s">
        <v>83</v>
      </c>
      <c r="AW290" s="12" t="s">
        <v>35</v>
      </c>
      <c r="AX290" s="12" t="s">
        <v>80</v>
      </c>
      <c r="AY290" s="207" t="s">
        <v>161</v>
      </c>
    </row>
    <row r="291" spans="2:65" s="1" customFormat="1" ht="31.5" customHeight="1">
      <c r="B291" s="181"/>
      <c r="C291" s="182" t="s">
        <v>105</v>
      </c>
      <c r="D291" s="182" t="s">
        <v>163</v>
      </c>
      <c r="E291" s="183" t="s">
        <v>878</v>
      </c>
      <c r="F291" s="184" t="s">
        <v>879</v>
      </c>
      <c r="G291" s="185" t="s">
        <v>338</v>
      </c>
      <c r="H291" s="186">
        <v>1</v>
      </c>
      <c r="I291" s="187"/>
      <c r="J291" s="188">
        <f>ROUND(I291*H291,2)</f>
        <v>0</v>
      </c>
      <c r="K291" s="184" t="s">
        <v>167</v>
      </c>
      <c r="L291" s="41"/>
      <c r="M291" s="189" t="s">
        <v>5</v>
      </c>
      <c r="N291" s="190" t="s">
        <v>43</v>
      </c>
      <c r="O291" s="42"/>
      <c r="P291" s="191">
        <f>O291*H291</f>
        <v>0</v>
      </c>
      <c r="Q291" s="191">
        <v>4.7660000000000001E-2</v>
      </c>
      <c r="R291" s="191">
        <f>Q291*H291</f>
        <v>4.7660000000000001E-2</v>
      </c>
      <c r="S291" s="191">
        <v>0</v>
      </c>
      <c r="T291" s="192">
        <f>S291*H291</f>
        <v>0</v>
      </c>
      <c r="AR291" s="24" t="s">
        <v>168</v>
      </c>
      <c r="AT291" s="24" t="s">
        <v>163</v>
      </c>
      <c r="AU291" s="24" t="s">
        <v>83</v>
      </c>
      <c r="AY291" s="24" t="s">
        <v>161</v>
      </c>
      <c r="BE291" s="193">
        <f>IF(N291="základní",J291,0)</f>
        <v>0</v>
      </c>
      <c r="BF291" s="193">
        <f>IF(N291="snížená",J291,0)</f>
        <v>0</v>
      </c>
      <c r="BG291" s="193">
        <f>IF(N291="zákl. přenesená",J291,0)</f>
        <v>0</v>
      </c>
      <c r="BH291" s="193">
        <f>IF(N291="sníž. přenesená",J291,0)</f>
        <v>0</v>
      </c>
      <c r="BI291" s="193">
        <f>IF(N291="nulová",J291,0)</f>
        <v>0</v>
      </c>
      <c r="BJ291" s="24" t="s">
        <v>80</v>
      </c>
      <c r="BK291" s="193">
        <f>ROUND(I291*H291,2)</f>
        <v>0</v>
      </c>
      <c r="BL291" s="24" t="s">
        <v>168</v>
      </c>
      <c r="BM291" s="24" t="s">
        <v>880</v>
      </c>
    </row>
    <row r="292" spans="2:65" s="1" customFormat="1" ht="81">
      <c r="B292" s="41"/>
      <c r="D292" s="194" t="s">
        <v>170</v>
      </c>
      <c r="F292" s="195" t="s">
        <v>873</v>
      </c>
      <c r="I292" s="196"/>
      <c r="L292" s="41"/>
      <c r="M292" s="197"/>
      <c r="N292" s="42"/>
      <c r="O292" s="42"/>
      <c r="P292" s="42"/>
      <c r="Q292" s="42"/>
      <c r="R292" s="42"/>
      <c r="S292" s="42"/>
      <c r="T292" s="70"/>
      <c r="AT292" s="24" t="s">
        <v>170</v>
      </c>
      <c r="AU292" s="24" t="s">
        <v>83</v>
      </c>
    </row>
    <row r="293" spans="2:65" s="12" customFormat="1" ht="13.5">
      <c r="B293" s="198"/>
      <c r="D293" s="199" t="s">
        <v>172</v>
      </c>
      <c r="E293" s="200" t="s">
        <v>5</v>
      </c>
      <c r="F293" s="201" t="s">
        <v>846</v>
      </c>
      <c r="H293" s="202">
        <v>1</v>
      </c>
      <c r="I293" s="203"/>
      <c r="L293" s="198"/>
      <c r="M293" s="204"/>
      <c r="N293" s="205"/>
      <c r="O293" s="205"/>
      <c r="P293" s="205"/>
      <c r="Q293" s="205"/>
      <c r="R293" s="205"/>
      <c r="S293" s="205"/>
      <c r="T293" s="206"/>
      <c r="AT293" s="207" t="s">
        <v>172</v>
      </c>
      <c r="AU293" s="207" t="s">
        <v>83</v>
      </c>
      <c r="AV293" s="12" t="s">
        <v>83</v>
      </c>
      <c r="AW293" s="12" t="s">
        <v>35</v>
      </c>
      <c r="AX293" s="12" t="s">
        <v>80</v>
      </c>
      <c r="AY293" s="207" t="s">
        <v>161</v>
      </c>
    </row>
    <row r="294" spans="2:65" s="1" customFormat="1" ht="31.5" customHeight="1">
      <c r="B294" s="181"/>
      <c r="C294" s="182" t="s">
        <v>108</v>
      </c>
      <c r="D294" s="182" t="s">
        <v>163</v>
      </c>
      <c r="E294" s="183" t="s">
        <v>881</v>
      </c>
      <c r="F294" s="184" t="s">
        <v>882</v>
      </c>
      <c r="G294" s="185" t="s">
        <v>338</v>
      </c>
      <c r="H294" s="186">
        <v>1</v>
      </c>
      <c r="I294" s="187"/>
      <c r="J294" s="188">
        <f>ROUND(I294*H294,2)</f>
        <v>0</v>
      </c>
      <c r="K294" s="184" t="s">
        <v>167</v>
      </c>
      <c r="L294" s="41"/>
      <c r="M294" s="189" t="s">
        <v>5</v>
      </c>
      <c r="N294" s="190" t="s">
        <v>43</v>
      </c>
      <c r="O294" s="42"/>
      <c r="P294" s="191">
        <f>O294*H294</f>
        <v>0</v>
      </c>
      <c r="Q294" s="191">
        <v>6.4829999999999999E-2</v>
      </c>
      <c r="R294" s="191">
        <f>Q294*H294</f>
        <v>6.4829999999999999E-2</v>
      </c>
      <c r="S294" s="191">
        <v>0</v>
      </c>
      <c r="T294" s="192">
        <f>S294*H294</f>
        <v>0</v>
      </c>
      <c r="AR294" s="24" t="s">
        <v>168</v>
      </c>
      <c r="AT294" s="24" t="s">
        <v>163</v>
      </c>
      <c r="AU294" s="24" t="s">
        <v>83</v>
      </c>
      <c r="AY294" s="24" t="s">
        <v>161</v>
      </c>
      <c r="BE294" s="193">
        <f>IF(N294="základní",J294,0)</f>
        <v>0</v>
      </c>
      <c r="BF294" s="193">
        <f>IF(N294="snížená",J294,0)</f>
        <v>0</v>
      </c>
      <c r="BG294" s="193">
        <f>IF(N294="zákl. přenesená",J294,0)</f>
        <v>0</v>
      </c>
      <c r="BH294" s="193">
        <f>IF(N294="sníž. přenesená",J294,0)</f>
        <v>0</v>
      </c>
      <c r="BI294" s="193">
        <f>IF(N294="nulová",J294,0)</f>
        <v>0</v>
      </c>
      <c r="BJ294" s="24" t="s">
        <v>80</v>
      </c>
      <c r="BK294" s="193">
        <f>ROUND(I294*H294,2)</f>
        <v>0</v>
      </c>
      <c r="BL294" s="24" t="s">
        <v>168</v>
      </c>
      <c r="BM294" s="24" t="s">
        <v>883</v>
      </c>
    </row>
    <row r="295" spans="2:65" s="1" customFormat="1" ht="81">
      <c r="B295" s="41"/>
      <c r="D295" s="194" t="s">
        <v>170</v>
      </c>
      <c r="F295" s="195" t="s">
        <v>873</v>
      </c>
      <c r="I295" s="196"/>
      <c r="L295" s="41"/>
      <c r="M295" s="197"/>
      <c r="N295" s="42"/>
      <c r="O295" s="42"/>
      <c r="P295" s="42"/>
      <c r="Q295" s="42"/>
      <c r="R295" s="42"/>
      <c r="S295" s="42"/>
      <c r="T295" s="70"/>
      <c r="AT295" s="24" t="s">
        <v>170</v>
      </c>
      <c r="AU295" s="24" t="s">
        <v>83</v>
      </c>
    </row>
    <row r="296" spans="2:65" s="12" customFormat="1" ht="13.5">
      <c r="B296" s="198"/>
      <c r="D296" s="199" t="s">
        <v>172</v>
      </c>
      <c r="E296" s="200" t="s">
        <v>5</v>
      </c>
      <c r="F296" s="201" t="s">
        <v>846</v>
      </c>
      <c r="H296" s="202">
        <v>1</v>
      </c>
      <c r="I296" s="203"/>
      <c r="L296" s="198"/>
      <c r="M296" s="204"/>
      <c r="N296" s="205"/>
      <c r="O296" s="205"/>
      <c r="P296" s="205"/>
      <c r="Q296" s="205"/>
      <c r="R296" s="205"/>
      <c r="S296" s="205"/>
      <c r="T296" s="206"/>
      <c r="AT296" s="207" t="s">
        <v>172</v>
      </c>
      <c r="AU296" s="207" t="s">
        <v>83</v>
      </c>
      <c r="AV296" s="12" t="s">
        <v>83</v>
      </c>
      <c r="AW296" s="12" t="s">
        <v>35</v>
      </c>
      <c r="AX296" s="12" t="s">
        <v>80</v>
      </c>
      <c r="AY296" s="207" t="s">
        <v>161</v>
      </c>
    </row>
    <row r="297" spans="2:65" s="1" customFormat="1" ht="31.5" customHeight="1">
      <c r="B297" s="181"/>
      <c r="C297" s="182" t="s">
        <v>423</v>
      </c>
      <c r="D297" s="182" t="s">
        <v>163</v>
      </c>
      <c r="E297" s="183" t="s">
        <v>884</v>
      </c>
      <c r="F297" s="184" t="s">
        <v>885</v>
      </c>
      <c r="G297" s="185" t="s">
        <v>338</v>
      </c>
      <c r="H297" s="186">
        <v>2</v>
      </c>
      <c r="I297" s="187"/>
      <c r="J297" s="188">
        <f>ROUND(I297*H297,2)</f>
        <v>0</v>
      </c>
      <c r="K297" s="184" t="s">
        <v>167</v>
      </c>
      <c r="L297" s="41"/>
      <c r="M297" s="189" t="s">
        <v>5</v>
      </c>
      <c r="N297" s="190" t="s">
        <v>43</v>
      </c>
      <c r="O297" s="42"/>
      <c r="P297" s="191">
        <f>O297*H297</f>
        <v>0</v>
      </c>
      <c r="Q297" s="191">
        <v>7.2910000000000003E-2</v>
      </c>
      <c r="R297" s="191">
        <f>Q297*H297</f>
        <v>0.14582000000000001</v>
      </c>
      <c r="S297" s="191">
        <v>0</v>
      </c>
      <c r="T297" s="192">
        <f>S297*H297</f>
        <v>0</v>
      </c>
      <c r="AR297" s="24" t="s">
        <v>168</v>
      </c>
      <c r="AT297" s="24" t="s">
        <v>163</v>
      </c>
      <c r="AU297" s="24" t="s">
        <v>83</v>
      </c>
      <c r="AY297" s="24" t="s">
        <v>161</v>
      </c>
      <c r="BE297" s="193">
        <f>IF(N297="základní",J297,0)</f>
        <v>0</v>
      </c>
      <c r="BF297" s="193">
        <f>IF(N297="snížená",J297,0)</f>
        <v>0</v>
      </c>
      <c r="BG297" s="193">
        <f>IF(N297="zákl. přenesená",J297,0)</f>
        <v>0</v>
      </c>
      <c r="BH297" s="193">
        <f>IF(N297="sníž. přenesená",J297,0)</f>
        <v>0</v>
      </c>
      <c r="BI297" s="193">
        <f>IF(N297="nulová",J297,0)</f>
        <v>0</v>
      </c>
      <c r="BJ297" s="24" t="s">
        <v>80</v>
      </c>
      <c r="BK297" s="193">
        <f>ROUND(I297*H297,2)</f>
        <v>0</v>
      </c>
      <c r="BL297" s="24" t="s">
        <v>168</v>
      </c>
      <c r="BM297" s="24" t="s">
        <v>886</v>
      </c>
    </row>
    <row r="298" spans="2:65" s="1" customFormat="1" ht="81">
      <c r="B298" s="41"/>
      <c r="D298" s="194" t="s">
        <v>170</v>
      </c>
      <c r="F298" s="195" t="s">
        <v>873</v>
      </c>
      <c r="I298" s="196"/>
      <c r="L298" s="41"/>
      <c r="M298" s="197"/>
      <c r="N298" s="42"/>
      <c r="O298" s="42"/>
      <c r="P298" s="42"/>
      <c r="Q298" s="42"/>
      <c r="R298" s="42"/>
      <c r="S298" s="42"/>
      <c r="T298" s="70"/>
      <c r="AT298" s="24" t="s">
        <v>170</v>
      </c>
      <c r="AU298" s="24" t="s">
        <v>83</v>
      </c>
    </row>
    <row r="299" spans="2:65" s="12" customFormat="1" ht="13.5">
      <c r="B299" s="198"/>
      <c r="D299" s="199" t="s">
        <v>172</v>
      </c>
      <c r="E299" s="200" t="s">
        <v>5</v>
      </c>
      <c r="F299" s="201" t="s">
        <v>877</v>
      </c>
      <c r="H299" s="202">
        <v>2</v>
      </c>
      <c r="I299" s="203"/>
      <c r="L299" s="198"/>
      <c r="M299" s="204"/>
      <c r="N299" s="205"/>
      <c r="O299" s="205"/>
      <c r="P299" s="205"/>
      <c r="Q299" s="205"/>
      <c r="R299" s="205"/>
      <c r="S299" s="205"/>
      <c r="T299" s="206"/>
      <c r="AT299" s="207" t="s">
        <v>172</v>
      </c>
      <c r="AU299" s="207" t="s">
        <v>83</v>
      </c>
      <c r="AV299" s="12" t="s">
        <v>83</v>
      </c>
      <c r="AW299" s="12" t="s">
        <v>35</v>
      </c>
      <c r="AX299" s="12" t="s">
        <v>80</v>
      </c>
      <c r="AY299" s="207" t="s">
        <v>161</v>
      </c>
    </row>
    <row r="300" spans="2:65" s="1" customFormat="1" ht="31.5" customHeight="1">
      <c r="B300" s="181"/>
      <c r="C300" s="182" t="s">
        <v>428</v>
      </c>
      <c r="D300" s="182" t="s">
        <v>163</v>
      </c>
      <c r="E300" s="183" t="s">
        <v>887</v>
      </c>
      <c r="F300" s="184" t="s">
        <v>888</v>
      </c>
      <c r="G300" s="185" t="s">
        <v>338</v>
      </c>
      <c r="H300" s="186">
        <v>4</v>
      </c>
      <c r="I300" s="187"/>
      <c r="J300" s="188">
        <f>ROUND(I300*H300,2)</f>
        <v>0</v>
      </c>
      <c r="K300" s="184" t="s">
        <v>167</v>
      </c>
      <c r="L300" s="41"/>
      <c r="M300" s="189" t="s">
        <v>5</v>
      </c>
      <c r="N300" s="190" t="s">
        <v>43</v>
      </c>
      <c r="O300" s="42"/>
      <c r="P300" s="191">
        <f>O300*H300</f>
        <v>0</v>
      </c>
      <c r="Q300" s="191">
        <v>0</v>
      </c>
      <c r="R300" s="191">
        <f>Q300*H300</f>
        <v>0</v>
      </c>
      <c r="S300" s="191">
        <v>0</v>
      </c>
      <c r="T300" s="192">
        <f>S300*H300</f>
        <v>0</v>
      </c>
      <c r="AR300" s="24" t="s">
        <v>168</v>
      </c>
      <c r="AT300" s="24" t="s">
        <v>163</v>
      </c>
      <c r="AU300" s="24" t="s">
        <v>83</v>
      </c>
      <c r="AY300" s="24" t="s">
        <v>161</v>
      </c>
      <c r="BE300" s="193">
        <f>IF(N300="základní",J300,0)</f>
        <v>0</v>
      </c>
      <c r="BF300" s="193">
        <f>IF(N300="snížená",J300,0)</f>
        <v>0</v>
      </c>
      <c r="BG300" s="193">
        <f>IF(N300="zákl. přenesená",J300,0)</f>
        <v>0</v>
      </c>
      <c r="BH300" s="193">
        <f>IF(N300="sníž. přenesená",J300,0)</f>
        <v>0</v>
      </c>
      <c r="BI300" s="193">
        <f>IF(N300="nulová",J300,0)</f>
        <v>0</v>
      </c>
      <c r="BJ300" s="24" t="s">
        <v>80</v>
      </c>
      <c r="BK300" s="193">
        <f>ROUND(I300*H300,2)</f>
        <v>0</v>
      </c>
      <c r="BL300" s="24" t="s">
        <v>168</v>
      </c>
      <c r="BM300" s="24" t="s">
        <v>889</v>
      </c>
    </row>
    <row r="301" spans="2:65" s="1" customFormat="1" ht="81">
      <c r="B301" s="41"/>
      <c r="D301" s="194" t="s">
        <v>170</v>
      </c>
      <c r="F301" s="195" t="s">
        <v>873</v>
      </c>
      <c r="I301" s="196"/>
      <c r="L301" s="41"/>
      <c r="M301" s="197"/>
      <c r="N301" s="42"/>
      <c r="O301" s="42"/>
      <c r="P301" s="42"/>
      <c r="Q301" s="42"/>
      <c r="R301" s="42"/>
      <c r="S301" s="42"/>
      <c r="T301" s="70"/>
      <c r="AT301" s="24" t="s">
        <v>170</v>
      </c>
      <c r="AU301" s="24" t="s">
        <v>83</v>
      </c>
    </row>
    <row r="302" spans="2:65" s="12" customFormat="1" ht="13.5">
      <c r="B302" s="198"/>
      <c r="D302" s="199" t="s">
        <v>172</v>
      </c>
      <c r="E302" s="200" t="s">
        <v>5</v>
      </c>
      <c r="F302" s="201" t="s">
        <v>850</v>
      </c>
      <c r="H302" s="202">
        <v>4</v>
      </c>
      <c r="I302" s="203"/>
      <c r="L302" s="198"/>
      <c r="M302" s="204"/>
      <c r="N302" s="205"/>
      <c r="O302" s="205"/>
      <c r="P302" s="205"/>
      <c r="Q302" s="205"/>
      <c r="R302" s="205"/>
      <c r="S302" s="205"/>
      <c r="T302" s="206"/>
      <c r="AT302" s="207" t="s">
        <v>172</v>
      </c>
      <c r="AU302" s="207" t="s">
        <v>83</v>
      </c>
      <c r="AV302" s="12" t="s">
        <v>83</v>
      </c>
      <c r="AW302" s="12" t="s">
        <v>35</v>
      </c>
      <c r="AX302" s="12" t="s">
        <v>80</v>
      </c>
      <c r="AY302" s="207" t="s">
        <v>161</v>
      </c>
    </row>
    <row r="303" spans="2:65" s="1" customFormat="1" ht="31.5" customHeight="1">
      <c r="B303" s="181"/>
      <c r="C303" s="182" t="s">
        <v>433</v>
      </c>
      <c r="D303" s="182" t="s">
        <v>163</v>
      </c>
      <c r="E303" s="183" t="s">
        <v>890</v>
      </c>
      <c r="F303" s="184" t="s">
        <v>891</v>
      </c>
      <c r="G303" s="185" t="s">
        <v>338</v>
      </c>
      <c r="H303" s="186">
        <v>4</v>
      </c>
      <c r="I303" s="187"/>
      <c r="J303" s="188">
        <f>ROUND(I303*H303,2)</f>
        <v>0</v>
      </c>
      <c r="K303" s="184" t="s">
        <v>167</v>
      </c>
      <c r="L303" s="41"/>
      <c r="M303" s="189" t="s">
        <v>5</v>
      </c>
      <c r="N303" s="190" t="s">
        <v>43</v>
      </c>
      <c r="O303" s="42"/>
      <c r="P303" s="191">
        <f>O303*H303</f>
        <v>0</v>
      </c>
      <c r="Q303" s="191">
        <v>0.44973000000000002</v>
      </c>
      <c r="R303" s="191">
        <f>Q303*H303</f>
        <v>1.7989200000000001</v>
      </c>
      <c r="S303" s="191">
        <v>0</v>
      </c>
      <c r="T303" s="192">
        <f>S303*H303</f>
        <v>0</v>
      </c>
      <c r="AR303" s="24" t="s">
        <v>168</v>
      </c>
      <c r="AT303" s="24" t="s">
        <v>163</v>
      </c>
      <c r="AU303" s="24" t="s">
        <v>83</v>
      </c>
      <c r="AY303" s="24" t="s">
        <v>161</v>
      </c>
      <c r="BE303" s="193">
        <f>IF(N303="základní",J303,0)</f>
        <v>0</v>
      </c>
      <c r="BF303" s="193">
        <f>IF(N303="snížená",J303,0)</f>
        <v>0</v>
      </c>
      <c r="BG303" s="193">
        <f>IF(N303="zákl. přenesená",J303,0)</f>
        <v>0</v>
      </c>
      <c r="BH303" s="193">
        <f>IF(N303="sníž. přenesená",J303,0)</f>
        <v>0</v>
      </c>
      <c r="BI303" s="193">
        <f>IF(N303="nulová",J303,0)</f>
        <v>0</v>
      </c>
      <c r="BJ303" s="24" t="s">
        <v>80</v>
      </c>
      <c r="BK303" s="193">
        <f>ROUND(I303*H303,2)</f>
        <v>0</v>
      </c>
      <c r="BL303" s="24" t="s">
        <v>168</v>
      </c>
      <c r="BM303" s="24" t="s">
        <v>892</v>
      </c>
    </row>
    <row r="304" spans="2:65" s="1" customFormat="1" ht="81">
      <c r="B304" s="41"/>
      <c r="D304" s="194" t="s">
        <v>170</v>
      </c>
      <c r="F304" s="195" t="s">
        <v>873</v>
      </c>
      <c r="I304" s="196"/>
      <c r="L304" s="41"/>
      <c r="M304" s="197"/>
      <c r="N304" s="42"/>
      <c r="O304" s="42"/>
      <c r="P304" s="42"/>
      <c r="Q304" s="42"/>
      <c r="R304" s="42"/>
      <c r="S304" s="42"/>
      <c r="T304" s="70"/>
      <c r="AT304" s="24" t="s">
        <v>170</v>
      </c>
      <c r="AU304" s="24" t="s">
        <v>83</v>
      </c>
    </row>
    <row r="305" spans="2:65" s="12" customFormat="1" ht="13.5">
      <c r="B305" s="198"/>
      <c r="D305" s="199" t="s">
        <v>172</v>
      </c>
      <c r="E305" s="200" t="s">
        <v>5</v>
      </c>
      <c r="F305" s="201" t="s">
        <v>850</v>
      </c>
      <c r="H305" s="202">
        <v>4</v>
      </c>
      <c r="I305" s="203"/>
      <c r="L305" s="198"/>
      <c r="M305" s="204"/>
      <c r="N305" s="205"/>
      <c r="O305" s="205"/>
      <c r="P305" s="205"/>
      <c r="Q305" s="205"/>
      <c r="R305" s="205"/>
      <c r="S305" s="205"/>
      <c r="T305" s="206"/>
      <c r="AT305" s="207" t="s">
        <v>172</v>
      </c>
      <c r="AU305" s="207" t="s">
        <v>83</v>
      </c>
      <c r="AV305" s="12" t="s">
        <v>83</v>
      </c>
      <c r="AW305" s="12" t="s">
        <v>35</v>
      </c>
      <c r="AX305" s="12" t="s">
        <v>80</v>
      </c>
      <c r="AY305" s="207" t="s">
        <v>161</v>
      </c>
    </row>
    <row r="306" spans="2:65" s="1" customFormat="1" ht="31.5" customHeight="1">
      <c r="B306" s="181"/>
      <c r="C306" s="182" t="s">
        <v>438</v>
      </c>
      <c r="D306" s="182" t="s">
        <v>163</v>
      </c>
      <c r="E306" s="183" t="s">
        <v>893</v>
      </c>
      <c r="F306" s="184" t="s">
        <v>894</v>
      </c>
      <c r="G306" s="185" t="s">
        <v>338</v>
      </c>
      <c r="H306" s="186">
        <v>2</v>
      </c>
      <c r="I306" s="187"/>
      <c r="J306" s="188">
        <f>ROUND(I306*H306,2)</f>
        <v>0</v>
      </c>
      <c r="K306" s="184" t="s">
        <v>167</v>
      </c>
      <c r="L306" s="41"/>
      <c r="M306" s="189" t="s">
        <v>5</v>
      </c>
      <c r="N306" s="190" t="s">
        <v>43</v>
      </c>
      <c r="O306" s="42"/>
      <c r="P306" s="191">
        <f>O306*H306</f>
        <v>0</v>
      </c>
      <c r="Q306" s="191">
        <v>2.0699999999999998E-3</v>
      </c>
      <c r="R306" s="191">
        <f>Q306*H306</f>
        <v>4.1399999999999996E-3</v>
      </c>
      <c r="S306" s="191">
        <v>0</v>
      </c>
      <c r="T306" s="192">
        <f>S306*H306</f>
        <v>0</v>
      </c>
      <c r="AR306" s="24" t="s">
        <v>168</v>
      </c>
      <c r="AT306" s="24" t="s">
        <v>163</v>
      </c>
      <c r="AU306" s="24" t="s">
        <v>83</v>
      </c>
      <c r="AY306" s="24" t="s">
        <v>161</v>
      </c>
      <c r="BE306" s="193">
        <f>IF(N306="základní",J306,0)</f>
        <v>0</v>
      </c>
      <c r="BF306" s="193">
        <f>IF(N306="snížená",J306,0)</f>
        <v>0</v>
      </c>
      <c r="BG306" s="193">
        <f>IF(N306="zákl. přenesená",J306,0)</f>
        <v>0</v>
      </c>
      <c r="BH306" s="193">
        <f>IF(N306="sníž. přenesená",J306,0)</f>
        <v>0</v>
      </c>
      <c r="BI306" s="193">
        <f>IF(N306="nulová",J306,0)</f>
        <v>0</v>
      </c>
      <c r="BJ306" s="24" t="s">
        <v>80</v>
      </c>
      <c r="BK306" s="193">
        <f>ROUND(I306*H306,2)</f>
        <v>0</v>
      </c>
      <c r="BL306" s="24" t="s">
        <v>168</v>
      </c>
      <c r="BM306" s="24" t="s">
        <v>895</v>
      </c>
    </row>
    <row r="307" spans="2:65" s="1" customFormat="1" ht="81">
      <c r="B307" s="41"/>
      <c r="D307" s="194" t="s">
        <v>170</v>
      </c>
      <c r="F307" s="195" t="s">
        <v>873</v>
      </c>
      <c r="I307" s="196"/>
      <c r="L307" s="41"/>
      <c r="M307" s="197"/>
      <c r="N307" s="42"/>
      <c r="O307" s="42"/>
      <c r="P307" s="42"/>
      <c r="Q307" s="42"/>
      <c r="R307" s="42"/>
      <c r="S307" s="42"/>
      <c r="T307" s="70"/>
      <c r="AT307" s="24" t="s">
        <v>170</v>
      </c>
      <c r="AU307" s="24" t="s">
        <v>83</v>
      </c>
    </row>
    <row r="308" spans="2:65" s="12" customFormat="1" ht="13.5">
      <c r="B308" s="198"/>
      <c r="D308" s="199" t="s">
        <v>172</v>
      </c>
      <c r="E308" s="200" t="s">
        <v>5</v>
      </c>
      <c r="F308" s="201" t="s">
        <v>877</v>
      </c>
      <c r="H308" s="202">
        <v>2</v>
      </c>
      <c r="I308" s="203"/>
      <c r="L308" s="198"/>
      <c r="M308" s="204"/>
      <c r="N308" s="205"/>
      <c r="O308" s="205"/>
      <c r="P308" s="205"/>
      <c r="Q308" s="205"/>
      <c r="R308" s="205"/>
      <c r="S308" s="205"/>
      <c r="T308" s="206"/>
      <c r="AT308" s="207" t="s">
        <v>172</v>
      </c>
      <c r="AU308" s="207" t="s">
        <v>83</v>
      </c>
      <c r="AV308" s="12" t="s">
        <v>83</v>
      </c>
      <c r="AW308" s="12" t="s">
        <v>35</v>
      </c>
      <c r="AX308" s="12" t="s">
        <v>80</v>
      </c>
      <c r="AY308" s="207" t="s">
        <v>161</v>
      </c>
    </row>
    <row r="309" spans="2:65" s="1" customFormat="1" ht="22.5" customHeight="1">
      <c r="B309" s="181"/>
      <c r="C309" s="227" t="s">
        <v>443</v>
      </c>
      <c r="D309" s="227" t="s">
        <v>297</v>
      </c>
      <c r="E309" s="228" t="s">
        <v>896</v>
      </c>
      <c r="F309" s="229" t="s">
        <v>897</v>
      </c>
      <c r="G309" s="230" t="s">
        <v>338</v>
      </c>
      <c r="H309" s="231">
        <v>2</v>
      </c>
      <c r="I309" s="232"/>
      <c r="J309" s="233">
        <f>ROUND(I309*H309,2)</f>
        <v>0</v>
      </c>
      <c r="K309" s="229" t="s">
        <v>167</v>
      </c>
      <c r="L309" s="234"/>
      <c r="M309" s="235" t="s">
        <v>5</v>
      </c>
      <c r="N309" s="236" t="s">
        <v>43</v>
      </c>
      <c r="O309" s="42"/>
      <c r="P309" s="191">
        <f>O309*H309</f>
        <v>0</v>
      </c>
      <c r="Q309" s="191">
        <v>4.5999999999999999E-3</v>
      </c>
      <c r="R309" s="191">
        <f>Q309*H309</f>
        <v>9.1999999999999998E-3</v>
      </c>
      <c r="S309" s="191">
        <v>0</v>
      </c>
      <c r="T309" s="192">
        <f>S309*H309</f>
        <v>0</v>
      </c>
      <c r="AR309" s="24" t="s">
        <v>222</v>
      </c>
      <c r="AT309" s="24" t="s">
        <v>297</v>
      </c>
      <c r="AU309" s="24" t="s">
        <v>83</v>
      </c>
      <c r="AY309" s="24" t="s">
        <v>161</v>
      </c>
      <c r="BE309" s="193">
        <f>IF(N309="základní",J309,0)</f>
        <v>0</v>
      </c>
      <c r="BF309" s="193">
        <f>IF(N309="snížená",J309,0)</f>
        <v>0</v>
      </c>
      <c r="BG309" s="193">
        <f>IF(N309="zákl. přenesená",J309,0)</f>
        <v>0</v>
      </c>
      <c r="BH309" s="193">
        <f>IF(N309="sníž. přenesená",J309,0)</f>
        <v>0</v>
      </c>
      <c r="BI309" s="193">
        <f>IF(N309="nulová",J309,0)</f>
        <v>0</v>
      </c>
      <c r="BJ309" s="24" t="s">
        <v>80</v>
      </c>
      <c r="BK309" s="193">
        <f>ROUND(I309*H309,2)</f>
        <v>0</v>
      </c>
      <c r="BL309" s="24" t="s">
        <v>168</v>
      </c>
      <c r="BM309" s="24" t="s">
        <v>898</v>
      </c>
    </row>
    <row r="310" spans="2:65" s="12" customFormat="1" ht="13.5">
      <c r="B310" s="198"/>
      <c r="D310" s="199" t="s">
        <v>172</v>
      </c>
      <c r="E310" s="200" t="s">
        <v>5</v>
      </c>
      <c r="F310" s="201" t="s">
        <v>877</v>
      </c>
      <c r="H310" s="202">
        <v>2</v>
      </c>
      <c r="I310" s="203"/>
      <c r="L310" s="198"/>
      <c r="M310" s="204"/>
      <c r="N310" s="205"/>
      <c r="O310" s="205"/>
      <c r="P310" s="205"/>
      <c r="Q310" s="205"/>
      <c r="R310" s="205"/>
      <c r="S310" s="205"/>
      <c r="T310" s="206"/>
      <c r="AT310" s="207" t="s">
        <v>172</v>
      </c>
      <c r="AU310" s="207" t="s">
        <v>83</v>
      </c>
      <c r="AV310" s="12" t="s">
        <v>83</v>
      </c>
      <c r="AW310" s="12" t="s">
        <v>35</v>
      </c>
      <c r="AX310" s="12" t="s">
        <v>80</v>
      </c>
      <c r="AY310" s="207" t="s">
        <v>161</v>
      </c>
    </row>
    <row r="311" spans="2:65" s="1" customFormat="1" ht="22.5" customHeight="1">
      <c r="B311" s="181"/>
      <c r="C311" s="227" t="s">
        <v>448</v>
      </c>
      <c r="D311" s="227" t="s">
        <v>297</v>
      </c>
      <c r="E311" s="228" t="s">
        <v>899</v>
      </c>
      <c r="F311" s="229" t="s">
        <v>900</v>
      </c>
      <c r="G311" s="230" t="s">
        <v>338</v>
      </c>
      <c r="H311" s="231">
        <v>2</v>
      </c>
      <c r="I311" s="232"/>
      <c r="J311" s="233">
        <f>ROUND(I311*H311,2)</f>
        <v>0</v>
      </c>
      <c r="K311" s="229" t="s">
        <v>167</v>
      </c>
      <c r="L311" s="234"/>
      <c r="M311" s="235" t="s">
        <v>5</v>
      </c>
      <c r="N311" s="236" t="s">
        <v>43</v>
      </c>
      <c r="O311" s="42"/>
      <c r="P311" s="191">
        <f>O311*H311</f>
        <v>0</v>
      </c>
      <c r="Q311" s="191">
        <v>7.5599999999999999E-3</v>
      </c>
      <c r="R311" s="191">
        <f>Q311*H311</f>
        <v>1.512E-2</v>
      </c>
      <c r="S311" s="191">
        <v>0</v>
      </c>
      <c r="T311" s="192">
        <f>S311*H311</f>
        <v>0</v>
      </c>
      <c r="AR311" s="24" t="s">
        <v>222</v>
      </c>
      <c r="AT311" s="24" t="s">
        <v>297</v>
      </c>
      <c r="AU311" s="24" t="s">
        <v>83</v>
      </c>
      <c r="AY311" s="24" t="s">
        <v>161</v>
      </c>
      <c r="BE311" s="193">
        <f>IF(N311="základní",J311,0)</f>
        <v>0</v>
      </c>
      <c r="BF311" s="193">
        <f>IF(N311="snížená",J311,0)</f>
        <v>0</v>
      </c>
      <c r="BG311" s="193">
        <f>IF(N311="zákl. přenesená",J311,0)</f>
        <v>0</v>
      </c>
      <c r="BH311" s="193">
        <f>IF(N311="sníž. přenesená",J311,0)</f>
        <v>0</v>
      </c>
      <c r="BI311" s="193">
        <f>IF(N311="nulová",J311,0)</f>
        <v>0</v>
      </c>
      <c r="BJ311" s="24" t="s">
        <v>80</v>
      </c>
      <c r="BK311" s="193">
        <f>ROUND(I311*H311,2)</f>
        <v>0</v>
      </c>
      <c r="BL311" s="24" t="s">
        <v>168</v>
      </c>
      <c r="BM311" s="24" t="s">
        <v>901</v>
      </c>
    </row>
    <row r="312" spans="2:65" s="12" customFormat="1" ht="13.5">
      <c r="B312" s="198"/>
      <c r="D312" s="199" t="s">
        <v>172</v>
      </c>
      <c r="E312" s="200" t="s">
        <v>5</v>
      </c>
      <c r="F312" s="201" t="s">
        <v>877</v>
      </c>
      <c r="H312" s="202">
        <v>2</v>
      </c>
      <c r="I312" s="203"/>
      <c r="L312" s="198"/>
      <c r="M312" s="204"/>
      <c r="N312" s="205"/>
      <c r="O312" s="205"/>
      <c r="P312" s="205"/>
      <c r="Q312" s="205"/>
      <c r="R312" s="205"/>
      <c r="S312" s="205"/>
      <c r="T312" s="206"/>
      <c r="AT312" s="207" t="s">
        <v>172</v>
      </c>
      <c r="AU312" s="207" t="s">
        <v>83</v>
      </c>
      <c r="AV312" s="12" t="s">
        <v>83</v>
      </c>
      <c r="AW312" s="12" t="s">
        <v>35</v>
      </c>
      <c r="AX312" s="12" t="s">
        <v>80</v>
      </c>
      <c r="AY312" s="207" t="s">
        <v>161</v>
      </c>
    </row>
    <row r="313" spans="2:65" s="1" customFormat="1" ht="22.5" customHeight="1">
      <c r="B313" s="181"/>
      <c r="C313" s="227" t="s">
        <v>455</v>
      </c>
      <c r="D313" s="227" t="s">
        <v>297</v>
      </c>
      <c r="E313" s="228" t="s">
        <v>902</v>
      </c>
      <c r="F313" s="229" t="s">
        <v>903</v>
      </c>
      <c r="G313" s="230" t="s">
        <v>338</v>
      </c>
      <c r="H313" s="231">
        <v>4</v>
      </c>
      <c r="I313" s="232"/>
      <c r="J313" s="233">
        <f>ROUND(I313*H313,2)</f>
        <v>0</v>
      </c>
      <c r="K313" s="229" t="s">
        <v>167</v>
      </c>
      <c r="L313" s="234"/>
      <c r="M313" s="235" t="s">
        <v>5</v>
      </c>
      <c r="N313" s="236" t="s">
        <v>43</v>
      </c>
      <c r="O313" s="42"/>
      <c r="P313" s="191">
        <f>O313*H313</f>
        <v>0</v>
      </c>
      <c r="Q313" s="191">
        <v>1.2E-2</v>
      </c>
      <c r="R313" s="191">
        <f>Q313*H313</f>
        <v>4.8000000000000001E-2</v>
      </c>
      <c r="S313" s="191">
        <v>0</v>
      </c>
      <c r="T313" s="192">
        <f>S313*H313</f>
        <v>0</v>
      </c>
      <c r="AR313" s="24" t="s">
        <v>222</v>
      </c>
      <c r="AT313" s="24" t="s">
        <v>297</v>
      </c>
      <c r="AU313" s="24" t="s">
        <v>83</v>
      </c>
      <c r="AY313" s="24" t="s">
        <v>161</v>
      </c>
      <c r="BE313" s="193">
        <f>IF(N313="základní",J313,0)</f>
        <v>0</v>
      </c>
      <c r="BF313" s="193">
        <f>IF(N313="snížená",J313,0)</f>
        <v>0</v>
      </c>
      <c r="BG313" s="193">
        <f>IF(N313="zákl. přenesená",J313,0)</f>
        <v>0</v>
      </c>
      <c r="BH313" s="193">
        <f>IF(N313="sníž. přenesená",J313,0)</f>
        <v>0</v>
      </c>
      <c r="BI313" s="193">
        <f>IF(N313="nulová",J313,0)</f>
        <v>0</v>
      </c>
      <c r="BJ313" s="24" t="s">
        <v>80</v>
      </c>
      <c r="BK313" s="193">
        <f>ROUND(I313*H313,2)</f>
        <v>0</v>
      </c>
      <c r="BL313" s="24" t="s">
        <v>168</v>
      </c>
      <c r="BM313" s="24" t="s">
        <v>904</v>
      </c>
    </row>
    <row r="314" spans="2:65" s="12" customFormat="1" ht="13.5">
      <c r="B314" s="198"/>
      <c r="D314" s="199" t="s">
        <v>172</v>
      </c>
      <c r="E314" s="200" t="s">
        <v>5</v>
      </c>
      <c r="F314" s="201" t="s">
        <v>850</v>
      </c>
      <c r="H314" s="202">
        <v>4</v>
      </c>
      <c r="I314" s="203"/>
      <c r="L314" s="198"/>
      <c r="M314" s="204"/>
      <c r="N314" s="205"/>
      <c r="O314" s="205"/>
      <c r="P314" s="205"/>
      <c r="Q314" s="205"/>
      <c r="R314" s="205"/>
      <c r="S314" s="205"/>
      <c r="T314" s="206"/>
      <c r="AT314" s="207" t="s">
        <v>172</v>
      </c>
      <c r="AU314" s="207" t="s">
        <v>83</v>
      </c>
      <c r="AV314" s="12" t="s">
        <v>83</v>
      </c>
      <c r="AW314" s="12" t="s">
        <v>35</v>
      </c>
      <c r="AX314" s="12" t="s">
        <v>80</v>
      </c>
      <c r="AY314" s="207" t="s">
        <v>161</v>
      </c>
    </row>
    <row r="315" spans="2:65" s="1" customFormat="1" ht="31.5" customHeight="1">
      <c r="B315" s="181"/>
      <c r="C315" s="182" t="s">
        <v>460</v>
      </c>
      <c r="D315" s="182" t="s">
        <v>163</v>
      </c>
      <c r="E315" s="183" t="s">
        <v>905</v>
      </c>
      <c r="F315" s="184" t="s">
        <v>906</v>
      </c>
      <c r="G315" s="185" t="s">
        <v>338</v>
      </c>
      <c r="H315" s="186">
        <v>1</v>
      </c>
      <c r="I315" s="187"/>
      <c r="J315" s="188">
        <f>ROUND(I315*H315,2)</f>
        <v>0</v>
      </c>
      <c r="K315" s="184" t="s">
        <v>167</v>
      </c>
      <c r="L315" s="41"/>
      <c r="M315" s="189" t="s">
        <v>5</v>
      </c>
      <c r="N315" s="190" t="s">
        <v>43</v>
      </c>
      <c r="O315" s="42"/>
      <c r="P315" s="191">
        <f>O315*H315</f>
        <v>0</v>
      </c>
      <c r="Q315" s="191">
        <v>0</v>
      </c>
      <c r="R315" s="191">
        <f>Q315*H315</f>
        <v>0</v>
      </c>
      <c r="S315" s="191">
        <v>0.15</v>
      </c>
      <c r="T315" s="192">
        <f>S315*H315</f>
        <v>0.15</v>
      </c>
      <c r="AR315" s="24" t="s">
        <v>168</v>
      </c>
      <c r="AT315" s="24" t="s">
        <v>163</v>
      </c>
      <c r="AU315" s="24" t="s">
        <v>83</v>
      </c>
      <c r="AY315" s="24" t="s">
        <v>161</v>
      </c>
      <c r="BE315" s="193">
        <f>IF(N315="základní",J315,0)</f>
        <v>0</v>
      </c>
      <c r="BF315" s="193">
        <f>IF(N315="snížená",J315,0)</f>
        <v>0</v>
      </c>
      <c r="BG315" s="193">
        <f>IF(N315="zákl. přenesená",J315,0)</f>
        <v>0</v>
      </c>
      <c r="BH315" s="193">
        <f>IF(N315="sníž. přenesená",J315,0)</f>
        <v>0</v>
      </c>
      <c r="BI315" s="193">
        <f>IF(N315="nulová",J315,0)</f>
        <v>0</v>
      </c>
      <c r="BJ315" s="24" t="s">
        <v>80</v>
      </c>
      <c r="BK315" s="193">
        <f>ROUND(I315*H315,2)</f>
        <v>0</v>
      </c>
      <c r="BL315" s="24" t="s">
        <v>168</v>
      </c>
      <c r="BM315" s="24" t="s">
        <v>907</v>
      </c>
    </row>
    <row r="316" spans="2:65" s="12" customFormat="1" ht="13.5">
      <c r="B316" s="198"/>
      <c r="D316" s="199" t="s">
        <v>172</v>
      </c>
      <c r="E316" s="200" t="s">
        <v>5</v>
      </c>
      <c r="F316" s="201" t="s">
        <v>846</v>
      </c>
      <c r="H316" s="202">
        <v>1</v>
      </c>
      <c r="I316" s="203"/>
      <c r="L316" s="198"/>
      <c r="M316" s="204"/>
      <c r="N316" s="205"/>
      <c r="O316" s="205"/>
      <c r="P316" s="205"/>
      <c r="Q316" s="205"/>
      <c r="R316" s="205"/>
      <c r="S316" s="205"/>
      <c r="T316" s="206"/>
      <c r="AT316" s="207" t="s">
        <v>172</v>
      </c>
      <c r="AU316" s="207" t="s">
        <v>83</v>
      </c>
      <c r="AV316" s="12" t="s">
        <v>83</v>
      </c>
      <c r="AW316" s="12" t="s">
        <v>35</v>
      </c>
      <c r="AX316" s="12" t="s">
        <v>80</v>
      </c>
      <c r="AY316" s="207" t="s">
        <v>161</v>
      </c>
    </row>
    <row r="317" spans="2:65" s="1" customFormat="1" ht="22.5" customHeight="1">
      <c r="B317" s="181"/>
      <c r="C317" s="182" t="s">
        <v>465</v>
      </c>
      <c r="D317" s="182" t="s">
        <v>163</v>
      </c>
      <c r="E317" s="183" t="s">
        <v>908</v>
      </c>
      <c r="F317" s="184" t="s">
        <v>909</v>
      </c>
      <c r="G317" s="185" t="s">
        <v>183</v>
      </c>
      <c r="H317" s="186">
        <v>165.65</v>
      </c>
      <c r="I317" s="187"/>
      <c r="J317" s="188">
        <f>ROUND(I317*H317,2)</f>
        <v>0</v>
      </c>
      <c r="K317" s="184" t="s">
        <v>167</v>
      </c>
      <c r="L317" s="41"/>
      <c r="M317" s="189" t="s">
        <v>5</v>
      </c>
      <c r="N317" s="190" t="s">
        <v>43</v>
      </c>
      <c r="O317" s="42"/>
      <c r="P317" s="191">
        <f>O317*H317</f>
        <v>0</v>
      </c>
      <c r="Q317" s="191">
        <v>9.0000000000000006E-5</v>
      </c>
      <c r="R317" s="191">
        <f>Q317*H317</f>
        <v>1.4908500000000002E-2</v>
      </c>
      <c r="S317" s="191">
        <v>0</v>
      </c>
      <c r="T317" s="192">
        <f>S317*H317</f>
        <v>0</v>
      </c>
      <c r="AR317" s="24" t="s">
        <v>168</v>
      </c>
      <c r="AT317" s="24" t="s">
        <v>163</v>
      </c>
      <c r="AU317" s="24" t="s">
        <v>83</v>
      </c>
      <c r="AY317" s="24" t="s">
        <v>161</v>
      </c>
      <c r="BE317" s="193">
        <f>IF(N317="základní",J317,0)</f>
        <v>0</v>
      </c>
      <c r="BF317" s="193">
        <f>IF(N317="snížená",J317,0)</f>
        <v>0</v>
      </c>
      <c r="BG317" s="193">
        <f>IF(N317="zákl. přenesená",J317,0)</f>
        <v>0</v>
      </c>
      <c r="BH317" s="193">
        <f>IF(N317="sníž. přenesená",J317,0)</f>
        <v>0</v>
      </c>
      <c r="BI317" s="193">
        <f>IF(N317="nulová",J317,0)</f>
        <v>0</v>
      </c>
      <c r="BJ317" s="24" t="s">
        <v>80</v>
      </c>
      <c r="BK317" s="193">
        <f>ROUND(I317*H317,2)</f>
        <v>0</v>
      </c>
      <c r="BL317" s="24" t="s">
        <v>168</v>
      </c>
      <c r="BM317" s="24" t="s">
        <v>910</v>
      </c>
    </row>
    <row r="318" spans="2:65" s="12" customFormat="1" ht="13.5">
      <c r="B318" s="198"/>
      <c r="D318" s="199" t="s">
        <v>172</v>
      </c>
      <c r="E318" s="200" t="s">
        <v>5</v>
      </c>
      <c r="F318" s="201" t="s">
        <v>838</v>
      </c>
      <c r="H318" s="202">
        <v>165.65</v>
      </c>
      <c r="I318" s="203"/>
      <c r="L318" s="198"/>
      <c r="M318" s="204"/>
      <c r="N318" s="205"/>
      <c r="O318" s="205"/>
      <c r="P318" s="205"/>
      <c r="Q318" s="205"/>
      <c r="R318" s="205"/>
      <c r="S318" s="205"/>
      <c r="T318" s="206"/>
      <c r="AT318" s="207" t="s">
        <v>172</v>
      </c>
      <c r="AU318" s="207" t="s">
        <v>83</v>
      </c>
      <c r="AV318" s="12" t="s">
        <v>83</v>
      </c>
      <c r="AW318" s="12" t="s">
        <v>35</v>
      </c>
      <c r="AX318" s="12" t="s">
        <v>80</v>
      </c>
      <c r="AY318" s="207" t="s">
        <v>161</v>
      </c>
    </row>
    <row r="319" spans="2:65" s="1" customFormat="1" ht="22.5" customHeight="1">
      <c r="B319" s="181"/>
      <c r="C319" s="182" t="s">
        <v>471</v>
      </c>
      <c r="D319" s="182" t="s">
        <v>163</v>
      </c>
      <c r="E319" s="183" t="s">
        <v>911</v>
      </c>
      <c r="F319" s="184" t="s">
        <v>912</v>
      </c>
      <c r="G319" s="185" t="s">
        <v>338</v>
      </c>
      <c r="H319" s="186">
        <v>1</v>
      </c>
      <c r="I319" s="187"/>
      <c r="J319" s="188">
        <f>ROUND(I319*H319,2)</f>
        <v>0</v>
      </c>
      <c r="K319" s="184" t="s">
        <v>5</v>
      </c>
      <c r="L319" s="41"/>
      <c r="M319" s="189" t="s">
        <v>5</v>
      </c>
      <c r="N319" s="190" t="s">
        <v>43</v>
      </c>
      <c r="O319" s="42"/>
      <c r="P319" s="191">
        <f>O319*H319</f>
        <v>0</v>
      </c>
      <c r="Q319" s="191">
        <v>0</v>
      </c>
      <c r="R319" s="191">
        <f>Q319*H319</f>
        <v>0</v>
      </c>
      <c r="S319" s="191">
        <v>0</v>
      </c>
      <c r="T319" s="192">
        <f>S319*H319</f>
        <v>0</v>
      </c>
      <c r="AR319" s="24" t="s">
        <v>168</v>
      </c>
      <c r="AT319" s="24" t="s">
        <v>163</v>
      </c>
      <c r="AU319" s="24" t="s">
        <v>83</v>
      </c>
      <c r="AY319" s="24" t="s">
        <v>161</v>
      </c>
      <c r="BE319" s="193">
        <f>IF(N319="základní",J319,0)</f>
        <v>0</v>
      </c>
      <c r="BF319" s="193">
        <f>IF(N319="snížená",J319,0)</f>
        <v>0</v>
      </c>
      <c r="BG319" s="193">
        <f>IF(N319="zákl. přenesená",J319,0)</f>
        <v>0</v>
      </c>
      <c r="BH319" s="193">
        <f>IF(N319="sníž. přenesená",J319,0)</f>
        <v>0</v>
      </c>
      <c r="BI319" s="193">
        <f>IF(N319="nulová",J319,0)</f>
        <v>0</v>
      </c>
      <c r="BJ319" s="24" t="s">
        <v>80</v>
      </c>
      <c r="BK319" s="193">
        <f>ROUND(I319*H319,2)</f>
        <v>0</v>
      </c>
      <c r="BL319" s="24" t="s">
        <v>168</v>
      </c>
      <c r="BM319" s="24" t="s">
        <v>913</v>
      </c>
    </row>
    <row r="320" spans="2:65" s="12" customFormat="1" ht="13.5">
      <c r="B320" s="198"/>
      <c r="D320" s="194" t="s">
        <v>172</v>
      </c>
      <c r="E320" s="207" t="s">
        <v>5</v>
      </c>
      <c r="F320" s="208" t="s">
        <v>846</v>
      </c>
      <c r="H320" s="209">
        <v>1</v>
      </c>
      <c r="I320" s="203"/>
      <c r="L320" s="198"/>
      <c r="M320" s="204"/>
      <c r="N320" s="205"/>
      <c r="O320" s="205"/>
      <c r="P320" s="205"/>
      <c r="Q320" s="205"/>
      <c r="R320" s="205"/>
      <c r="S320" s="205"/>
      <c r="T320" s="206"/>
      <c r="AT320" s="207" t="s">
        <v>172</v>
      </c>
      <c r="AU320" s="207" t="s">
        <v>83</v>
      </c>
      <c r="AV320" s="12" t="s">
        <v>83</v>
      </c>
      <c r="AW320" s="12" t="s">
        <v>35</v>
      </c>
      <c r="AX320" s="12" t="s">
        <v>80</v>
      </c>
      <c r="AY320" s="207" t="s">
        <v>161</v>
      </c>
    </row>
    <row r="321" spans="2:65" s="11" customFormat="1" ht="29.85" customHeight="1">
      <c r="B321" s="167"/>
      <c r="D321" s="178" t="s">
        <v>71</v>
      </c>
      <c r="E321" s="179" t="s">
        <v>226</v>
      </c>
      <c r="F321" s="179" t="s">
        <v>524</v>
      </c>
      <c r="I321" s="170"/>
      <c r="J321" s="180">
        <f>BK321</f>
        <v>0</v>
      </c>
      <c r="L321" s="167"/>
      <c r="M321" s="172"/>
      <c r="N321" s="173"/>
      <c r="O321" s="173"/>
      <c r="P321" s="174">
        <f>SUM(P322:P323)</f>
        <v>0</v>
      </c>
      <c r="Q321" s="173"/>
      <c r="R321" s="174">
        <f>SUM(R322:R323)</f>
        <v>0</v>
      </c>
      <c r="S321" s="173"/>
      <c r="T321" s="175">
        <f>SUM(T322:T323)</f>
        <v>1.6181999999999999</v>
      </c>
      <c r="AR321" s="168" t="s">
        <v>80</v>
      </c>
      <c r="AT321" s="176" t="s">
        <v>71</v>
      </c>
      <c r="AU321" s="176" t="s">
        <v>80</v>
      </c>
      <c r="AY321" s="168" t="s">
        <v>161</v>
      </c>
      <c r="BK321" s="177">
        <f>SUM(BK322:BK323)</f>
        <v>0</v>
      </c>
    </row>
    <row r="322" spans="2:65" s="1" customFormat="1" ht="22.5" customHeight="1">
      <c r="B322" s="181"/>
      <c r="C322" s="182" t="s">
        <v>476</v>
      </c>
      <c r="D322" s="182" t="s">
        <v>163</v>
      </c>
      <c r="E322" s="183" t="s">
        <v>914</v>
      </c>
      <c r="F322" s="184" t="s">
        <v>915</v>
      </c>
      <c r="G322" s="185" t="s">
        <v>183</v>
      </c>
      <c r="H322" s="186">
        <v>17.399999999999999</v>
      </c>
      <c r="I322" s="187"/>
      <c r="J322" s="188">
        <f>ROUND(I322*H322,2)</f>
        <v>0</v>
      </c>
      <c r="K322" s="184" t="s">
        <v>167</v>
      </c>
      <c r="L322" s="41"/>
      <c r="M322" s="189" t="s">
        <v>5</v>
      </c>
      <c r="N322" s="190" t="s">
        <v>43</v>
      </c>
      <c r="O322" s="42"/>
      <c r="P322" s="191">
        <f>O322*H322</f>
        <v>0</v>
      </c>
      <c r="Q322" s="191">
        <v>0</v>
      </c>
      <c r="R322" s="191">
        <f>Q322*H322</f>
        <v>0</v>
      </c>
      <c r="S322" s="191">
        <v>9.2999999999999999E-2</v>
      </c>
      <c r="T322" s="192">
        <f>S322*H322</f>
        <v>1.6181999999999999</v>
      </c>
      <c r="AR322" s="24" t="s">
        <v>168</v>
      </c>
      <c r="AT322" s="24" t="s">
        <v>163</v>
      </c>
      <c r="AU322" s="24" t="s">
        <v>83</v>
      </c>
      <c r="AY322" s="24" t="s">
        <v>161</v>
      </c>
      <c r="BE322" s="193">
        <f>IF(N322="základní",J322,0)</f>
        <v>0</v>
      </c>
      <c r="BF322" s="193">
        <f>IF(N322="snížená",J322,0)</f>
        <v>0</v>
      </c>
      <c r="BG322" s="193">
        <f>IF(N322="zákl. přenesená",J322,0)</f>
        <v>0</v>
      </c>
      <c r="BH322" s="193">
        <f>IF(N322="sníž. přenesená",J322,0)</f>
        <v>0</v>
      </c>
      <c r="BI322" s="193">
        <f>IF(N322="nulová",J322,0)</f>
        <v>0</v>
      </c>
      <c r="BJ322" s="24" t="s">
        <v>80</v>
      </c>
      <c r="BK322" s="193">
        <f>ROUND(I322*H322,2)</f>
        <v>0</v>
      </c>
      <c r="BL322" s="24" t="s">
        <v>168</v>
      </c>
      <c r="BM322" s="24" t="s">
        <v>916</v>
      </c>
    </row>
    <row r="323" spans="2:65" s="12" customFormat="1" ht="13.5">
      <c r="B323" s="198"/>
      <c r="D323" s="194" t="s">
        <v>172</v>
      </c>
      <c r="E323" s="207" t="s">
        <v>5</v>
      </c>
      <c r="F323" s="208" t="s">
        <v>917</v>
      </c>
      <c r="H323" s="209">
        <v>17.399999999999999</v>
      </c>
      <c r="I323" s="203"/>
      <c r="L323" s="198"/>
      <c r="M323" s="204"/>
      <c r="N323" s="205"/>
      <c r="O323" s="205"/>
      <c r="P323" s="205"/>
      <c r="Q323" s="205"/>
      <c r="R323" s="205"/>
      <c r="S323" s="205"/>
      <c r="T323" s="206"/>
      <c r="AT323" s="207" t="s">
        <v>172</v>
      </c>
      <c r="AU323" s="207" t="s">
        <v>83</v>
      </c>
      <c r="AV323" s="12" t="s">
        <v>83</v>
      </c>
      <c r="AW323" s="12" t="s">
        <v>35</v>
      </c>
      <c r="AX323" s="12" t="s">
        <v>80</v>
      </c>
      <c r="AY323" s="207" t="s">
        <v>161</v>
      </c>
    </row>
    <row r="324" spans="2:65" s="11" customFormat="1" ht="29.85" customHeight="1">
      <c r="B324" s="167"/>
      <c r="D324" s="178" t="s">
        <v>71</v>
      </c>
      <c r="E324" s="179" t="s">
        <v>689</v>
      </c>
      <c r="F324" s="179" t="s">
        <v>690</v>
      </c>
      <c r="I324" s="170"/>
      <c r="J324" s="180">
        <f>BK324</f>
        <v>0</v>
      </c>
      <c r="L324" s="167"/>
      <c r="M324" s="172"/>
      <c r="N324" s="173"/>
      <c r="O324" s="173"/>
      <c r="P324" s="174">
        <f>SUM(P325:P333)</f>
        <v>0</v>
      </c>
      <c r="Q324" s="173"/>
      <c r="R324" s="174">
        <f>SUM(R325:R333)</f>
        <v>0</v>
      </c>
      <c r="S324" s="173"/>
      <c r="T324" s="175">
        <f>SUM(T325:T333)</f>
        <v>0</v>
      </c>
      <c r="AR324" s="168" t="s">
        <v>80</v>
      </c>
      <c r="AT324" s="176" t="s">
        <v>71</v>
      </c>
      <c r="AU324" s="176" t="s">
        <v>80</v>
      </c>
      <c r="AY324" s="168" t="s">
        <v>161</v>
      </c>
      <c r="BK324" s="177">
        <f>SUM(BK325:BK333)</f>
        <v>0</v>
      </c>
    </row>
    <row r="325" spans="2:65" s="1" customFormat="1" ht="31.5" customHeight="1">
      <c r="B325" s="181"/>
      <c r="C325" s="182" t="s">
        <v>482</v>
      </c>
      <c r="D325" s="182" t="s">
        <v>163</v>
      </c>
      <c r="E325" s="183" t="s">
        <v>692</v>
      </c>
      <c r="F325" s="184" t="s">
        <v>693</v>
      </c>
      <c r="G325" s="185" t="s">
        <v>277</v>
      </c>
      <c r="H325" s="186">
        <v>3.7589999999999999</v>
      </c>
      <c r="I325" s="187"/>
      <c r="J325" s="188">
        <f>ROUND(I325*H325,2)</f>
        <v>0</v>
      </c>
      <c r="K325" s="184" t="s">
        <v>167</v>
      </c>
      <c r="L325" s="41"/>
      <c r="M325" s="189" t="s">
        <v>5</v>
      </c>
      <c r="N325" s="190" t="s">
        <v>43</v>
      </c>
      <c r="O325" s="42"/>
      <c r="P325" s="191">
        <f>O325*H325</f>
        <v>0</v>
      </c>
      <c r="Q325" s="191">
        <v>0</v>
      </c>
      <c r="R325" s="191">
        <f>Q325*H325</f>
        <v>0</v>
      </c>
      <c r="S325" s="191">
        <v>0</v>
      </c>
      <c r="T325" s="192">
        <f>S325*H325</f>
        <v>0</v>
      </c>
      <c r="AR325" s="24" t="s">
        <v>168</v>
      </c>
      <c r="AT325" s="24" t="s">
        <v>163</v>
      </c>
      <c r="AU325" s="24" t="s">
        <v>83</v>
      </c>
      <c r="AY325" s="24" t="s">
        <v>161</v>
      </c>
      <c r="BE325" s="193">
        <f>IF(N325="základní",J325,0)</f>
        <v>0</v>
      </c>
      <c r="BF325" s="193">
        <f>IF(N325="snížená",J325,0)</f>
        <v>0</v>
      </c>
      <c r="BG325" s="193">
        <f>IF(N325="zákl. přenesená",J325,0)</f>
        <v>0</v>
      </c>
      <c r="BH325" s="193">
        <f>IF(N325="sníž. přenesená",J325,0)</f>
        <v>0</v>
      </c>
      <c r="BI325" s="193">
        <f>IF(N325="nulová",J325,0)</f>
        <v>0</v>
      </c>
      <c r="BJ325" s="24" t="s">
        <v>80</v>
      </c>
      <c r="BK325" s="193">
        <f>ROUND(I325*H325,2)</f>
        <v>0</v>
      </c>
      <c r="BL325" s="24" t="s">
        <v>168</v>
      </c>
      <c r="BM325" s="24" t="s">
        <v>918</v>
      </c>
    </row>
    <row r="326" spans="2:65" s="1" customFormat="1" ht="94.5">
      <c r="B326" s="41"/>
      <c r="D326" s="199" t="s">
        <v>170</v>
      </c>
      <c r="F326" s="240" t="s">
        <v>695</v>
      </c>
      <c r="I326" s="196"/>
      <c r="L326" s="41"/>
      <c r="M326" s="197"/>
      <c r="N326" s="42"/>
      <c r="O326" s="42"/>
      <c r="P326" s="42"/>
      <c r="Q326" s="42"/>
      <c r="R326" s="42"/>
      <c r="S326" s="42"/>
      <c r="T326" s="70"/>
      <c r="AT326" s="24" t="s">
        <v>170</v>
      </c>
      <c r="AU326" s="24" t="s">
        <v>83</v>
      </c>
    </row>
    <row r="327" spans="2:65" s="1" customFormat="1" ht="31.5" customHeight="1">
      <c r="B327" s="181"/>
      <c r="C327" s="182" t="s">
        <v>486</v>
      </c>
      <c r="D327" s="182" t="s">
        <v>163</v>
      </c>
      <c r="E327" s="183" t="s">
        <v>697</v>
      </c>
      <c r="F327" s="184" t="s">
        <v>698</v>
      </c>
      <c r="G327" s="185" t="s">
        <v>277</v>
      </c>
      <c r="H327" s="186">
        <v>78.938999999999993</v>
      </c>
      <c r="I327" s="187"/>
      <c r="J327" s="188">
        <f>ROUND(I327*H327,2)</f>
        <v>0</v>
      </c>
      <c r="K327" s="184" t="s">
        <v>167</v>
      </c>
      <c r="L327" s="41"/>
      <c r="M327" s="189" t="s">
        <v>5</v>
      </c>
      <c r="N327" s="190" t="s">
        <v>43</v>
      </c>
      <c r="O327" s="42"/>
      <c r="P327" s="191">
        <f>O327*H327</f>
        <v>0</v>
      </c>
      <c r="Q327" s="191">
        <v>0</v>
      </c>
      <c r="R327" s="191">
        <f>Q327*H327</f>
        <v>0</v>
      </c>
      <c r="S327" s="191">
        <v>0</v>
      </c>
      <c r="T327" s="192">
        <f>S327*H327</f>
        <v>0</v>
      </c>
      <c r="AR327" s="24" t="s">
        <v>168</v>
      </c>
      <c r="AT327" s="24" t="s">
        <v>163</v>
      </c>
      <c r="AU327" s="24" t="s">
        <v>83</v>
      </c>
      <c r="AY327" s="24" t="s">
        <v>161</v>
      </c>
      <c r="BE327" s="193">
        <f>IF(N327="základní",J327,0)</f>
        <v>0</v>
      </c>
      <c r="BF327" s="193">
        <f>IF(N327="snížená",J327,0)</f>
        <v>0</v>
      </c>
      <c r="BG327" s="193">
        <f>IF(N327="zákl. přenesená",J327,0)</f>
        <v>0</v>
      </c>
      <c r="BH327" s="193">
        <f>IF(N327="sníž. přenesená",J327,0)</f>
        <v>0</v>
      </c>
      <c r="BI327" s="193">
        <f>IF(N327="nulová",J327,0)</f>
        <v>0</v>
      </c>
      <c r="BJ327" s="24" t="s">
        <v>80</v>
      </c>
      <c r="BK327" s="193">
        <f>ROUND(I327*H327,2)</f>
        <v>0</v>
      </c>
      <c r="BL327" s="24" t="s">
        <v>168</v>
      </c>
      <c r="BM327" s="24" t="s">
        <v>919</v>
      </c>
    </row>
    <row r="328" spans="2:65" s="1" customFormat="1" ht="94.5">
      <c r="B328" s="41"/>
      <c r="D328" s="194" t="s">
        <v>170</v>
      </c>
      <c r="F328" s="195" t="s">
        <v>695</v>
      </c>
      <c r="I328" s="196"/>
      <c r="L328" s="41"/>
      <c r="M328" s="197"/>
      <c r="N328" s="42"/>
      <c r="O328" s="42"/>
      <c r="P328" s="42"/>
      <c r="Q328" s="42"/>
      <c r="R328" s="42"/>
      <c r="S328" s="42"/>
      <c r="T328" s="70"/>
      <c r="AT328" s="24" t="s">
        <v>170</v>
      </c>
      <c r="AU328" s="24" t="s">
        <v>83</v>
      </c>
    </row>
    <row r="329" spans="2:65" s="12" customFormat="1" ht="13.5">
      <c r="B329" s="198"/>
      <c r="D329" s="199" t="s">
        <v>172</v>
      </c>
      <c r="F329" s="201" t="s">
        <v>920</v>
      </c>
      <c r="H329" s="202">
        <v>78.938999999999993</v>
      </c>
      <c r="I329" s="203"/>
      <c r="L329" s="198"/>
      <c r="M329" s="204"/>
      <c r="N329" s="205"/>
      <c r="O329" s="205"/>
      <c r="P329" s="205"/>
      <c r="Q329" s="205"/>
      <c r="R329" s="205"/>
      <c r="S329" s="205"/>
      <c r="T329" s="206"/>
      <c r="AT329" s="207" t="s">
        <v>172</v>
      </c>
      <c r="AU329" s="207" t="s">
        <v>83</v>
      </c>
      <c r="AV329" s="12" t="s">
        <v>83</v>
      </c>
      <c r="AW329" s="12" t="s">
        <v>6</v>
      </c>
      <c r="AX329" s="12" t="s">
        <v>80</v>
      </c>
      <c r="AY329" s="207" t="s">
        <v>161</v>
      </c>
    </row>
    <row r="330" spans="2:65" s="1" customFormat="1" ht="22.5" customHeight="1">
      <c r="B330" s="181"/>
      <c r="C330" s="182" t="s">
        <v>490</v>
      </c>
      <c r="D330" s="182" t="s">
        <v>163</v>
      </c>
      <c r="E330" s="183" t="s">
        <v>702</v>
      </c>
      <c r="F330" s="184" t="s">
        <v>703</v>
      </c>
      <c r="G330" s="185" t="s">
        <v>277</v>
      </c>
      <c r="H330" s="186">
        <v>3.7589999999999999</v>
      </c>
      <c r="I330" s="187"/>
      <c r="J330" s="188">
        <f>ROUND(I330*H330,2)</f>
        <v>0</v>
      </c>
      <c r="K330" s="184" t="s">
        <v>167</v>
      </c>
      <c r="L330" s="41"/>
      <c r="M330" s="189" t="s">
        <v>5</v>
      </c>
      <c r="N330" s="190" t="s">
        <v>43</v>
      </c>
      <c r="O330" s="42"/>
      <c r="P330" s="191">
        <f>O330*H330</f>
        <v>0</v>
      </c>
      <c r="Q330" s="191">
        <v>0</v>
      </c>
      <c r="R330" s="191">
        <f>Q330*H330</f>
        <v>0</v>
      </c>
      <c r="S330" s="191">
        <v>0</v>
      </c>
      <c r="T330" s="192">
        <f>S330*H330</f>
        <v>0</v>
      </c>
      <c r="AR330" s="24" t="s">
        <v>168</v>
      </c>
      <c r="AT330" s="24" t="s">
        <v>163</v>
      </c>
      <c r="AU330" s="24" t="s">
        <v>83</v>
      </c>
      <c r="AY330" s="24" t="s">
        <v>161</v>
      </c>
      <c r="BE330" s="193">
        <f>IF(N330="základní",J330,0)</f>
        <v>0</v>
      </c>
      <c r="BF330" s="193">
        <f>IF(N330="snížená",J330,0)</f>
        <v>0</v>
      </c>
      <c r="BG330" s="193">
        <f>IF(N330="zákl. přenesená",J330,0)</f>
        <v>0</v>
      </c>
      <c r="BH330" s="193">
        <f>IF(N330="sníž. přenesená",J330,0)</f>
        <v>0</v>
      </c>
      <c r="BI330" s="193">
        <f>IF(N330="nulová",J330,0)</f>
        <v>0</v>
      </c>
      <c r="BJ330" s="24" t="s">
        <v>80</v>
      </c>
      <c r="BK330" s="193">
        <f>ROUND(I330*H330,2)</f>
        <v>0</v>
      </c>
      <c r="BL330" s="24" t="s">
        <v>168</v>
      </c>
      <c r="BM330" s="24" t="s">
        <v>921</v>
      </c>
    </row>
    <row r="331" spans="2:65" s="1" customFormat="1" ht="40.5">
      <c r="B331" s="41"/>
      <c r="D331" s="199" t="s">
        <v>170</v>
      </c>
      <c r="F331" s="240" t="s">
        <v>705</v>
      </c>
      <c r="I331" s="196"/>
      <c r="L331" s="41"/>
      <c r="M331" s="197"/>
      <c r="N331" s="42"/>
      <c r="O331" s="42"/>
      <c r="P331" s="42"/>
      <c r="Q331" s="42"/>
      <c r="R331" s="42"/>
      <c r="S331" s="42"/>
      <c r="T331" s="70"/>
      <c r="AT331" s="24" t="s">
        <v>170</v>
      </c>
      <c r="AU331" s="24" t="s">
        <v>83</v>
      </c>
    </row>
    <row r="332" spans="2:65" s="1" customFormat="1" ht="22.5" customHeight="1">
      <c r="B332" s="181"/>
      <c r="C332" s="182" t="s">
        <v>494</v>
      </c>
      <c r="D332" s="182" t="s">
        <v>163</v>
      </c>
      <c r="E332" s="183" t="s">
        <v>922</v>
      </c>
      <c r="F332" s="184" t="s">
        <v>923</v>
      </c>
      <c r="G332" s="185" t="s">
        <v>277</v>
      </c>
      <c r="H332" s="186">
        <v>3.7589999999999999</v>
      </c>
      <c r="I332" s="187"/>
      <c r="J332" s="188">
        <f>ROUND(I332*H332,2)</f>
        <v>0</v>
      </c>
      <c r="K332" s="184" t="s">
        <v>167</v>
      </c>
      <c r="L332" s="41"/>
      <c r="M332" s="189" t="s">
        <v>5</v>
      </c>
      <c r="N332" s="190" t="s">
        <v>43</v>
      </c>
      <c r="O332" s="42"/>
      <c r="P332" s="191">
        <f>O332*H332</f>
        <v>0</v>
      </c>
      <c r="Q332" s="191">
        <v>0</v>
      </c>
      <c r="R332" s="191">
        <f>Q332*H332</f>
        <v>0</v>
      </c>
      <c r="S332" s="191">
        <v>0</v>
      </c>
      <c r="T332" s="192">
        <f>S332*H332</f>
        <v>0</v>
      </c>
      <c r="AR332" s="24" t="s">
        <v>168</v>
      </c>
      <c r="AT332" s="24" t="s">
        <v>163</v>
      </c>
      <c r="AU332" s="24" t="s">
        <v>83</v>
      </c>
      <c r="AY332" s="24" t="s">
        <v>161</v>
      </c>
      <c r="BE332" s="193">
        <f>IF(N332="základní",J332,0)</f>
        <v>0</v>
      </c>
      <c r="BF332" s="193">
        <f>IF(N332="snížená",J332,0)</f>
        <v>0</v>
      </c>
      <c r="BG332" s="193">
        <f>IF(N332="zákl. přenesená",J332,0)</f>
        <v>0</v>
      </c>
      <c r="BH332" s="193">
        <f>IF(N332="sníž. přenesená",J332,0)</f>
        <v>0</v>
      </c>
      <c r="BI332" s="193">
        <f>IF(N332="nulová",J332,0)</f>
        <v>0</v>
      </c>
      <c r="BJ332" s="24" t="s">
        <v>80</v>
      </c>
      <c r="BK332" s="193">
        <f>ROUND(I332*H332,2)</f>
        <v>0</v>
      </c>
      <c r="BL332" s="24" t="s">
        <v>168</v>
      </c>
      <c r="BM332" s="24" t="s">
        <v>924</v>
      </c>
    </row>
    <row r="333" spans="2:65" s="1" customFormat="1" ht="67.5">
      <c r="B333" s="41"/>
      <c r="D333" s="194" t="s">
        <v>170</v>
      </c>
      <c r="F333" s="195" t="s">
        <v>710</v>
      </c>
      <c r="I333" s="196"/>
      <c r="L333" s="41"/>
      <c r="M333" s="197"/>
      <c r="N333" s="42"/>
      <c r="O333" s="42"/>
      <c r="P333" s="42"/>
      <c r="Q333" s="42"/>
      <c r="R333" s="42"/>
      <c r="S333" s="42"/>
      <c r="T333" s="70"/>
      <c r="AT333" s="24" t="s">
        <v>170</v>
      </c>
      <c r="AU333" s="24" t="s">
        <v>83</v>
      </c>
    </row>
    <row r="334" spans="2:65" s="11" customFormat="1" ht="29.85" customHeight="1">
      <c r="B334" s="167"/>
      <c r="D334" s="178" t="s">
        <v>71</v>
      </c>
      <c r="E334" s="179" t="s">
        <v>711</v>
      </c>
      <c r="F334" s="179" t="s">
        <v>712</v>
      </c>
      <c r="I334" s="170"/>
      <c r="J334" s="180">
        <f>BK334</f>
        <v>0</v>
      </c>
      <c r="L334" s="167"/>
      <c r="M334" s="172"/>
      <c r="N334" s="173"/>
      <c r="O334" s="173"/>
      <c r="P334" s="174">
        <f>SUM(P335:P336)</f>
        <v>0</v>
      </c>
      <c r="Q334" s="173"/>
      <c r="R334" s="174">
        <f>SUM(R335:R336)</f>
        <v>0</v>
      </c>
      <c r="S334" s="173"/>
      <c r="T334" s="175">
        <f>SUM(T335:T336)</f>
        <v>0</v>
      </c>
      <c r="AR334" s="168" t="s">
        <v>80</v>
      </c>
      <c r="AT334" s="176" t="s">
        <v>71</v>
      </c>
      <c r="AU334" s="176" t="s">
        <v>80</v>
      </c>
      <c r="AY334" s="168" t="s">
        <v>161</v>
      </c>
      <c r="BK334" s="177">
        <f>SUM(BK335:BK336)</f>
        <v>0</v>
      </c>
    </row>
    <row r="335" spans="2:65" s="1" customFormat="1" ht="44.25" customHeight="1">
      <c r="B335" s="181"/>
      <c r="C335" s="182" t="s">
        <v>498</v>
      </c>
      <c r="D335" s="182" t="s">
        <v>163</v>
      </c>
      <c r="E335" s="183" t="s">
        <v>925</v>
      </c>
      <c r="F335" s="184" t="s">
        <v>926</v>
      </c>
      <c r="G335" s="185" t="s">
        <v>277</v>
      </c>
      <c r="H335" s="186">
        <v>178.214</v>
      </c>
      <c r="I335" s="187"/>
      <c r="J335" s="188">
        <f>ROUND(I335*H335,2)</f>
        <v>0</v>
      </c>
      <c r="K335" s="184" t="s">
        <v>167</v>
      </c>
      <c r="L335" s="41"/>
      <c r="M335" s="189" t="s">
        <v>5</v>
      </c>
      <c r="N335" s="190" t="s">
        <v>43</v>
      </c>
      <c r="O335" s="42"/>
      <c r="P335" s="191">
        <f>O335*H335</f>
        <v>0</v>
      </c>
      <c r="Q335" s="191">
        <v>0</v>
      </c>
      <c r="R335" s="191">
        <f>Q335*H335</f>
        <v>0</v>
      </c>
      <c r="S335" s="191">
        <v>0</v>
      </c>
      <c r="T335" s="192">
        <f>S335*H335</f>
        <v>0</v>
      </c>
      <c r="AR335" s="24" t="s">
        <v>168</v>
      </c>
      <c r="AT335" s="24" t="s">
        <v>163</v>
      </c>
      <c r="AU335" s="24" t="s">
        <v>83</v>
      </c>
      <c r="AY335" s="24" t="s">
        <v>161</v>
      </c>
      <c r="BE335" s="193">
        <f>IF(N335="základní",J335,0)</f>
        <v>0</v>
      </c>
      <c r="BF335" s="193">
        <f>IF(N335="snížená",J335,0)</f>
        <v>0</v>
      </c>
      <c r="BG335" s="193">
        <f>IF(N335="zákl. přenesená",J335,0)</f>
        <v>0</v>
      </c>
      <c r="BH335" s="193">
        <f>IF(N335="sníž. přenesená",J335,0)</f>
        <v>0</v>
      </c>
      <c r="BI335" s="193">
        <f>IF(N335="nulová",J335,0)</f>
        <v>0</v>
      </c>
      <c r="BJ335" s="24" t="s">
        <v>80</v>
      </c>
      <c r="BK335" s="193">
        <f>ROUND(I335*H335,2)</f>
        <v>0</v>
      </c>
      <c r="BL335" s="24" t="s">
        <v>168</v>
      </c>
      <c r="BM335" s="24" t="s">
        <v>927</v>
      </c>
    </row>
    <row r="336" spans="2:65" s="1" customFormat="1" ht="54">
      <c r="B336" s="41"/>
      <c r="D336" s="194" t="s">
        <v>170</v>
      </c>
      <c r="F336" s="195" t="s">
        <v>928</v>
      </c>
      <c r="I336" s="196"/>
      <c r="L336" s="41"/>
      <c r="M336" s="241"/>
      <c r="N336" s="242"/>
      <c r="O336" s="242"/>
      <c r="P336" s="242"/>
      <c r="Q336" s="242"/>
      <c r="R336" s="242"/>
      <c r="S336" s="242"/>
      <c r="T336" s="243"/>
      <c r="AT336" s="24" t="s">
        <v>170</v>
      </c>
      <c r="AU336" s="24" t="s">
        <v>83</v>
      </c>
    </row>
    <row r="337" spans="2:12" s="1" customFormat="1" ht="6.95" customHeight="1">
      <c r="B337" s="56"/>
      <c r="C337" s="57"/>
      <c r="D337" s="57"/>
      <c r="E337" s="57"/>
      <c r="F337" s="57"/>
      <c r="G337" s="57"/>
      <c r="H337" s="57"/>
      <c r="I337" s="134"/>
      <c r="J337" s="57"/>
      <c r="K337" s="57"/>
      <c r="L337" s="41"/>
    </row>
  </sheetData>
  <autoFilter ref="C89:K336"/>
  <mergeCells count="12">
    <mergeCell ref="G1:H1"/>
    <mergeCell ref="L2:V2"/>
    <mergeCell ref="E49:H49"/>
    <mergeCell ref="E51:H51"/>
    <mergeCell ref="E78:H78"/>
    <mergeCell ref="E80:H80"/>
    <mergeCell ref="E82:H82"/>
    <mergeCell ref="E7:H7"/>
    <mergeCell ref="E9:H9"/>
    <mergeCell ref="E11:H11"/>
    <mergeCell ref="E26:H26"/>
    <mergeCell ref="E47:H47"/>
  </mergeCells>
  <hyperlinks>
    <hyperlink ref="F1:G1" location="C2" display="1) Krycí list soupisu"/>
    <hyperlink ref="G1:H1" location="C58" display="2) Rekapitulace"/>
    <hyperlink ref="J1" location="C89"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4.xml><?xml version="1.0" encoding="utf-8"?>
<worksheet xmlns="http://schemas.openxmlformats.org/spreadsheetml/2006/main" xmlns:r="http://schemas.openxmlformats.org/officeDocument/2006/relationships">
  <sheetPr>
    <pageSetUpPr fitToPage="1"/>
  </sheetPr>
  <dimension ref="A1:BR236"/>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93</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718</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929</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87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ROUND(J87,2)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ROUND(SUM(BE87:BE235), 2)</f>
        <v>0</v>
      </c>
      <c r="G32" s="42"/>
      <c r="H32" s="42"/>
      <c r="I32" s="126">
        <v>0.21</v>
      </c>
      <c r="J32" s="125">
        <f>ROUND(ROUND((SUM(BE87:BE235)), 2)*I32, 2)</f>
        <v>0</v>
      </c>
      <c r="K32" s="45"/>
    </row>
    <row r="33" spans="2:11" s="1" customFormat="1" ht="14.45" customHeight="1">
      <c r="B33" s="41"/>
      <c r="C33" s="42"/>
      <c r="D33" s="42"/>
      <c r="E33" s="49" t="s">
        <v>44</v>
      </c>
      <c r="F33" s="125">
        <f>ROUND(SUM(BF87:BF235), 2)</f>
        <v>0</v>
      </c>
      <c r="G33" s="42"/>
      <c r="H33" s="42"/>
      <c r="I33" s="126">
        <v>0.15</v>
      </c>
      <c r="J33" s="125">
        <f>ROUND(ROUND((SUM(BF87:BF235)), 2)*I33, 2)</f>
        <v>0</v>
      </c>
      <c r="K33" s="45"/>
    </row>
    <row r="34" spans="2:11" s="1" customFormat="1" ht="14.45" hidden="1" customHeight="1">
      <c r="B34" s="41"/>
      <c r="C34" s="42"/>
      <c r="D34" s="42"/>
      <c r="E34" s="49" t="s">
        <v>45</v>
      </c>
      <c r="F34" s="125">
        <f>ROUND(SUM(BG87:BG235), 2)</f>
        <v>0</v>
      </c>
      <c r="G34" s="42"/>
      <c r="H34" s="42"/>
      <c r="I34" s="126">
        <v>0.21</v>
      </c>
      <c r="J34" s="125">
        <v>0</v>
      </c>
      <c r="K34" s="45"/>
    </row>
    <row r="35" spans="2:11" s="1" customFormat="1" ht="14.45" hidden="1" customHeight="1">
      <c r="B35" s="41"/>
      <c r="C35" s="42"/>
      <c r="D35" s="42"/>
      <c r="E35" s="49" t="s">
        <v>46</v>
      </c>
      <c r="F35" s="125">
        <f>ROUND(SUM(BH87:BH235), 2)</f>
        <v>0</v>
      </c>
      <c r="G35" s="42"/>
      <c r="H35" s="42"/>
      <c r="I35" s="126">
        <v>0.15</v>
      </c>
      <c r="J35" s="125">
        <v>0</v>
      </c>
      <c r="K35" s="45"/>
    </row>
    <row r="36" spans="2:11" s="1" customFormat="1" ht="14.45" hidden="1" customHeight="1">
      <c r="B36" s="41"/>
      <c r="C36" s="42"/>
      <c r="D36" s="42"/>
      <c r="E36" s="49" t="s">
        <v>47</v>
      </c>
      <c r="F36" s="125">
        <f>ROUND(SUM(BI87:BI235),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718</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22 - přípojky</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J87</f>
        <v>0</v>
      </c>
      <c r="K60" s="45"/>
      <c r="AU60" s="24" t="s">
        <v>134</v>
      </c>
    </row>
    <row r="61" spans="2:47" s="8" customFormat="1" ht="24.95" customHeight="1">
      <c r="B61" s="142"/>
      <c r="C61" s="143"/>
      <c r="D61" s="144" t="s">
        <v>135</v>
      </c>
      <c r="E61" s="145"/>
      <c r="F61" s="145"/>
      <c r="G61" s="145"/>
      <c r="H61" s="145"/>
      <c r="I61" s="146"/>
      <c r="J61" s="147">
        <f>J88</f>
        <v>0</v>
      </c>
      <c r="K61" s="148"/>
    </row>
    <row r="62" spans="2:47" s="9" customFormat="1" ht="19.899999999999999" customHeight="1">
      <c r="B62" s="149"/>
      <c r="C62" s="150"/>
      <c r="D62" s="151" t="s">
        <v>136</v>
      </c>
      <c r="E62" s="152"/>
      <c r="F62" s="152"/>
      <c r="G62" s="152"/>
      <c r="H62" s="152"/>
      <c r="I62" s="153"/>
      <c r="J62" s="154">
        <f>J89</f>
        <v>0</v>
      </c>
      <c r="K62" s="155"/>
    </row>
    <row r="63" spans="2:47" s="9" customFormat="1" ht="19.899999999999999" customHeight="1">
      <c r="B63" s="149"/>
      <c r="C63" s="150"/>
      <c r="D63" s="151" t="s">
        <v>139</v>
      </c>
      <c r="E63" s="152"/>
      <c r="F63" s="152"/>
      <c r="G63" s="152"/>
      <c r="H63" s="152"/>
      <c r="I63" s="153"/>
      <c r="J63" s="154">
        <f>J196</f>
        <v>0</v>
      </c>
      <c r="K63" s="155"/>
    </row>
    <row r="64" spans="2:47" s="9" customFormat="1" ht="19.899999999999999" customHeight="1">
      <c r="B64" s="149"/>
      <c r="C64" s="150"/>
      <c r="D64" s="151" t="s">
        <v>141</v>
      </c>
      <c r="E64" s="152"/>
      <c r="F64" s="152"/>
      <c r="G64" s="152"/>
      <c r="H64" s="152"/>
      <c r="I64" s="153"/>
      <c r="J64" s="154">
        <f>J207</f>
        <v>0</v>
      </c>
      <c r="K64" s="155"/>
    </row>
    <row r="65" spans="2:12" s="9" customFormat="1" ht="19.899999999999999" customHeight="1">
      <c r="B65" s="149"/>
      <c r="C65" s="150"/>
      <c r="D65" s="151" t="s">
        <v>144</v>
      </c>
      <c r="E65" s="152"/>
      <c r="F65" s="152"/>
      <c r="G65" s="152"/>
      <c r="H65" s="152"/>
      <c r="I65" s="153"/>
      <c r="J65" s="154">
        <f>J233</f>
        <v>0</v>
      </c>
      <c r="K65" s="155"/>
    </row>
    <row r="66" spans="2:12" s="1" customFormat="1" ht="21.75" customHeight="1">
      <c r="B66" s="41"/>
      <c r="C66" s="42"/>
      <c r="D66" s="42"/>
      <c r="E66" s="42"/>
      <c r="F66" s="42"/>
      <c r="G66" s="42"/>
      <c r="H66" s="42"/>
      <c r="I66" s="113"/>
      <c r="J66" s="42"/>
      <c r="K66" s="45"/>
    </row>
    <row r="67" spans="2:12" s="1" customFormat="1" ht="6.95" customHeight="1">
      <c r="B67" s="56"/>
      <c r="C67" s="57"/>
      <c r="D67" s="57"/>
      <c r="E67" s="57"/>
      <c r="F67" s="57"/>
      <c r="G67" s="57"/>
      <c r="H67" s="57"/>
      <c r="I67" s="134"/>
      <c r="J67" s="57"/>
      <c r="K67" s="58"/>
    </row>
    <row r="71" spans="2:12" s="1" customFormat="1" ht="6.95" customHeight="1">
      <c r="B71" s="59"/>
      <c r="C71" s="60"/>
      <c r="D71" s="60"/>
      <c r="E71" s="60"/>
      <c r="F71" s="60"/>
      <c r="G71" s="60"/>
      <c r="H71" s="60"/>
      <c r="I71" s="135"/>
      <c r="J71" s="60"/>
      <c r="K71" s="60"/>
      <c r="L71" s="41"/>
    </row>
    <row r="72" spans="2:12" s="1" customFormat="1" ht="36.950000000000003" customHeight="1">
      <c r="B72" s="41"/>
      <c r="C72" s="61" t="s">
        <v>145</v>
      </c>
      <c r="L72" s="41"/>
    </row>
    <row r="73" spans="2:12" s="1" customFormat="1" ht="6.95" customHeight="1">
      <c r="B73" s="41"/>
      <c r="L73" s="41"/>
    </row>
    <row r="74" spans="2:12" s="1" customFormat="1" ht="14.45" customHeight="1">
      <c r="B74" s="41"/>
      <c r="C74" s="63" t="s">
        <v>19</v>
      </c>
      <c r="L74" s="41"/>
    </row>
    <row r="75" spans="2:12" s="1" customFormat="1" ht="22.5" customHeight="1">
      <c r="B75" s="41"/>
      <c r="E75" s="375" t="str">
        <f>E7</f>
        <v>ZTV pro výstavbu rodinných domů K Domašínu</v>
      </c>
      <c r="F75" s="376"/>
      <c r="G75" s="376"/>
      <c r="H75" s="376"/>
      <c r="L75" s="41"/>
    </row>
    <row r="76" spans="2:12">
      <c r="B76" s="28"/>
      <c r="C76" s="63" t="s">
        <v>128</v>
      </c>
      <c r="L76" s="28"/>
    </row>
    <row r="77" spans="2:12" s="1" customFormat="1" ht="22.5" customHeight="1">
      <c r="B77" s="41"/>
      <c r="E77" s="375" t="s">
        <v>718</v>
      </c>
      <c r="F77" s="377"/>
      <c r="G77" s="377"/>
      <c r="H77" s="377"/>
      <c r="L77" s="41"/>
    </row>
    <row r="78" spans="2:12" s="1" customFormat="1" ht="14.45" customHeight="1">
      <c r="B78" s="41"/>
      <c r="C78" s="63" t="s">
        <v>719</v>
      </c>
      <c r="L78" s="41"/>
    </row>
    <row r="79" spans="2:12" s="1" customFormat="1" ht="23.25" customHeight="1">
      <c r="B79" s="41"/>
      <c r="E79" s="348" t="str">
        <f>E11</f>
        <v>22 - přípojky</v>
      </c>
      <c r="F79" s="377"/>
      <c r="G79" s="377"/>
      <c r="H79" s="377"/>
      <c r="L79" s="41"/>
    </row>
    <row r="80" spans="2:12" s="1" customFormat="1" ht="6.95" customHeight="1">
      <c r="B80" s="41"/>
      <c r="L80" s="41"/>
    </row>
    <row r="81" spans="2:65" s="1" customFormat="1" ht="18" customHeight="1">
      <c r="B81" s="41"/>
      <c r="C81" s="63" t="s">
        <v>23</v>
      </c>
      <c r="F81" s="156" t="str">
        <f>F14</f>
        <v>k.ú.Studená</v>
      </c>
      <c r="I81" s="157" t="s">
        <v>25</v>
      </c>
      <c r="J81" s="67" t="str">
        <f>IF(J14="","",J14)</f>
        <v>12.4.2017</v>
      </c>
      <c r="L81" s="41"/>
    </row>
    <row r="82" spans="2:65" s="1" customFormat="1" ht="6.95" customHeight="1">
      <c r="B82" s="41"/>
      <c r="L82" s="41"/>
    </row>
    <row r="83" spans="2:65" s="1" customFormat="1">
      <c r="B83" s="41"/>
      <c r="C83" s="63" t="s">
        <v>27</v>
      </c>
      <c r="F83" s="156" t="str">
        <f>E17</f>
        <v xml:space="preserve"> </v>
      </c>
      <c r="I83" s="157" t="s">
        <v>33</v>
      </c>
      <c r="J83" s="156" t="str">
        <f>E23</f>
        <v>Ing. Marie Buzková, Jindřichův Hradec</v>
      </c>
      <c r="L83" s="41"/>
    </row>
    <row r="84" spans="2:65" s="1" customFormat="1" ht="14.45" customHeight="1">
      <c r="B84" s="41"/>
      <c r="C84" s="63" t="s">
        <v>31</v>
      </c>
      <c r="F84" s="156" t="str">
        <f>IF(E20="","",E20)</f>
        <v/>
      </c>
      <c r="L84" s="41"/>
    </row>
    <row r="85" spans="2:65" s="1" customFormat="1" ht="10.35" customHeight="1">
      <c r="B85" s="41"/>
      <c r="L85" s="41"/>
    </row>
    <row r="86" spans="2:65" s="10" customFormat="1" ht="29.25" customHeight="1">
      <c r="B86" s="158"/>
      <c r="C86" s="159" t="s">
        <v>146</v>
      </c>
      <c r="D86" s="160" t="s">
        <v>57</v>
      </c>
      <c r="E86" s="160" t="s">
        <v>53</v>
      </c>
      <c r="F86" s="160" t="s">
        <v>147</v>
      </c>
      <c r="G86" s="160" t="s">
        <v>148</v>
      </c>
      <c r="H86" s="160" t="s">
        <v>149</v>
      </c>
      <c r="I86" s="161" t="s">
        <v>150</v>
      </c>
      <c r="J86" s="160" t="s">
        <v>132</v>
      </c>
      <c r="K86" s="162" t="s">
        <v>151</v>
      </c>
      <c r="L86" s="158"/>
      <c r="M86" s="73" t="s">
        <v>152</v>
      </c>
      <c r="N86" s="74" t="s">
        <v>42</v>
      </c>
      <c r="O86" s="74" t="s">
        <v>153</v>
      </c>
      <c r="P86" s="74" t="s">
        <v>154</v>
      </c>
      <c r="Q86" s="74" t="s">
        <v>155</v>
      </c>
      <c r="R86" s="74" t="s">
        <v>156</v>
      </c>
      <c r="S86" s="74" t="s">
        <v>157</v>
      </c>
      <c r="T86" s="75" t="s">
        <v>158</v>
      </c>
    </row>
    <row r="87" spans="2:65" s="1" customFormat="1" ht="29.25" customHeight="1">
      <c r="B87" s="41"/>
      <c r="C87" s="77" t="s">
        <v>133</v>
      </c>
      <c r="J87" s="163">
        <f>BK87</f>
        <v>0</v>
      </c>
      <c r="L87" s="41"/>
      <c r="M87" s="76"/>
      <c r="N87" s="68"/>
      <c r="O87" s="68"/>
      <c r="P87" s="164">
        <f>P88</f>
        <v>0</v>
      </c>
      <c r="Q87" s="68"/>
      <c r="R87" s="164">
        <f>R88</f>
        <v>57.734930000000006</v>
      </c>
      <c r="S87" s="68"/>
      <c r="T87" s="165">
        <f>T88</f>
        <v>0</v>
      </c>
      <c r="AT87" s="24" t="s">
        <v>71</v>
      </c>
      <c r="AU87" s="24" t="s">
        <v>134</v>
      </c>
      <c r="BK87" s="166">
        <f>BK88</f>
        <v>0</v>
      </c>
    </row>
    <row r="88" spans="2:65" s="11" customFormat="1" ht="37.35" customHeight="1">
      <c r="B88" s="167"/>
      <c r="D88" s="168" t="s">
        <v>71</v>
      </c>
      <c r="E88" s="169" t="s">
        <v>159</v>
      </c>
      <c r="F88" s="169" t="s">
        <v>160</v>
      </c>
      <c r="I88" s="170"/>
      <c r="J88" s="171">
        <f>BK88</f>
        <v>0</v>
      </c>
      <c r="L88" s="167"/>
      <c r="M88" s="172"/>
      <c r="N88" s="173"/>
      <c r="O88" s="173"/>
      <c r="P88" s="174">
        <f>P89+P196+P207+P233</f>
        <v>0</v>
      </c>
      <c r="Q88" s="173"/>
      <c r="R88" s="174">
        <f>R89+R196+R207+R233</f>
        <v>57.734930000000006</v>
      </c>
      <c r="S88" s="173"/>
      <c r="T88" s="175">
        <f>T89+T196+T207+T233</f>
        <v>0</v>
      </c>
      <c r="AR88" s="168" t="s">
        <v>80</v>
      </c>
      <c r="AT88" s="176" t="s">
        <v>71</v>
      </c>
      <c r="AU88" s="176" t="s">
        <v>72</v>
      </c>
      <c r="AY88" s="168" t="s">
        <v>161</v>
      </c>
      <c r="BK88" s="177">
        <f>BK89+BK196+BK207+BK233</f>
        <v>0</v>
      </c>
    </row>
    <row r="89" spans="2:65" s="11" customFormat="1" ht="19.899999999999999" customHeight="1">
      <c r="B89" s="167"/>
      <c r="D89" s="178" t="s">
        <v>71</v>
      </c>
      <c r="E89" s="179" t="s">
        <v>80</v>
      </c>
      <c r="F89" s="179" t="s">
        <v>162</v>
      </c>
      <c r="I89" s="170"/>
      <c r="J89" s="180">
        <f>BK89</f>
        <v>0</v>
      </c>
      <c r="L89" s="167"/>
      <c r="M89" s="172"/>
      <c r="N89" s="173"/>
      <c r="O89" s="173"/>
      <c r="P89" s="174">
        <f>SUM(P90:P195)</f>
        <v>0</v>
      </c>
      <c r="Q89" s="173"/>
      <c r="R89" s="174">
        <f>SUM(R90:R195)</f>
        <v>54.381480000000003</v>
      </c>
      <c r="S89" s="173"/>
      <c r="T89" s="175">
        <f>SUM(T90:T195)</f>
        <v>0</v>
      </c>
      <c r="AR89" s="168" t="s">
        <v>80</v>
      </c>
      <c r="AT89" s="176" t="s">
        <v>71</v>
      </c>
      <c r="AU89" s="176" t="s">
        <v>80</v>
      </c>
      <c r="AY89" s="168" t="s">
        <v>161</v>
      </c>
      <c r="BK89" s="177">
        <f>SUM(BK90:BK195)</f>
        <v>0</v>
      </c>
    </row>
    <row r="90" spans="2:65" s="1" customFormat="1" ht="31.5" customHeight="1">
      <c r="B90" s="181"/>
      <c r="C90" s="182" t="s">
        <v>80</v>
      </c>
      <c r="D90" s="182" t="s">
        <v>163</v>
      </c>
      <c r="E90" s="183" t="s">
        <v>721</v>
      </c>
      <c r="F90" s="184" t="s">
        <v>722</v>
      </c>
      <c r="G90" s="185" t="s">
        <v>189</v>
      </c>
      <c r="H90" s="186">
        <v>60</v>
      </c>
      <c r="I90" s="187"/>
      <c r="J90" s="188">
        <f>ROUND(I90*H90,2)</f>
        <v>0</v>
      </c>
      <c r="K90" s="184" t="s">
        <v>167</v>
      </c>
      <c r="L90" s="41"/>
      <c r="M90" s="189" t="s">
        <v>5</v>
      </c>
      <c r="N90" s="190" t="s">
        <v>43</v>
      </c>
      <c r="O90" s="42"/>
      <c r="P90" s="191">
        <f>O90*H90</f>
        <v>0</v>
      </c>
      <c r="Q90" s="191">
        <v>0</v>
      </c>
      <c r="R90" s="191">
        <f>Q90*H90</f>
        <v>0</v>
      </c>
      <c r="S90" s="191">
        <v>0</v>
      </c>
      <c r="T90" s="192">
        <f>S90*H90</f>
        <v>0</v>
      </c>
      <c r="AR90" s="24" t="s">
        <v>168</v>
      </c>
      <c r="AT90" s="24" t="s">
        <v>163</v>
      </c>
      <c r="AU90" s="24" t="s">
        <v>83</v>
      </c>
      <c r="AY90" s="24" t="s">
        <v>161</v>
      </c>
      <c r="BE90" s="193">
        <f>IF(N90="základní",J90,0)</f>
        <v>0</v>
      </c>
      <c r="BF90" s="193">
        <f>IF(N90="snížená",J90,0)</f>
        <v>0</v>
      </c>
      <c r="BG90" s="193">
        <f>IF(N90="zákl. přenesená",J90,0)</f>
        <v>0</v>
      </c>
      <c r="BH90" s="193">
        <f>IF(N90="sníž. přenesená",J90,0)</f>
        <v>0</v>
      </c>
      <c r="BI90" s="193">
        <f>IF(N90="nulová",J90,0)</f>
        <v>0</v>
      </c>
      <c r="BJ90" s="24" t="s">
        <v>80</v>
      </c>
      <c r="BK90" s="193">
        <f>ROUND(I90*H90,2)</f>
        <v>0</v>
      </c>
      <c r="BL90" s="24" t="s">
        <v>168</v>
      </c>
      <c r="BM90" s="24" t="s">
        <v>930</v>
      </c>
    </row>
    <row r="91" spans="2:65" s="1" customFormat="1" ht="175.5">
      <c r="B91" s="41"/>
      <c r="D91" s="194" t="s">
        <v>170</v>
      </c>
      <c r="F91" s="195" t="s">
        <v>724</v>
      </c>
      <c r="I91" s="196"/>
      <c r="L91" s="41"/>
      <c r="M91" s="197"/>
      <c r="N91" s="42"/>
      <c r="O91" s="42"/>
      <c r="P91" s="42"/>
      <c r="Q91" s="42"/>
      <c r="R91" s="42"/>
      <c r="S91" s="42"/>
      <c r="T91" s="70"/>
      <c r="AT91" s="24" t="s">
        <v>170</v>
      </c>
      <c r="AU91" s="24" t="s">
        <v>83</v>
      </c>
    </row>
    <row r="92" spans="2:65" s="12" customFormat="1" ht="13.5">
      <c r="B92" s="198"/>
      <c r="D92" s="194" t="s">
        <v>172</v>
      </c>
      <c r="E92" s="207" t="s">
        <v>5</v>
      </c>
      <c r="F92" s="208" t="s">
        <v>931</v>
      </c>
      <c r="H92" s="209">
        <v>120</v>
      </c>
      <c r="I92" s="203"/>
      <c r="L92" s="198"/>
      <c r="M92" s="204"/>
      <c r="N92" s="205"/>
      <c r="O92" s="205"/>
      <c r="P92" s="205"/>
      <c r="Q92" s="205"/>
      <c r="R92" s="205"/>
      <c r="S92" s="205"/>
      <c r="T92" s="206"/>
      <c r="AT92" s="207" t="s">
        <v>172</v>
      </c>
      <c r="AU92" s="207" t="s">
        <v>83</v>
      </c>
      <c r="AV92" s="12" t="s">
        <v>83</v>
      </c>
      <c r="AW92" s="12" t="s">
        <v>35</v>
      </c>
      <c r="AX92" s="12" t="s">
        <v>72</v>
      </c>
      <c r="AY92" s="207" t="s">
        <v>161</v>
      </c>
    </row>
    <row r="93" spans="2:65" s="14" customFormat="1" ht="13.5">
      <c r="B93" s="218"/>
      <c r="D93" s="194" t="s">
        <v>172</v>
      </c>
      <c r="E93" s="237" t="s">
        <v>5</v>
      </c>
      <c r="F93" s="238" t="s">
        <v>809</v>
      </c>
      <c r="H93" s="239">
        <v>120</v>
      </c>
      <c r="I93" s="222"/>
      <c r="L93" s="218"/>
      <c r="M93" s="223"/>
      <c r="N93" s="224"/>
      <c r="O93" s="224"/>
      <c r="P93" s="224"/>
      <c r="Q93" s="224"/>
      <c r="R93" s="224"/>
      <c r="S93" s="224"/>
      <c r="T93" s="225"/>
      <c r="AT93" s="226" t="s">
        <v>172</v>
      </c>
      <c r="AU93" s="226" t="s">
        <v>83</v>
      </c>
      <c r="AV93" s="14" t="s">
        <v>168</v>
      </c>
      <c r="AW93" s="14" t="s">
        <v>35</v>
      </c>
      <c r="AX93" s="14" t="s">
        <v>72</v>
      </c>
      <c r="AY93" s="226" t="s">
        <v>161</v>
      </c>
    </row>
    <row r="94" spans="2:65" s="12" customFormat="1" ht="13.5">
      <c r="B94" s="198"/>
      <c r="D94" s="199" t="s">
        <v>172</v>
      </c>
      <c r="E94" s="200" t="s">
        <v>5</v>
      </c>
      <c r="F94" s="201" t="s">
        <v>932</v>
      </c>
      <c r="H94" s="202">
        <v>60</v>
      </c>
      <c r="I94" s="203"/>
      <c r="L94" s="198"/>
      <c r="M94" s="204"/>
      <c r="N94" s="205"/>
      <c r="O94" s="205"/>
      <c r="P94" s="205"/>
      <c r="Q94" s="205"/>
      <c r="R94" s="205"/>
      <c r="S94" s="205"/>
      <c r="T94" s="206"/>
      <c r="AT94" s="207" t="s">
        <v>172</v>
      </c>
      <c r="AU94" s="207" t="s">
        <v>83</v>
      </c>
      <c r="AV94" s="12" t="s">
        <v>83</v>
      </c>
      <c r="AW94" s="12" t="s">
        <v>35</v>
      </c>
      <c r="AX94" s="12" t="s">
        <v>80</v>
      </c>
      <c r="AY94" s="207" t="s">
        <v>161</v>
      </c>
    </row>
    <row r="95" spans="2:65" s="1" customFormat="1" ht="31.5" customHeight="1">
      <c r="B95" s="181"/>
      <c r="C95" s="182" t="s">
        <v>83</v>
      </c>
      <c r="D95" s="182" t="s">
        <v>163</v>
      </c>
      <c r="E95" s="183" t="s">
        <v>732</v>
      </c>
      <c r="F95" s="184" t="s">
        <v>733</v>
      </c>
      <c r="G95" s="185" t="s">
        <v>189</v>
      </c>
      <c r="H95" s="186">
        <v>60</v>
      </c>
      <c r="I95" s="187"/>
      <c r="J95" s="188">
        <f>ROUND(I95*H95,2)</f>
        <v>0</v>
      </c>
      <c r="K95" s="184" t="s">
        <v>167</v>
      </c>
      <c r="L95" s="41"/>
      <c r="M95" s="189" t="s">
        <v>5</v>
      </c>
      <c r="N95" s="190" t="s">
        <v>43</v>
      </c>
      <c r="O95" s="42"/>
      <c r="P95" s="191">
        <f>O95*H95</f>
        <v>0</v>
      </c>
      <c r="Q95" s="191">
        <v>0</v>
      </c>
      <c r="R95" s="191">
        <f>Q95*H95</f>
        <v>0</v>
      </c>
      <c r="S95" s="191">
        <v>0</v>
      </c>
      <c r="T95" s="192">
        <f>S95*H95</f>
        <v>0</v>
      </c>
      <c r="AR95" s="24" t="s">
        <v>168</v>
      </c>
      <c r="AT95" s="24" t="s">
        <v>163</v>
      </c>
      <c r="AU95" s="24" t="s">
        <v>83</v>
      </c>
      <c r="AY95" s="24" t="s">
        <v>161</v>
      </c>
      <c r="BE95" s="193">
        <f>IF(N95="základní",J95,0)</f>
        <v>0</v>
      </c>
      <c r="BF95" s="193">
        <f>IF(N95="snížená",J95,0)</f>
        <v>0</v>
      </c>
      <c r="BG95" s="193">
        <f>IF(N95="zákl. přenesená",J95,0)</f>
        <v>0</v>
      </c>
      <c r="BH95" s="193">
        <f>IF(N95="sníž. přenesená",J95,0)</f>
        <v>0</v>
      </c>
      <c r="BI95" s="193">
        <f>IF(N95="nulová",J95,0)</f>
        <v>0</v>
      </c>
      <c r="BJ95" s="24" t="s">
        <v>80</v>
      </c>
      <c r="BK95" s="193">
        <f>ROUND(I95*H95,2)</f>
        <v>0</v>
      </c>
      <c r="BL95" s="24" t="s">
        <v>168</v>
      </c>
      <c r="BM95" s="24" t="s">
        <v>933</v>
      </c>
    </row>
    <row r="96" spans="2:65" s="1" customFormat="1" ht="175.5">
      <c r="B96" s="41"/>
      <c r="D96" s="194" t="s">
        <v>170</v>
      </c>
      <c r="F96" s="195" t="s">
        <v>724</v>
      </c>
      <c r="I96" s="196"/>
      <c r="L96" s="41"/>
      <c r="M96" s="197"/>
      <c r="N96" s="42"/>
      <c r="O96" s="42"/>
      <c r="P96" s="42"/>
      <c r="Q96" s="42"/>
      <c r="R96" s="42"/>
      <c r="S96" s="42"/>
      <c r="T96" s="70"/>
      <c r="AT96" s="24" t="s">
        <v>170</v>
      </c>
      <c r="AU96" s="24" t="s">
        <v>83</v>
      </c>
    </row>
    <row r="97" spans="2:65" s="12" customFormat="1" ht="13.5">
      <c r="B97" s="198"/>
      <c r="D97" s="194" t="s">
        <v>172</v>
      </c>
      <c r="E97" s="207" t="s">
        <v>5</v>
      </c>
      <c r="F97" s="208" t="s">
        <v>931</v>
      </c>
      <c r="H97" s="209">
        <v>120</v>
      </c>
      <c r="I97" s="203"/>
      <c r="L97" s="198"/>
      <c r="M97" s="204"/>
      <c r="N97" s="205"/>
      <c r="O97" s="205"/>
      <c r="P97" s="205"/>
      <c r="Q97" s="205"/>
      <c r="R97" s="205"/>
      <c r="S97" s="205"/>
      <c r="T97" s="206"/>
      <c r="AT97" s="207" t="s">
        <v>172</v>
      </c>
      <c r="AU97" s="207" t="s">
        <v>83</v>
      </c>
      <c r="AV97" s="12" t="s">
        <v>83</v>
      </c>
      <c r="AW97" s="12" t="s">
        <v>35</v>
      </c>
      <c r="AX97" s="12" t="s">
        <v>72</v>
      </c>
      <c r="AY97" s="207" t="s">
        <v>161</v>
      </c>
    </row>
    <row r="98" spans="2:65" s="14" customFormat="1" ht="13.5">
      <c r="B98" s="218"/>
      <c r="D98" s="194" t="s">
        <v>172</v>
      </c>
      <c r="E98" s="237" t="s">
        <v>5</v>
      </c>
      <c r="F98" s="238" t="s">
        <v>809</v>
      </c>
      <c r="H98" s="239">
        <v>120</v>
      </c>
      <c r="I98" s="222"/>
      <c r="L98" s="218"/>
      <c r="M98" s="223"/>
      <c r="N98" s="224"/>
      <c r="O98" s="224"/>
      <c r="P98" s="224"/>
      <c r="Q98" s="224"/>
      <c r="R98" s="224"/>
      <c r="S98" s="224"/>
      <c r="T98" s="225"/>
      <c r="AT98" s="226" t="s">
        <v>172</v>
      </c>
      <c r="AU98" s="226" t="s">
        <v>83</v>
      </c>
      <c r="AV98" s="14" t="s">
        <v>168</v>
      </c>
      <c r="AW98" s="14" t="s">
        <v>35</v>
      </c>
      <c r="AX98" s="14" t="s">
        <v>72</v>
      </c>
      <c r="AY98" s="226" t="s">
        <v>161</v>
      </c>
    </row>
    <row r="99" spans="2:65" s="12" customFormat="1" ht="13.5">
      <c r="B99" s="198"/>
      <c r="D99" s="199" t="s">
        <v>172</v>
      </c>
      <c r="E99" s="200" t="s">
        <v>5</v>
      </c>
      <c r="F99" s="201" t="s">
        <v>932</v>
      </c>
      <c r="H99" s="202">
        <v>60</v>
      </c>
      <c r="I99" s="203"/>
      <c r="L99" s="198"/>
      <c r="M99" s="204"/>
      <c r="N99" s="205"/>
      <c r="O99" s="205"/>
      <c r="P99" s="205"/>
      <c r="Q99" s="205"/>
      <c r="R99" s="205"/>
      <c r="S99" s="205"/>
      <c r="T99" s="206"/>
      <c r="AT99" s="207" t="s">
        <v>172</v>
      </c>
      <c r="AU99" s="207" t="s">
        <v>83</v>
      </c>
      <c r="AV99" s="12" t="s">
        <v>83</v>
      </c>
      <c r="AW99" s="12" t="s">
        <v>35</v>
      </c>
      <c r="AX99" s="12" t="s">
        <v>80</v>
      </c>
      <c r="AY99" s="207" t="s">
        <v>161</v>
      </c>
    </row>
    <row r="100" spans="2:65" s="1" customFormat="1" ht="31.5" customHeight="1">
      <c r="B100" s="181"/>
      <c r="C100" s="182" t="s">
        <v>180</v>
      </c>
      <c r="D100" s="182" t="s">
        <v>163</v>
      </c>
      <c r="E100" s="183" t="s">
        <v>735</v>
      </c>
      <c r="F100" s="184" t="s">
        <v>736</v>
      </c>
      <c r="G100" s="185" t="s">
        <v>189</v>
      </c>
      <c r="H100" s="186">
        <v>60</v>
      </c>
      <c r="I100" s="187"/>
      <c r="J100" s="188">
        <f>ROUND(I100*H100,2)</f>
        <v>0</v>
      </c>
      <c r="K100" s="184" t="s">
        <v>167</v>
      </c>
      <c r="L100" s="41"/>
      <c r="M100" s="189" t="s">
        <v>5</v>
      </c>
      <c r="N100" s="190" t="s">
        <v>43</v>
      </c>
      <c r="O100" s="42"/>
      <c r="P100" s="191">
        <f>O100*H100</f>
        <v>0</v>
      </c>
      <c r="Q100" s="191">
        <v>0</v>
      </c>
      <c r="R100" s="191">
        <f>Q100*H100</f>
        <v>0</v>
      </c>
      <c r="S100" s="191">
        <v>0</v>
      </c>
      <c r="T100" s="192">
        <f>S100*H100</f>
        <v>0</v>
      </c>
      <c r="AR100" s="24" t="s">
        <v>168</v>
      </c>
      <c r="AT100" s="24" t="s">
        <v>163</v>
      </c>
      <c r="AU100" s="24" t="s">
        <v>83</v>
      </c>
      <c r="AY100" s="24" t="s">
        <v>161</v>
      </c>
      <c r="BE100" s="193">
        <f>IF(N100="základní",J100,0)</f>
        <v>0</v>
      </c>
      <c r="BF100" s="193">
        <f>IF(N100="snížená",J100,0)</f>
        <v>0</v>
      </c>
      <c r="BG100" s="193">
        <f>IF(N100="zákl. přenesená",J100,0)</f>
        <v>0</v>
      </c>
      <c r="BH100" s="193">
        <f>IF(N100="sníž. přenesená",J100,0)</f>
        <v>0</v>
      </c>
      <c r="BI100" s="193">
        <f>IF(N100="nulová",J100,0)</f>
        <v>0</v>
      </c>
      <c r="BJ100" s="24" t="s">
        <v>80</v>
      </c>
      <c r="BK100" s="193">
        <f>ROUND(I100*H100,2)</f>
        <v>0</v>
      </c>
      <c r="BL100" s="24" t="s">
        <v>168</v>
      </c>
      <c r="BM100" s="24" t="s">
        <v>934</v>
      </c>
    </row>
    <row r="101" spans="2:65" s="1" customFormat="1" ht="175.5">
      <c r="B101" s="41"/>
      <c r="D101" s="194" t="s">
        <v>170</v>
      </c>
      <c r="F101" s="195" t="s">
        <v>724</v>
      </c>
      <c r="I101" s="196"/>
      <c r="L101" s="41"/>
      <c r="M101" s="197"/>
      <c r="N101" s="42"/>
      <c r="O101" s="42"/>
      <c r="P101" s="42"/>
      <c r="Q101" s="42"/>
      <c r="R101" s="42"/>
      <c r="S101" s="42"/>
      <c r="T101" s="70"/>
      <c r="AT101" s="24" t="s">
        <v>170</v>
      </c>
      <c r="AU101" s="24" t="s">
        <v>83</v>
      </c>
    </row>
    <row r="102" spans="2:65" s="12" customFormat="1" ht="13.5">
      <c r="B102" s="198"/>
      <c r="D102" s="194" t="s">
        <v>172</v>
      </c>
      <c r="E102" s="207" t="s">
        <v>5</v>
      </c>
      <c r="F102" s="208" t="s">
        <v>931</v>
      </c>
      <c r="H102" s="209">
        <v>120</v>
      </c>
      <c r="I102" s="203"/>
      <c r="L102" s="198"/>
      <c r="M102" s="204"/>
      <c r="N102" s="205"/>
      <c r="O102" s="205"/>
      <c r="P102" s="205"/>
      <c r="Q102" s="205"/>
      <c r="R102" s="205"/>
      <c r="S102" s="205"/>
      <c r="T102" s="206"/>
      <c r="AT102" s="207" t="s">
        <v>172</v>
      </c>
      <c r="AU102" s="207" t="s">
        <v>83</v>
      </c>
      <c r="AV102" s="12" t="s">
        <v>83</v>
      </c>
      <c r="AW102" s="12" t="s">
        <v>35</v>
      </c>
      <c r="AX102" s="12" t="s">
        <v>72</v>
      </c>
      <c r="AY102" s="207" t="s">
        <v>161</v>
      </c>
    </row>
    <row r="103" spans="2:65" s="14" customFormat="1" ht="13.5">
      <c r="B103" s="218"/>
      <c r="D103" s="194" t="s">
        <v>172</v>
      </c>
      <c r="E103" s="237" t="s">
        <v>5</v>
      </c>
      <c r="F103" s="238" t="s">
        <v>809</v>
      </c>
      <c r="H103" s="239">
        <v>120</v>
      </c>
      <c r="I103" s="222"/>
      <c r="L103" s="218"/>
      <c r="M103" s="223"/>
      <c r="N103" s="224"/>
      <c r="O103" s="224"/>
      <c r="P103" s="224"/>
      <c r="Q103" s="224"/>
      <c r="R103" s="224"/>
      <c r="S103" s="224"/>
      <c r="T103" s="225"/>
      <c r="AT103" s="226" t="s">
        <v>172</v>
      </c>
      <c r="AU103" s="226" t="s">
        <v>83</v>
      </c>
      <c r="AV103" s="14" t="s">
        <v>168</v>
      </c>
      <c r="AW103" s="14" t="s">
        <v>35</v>
      </c>
      <c r="AX103" s="14" t="s">
        <v>72</v>
      </c>
      <c r="AY103" s="226" t="s">
        <v>161</v>
      </c>
    </row>
    <row r="104" spans="2:65" s="12" customFormat="1" ht="13.5">
      <c r="B104" s="198"/>
      <c r="D104" s="199" t="s">
        <v>172</v>
      </c>
      <c r="E104" s="200" t="s">
        <v>5</v>
      </c>
      <c r="F104" s="201" t="s">
        <v>932</v>
      </c>
      <c r="H104" s="202">
        <v>60</v>
      </c>
      <c r="I104" s="203"/>
      <c r="L104" s="198"/>
      <c r="M104" s="204"/>
      <c r="N104" s="205"/>
      <c r="O104" s="205"/>
      <c r="P104" s="205"/>
      <c r="Q104" s="205"/>
      <c r="R104" s="205"/>
      <c r="S104" s="205"/>
      <c r="T104" s="206"/>
      <c r="AT104" s="207" t="s">
        <v>172</v>
      </c>
      <c r="AU104" s="207" t="s">
        <v>83</v>
      </c>
      <c r="AV104" s="12" t="s">
        <v>83</v>
      </c>
      <c r="AW104" s="12" t="s">
        <v>35</v>
      </c>
      <c r="AX104" s="12" t="s">
        <v>80</v>
      </c>
      <c r="AY104" s="207" t="s">
        <v>161</v>
      </c>
    </row>
    <row r="105" spans="2:65" s="1" customFormat="1" ht="31.5" customHeight="1">
      <c r="B105" s="181"/>
      <c r="C105" s="182" t="s">
        <v>168</v>
      </c>
      <c r="D105" s="182" t="s">
        <v>163</v>
      </c>
      <c r="E105" s="183" t="s">
        <v>738</v>
      </c>
      <c r="F105" s="184" t="s">
        <v>739</v>
      </c>
      <c r="G105" s="185" t="s">
        <v>189</v>
      </c>
      <c r="H105" s="186">
        <v>60</v>
      </c>
      <c r="I105" s="187"/>
      <c r="J105" s="188">
        <f>ROUND(I105*H105,2)</f>
        <v>0</v>
      </c>
      <c r="K105" s="184" t="s">
        <v>167</v>
      </c>
      <c r="L105" s="41"/>
      <c r="M105" s="189" t="s">
        <v>5</v>
      </c>
      <c r="N105" s="190" t="s">
        <v>43</v>
      </c>
      <c r="O105" s="42"/>
      <c r="P105" s="191">
        <f>O105*H105</f>
        <v>0</v>
      </c>
      <c r="Q105" s="191">
        <v>0</v>
      </c>
      <c r="R105" s="191">
        <f>Q105*H105</f>
        <v>0</v>
      </c>
      <c r="S105" s="191">
        <v>0</v>
      </c>
      <c r="T105" s="192">
        <f>S105*H105</f>
        <v>0</v>
      </c>
      <c r="AR105" s="24" t="s">
        <v>168</v>
      </c>
      <c r="AT105" s="24" t="s">
        <v>163</v>
      </c>
      <c r="AU105" s="24" t="s">
        <v>83</v>
      </c>
      <c r="AY105" s="24" t="s">
        <v>161</v>
      </c>
      <c r="BE105" s="193">
        <f>IF(N105="základní",J105,0)</f>
        <v>0</v>
      </c>
      <c r="BF105" s="193">
        <f>IF(N105="snížená",J105,0)</f>
        <v>0</v>
      </c>
      <c r="BG105" s="193">
        <f>IF(N105="zákl. přenesená",J105,0)</f>
        <v>0</v>
      </c>
      <c r="BH105" s="193">
        <f>IF(N105="sníž. přenesená",J105,0)</f>
        <v>0</v>
      </c>
      <c r="BI105" s="193">
        <f>IF(N105="nulová",J105,0)</f>
        <v>0</v>
      </c>
      <c r="BJ105" s="24" t="s">
        <v>80</v>
      </c>
      <c r="BK105" s="193">
        <f>ROUND(I105*H105,2)</f>
        <v>0</v>
      </c>
      <c r="BL105" s="24" t="s">
        <v>168</v>
      </c>
      <c r="BM105" s="24" t="s">
        <v>935</v>
      </c>
    </row>
    <row r="106" spans="2:65" s="1" customFormat="1" ht="175.5">
      <c r="B106" s="41"/>
      <c r="D106" s="194" t="s">
        <v>170</v>
      </c>
      <c r="F106" s="195" t="s">
        <v>724</v>
      </c>
      <c r="I106" s="196"/>
      <c r="L106" s="41"/>
      <c r="M106" s="197"/>
      <c r="N106" s="42"/>
      <c r="O106" s="42"/>
      <c r="P106" s="42"/>
      <c r="Q106" s="42"/>
      <c r="R106" s="42"/>
      <c r="S106" s="42"/>
      <c r="T106" s="70"/>
      <c r="AT106" s="24" t="s">
        <v>170</v>
      </c>
      <c r="AU106" s="24" t="s">
        <v>83</v>
      </c>
    </row>
    <row r="107" spans="2:65" s="12" customFormat="1" ht="13.5">
      <c r="B107" s="198"/>
      <c r="D107" s="194" t="s">
        <v>172</v>
      </c>
      <c r="E107" s="207" t="s">
        <v>5</v>
      </c>
      <c r="F107" s="208" t="s">
        <v>931</v>
      </c>
      <c r="H107" s="209">
        <v>120</v>
      </c>
      <c r="I107" s="203"/>
      <c r="L107" s="198"/>
      <c r="M107" s="204"/>
      <c r="N107" s="205"/>
      <c r="O107" s="205"/>
      <c r="P107" s="205"/>
      <c r="Q107" s="205"/>
      <c r="R107" s="205"/>
      <c r="S107" s="205"/>
      <c r="T107" s="206"/>
      <c r="AT107" s="207" t="s">
        <v>172</v>
      </c>
      <c r="AU107" s="207" t="s">
        <v>83</v>
      </c>
      <c r="AV107" s="12" t="s">
        <v>83</v>
      </c>
      <c r="AW107" s="12" t="s">
        <v>35</v>
      </c>
      <c r="AX107" s="12" t="s">
        <v>72</v>
      </c>
      <c r="AY107" s="207" t="s">
        <v>161</v>
      </c>
    </row>
    <row r="108" spans="2:65" s="14" customFormat="1" ht="13.5">
      <c r="B108" s="218"/>
      <c r="D108" s="194" t="s">
        <v>172</v>
      </c>
      <c r="E108" s="237" t="s">
        <v>5</v>
      </c>
      <c r="F108" s="238" t="s">
        <v>809</v>
      </c>
      <c r="H108" s="239">
        <v>120</v>
      </c>
      <c r="I108" s="222"/>
      <c r="L108" s="218"/>
      <c r="M108" s="223"/>
      <c r="N108" s="224"/>
      <c r="O108" s="224"/>
      <c r="P108" s="224"/>
      <c r="Q108" s="224"/>
      <c r="R108" s="224"/>
      <c r="S108" s="224"/>
      <c r="T108" s="225"/>
      <c r="AT108" s="226" t="s">
        <v>172</v>
      </c>
      <c r="AU108" s="226" t="s">
        <v>83</v>
      </c>
      <c r="AV108" s="14" t="s">
        <v>168</v>
      </c>
      <c r="AW108" s="14" t="s">
        <v>35</v>
      </c>
      <c r="AX108" s="14" t="s">
        <v>72</v>
      </c>
      <c r="AY108" s="226" t="s">
        <v>161</v>
      </c>
    </row>
    <row r="109" spans="2:65" s="12" customFormat="1" ht="13.5">
      <c r="B109" s="198"/>
      <c r="D109" s="199" t="s">
        <v>172</v>
      </c>
      <c r="E109" s="200" t="s">
        <v>5</v>
      </c>
      <c r="F109" s="201" t="s">
        <v>932</v>
      </c>
      <c r="H109" s="202">
        <v>60</v>
      </c>
      <c r="I109" s="203"/>
      <c r="L109" s="198"/>
      <c r="M109" s="204"/>
      <c r="N109" s="205"/>
      <c r="O109" s="205"/>
      <c r="P109" s="205"/>
      <c r="Q109" s="205"/>
      <c r="R109" s="205"/>
      <c r="S109" s="205"/>
      <c r="T109" s="206"/>
      <c r="AT109" s="207" t="s">
        <v>172</v>
      </c>
      <c r="AU109" s="207" t="s">
        <v>83</v>
      </c>
      <c r="AV109" s="12" t="s">
        <v>83</v>
      </c>
      <c r="AW109" s="12" t="s">
        <v>35</v>
      </c>
      <c r="AX109" s="12" t="s">
        <v>80</v>
      </c>
      <c r="AY109" s="207" t="s">
        <v>161</v>
      </c>
    </row>
    <row r="110" spans="2:65" s="1" customFormat="1" ht="31.5" customHeight="1">
      <c r="B110" s="181"/>
      <c r="C110" s="182" t="s">
        <v>193</v>
      </c>
      <c r="D110" s="182" t="s">
        <v>163</v>
      </c>
      <c r="E110" s="183" t="s">
        <v>741</v>
      </c>
      <c r="F110" s="184" t="s">
        <v>742</v>
      </c>
      <c r="G110" s="185" t="s">
        <v>189</v>
      </c>
      <c r="H110" s="186">
        <v>34</v>
      </c>
      <c r="I110" s="187"/>
      <c r="J110" s="188">
        <f>ROUND(I110*H110,2)</f>
        <v>0</v>
      </c>
      <c r="K110" s="184" t="s">
        <v>167</v>
      </c>
      <c r="L110" s="41"/>
      <c r="M110" s="189" t="s">
        <v>5</v>
      </c>
      <c r="N110" s="190" t="s">
        <v>43</v>
      </c>
      <c r="O110" s="42"/>
      <c r="P110" s="191">
        <f>O110*H110</f>
        <v>0</v>
      </c>
      <c r="Q110" s="191">
        <v>0</v>
      </c>
      <c r="R110" s="191">
        <f>Q110*H110</f>
        <v>0</v>
      </c>
      <c r="S110" s="191">
        <v>0</v>
      </c>
      <c r="T110" s="192">
        <f>S110*H110</f>
        <v>0</v>
      </c>
      <c r="AR110" s="24" t="s">
        <v>168</v>
      </c>
      <c r="AT110" s="24" t="s">
        <v>163</v>
      </c>
      <c r="AU110" s="24" t="s">
        <v>83</v>
      </c>
      <c r="AY110" s="24" t="s">
        <v>161</v>
      </c>
      <c r="BE110" s="193">
        <f>IF(N110="základní",J110,0)</f>
        <v>0</v>
      </c>
      <c r="BF110" s="193">
        <f>IF(N110="snížená",J110,0)</f>
        <v>0</v>
      </c>
      <c r="BG110" s="193">
        <f>IF(N110="zákl. přenesená",J110,0)</f>
        <v>0</v>
      </c>
      <c r="BH110" s="193">
        <f>IF(N110="sníž. přenesená",J110,0)</f>
        <v>0</v>
      </c>
      <c r="BI110" s="193">
        <f>IF(N110="nulová",J110,0)</f>
        <v>0</v>
      </c>
      <c r="BJ110" s="24" t="s">
        <v>80</v>
      </c>
      <c r="BK110" s="193">
        <f>ROUND(I110*H110,2)</f>
        <v>0</v>
      </c>
      <c r="BL110" s="24" t="s">
        <v>168</v>
      </c>
      <c r="BM110" s="24" t="s">
        <v>936</v>
      </c>
    </row>
    <row r="111" spans="2:65" s="1" customFormat="1" ht="175.5">
      <c r="B111" s="41"/>
      <c r="D111" s="194" t="s">
        <v>170</v>
      </c>
      <c r="F111" s="195" t="s">
        <v>744</v>
      </c>
      <c r="I111" s="196"/>
      <c r="L111" s="41"/>
      <c r="M111" s="197"/>
      <c r="N111" s="42"/>
      <c r="O111" s="42"/>
      <c r="P111" s="42"/>
      <c r="Q111" s="42"/>
      <c r="R111" s="42"/>
      <c r="S111" s="42"/>
      <c r="T111" s="70"/>
      <c r="AT111" s="24" t="s">
        <v>170</v>
      </c>
      <c r="AU111" s="24" t="s">
        <v>83</v>
      </c>
    </row>
    <row r="112" spans="2:65" s="12" customFormat="1" ht="13.5">
      <c r="B112" s="198"/>
      <c r="D112" s="194" t="s">
        <v>172</v>
      </c>
      <c r="E112" s="207" t="s">
        <v>5</v>
      </c>
      <c r="F112" s="208" t="s">
        <v>937</v>
      </c>
      <c r="H112" s="209">
        <v>68</v>
      </c>
      <c r="I112" s="203"/>
      <c r="L112" s="198"/>
      <c r="M112" s="204"/>
      <c r="N112" s="205"/>
      <c r="O112" s="205"/>
      <c r="P112" s="205"/>
      <c r="Q112" s="205"/>
      <c r="R112" s="205"/>
      <c r="S112" s="205"/>
      <c r="T112" s="206"/>
      <c r="AT112" s="207" t="s">
        <v>172</v>
      </c>
      <c r="AU112" s="207" t="s">
        <v>83</v>
      </c>
      <c r="AV112" s="12" t="s">
        <v>83</v>
      </c>
      <c r="AW112" s="12" t="s">
        <v>35</v>
      </c>
      <c r="AX112" s="12" t="s">
        <v>72</v>
      </c>
      <c r="AY112" s="207" t="s">
        <v>161</v>
      </c>
    </row>
    <row r="113" spans="2:65" s="13" customFormat="1" ht="13.5">
      <c r="B113" s="210"/>
      <c r="D113" s="194" t="s">
        <v>172</v>
      </c>
      <c r="E113" s="211" t="s">
        <v>5</v>
      </c>
      <c r="F113" s="212" t="s">
        <v>730</v>
      </c>
      <c r="H113" s="213">
        <v>68</v>
      </c>
      <c r="I113" s="214"/>
      <c r="L113" s="210"/>
      <c r="M113" s="215"/>
      <c r="N113" s="216"/>
      <c r="O113" s="216"/>
      <c r="P113" s="216"/>
      <c r="Q113" s="216"/>
      <c r="R113" s="216"/>
      <c r="S113" s="216"/>
      <c r="T113" s="217"/>
      <c r="AT113" s="211" t="s">
        <v>172</v>
      </c>
      <c r="AU113" s="211" t="s">
        <v>83</v>
      </c>
      <c r="AV113" s="13" t="s">
        <v>180</v>
      </c>
      <c r="AW113" s="13" t="s">
        <v>35</v>
      </c>
      <c r="AX113" s="13" t="s">
        <v>72</v>
      </c>
      <c r="AY113" s="211" t="s">
        <v>161</v>
      </c>
    </row>
    <row r="114" spans="2:65" s="12" customFormat="1" ht="13.5">
      <c r="B114" s="198"/>
      <c r="D114" s="194" t="s">
        <v>172</v>
      </c>
      <c r="E114" s="207" t="s">
        <v>5</v>
      </c>
      <c r="F114" s="208" t="s">
        <v>5</v>
      </c>
      <c r="H114" s="209">
        <v>0</v>
      </c>
      <c r="I114" s="203"/>
      <c r="L114" s="198"/>
      <c r="M114" s="204"/>
      <c r="N114" s="205"/>
      <c r="O114" s="205"/>
      <c r="P114" s="205"/>
      <c r="Q114" s="205"/>
      <c r="R114" s="205"/>
      <c r="S114" s="205"/>
      <c r="T114" s="206"/>
      <c r="AT114" s="207" t="s">
        <v>172</v>
      </c>
      <c r="AU114" s="207" t="s">
        <v>83</v>
      </c>
      <c r="AV114" s="12" t="s">
        <v>83</v>
      </c>
      <c r="AW114" s="12" t="s">
        <v>35</v>
      </c>
      <c r="AX114" s="12" t="s">
        <v>72</v>
      </c>
      <c r="AY114" s="207" t="s">
        <v>161</v>
      </c>
    </row>
    <row r="115" spans="2:65" s="14" customFormat="1" ht="13.5">
      <c r="B115" s="218"/>
      <c r="D115" s="194" t="s">
        <v>172</v>
      </c>
      <c r="E115" s="237" t="s">
        <v>5</v>
      </c>
      <c r="F115" s="238" t="s">
        <v>211</v>
      </c>
      <c r="H115" s="239">
        <v>68</v>
      </c>
      <c r="I115" s="222"/>
      <c r="L115" s="218"/>
      <c r="M115" s="223"/>
      <c r="N115" s="224"/>
      <c r="O115" s="224"/>
      <c r="P115" s="224"/>
      <c r="Q115" s="224"/>
      <c r="R115" s="224"/>
      <c r="S115" s="224"/>
      <c r="T115" s="225"/>
      <c r="AT115" s="226" t="s">
        <v>172</v>
      </c>
      <c r="AU115" s="226" t="s">
        <v>83</v>
      </c>
      <c r="AV115" s="14" t="s">
        <v>168</v>
      </c>
      <c r="AW115" s="14" t="s">
        <v>35</v>
      </c>
      <c r="AX115" s="14" t="s">
        <v>72</v>
      </c>
      <c r="AY115" s="226" t="s">
        <v>161</v>
      </c>
    </row>
    <row r="116" spans="2:65" s="12" customFormat="1" ht="13.5">
      <c r="B116" s="198"/>
      <c r="D116" s="194" t="s">
        <v>172</v>
      </c>
      <c r="E116" s="207" t="s">
        <v>5</v>
      </c>
      <c r="F116" s="208" t="s">
        <v>5</v>
      </c>
      <c r="H116" s="209">
        <v>0</v>
      </c>
      <c r="I116" s="203"/>
      <c r="L116" s="198"/>
      <c r="M116" s="204"/>
      <c r="N116" s="205"/>
      <c r="O116" s="205"/>
      <c r="P116" s="205"/>
      <c r="Q116" s="205"/>
      <c r="R116" s="205"/>
      <c r="S116" s="205"/>
      <c r="T116" s="206"/>
      <c r="AT116" s="207" t="s">
        <v>172</v>
      </c>
      <c r="AU116" s="207" t="s">
        <v>83</v>
      </c>
      <c r="AV116" s="12" t="s">
        <v>83</v>
      </c>
      <c r="AW116" s="12" t="s">
        <v>35</v>
      </c>
      <c r="AX116" s="12" t="s">
        <v>72</v>
      </c>
      <c r="AY116" s="207" t="s">
        <v>161</v>
      </c>
    </row>
    <row r="117" spans="2:65" s="12" customFormat="1" ht="13.5">
      <c r="B117" s="198"/>
      <c r="D117" s="199" t="s">
        <v>172</v>
      </c>
      <c r="E117" s="200" t="s">
        <v>5</v>
      </c>
      <c r="F117" s="201" t="s">
        <v>938</v>
      </c>
      <c r="H117" s="202">
        <v>34</v>
      </c>
      <c r="I117" s="203"/>
      <c r="L117" s="198"/>
      <c r="M117" s="204"/>
      <c r="N117" s="205"/>
      <c r="O117" s="205"/>
      <c r="P117" s="205"/>
      <c r="Q117" s="205"/>
      <c r="R117" s="205"/>
      <c r="S117" s="205"/>
      <c r="T117" s="206"/>
      <c r="AT117" s="207" t="s">
        <v>172</v>
      </c>
      <c r="AU117" s="207" t="s">
        <v>83</v>
      </c>
      <c r="AV117" s="12" t="s">
        <v>83</v>
      </c>
      <c r="AW117" s="12" t="s">
        <v>35</v>
      </c>
      <c r="AX117" s="12" t="s">
        <v>80</v>
      </c>
      <c r="AY117" s="207" t="s">
        <v>161</v>
      </c>
    </row>
    <row r="118" spans="2:65" s="1" customFormat="1" ht="31.5" customHeight="1">
      <c r="B118" s="181"/>
      <c r="C118" s="182" t="s">
        <v>212</v>
      </c>
      <c r="D118" s="182" t="s">
        <v>163</v>
      </c>
      <c r="E118" s="183" t="s">
        <v>747</v>
      </c>
      <c r="F118" s="184" t="s">
        <v>748</v>
      </c>
      <c r="G118" s="185" t="s">
        <v>189</v>
      </c>
      <c r="H118" s="186">
        <v>34</v>
      </c>
      <c r="I118" s="187"/>
      <c r="J118" s="188">
        <f>ROUND(I118*H118,2)</f>
        <v>0</v>
      </c>
      <c r="K118" s="184" t="s">
        <v>167</v>
      </c>
      <c r="L118" s="41"/>
      <c r="M118" s="189" t="s">
        <v>5</v>
      </c>
      <c r="N118" s="190" t="s">
        <v>43</v>
      </c>
      <c r="O118" s="42"/>
      <c r="P118" s="191">
        <f>O118*H118</f>
        <v>0</v>
      </c>
      <c r="Q118" s="191">
        <v>0</v>
      </c>
      <c r="R118" s="191">
        <f>Q118*H118</f>
        <v>0</v>
      </c>
      <c r="S118" s="191">
        <v>0</v>
      </c>
      <c r="T118" s="192">
        <f>S118*H118</f>
        <v>0</v>
      </c>
      <c r="AR118" s="24" t="s">
        <v>168</v>
      </c>
      <c r="AT118" s="24" t="s">
        <v>163</v>
      </c>
      <c r="AU118" s="24" t="s">
        <v>83</v>
      </c>
      <c r="AY118" s="24" t="s">
        <v>161</v>
      </c>
      <c r="BE118" s="193">
        <f>IF(N118="základní",J118,0)</f>
        <v>0</v>
      </c>
      <c r="BF118" s="193">
        <f>IF(N118="snížená",J118,0)</f>
        <v>0</v>
      </c>
      <c r="BG118" s="193">
        <f>IF(N118="zákl. přenesená",J118,0)</f>
        <v>0</v>
      </c>
      <c r="BH118" s="193">
        <f>IF(N118="sníž. přenesená",J118,0)</f>
        <v>0</v>
      </c>
      <c r="BI118" s="193">
        <f>IF(N118="nulová",J118,0)</f>
        <v>0</v>
      </c>
      <c r="BJ118" s="24" t="s">
        <v>80</v>
      </c>
      <c r="BK118" s="193">
        <f>ROUND(I118*H118,2)</f>
        <v>0</v>
      </c>
      <c r="BL118" s="24" t="s">
        <v>168</v>
      </c>
      <c r="BM118" s="24" t="s">
        <v>939</v>
      </c>
    </row>
    <row r="119" spans="2:65" s="1" customFormat="1" ht="175.5">
      <c r="B119" s="41"/>
      <c r="D119" s="194" t="s">
        <v>170</v>
      </c>
      <c r="F119" s="195" t="s">
        <v>744</v>
      </c>
      <c r="I119" s="196"/>
      <c r="L119" s="41"/>
      <c r="M119" s="197"/>
      <c r="N119" s="42"/>
      <c r="O119" s="42"/>
      <c r="P119" s="42"/>
      <c r="Q119" s="42"/>
      <c r="R119" s="42"/>
      <c r="S119" s="42"/>
      <c r="T119" s="70"/>
      <c r="AT119" s="24" t="s">
        <v>170</v>
      </c>
      <c r="AU119" s="24" t="s">
        <v>83</v>
      </c>
    </row>
    <row r="120" spans="2:65" s="12" customFormat="1" ht="13.5">
      <c r="B120" s="198"/>
      <c r="D120" s="194" t="s">
        <v>172</v>
      </c>
      <c r="E120" s="207" t="s">
        <v>5</v>
      </c>
      <c r="F120" s="208" t="s">
        <v>937</v>
      </c>
      <c r="H120" s="209">
        <v>68</v>
      </c>
      <c r="I120" s="203"/>
      <c r="L120" s="198"/>
      <c r="M120" s="204"/>
      <c r="N120" s="205"/>
      <c r="O120" s="205"/>
      <c r="P120" s="205"/>
      <c r="Q120" s="205"/>
      <c r="R120" s="205"/>
      <c r="S120" s="205"/>
      <c r="T120" s="206"/>
      <c r="AT120" s="207" t="s">
        <v>172</v>
      </c>
      <c r="AU120" s="207" t="s">
        <v>83</v>
      </c>
      <c r="AV120" s="12" t="s">
        <v>83</v>
      </c>
      <c r="AW120" s="12" t="s">
        <v>35</v>
      </c>
      <c r="AX120" s="12" t="s">
        <v>72</v>
      </c>
      <c r="AY120" s="207" t="s">
        <v>161</v>
      </c>
    </row>
    <row r="121" spans="2:65" s="13" customFormat="1" ht="13.5">
      <c r="B121" s="210"/>
      <c r="D121" s="194" t="s">
        <v>172</v>
      </c>
      <c r="E121" s="211" t="s">
        <v>5</v>
      </c>
      <c r="F121" s="212" t="s">
        <v>730</v>
      </c>
      <c r="H121" s="213">
        <v>68</v>
      </c>
      <c r="I121" s="214"/>
      <c r="L121" s="210"/>
      <c r="M121" s="215"/>
      <c r="N121" s="216"/>
      <c r="O121" s="216"/>
      <c r="P121" s="216"/>
      <c r="Q121" s="216"/>
      <c r="R121" s="216"/>
      <c r="S121" s="216"/>
      <c r="T121" s="217"/>
      <c r="AT121" s="211" t="s">
        <v>172</v>
      </c>
      <c r="AU121" s="211" t="s">
        <v>83</v>
      </c>
      <c r="AV121" s="13" t="s">
        <v>180</v>
      </c>
      <c r="AW121" s="13" t="s">
        <v>35</v>
      </c>
      <c r="AX121" s="13" t="s">
        <v>72</v>
      </c>
      <c r="AY121" s="211" t="s">
        <v>161</v>
      </c>
    </row>
    <row r="122" spans="2:65" s="12" customFormat="1" ht="13.5">
      <c r="B122" s="198"/>
      <c r="D122" s="194" t="s">
        <v>172</v>
      </c>
      <c r="E122" s="207" t="s">
        <v>5</v>
      </c>
      <c r="F122" s="208" t="s">
        <v>5</v>
      </c>
      <c r="H122" s="209">
        <v>0</v>
      </c>
      <c r="I122" s="203"/>
      <c r="L122" s="198"/>
      <c r="M122" s="204"/>
      <c r="N122" s="205"/>
      <c r="O122" s="205"/>
      <c r="P122" s="205"/>
      <c r="Q122" s="205"/>
      <c r="R122" s="205"/>
      <c r="S122" s="205"/>
      <c r="T122" s="206"/>
      <c r="AT122" s="207" t="s">
        <v>172</v>
      </c>
      <c r="AU122" s="207" t="s">
        <v>83</v>
      </c>
      <c r="AV122" s="12" t="s">
        <v>83</v>
      </c>
      <c r="AW122" s="12" t="s">
        <v>35</v>
      </c>
      <c r="AX122" s="12" t="s">
        <v>72</v>
      </c>
      <c r="AY122" s="207" t="s">
        <v>161</v>
      </c>
    </row>
    <row r="123" spans="2:65" s="14" customFormat="1" ht="13.5">
      <c r="B123" s="218"/>
      <c r="D123" s="194" t="s">
        <v>172</v>
      </c>
      <c r="E123" s="237" t="s">
        <v>5</v>
      </c>
      <c r="F123" s="238" t="s">
        <v>211</v>
      </c>
      <c r="H123" s="239">
        <v>68</v>
      </c>
      <c r="I123" s="222"/>
      <c r="L123" s="218"/>
      <c r="M123" s="223"/>
      <c r="N123" s="224"/>
      <c r="O123" s="224"/>
      <c r="P123" s="224"/>
      <c r="Q123" s="224"/>
      <c r="R123" s="224"/>
      <c r="S123" s="224"/>
      <c r="T123" s="225"/>
      <c r="AT123" s="226" t="s">
        <v>172</v>
      </c>
      <c r="AU123" s="226" t="s">
        <v>83</v>
      </c>
      <c r="AV123" s="14" t="s">
        <v>168</v>
      </c>
      <c r="AW123" s="14" t="s">
        <v>35</v>
      </c>
      <c r="AX123" s="14" t="s">
        <v>72</v>
      </c>
      <c r="AY123" s="226" t="s">
        <v>161</v>
      </c>
    </row>
    <row r="124" spans="2:65" s="12" customFormat="1" ht="13.5">
      <c r="B124" s="198"/>
      <c r="D124" s="194" t="s">
        <v>172</v>
      </c>
      <c r="E124" s="207" t="s">
        <v>5</v>
      </c>
      <c r="F124" s="208" t="s">
        <v>5</v>
      </c>
      <c r="H124" s="209">
        <v>0</v>
      </c>
      <c r="I124" s="203"/>
      <c r="L124" s="198"/>
      <c r="M124" s="204"/>
      <c r="N124" s="205"/>
      <c r="O124" s="205"/>
      <c r="P124" s="205"/>
      <c r="Q124" s="205"/>
      <c r="R124" s="205"/>
      <c r="S124" s="205"/>
      <c r="T124" s="206"/>
      <c r="AT124" s="207" t="s">
        <v>172</v>
      </c>
      <c r="AU124" s="207" t="s">
        <v>83</v>
      </c>
      <c r="AV124" s="12" t="s">
        <v>83</v>
      </c>
      <c r="AW124" s="12" t="s">
        <v>35</v>
      </c>
      <c r="AX124" s="12" t="s">
        <v>72</v>
      </c>
      <c r="AY124" s="207" t="s">
        <v>161</v>
      </c>
    </row>
    <row r="125" spans="2:65" s="12" customFormat="1" ht="13.5">
      <c r="B125" s="198"/>
      <c r="D125" s="199" t="s">
        <v>172</v>
      </c>
      <c r="E125" s="200" t="s">
        <v>5</v>
      </c>
      <c r="F125" s="201" t="s">
        <v>938</v>
      </c>
      <c r="H125" s="202">
        <v>34</v>
      </c>
      <c r="I125" s="203"/>
      <c r="L125" s="198"/>
      <c r="M125" s="204"/>
      <c r="N125" s="205"/>
      <c r="O125" s="205"/>
      <c r="P125" s="205"/>
      <c r="Q125" s="205"/>
      <c r="R125" s="205"/>
      <c r="S125" s="205"/>
      <c r="T125" s="206"/>
      <c r="AT125" s="207" t="s">
        <v>172</v>
      </c>
      <c r="AU125" s="207" t="s">
        <v>83</v>
      </c>
      <c r="AV125" s="12" t="s">
        <v>83</v>
      </c>
      <c r="AW125" s="12" t="s">
        <v>35</v>
      </c>
      <c r="AX125" s="12" t="s">
        <v>80</v>
      </c>
      <c r="AY125" s="207" t="s">
        <v>161</v>
      </c>
    </row>
    <row r="126" spans="2:65" s="1" customFormat="1" ht="31.5" customHeight="1">
      <c r="B126" s="181"/>
      <c r="C126" s="182" t="s">
        <v>216</v>
      </c>
      <c r="D126" s="182" t="s">
        <v>163</v>
      </c>
      <c r="E126" s="183" t="s">
        <v>750</v>
      </c>
      <c r="F126" s="184" t="s">
        <v>751</v>
      </c>
      <c r="G126" s="185" t="s">
        <v>189</v>
      </c>
      <c r="H126" s="186">
        <v>34</v>
      </c>
      <c r="I126" s="187"/>
      <c r="J126" s="188">
        <f>ROUND(I126*H126,2)</f>
        <v>0</v>
      </c>
      <c r="K126" s="184" t="s">
        <v>167</v>
      </c>
      <c r="L126" s="41"/>
      <c r="M126" s="189" t="s">
        <v>5</v>
      </c>
      <c r="N126" s="190" t="s">
        <v>43</v>
      </c>
      <c r="O126" s="42"/>
      <c r="P126" s="191">
        <f>O126*H126</f>
        <v>0</v>
      </c>
      <c r="Q126" s="191">
        <v>0</v>
      </c>
      <c r="R126" s="191">
        <f>Q126*H126</f>
        <v>0</v>
      </c>
      <c r="S126" s="191">
        <v>0</v>
      </c>
      <c r="T126" s="192">
        <f>S126*H126</f>
        <v>0</v>
      </c>
      <c r="AR126" s="24" t="s">
        <v>168</v>
      </c>
      <c r="AT126" s="24" t="s">
        <v>163</v>
      </c>
      <c r="AU126" s="24" t="s">
        <v>83</v>
      </c>
      <c r="AY126" s="24" t="s">
        <v>161</v>
      </c>
      <c r="BE126" s="193">
        <f>IF(N126="základní",J126,0)</f>
        <v>0</v>
      </c>
      <c r="BF126" s="193">
        <f>IF(N126="snížená",J126,0)</f>
        <v>0</v>
      </c>
      <c r="BG126" s="193">
        <f>IF(N126="zákl. přenesená",J126,0)</f>
        <v>0</v>
      </c>
      <c r="BH126" s="193">
        <f>IF(N126="sníž. přenesená",J126,0)</f>
        <v>0</v>
      </c>
      <c r="BI126" s="193">
        <f>IF(N126="nulová",J126,0)</f>
        <v>0</v>
      </c>
      <c r="BJ126" s="24" t="s">
        <v>80</v>
      </c>
      <c r="BK126" s="193">
        <f>ROUND(I126*H126,2)</f>
        <v>0</v>
      </c>
      <c r="BL126" s="24" t="s">
        <v>168</v>
      </c>
      <c r="BM126" s="24" t="s">
        <v>940</v>
      </c>
    </row>
    <row r="127" spans="2:65" s="1" customFormat="1" ht="175.5">
      <c r="B127" s="41"/>
      <c r="D127" s="194" t="s">
        <v>170</v>
      </c>
      <c r="F127" s="195" t="s">
        <v>744</v>
      </c>
      <c r="I127" s="196"/>
      <c r="L127" s="41"/>
      <c r="M127" s="197"/>
      <c r="N127" s="42"/>
      <c r="O127" s="42"/>
      <c r="P127" s="42"/>
      <c r="Q127" s="42"/>
      <c r="R127" s="42"/>
      <c r="S127" s="42"/>
      <c r="T127" s="70"/>
      <c r="AT127" s="24" t="s">
        <v>170</v>
      </c>
      <c r="AU127" s="24" t="s">
        <v>83</v>
      </c>
    </row>
    <row r="128" spans="2:65" s="12" customFormat="1" ht="13.5">
      <c r="B128" s="198"/>
      <c r="D128" s="194" t="s">
        <v>172</v>
      </c>
      <c r="E128" s="207" t="s">
        <v>5</v>
      </c>
      <c r="F128" s="208" t="s">
        <v>937</v>
      </c>
      <c r="H128" s="209">
        <v>68</v>
      </c>
      <c r="I128" s="203"/>
      <c r="L128" s="198"/>
      <c r="M128" s="204"/>
      <c r="N128" s="205"/>
      <c r="O128" s="205"/>
      <c r="P128" s="205"/>
      <c r="Q128" s="205"/>
      <c r="R128" s="205"/>
      <c r="S128" s="205"/>
      <c r="T128" s="206"/>
      <c r="AT128" s="207" t="s">
        <v>172</v>
      </c>
      <c r="AU128" s="207" t="s">
        <v>83</v>
      </c>
      <c r="AV128" s="12" t="s">
        <v>83</v>
      </c>
      <c r="AW128" s="12" t="s">
        <v>35</v>
      </c>
      <c r="AX128" s="12" t="s">
        <v>72</v>
      </c>
      <c r="AY128" s="207" t="s">
        <v>161</v>
      </c>
    </row>
    <row r="129" spans="2:65" s="13" customFormat="1" ht="13.5">
      <c r="B129" s="210"/>
      <c r="D129" s="194" t="s">
        <v>172</v>
      </c>
      <c r="E129" s="211" t="s">
        <v>5</v>
      </c>
      <c r="F129" s="212" t="s">
        <v>730</v>
      </c>
      <c r="H129" s="213">
        <v>68</v>
      </c>
      <c r="I129" s="214"/>
      <c r="L129" s="210"/>
      <c r="M129" s="215"/>
      <c r="N129" s="216"/>
      <c r="O129" s="216"/>
      <c r="P129" s="216"/>
      <c r="Q129" s="216"/>
      <c r="R129" s="216"/>
      <c r="S129" s="216"/>
      <c r="T129" s="217"/>
      <c r="AT129" s="211" t="s">
        <v>172</v>
      </c>
      <c r="AU129" s="211" t="s">
        <v>83</v>
      </c>
      <c r="AV129" s="13" t="s">
        <v>180</v>
      </c>
      <c r="AW129" s="13" t="s">
        <v>35</v>
      </c>
      <c r="AX129" s="13" t="s">
        <v>72</v>
      </c>
      <c r="AY129" s="211" t="s">
        <v>161</v>
      </c>
    </row>
    <row r="130" spans="2:65" s="12" customFormat="1" ht="13.5">
      <c r="B130" s="198"/>
      <c r="D130" s="194" t="s">
        <v>172</v>
      </c>
      <c r="E130" s="207" t="s">
        <v>5</v>
      </c>
      <c r="F130" s="208" t="s">
        <v>5</v>
      </c>
      <c r="H130" s="209">
        <v>0</v>
      </c>
      <c r="I130" s="203"/>
      <c r="L130" s="198"/>
      <c r="M130" s="204"/>
      <c r="N130" s="205"/>
      <c r="O130" s="205"/>
      <c r="P130" s="205"/>
      <c r="Q130" s="205"/>
      <c r="R130" s="205"/>
      <c r="S130" s="205"/>
      <c r="T130" s="206"/>
      <c r="AT130" s="207" t="s">
        <v>172</v>
      </c>
      <c r="AU130" s="207" t="s">
        <v>83</v>
      </c>
      <c r="AV130" s="12" t="s">
        <v>83</v>
      </c>
      <c r="AW130" s="12" t="s">
        <v>35</v>
      </c>
      <c r="AX130" s="12" t="s">
        <v>72</v>
      </c>
      <c r="AY130" s="207" t="s">
        <v>161</v>
      </c>
    </row>
    <row r="131" spans="2:65" s="14" customFormat="1" ht="13.5">
      <c r="B131" s="218"/>
      <c r="D131" s="194" t="s">
        <v>172</v>
      </c>
      <c r="E131" s="237" t="s">
        <v>5</v>
      </c>
      <c r="F131" s="238" t="s">
        <v>211</v>
      </c>
      <c r="H131" s="239">
        <v>68</v>
      </c>
      <c r="I131" s="222"/>
      <c r="L131" s="218"/>
      <c r="M131" s="223"/>
      <c r="N131" s="224"/>
      <c r="O131" s="224"/>
      <c r="P131" s="224"/>
      <c r="Q131" s="224"/>
      <c r="R131" s="224"/>
      <c r="S131" s="224"/>
      <c r="T131" s="225"/>
      <c r="AT131" s="226" t="s">
        <v>172</v>
      </c>
      <c r="AU131" s="226" t="s">
        <v>83</v>
      </c>
      <c r="AV131" s="14" t="s">
        <v>168</v>
      </c>
      <c r="AW131" s="14" t="s">
        <v>35</v>
      </c>
      <c r="AX131" s="14" t="s">
        <v>72</v>
      </c>
      <c r="AY131" s="226" t="s">
        <v>161</v>
      </c>
    </row>
    <row r="132" spans="2:65" s="12" customFormat="1" ht="13.5">
      <c r="B132" s="198"/>
      <c r="D132" s="194" t="s">
        <v>172</v>
      </c>
      <c r="E132" s="207" t="s">
        <v>5</v>
      </c>
      <c r="F132" s="208" t="s">
        <v>5</v>
      </c>
      <c r="H132" s="209">
        <v>0</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65" s="12" customFormat="1" ht="13.5">
      <c r="B133" s="198"/>
      <c r="D133" s="199" t="s">
        <v>172</v>
      </c>
      <c r="E133" s="200" t="s">
        <v>5</v>
      </c>
      <c r="F133" s="201" t="s">
        <v>938</v>
      </c>
      <c r="H133" s="202">
        <v>34</v>
      </c>
      <c r="I133" s="203"/>
      <c r="L133" s="198"/>
      <c r="M133" s="204"/>
      <c r="N133" s="205"/>
      <c r="O133" s="205"/>
      <c r="P133" s="205"/>
      <c r="Q133" s="205"/>
      <c r="R133" s="205"/>
      <c r="S133" s="205"/>
      <c r="T133" s="206"/>
      <c r="AT133" s="207" t="s">
        <v>172</v>
      </c>
      <c r="AU133" s="207" t="s">
        <v>83</v>
      </c>
      <c r="AV133" s="12" t="s">
        <v>83</v>
      </c>
      <c r="AW133" s="12" t="s">
        <v>35</v>
      </c>
      <c r="AX133" s="12" t="s">
        <v>80</v>
      </c>
      <c r="AY133" s="207" t="s">
        <v>161</v>
      </c>
    </row>
    <row r="134" spans="2:65" s="1" customFormat="1" ht="31.5" customHeight="1">
      <c r="B134" s="181"/>
      <c r="C134" s="182" t="s">
        <v>222</v>
      </c>
      <c r="D134" s="182" t="s">
        <v>163</v>
      </c>
      <c r="E134" s="183" t="s">
        <v>753</v>
      </c>
      <c r="F134" s="184" t="s">
        <v>754</v>
      </c>
      <c r="G134" s="185" t="s">
        <v>189</v>
      </c>
      <c r="H134" s="186">
        <v>34</v>
      </c>
      <c r="I134" s="187"/>
      <c r="J134" s="188">
        <f>ROUND(I134*H134,2)</f>
        <v>0</v>
      </c>
      <c r="K134" s="184" t="s">
        <v>167</v>
      </c>
      <c r="L134" s="41"/>
      <c r="M134" s="189" t="s">
        <v>5</v>
      </c>
      <c r="N134" s="190" t="s">
        <v>43</v>
      </c>
      <c r="O134" s="42"/>
      <c r="P134" s="191">
        <f>O134*H134</f>
        <v>0</v>
      </c>
      <c r="Q134" s="191">
        <v>0</v>
      </c>
      <c r="R134" s="191">
        <f>Q134*H134</f>
        <v>0</v>
      </c>
      <c r="S134" s="191">
        <v>0</v>
      </c>
      <c r="T134" s="192">
        <f>S134*H134</f>
        <v>0</v>
      </c>
      <c r="AR134" s="24" t="s">
        <v>168</v>
      </c>
      <c r="AT134" s="24" t="s">
        <v>163</v>
      </c>
      <c r="AU134" s="24" t="s">
        <v>83</v>
      </c>
      <c r="AY134" s="24" t="s">
        <v>161</v>
      </c>
      <c r="BE134" s="193">
        <f>IF(N134="základní",J134,0)</f>
        <v>0</v>
      </c>
      <c r="BF134" s="193">
        <f>IF(N134="snížená",J134,0)</f>
        <v>0</v>
      </c>
      <c r="BG134" s="193">
        <f>IF(N134="zákl. přenesená",J134,0)</f>
        <v>0</v>
      </c>
      <c r="BH134" s="193">
        <f>IF(N134="sníž. přenesená",J134,0)</f>
        <v>0</v>
      </c>
      <c r="BI134" s="193">
        <f>IF(N134="nulová",J134,0)</f>
        <v>0</v>
      </c>
      <c r="BJ134" s="24" t="s">
        <v>80</v>
      </c>
      <c r="BK134" s="193">
        <f>ROUND(I134*H134,2)</f>
        <v>0</v>
      </c>
      <c r="BL134" s="24" t="s">
        <v>168</v>
      </c>
      <c r="BM134" s="24" t="s">
        <v>941</v>
      </c>
    </row>
    <row r="135" spans="2:65" s="1" customFormat="1" ht="175.5">
      <c r="B135" s="41"/>
      <c r="D135" s="194" t="s">
        <v>170</v>
      </c>
      <c r="F135" s="195" t="s">
        <v>744</v>
      </c>
      <c r="I135" s="196"/>
      <c r="L135" s="41"/>
      <c r="M135" s="197"/>
      <c r="N135" s="42"/>
      <c r="O135" s="42"/>
      <c r="P135" s="42"/>
      <c r="Q135" s="42"/>
      <c r="R135" s="42"/>
      <c r="S135" s="42"/>
      <c r="T135" s="70"/>
      <c r="AT135" s="24" t="s">
        <v>170</v>
      </c>
      <c r="AU135" s="24" t="s">
        <v>83</v>
      </c>
    </row>
    <row r="136" spans="2:65" s="12" customFormat="1" ht="13.5">
      <c r="B136" s="198"/>
      <c r="D136" s="194" t="s">
        <v>172</v>
      </c>
      <c r="E136" s="207" t="s">
        <v>5</v>
      </c>
      <c r="F136" s="208" t="s">
        <v>937</v>
      </c>
      <c r="H136" s="209">
        <v>68</v>
      </c>
      <c r="I136" s="203"/>
      <c r="L136" s="198"/>
      <c r="M136" s="204"/>
      <c r="N136" s="205"/>
      <c r="O136" s="205"/>
      <c r="P136" s="205"/>
      <c r="Q136" s="205"/>
      <c r="R136" s="205"/>
      <c r="S136" s="205"/>
      <c r="T136" s="206"/>
      <c r="AT136" s="207" t="s">
        <v>172</v>
      </c>
      <c r="AU136" s="207" t="s">
        <v>83</v>
      </c>
      <c r="AV136" s="12" t="s">
        <v>83</v>
      </c>
      <c r="AW136" s="12" t="s">
        <v>35</v>
      </c>
      <c r="AX136" s="12" t="s">
        <v>72</v>
      </c>
      <c r="AY136" s="207" t="s">
        <v>161</v>
      </c>
    </row>
    <row r="137" spans="2:65" s="13" customFormat="1" ht="13.5">
      <c r="B137" s="210"/>
      <c r="D137" s="194" t="s">
        <v>172</v>
      </c>
      <c r="E137" s="211" t="s">
        <v>5</v>
      </c>
      <c r="F137" s="212" t="s">
        <v>730</v>
      </c>
      <c r="H137" s="213">
        <v>68</v>
      </c>
      <c r="I137" s="214"/>
      <c r="L137" s="210"/>
      <c r="M137" s="215"/>
      <c r="N137" s="216"/>
      <c r="O137" s="216"/>
      <c r="P137" s="216"/>
      <c r="Q137" s="216"/>
      <c r="R137" s="216"/>
      <c r="S137" s="216"/>
      <c r="T137" s="217"/>
      <c r="AT137" s="211" t="s">
        <v>172</v>
      </c>
      <c r="AU137" s="211" t="s">
        <v>83</v>
      </c>
      <c r="AV137" s="13" t="s">
        <v>180</v>
      </c>
      <c r="AW137" s="13" t="s">
        <v>35</v>
      </c>
      <c r="AX137" s="13" t="s">
        <v>72</v>
      </c>
      <c r="AY137" s="211" t="s">
        <v>161</v>
      </c>
    </row>
    <row r="138" spans="2:65" s="12" customFormat="1" ht="13.5">
      <c r="B138" s="198"/>
      <c r="D138" s="194" t="s">
        <v>172</v>
      </c>
      <c r="E138" s="207" t="s">
        <v>5</v>
      </c>
      <c r="F138" s="208" t="s">
        <v>5</v>
      </c>
      <c r="H138" s="209">
        <v>0</v>
      </c>
      <c r="I138" s="203"/>
      <c r="L138" s="198"/>
      <c r="M138" s="204"/>
      <c r="N138" s="205"/>
      <c r="O138" s="205"/>
      <c r="P138" s="205"/>
      <c r="Q138" s="205"/>
      <c r="R138" s="205"/>
      <c r="S138" s="205"/>
      <c r="T138" s="206"/>
      <c r="AT138" s="207" t="s">
        <v>172</v>
      </c>
      <c r="AU138" s="207" t="s">
        <v>83</v>
      </c>
      <c r="AV138" s="12" t="s">
        <v>83</v>
      </c>
      <c r="AW138" s="12" t="s">
        <v>35</v>
      </c>
      <c r="AX138" s="12" t="s">
        <v>72</v>
      </c>
      <c r="AY138" s="207" t="s">
        <v>161</v>
      </c>
    </row>
    <row r="139" spans="2:65" s="14" customFormat="1" ht="13.5">
      <c r="B139" s="218"/>
      <c r="D139" s="194" t="s">
        <v>172</v>
      </c>
      <c r="E139" s="237" t="s">
        <v>5</v>
      </c>
      <c r="F139" s="238" t="s">
        <v>211</v>
      </c>
      <c r="H139" s="239">
        <v>68</v>
      </c>
      <c r="I139" s="222"/>
      <c r="L139" s="218"/>
      <c r="M139" s="223"/>
      <c r="N139" s="224"/>
      <c r="O139" s="224"/>
      <c r="P139" s="224"/>
      <c r="Q139" s="224"/>
      <c r="R139" s="224"/>
      <c r="S139" s="224"/>
      <c r="T139" s="225"/>
      <c r="AT139" s="226" t="s">
        <v>172</v>
      </c>
      <c r="AU139" s="226" t="s">
        <v>83</v>
      </c>
      <c r="AV139" s="14" t="s">
        <v>168</v>
      </c>
      <c r="AW139" s="14" t="s">
        <v>35</v>
      </c>
      <c r="AX139" s="14" t="s">
        <v>72</v>
      </c>
      <c r="AY139" s="226" t="s">
        <v>161</v>
      </c>
    </row>
    <row r="140" spans="2:65" s="12" customFormat="1" ht="13.5">
      <c r="B140" s="198"/>
      <c r="D140" s="194" t="s">
        <v>172</v>
      </c>
      <c r="E140" s="207" t="s">
        <v>5</v>
      </c>
      <c r="F140" s="208" t="s">
        <v>5</v>
      </c>
      <c r="H140" s="209">
        <v>0</v>
      </c>
      <c r="I140" s="203"/>
      <c r="L140" s="198"/>
      <c r="M140" s="204"/>
      <c r="N140" s="205"/>
      <c r="O140" s="205"/>
      <c r="P140" s="205"/>
      <c r="Q140" s="205"/>
      <c r="R140" s="205"/>
      <c r="S140" s="205"/>
      <c r="T140" s="206"/>
      <c r="AT140" s="207" t="s">
        <v>172</v>
      </c>
      <c r="AU140" s="207" t="s">
        <v>83</v>
      </c>
      <c r="AV140" s="12" t="s">
        <v>83</v>
      </c>
      <c r="AW140" s="12" t="s">
        <v>35</v>
      </c>
      <c r="AX140" s="12" t="s">
        <v>72</v>
      </c>
      <c r="AY140" s="207" t="s">
        <v>161</v>
      </c>
    </row>
    <row r="141" spans="2:65" s="12" customFormat="1" ht="13.5">
      <c r="B141" s="198"/>
      <c r="D141" s="199" t="s">
        <v>172</v>
      </c>
      <c r="E141" s="200" t="s">
        <v>5</v>
      </c>
      <c r="F141" s="201" t="s">
        <v>938</v>
      </c>
      <c r="H141" s="202">
        <v>34</v>
      </c>
      <c r="I141" s="203"/>
      <c r="L141" s="198"/>
      <c r="M141" s="204"/>
      <c r="N141" s="205"/>
      <c r="O141" s="205"/>
      <c r="P141" s="205"/>
      <c r="Q141" s="205"/>
      <c r="R141" s="205"/>
      <c r="S141" s="205"/>
      <c r="T141" s="206"/>
      <c r="AT141" s="207" t="s">
        <v>172</v>
      </c>
      <c r="AU141" s="207" t="s">
        <v>83</v>
      </c>
      <c r="AV141" s="12" t="s">
        <v>83</v>
      </c>
      <c r="AW141" s="12" t="s">
        <v>35</v>
      </c>
      <c r="AX141" s="12" t="s">
        <v>80</v>
      </c>
      <c r="AY141" s="207" t="s">
        <v>161</v>
      </c>
    </row>
    <row r="142" spans="2:65" s="1" customFormat="1" ht="31.5" customHeight="1">
      <c r="B142" s="181"/>
      <c r="C142" s="182" t="s">
        <v>226</v>
      </c>
      <c r="D142" s="182" t="s">
        <v>163</v>
      </c>
      <c r="E142" s="183" t="s">
        <v>761</v>
      </c>
      <c r="F142" s="184" t="s">
        <v>762</v>
      </c>
      <c r="G142" s="185" t="s">
        <v>176</v>
      </c>
      <c r="H142" s="186">
        <v>300</v>
      </c>
      <c r="I142" s="187"/>
      <c r="J142" s="188">
        <f>ROUND(I142*H142,2)</f>
        <v>0</v>
      </c>
      <c r="K142" s="184" t="s">
        <v>167</v>
      </c>
      <c r="L142" s="41"/>
      <c r="M142" s="189" t="s">
        <v>5</v>
      </c>
      <c r="N142" s="190" t="s">
        <v>43</v>
      </c>
      <c r="O142" s="42"/>
      <c r="P142" s="191">
        <f>O142*H142</f>
        <v>0</v>
      </c>
      <c r="Q142" s="191">
        <v>8.4999999999999995E-4</v>
      </c>
      <c r="R142" s="191">
        <f>Q142*H142</f>
        <v>0.255</v>
      </c>
      <c r="S142" s="191">
        <v>0</v>
      </c>
      <c r="T142" s="192">
        <f>S142*H142</f>
        <v>0</v>
      </c>
      <c r="AR142" s="24" t="s">
        <v>168</v>
      </c>
      <c r="AT142" s="24" t="s">
        <v>163</v>
      </c>
      <c r="AU142" s="24" t="s">
        <v>83</v>
      </c>
      <c r="AY142" s="24" t="s">
        <v>161</v>
      </c>
      <c r="BE142" s="193">
        <f>IF(N142="základní",J142,0)</f>
        <v>0</v>
      </c>
      <c r="BF142" s="193">
        <f>IF(N142="snížená",J142,0)</f>
        <v>0</v>
      </c>
      <c r="BG142" s="193">
        <f>IF(N142="zákl. přenesená",J142,0)</f>
        <v>0</v>
      </c>
      <c r="BH142" s="193">
        <f>IF(N142="sníž. přenesená",J142,0)</f>
        <v>0</v>
      </c>
      <c r="BI142" s="193">
        <f>IF(N142="nulová",J142,0)</f>
        <v>0</v>
      </c>
      <c r="BJ142" s="24" t="s">
        <v>80</v>
      </c>
      <c r="BK142" s="193">
        <f>ROUND(I142*H142,2)</f>
        <v>0</v>
      </c>
      <c r="BL142" s="24" t="s">
        <v>168</v>
      </c>
      <c r="BM142" s="24" t="s">
        <v>942</v>
      </c>
    </row>
    <row r="143" spans="2:65" s="1" customFormat="1" ht="148.5">
      <c r="B143" s="41"/>
      <c r="D143" s="194" t="s">
        <v>170</v>
      </c>
      <c r="F143" s="195" t="s">
        <v>759</v>
      </c>
      <c r="I143" s="196"/>
      <c r="L143" s="41"/>
      <c r="M143" s="197"/>
      <c r="N143" s="42"/>
      <c r="O143" s="42"/>
      <c r="P143" s="42"/>
      <c r="Q143" s="42"/>
      <c r="R143" s="42"/>
      <c r="S143" s="42"/>
      <c r="T143" s="70"/>
      <c r="AT143" s="24" t="s">
        <v>170</v>
      </c>
      <c r="AU143" s="24" t="s">
        <v>83</v>
      </c>
    </row>
    <row r="144" spans="2:65" s="12" customFormat="1" ht="13.5">
      <c r="B144" s="198"/>
      <c r="D144" s="199" t="s">
        <v>172</v>
      </c>
      <c r="E144" s="200" t="s">
        <v>5</v>
      </c>
      <c r="F144" s="201" t="s">
        <v>943</v>
      </c>
      <c r="H144" s="202">
        <v>300</v>
      </c>
      <c r="I144" s="203"/>
      <c r="L144" s="198"/>
      <c r="M144" s="204"/>
      <c r="N144" s="205"/>
      <c r="O144" s="205"/>
      <c r="P144" s="205"/>
      <c r="Q144" s="205"/>
      <c r="R144" s="205"/>
      <c r="S144" s="205"/>
      <c r="T144" s="206"/>
      <c r="AT144" s="207" t="s">
        <v>172</v>
      </c>
      <c r="AU144" s="207" t="s">
        <v>83</v>
      </c>
      <c r="AV144" s="12" t="s">
        <v>83</v>
      </c>
      <c r="AW144" s="12" t="s">
        <v>35</v>
      </c>
      <c r="AX144" s="12" t="s">
        <v>80</v>
      </c>
      <c r="AY144" s="207" t="s">
        <v>161</v>
      </c>
    </row>
    <row r="145" spans="2:65" s="1" customFormat="1" ht="31.5" customHeight="1">
      <c r="B145" s="181"/>
      <c r="C145" s="182" t="s">
        <v>233</v>
      </c>
      <c r="D145" s="182" t="s">
        <v>163</v>
      </c>
      <c r="E145" s="183" t="s">
        <v>771</v>
      </c>
      <c r="F145" s="184" t="s">
        <v>772</v>
      </c>
      <c r="G145" s="185" t="s">
        <v>176</v>
      </c>
      <c r="H145" s="186">
        <v>300</v>
      </c>
      <c r="I145" s="187"/>
      <c r="J145" s="188">
        <f>ROUND(I145*H145,2)</f>
        <v>0</v>
      </c>
      <c r="K145" s="184" t="s">
        <v>167</v>
      </c>
      <c r="L145" s="41"/>
      <c r="M145" s="189" t="s">
        <v>5</v>
      </c>
      <c r="N145" s="190" t="s">
        <v>43</v>
      </c>
      <c r="O145" s="42"/>
      <c r="P145" s="191">
        <f>O145*H145</f>
        <v>0</v>
      </c>
      <c r="Q145" s="191">
        <v>0</v>
      </c>
      <c r="R145" s="191">
        <f>Q145*H145</f>
        <v>0</v>
      </c>
      <c r="S145" s="191">
        <v>0</v>
      </c>
      <c r="T145" s="192">
        <f>S145*H145</f>
        <v>0</v>
      </c>
      <c r="AR145" s="24" t="s">
        <v>168</v>
      </c>
      <c r="AT145" s="24" t="s">
        <v>163</v>
      </c>
      <c r="AU145" s="24" t="s">
        <v>83</v>
      </c>
      <c r="AY145" s="24" t="s">
        <v>161</v>
      </c>
      <c r="BE145" s="193">
        <f>IF(N145="základní",J145,0)</f>
        <v>0</v>
      </c>
      <c r="BF145" s="193">
        <f>IF(N145="snížená",J145,0)</f>
        <v>0</v>
      </c>
      <c r="BG145" s="193">
        <f>IF(N145="zákl. přenesená",J145,0)</f>
        <v>0</v>
      </c>
      <c r="BH145" s="193">
        <f>IF(N145="sníž. přenesená",J145,0)</f>
        <v>0</v>
      </c>
      <c r="BI145" s="193">
        <f>IF(N145="nulová",J145,0)</f>
        <v>0</v>
      </c>
      <c r="BJ145" s="24" t="s">
        <v>80</v>
      </c>
      <c r="BK145" s="193">
        <f>ROUND(I145*H145,2)</f>
        <v>0</v>
      </c>
      <c r="BL145" s="24" t="s">
        <v>168</v>
      </c>
      <c r="BM145" s="24" t="s">
        <v>944</v>
      </c>
    </row>
    <row r="146" spans="2:65" s="12" customFormat="1" ht="13.5">
      <c r="B146" s="198"/>
      <c r="D146" s="199" t="s">
        <v>172</v>
      </c>
      <c r="E146" s="200" t="s">
        <v>5</v>
      </c>
      <c r="F146" s="201" t="s">
        <v>943</v>
      </c>
      <c r="H146" s="202">
        <v>300</v>
      </c>
      <c r="I146" s="203"/>
      <c r="L146" s="198"/>
      <c r="M146" s="204"/>
      <c r="N146" s="205"/>
      <c r="O146" s="205"/>
      <c r="P146" s="205"/>
      <c r="Q146" s="205"/>
      <c r="R146" s="205"/>
      <c r="S146" s="205"/>
      <c r="T146" s="206"/>
      <c r="AT146" s="207" t="s">
        <v>172</v>
      </c>
      <c r="AU146" s="207" t="s">
        <v>83</v>
      </c>
      <c r="AV146" s="12" t="s">
        <v>83</v>
      </c>
      <c r="AW146" s="12" t="s">
        <v>35</v>
      </c>
      <c r="AX146" s="12" t="s">
        <v>80</v>
      </c>
      <c r="AY146" s="207" t="s">
        <v>161</v>
      </c>
    </row>
    <row r="147" spans="2:65" s="1" customFormat="1" ht="22.5" customHeight="1">
      <c r="B147" s="181"/>
      <c r="C147" s="182" t="s">
        <v>239</v>
      </c>
      <c r="D147" s="182" t="s">
        <v>163</v>
      </c>
      <c r="E147" s="183" t="s">
        <v>774</v>
      </c>
      <c r="F147" s="184" t="s">
        <v>775</v>
      </c>
      <c r="G147" s="185" t="s">
        <v>176</v>
      </c>
      <c r="H147" s="186">
        <v>136</v>
      </c>
      <c r="I147" s="187"/>
      <c r="J147" s="188">
        <f>ROUND(I147*H147,2)</f>
        <v>0</v>
      </c>
      <c r="K147" s="184" t="s">
        <v>167</v>
      </c>
      <c r="L147" s="41"/>
      <c r="M147" s="189" t="s">
        <v>5</v>
      </c>
      <c r="N147" s="190" t="s">
        <v>43</v>
      </c>
      <c r="O147" s="42"/>
      <c r="P147" s="191">
        <f>O147*H147</f>
        <v>0</v>
      </c>
      <c r="Q147" s="191">
        <v>6.9999999999999999E-4</v>
      </c>
      <c r="R147" s="191">
        <f>Q147*H147</f>
        <v>9.5199999999999993E-2</v>
      </c>
      <c r="S147" s="191">
        <v>0</v>
      </c>
      <c r="T147" s="192">
        <f>S147*H147</f>
        <v>0</v>
      </c>
      <c r="AR147" s="24" t="s">
        <v>168</v>
      </c>
      <c r="AT147" s="24" t="s">
        <v>163</v>
      </c>
      <c r="AU147" s="24" t="s">
        <v>83</v>
      </c>
      <c r="AY147" s="24" t="s">
        <v>161</v>
      </c>
      <c r="BE147" s="193">
        <f>IF(N147="základní",J147,0)</f>
        <v>0</v>
      </c>
      <c r="BF147" s="193">
        <f>IF(N147="snížená",J147,0)</f>
        <v>0</v>
      </c>
      <c r="BG147" s="193">
        <f>IF(N147="zákl. přenesená",J147,0)</f>
        <v>0</v>
      </c>
      <c r="BH147" s="193">
        <f>IF(N147="sníž. přenesená",J147,0)</f>
        <v>0</v>
      </c>
      <c r="BI147" s="193">
        <f>IF(N147="nulová",J147,0)</f>
        <v>0</v>
      </c>
      <c r="BJ147" s="24" t="s">
        <v>80</v>
      </c>
      <c r="BK147" s="193">
        <f>ROUND(I147*H147,2)</f>
        <v>0</v>
      </c>
      <c r="BL147" s="24" t="s">
        <v>168</v>
      </c>
      <c r="BM147" s="24" t="s">
        <v>945</v>
      </c>
    </row>
    <row r="148" spans="2:65" s="1" customFormat="1" ht="81">
      <c r="B148" s="41"/>
      <c r="D148" s="194" t="s">
        <v>170</v>
      </c>
      <c r="F148" s="195" t="s">
        <v>777</v>
      </c>
      <c r="I148" s="196"/>
      <c r="L148" s="41"/>
      <c r="M148" s="197"/>
      <c r="N148" s="42"/>
      <c r="O148" s="42"/>
      <c r="P148" s="42"/>
      <c r="Q148" s="42"/>
      <c r="R148" s="42"/>
      <c r="S148" s="42"/>
      <c r="T148" s="70"/>
      <c r="AT148" s="24" t="s">
        <v>170</v>
      </c>
      <c r="AU148" s="24" t="s">
        <v>83</v>
      </c>
    </row>
    <row r="149" spans="2:65" s="12" customFormat="1" ht="13.5">
      <c r="B149" s="198"/>
      <c r="D149" s="199" t="s">
        <v>172</v>
      </c>
      <c r="E149" s="200" t="s">
        <v>5</v>
      </c>
      <c r="F149" s="201" t="s">
        <v>946</v>
      </c>
      <c r="H149" s="202">
        <v>136</v>
      </c>
      <c r="I149" s="203"/>
      <c r="L149" s="198"/>
      <c r="M149" s="204"/>
      <c r="N149" s="205"/>
      <c r="O149" s="205"/>
      <c r="P149" s="205"/>
      <c r="Q149" s="205"/>
      <c r="R149" s="205"/>
      <c r="S149" s="205"/>
      <c r="T149" s="206"/>
      <c r="AT149" s="207" t="s">
        <v>172</v>
      </c>
      <c r="AU149" s="207" t="s">
        <v>83</v>
      </c>
      <c r="AV149" s="12" t="s">
        <v>83</v>
      </c>
      <c r="AW149" s="12" t="s">
        <v>35</v>
      </c>
      <c r="AX149" s="12" t="s">
        <v>80</v>
      </c>
      <c r="AY149" s="207" t="s">
        <v>161</v>
      </c>
    </row>
    <row r="150" spans="2:65" s="1" customFormat="1" ht="31.5" customHeight="1">
      <c r="B150" s="181"/>
      <c r="C150" s="182" t="s">
        <v>244</v>
      </c>
      <c r="D150" s="182" t="s">
        <v>163</v>
      </c>
      <c r="E150" s="183" t="s">
        <v>779</v>
      </c>
      <c r="F150" s="184" t="s">
        <v>780</v>
      </c>
      <c r="G150" s="185" t="s">
        <v>176</v>
      </c>
      <c r="H150" s="186">
        <v>136</v>
      </c>
      <c r="I150" s="187"/>
      <c r="J150" s="188">
        <f>ROUND(I150*H150,2)</f>
        <v>0</v>
      </c>
      <c r="K150" s="184" t="s">
        <v>167</v>
      </c>
      <c r="L150" s="41"/>
      <c r="M150" s="189" t="s">
        <v>5</v>
      </c>
      <c r="N150" s="190" t="s">
        <v>43</v>
      </c>
      <c r="O150" s="42"/>
      <c r="P150" s="191">
        <f>O150*H150</f>
        <v>0</v>
      </c>
      <c r="Q150" s="191">
        <v>0</v>
      </c>
      <c r="R150" s="191">
        <f>Q150*H150</f>
        <v>0</v>
      </c>
      <c r="S150" s="191">
        <v>0</v>
      </c>
      <c r="T150" s="192">
        <f>S150*H150</f>
        <v>0</v>
      </c>
      <c r="AR150" s="24" t="s">
        <v>168</v>
      </c>
      <c r="AT150" s="24" t="s">
        <v>163</v>
      </c>
      <c r="AU150" s="24" t="s">
        <v>83</v>
      </c>
      <c r="AY150" s="24" t="s">
        <v>161</v>
      </c>
      <c r="BE150" s="193">
        <f>IF(N150="základní",J150,0)</f>
        <v>0</v>
      </c>
      <c r="BF150" s="193">
        <f>IF(N150="snížená",J150,0)</f>
        <v>0</v>
      </c>
      <c r="BG150" s="193">
        <f>IF(N150="zákl. přenesená",J150,0)</f>
        <v>0</v>
      </c>
      <c r="BH150" s="193">
        <f>IF(N150="sníž. přenesená",J150,0)</f>
        <v>0</v>
      </c>
      <c r="BI150" s="193">
        <f>IF(N150="nulová",J150,0)</f>
        <v>0</v>
      </c>
      <c r="BJ150" s="24" t="s">
        <v>80</v>
      </c>
      <c r="BK150" s="193">
        <f>ROUND(I150*H150,2)</f>
        <v>0</v>
      </c>
      <c r="BL150" s="24" t="s">
        <v>168</v>
      </c>
      <c r="BM150" s="24" t="s">
        <v>947</v>
      </c>
    </row>
    <row r="151" spans="2:65" s="12" customFormat="1" ht="13.5">
      <c r="B151" s="198"/>
      <c r="D151" s="199" t="s">
        <v>172</v>
      </c>
      <c r="E151" s="200" t="s">
        <v>5</v>
      </c>
      <c r="F151" s="201" t="s">
        <v>946</v>
      </c>
      <c r="H151" s="202">
        <v>136</v>
      </c>
      <c r="I151" s="203"/>
      <c r="L151" s="198"/>
      <c r="M151" s="204"/>
      <c r="N151" s="205"/>
      <c r="O151" s="205"/>
      <c r="P151" s="205"/>
      <c r="Q151" s="205"/>
      <c r="R151" s="205"/>
      <c r="S151" s="205"/>
      <c r="T151" s="206"/>
      <c r="AT151" s="207" t="s">
        <v>172</v>
      </c>
      <c r="AU151" s="207" t="s">
        <v>83</v>
      </c>
      <c r="AV151" s="12" t="s">
        <v>83</v>
      </c>
      <c r="AW151" s="12" t="s">
        <v>35</v>
      </c>
      <c r="AX151" s="12" t="s">
        <v>80</v>
      </c>
      <c r="AY151" s="207" t="s">
        <v>161</v>
      </c>
    </row>
    <row r="152" spans="2:65" s="1" customFormat="1" ht="31.5" customHeight="1">
      <c r="B152" s="181"/>
      <c r="C152" s="182" t="s">
        <v>249</v>
      </c>
      <c r="D152" s="182" t="s">
        <v>163</v>
      </c>
      <c r="E152" s="183" t="s">
        <v>782</v>
      </c>
      <c r="F152" s="184" t="s">
        <v>783</v>
      </c>
      <c r="G152" s="185" t="s">
        <v>189</v>
      </c>
      <c r="H152" s="186">
        <v>68</v>
      </c>
      <c r="I152" s="187"/>
      <c r="J152" s="188">
        <f>ROUND(I152*H152,2)</f>
        <v>0</v>
      </c>
      <c r="K152" s="184" t="s">
        <v>167</v>
      </c>
      <c r="L152" s="41"/>
      <c r="M152" s="189" t="s">
        <v>5</v>
      </c>
      <c r="N152" s="190" t="s">
        <v>43</v>
      </c>
      <c r="O152" s="42"/>
      <c r="P152" s="191">
        <f>O152*H152</f>
        <v>0</v>
      </c>
      <c r="Q152" s="191">
        <v>4.6000000000000001E-4</v>
      </c>
      <c r="R152" s="191">
        <f>Q152*H152</f>
        <v>3.1280000000000002E-2</v>
      </c>
      <c r="S152" s="191">
        <v>0</v>
      </c>
      <c r="T152" s="192">
        <f>S152*H152</f>
        <v>0</v>
      </c>
      <c r="AR152" s="24" t="s">
        <v>168</v>
      </c>
      <c r="AT152" s="24" t="s">
        <v>163</v>
      </c>
      <c r="AU152" s="24" t="s">
        <v>83</v>
      </c>
      <c r="AY152" s="24" t="s">
        <v>161</v>
      </c>
      <c r="BE152" s="193">
        <f>IF(N152="základní",J152,0)</f>
        <v>0</v>
      </c>
      <c r="BF152" s="193">
        <f>IF(N152="snížená",J152,0)</f>
        <v>0</v>
      </c>
      <c r="BG152" s="193">
        <f>IF(N152="zákl. přenesená",J152,0)</f>
        <v>0</v>
      </c>
      <c r="BH152" s="193">
        <f>IF(N152="sníž. přenesená",J152,0)</f>
        <v>0</v>
      </c>
      <c r="BI152" s="193">
        <f>IF(N152="nulová",J152,0)</f>
        <v>0</v>
      </c>
      <c r="BJ152" s="24" t="s">
        <v>80</v>
      </c>
      <c r="BK152" s="193">
        <f>ROUND(I152*H152,2)</f>
        <v>0</v>
      </c>
      <c r="BL152" s="24" t="s">
        <v>168</v>
      </c>
      <c r="BM152" s="24" t="s">
        <v>948</v>
      </c>
    </row>
    <row r="153" spans="2:65" s="1" customFormat="1" ht="54">
      <c r="B153" s="41"/>
      <c r="D153" s="194" t="s">
        <v>170</v>
      </c>
      <c r="F153" s="195" t="s">
        <v>785</v>
      </c>
      <c r="I153" s="196"/>
      <c r="L153" s="41"/>
      <c r="M153" s="197"/>
      <c r="N153" s="42"/>
      <c r="O153" s="42"/>
      <c r="P153" s="42"/>
      <c r="Q153" s="42"/>
      <c r="R153" s="42"/>
      <c r="S153" s="42"/>
      <c r="T153" s="70"/>
      <c r="AT153" s="24" t="s">
        <v>170</v>
      </c>
      <c r="AU153" s="24" t="s">
        <v>83</v>
      </c>
    </row>
    <row r="154" spans="2:65" s="12" customFormat="1" ht="13.5">
      <c r="B154" s="198"/>
      <c r="D154" s="199" t="s">
        <v>172</v>
      </c>
      <c r="E154" s="200" t="s">
        <v>5</v>
      </c>
      <c r="F154" s="201" t="s">
        <v>949</v>
      </c>
      <c r="H154" s="202">
        <v>68</v>
      </c>
      <c r="I154" s="203"/>
      <c r="L154" s="198"/>
      <c r="M154" s="204"/>
      <c r="N154" s="205"/>
      <c r="O154" s="205"/>
      <c r="P154" s="205"/>
      <c r="Q154" s="205"/>
      <c r="R154" s="205"/>
      <c r="S154" s="205"/>
      <c r="T154" s="206"/>
      <c r="AT154" s="207" t="s">
        <v>172</v>
      </c>
      <c r="AU154" s="207" t="s">
        <v>83</v>
      </c>
      <c r="AV154" s="12" t="s">
        <v>83</v>
      </c>
      <c r="AW154" s="12" t="s">
        <v>35</v>
      </c>
      <c r="AX154" s="12" t="s">
        <v>80</v>
      </c>
      <c r="AY154" s="207" t="s">
        <v>161</v>
      </c>
    </row>
    <row r="155" spans="2:65" s="1" customFormat="1" ht="31.5" customHeight="1">
      <c r="B155" s="181"/>
      <c r="C155" s="182" t="s">
        <v>254</v>
      </c>
      <c r="D155" s="182" t="s">
        <v>163</v>
      </c>
      <c r="E155" s="183" t="s">
        <v>786</v>
      </c>
      <c r="F155" s="184" t="s">
        <v>787</v>
      </c>
      <c r="G155" s="185" t="s">
        <v>189</v>
      </c>
      <c r="H155" s="186">
        <v>68</v>
      </c>
      <c r="I155" s="187"/>
      <c r="J155" s="188">
        <f>ROUND(I155*H155,2)</f>
        <v>0</v>
      </c>
      <c r="K155" s="184" t="s">
        <v>167</v>
      </c>
      <c r="L155" s="41"/>
      <c r="M155" s="189" t="s">
        <v>5</v>
      </c>
      <c r="N155" s="190" t="s">
        <v>43</v>
      </c>
      <c r="O155" s="42"/>
      <c r="P155" s="191">
        <f>O155*H155</f>
        <v>0</v>
      </c>
      <c r="Q155" s="191">
        <v>0</v>
      </c>
      <c r="R155" s="191">
        <f>Q155*H155</f>
        <v>0</v>
      </c>
      <c r="S155" s="191">
        <v>0</v>
      </c>
      <c r="T155" s="192">
        <f>S155*H155</f>
        <v>0</v>
      </c>
      <c r="AR155" s="24" t="s">
        <v>168</v>
      </c>
      <c r="AT155" s="24" t="s">
        <v>163</v>
      </c>
      <c r="AU155" s="24" t="s">
        <v>83</v>
      </c>
      <c r="AY155" s="24" t="s">
        <v>161</v>
      </c>
      <c r="BE155" s="193">
        <f>IF(N155="základní",J155,0)</f>
        <v>0</v>
      </c>
      <c r="BF155" s="193">
        <f>IF(N155="snížená",J155,0)</f>
        <v>0</v>
      </c>
      <c r="BG155" s="193">
        <f>IF(N155="zákl. přenesená",J155,0)</f>
        <v>0</v>
      </c>
      <c r="BH155" s="193">
        <f>IF(N155="sníž. přenesená",J155,0)</f>
        <v>0</v>
      </c>
      <c r="BI155" s="193">
        <f>IF(N155="nulová",J155,0)</f>
        <v>0</v>
      </c>
      <c r="BJ155" s="24" t="s">
        <v>80</v>
      </c>
      <c r="BK155" s="193">
        <f>ROUND(I155*H155,2)</f>
        <v>0</v>
      </c>
      <c r="BL155" s="24" t="s">
        <v>168</v>
      </c>
      <c r="BM155" s="24" t="s">
        <v>950</v>
      </c>
    </row>
    <row r="156" spans="2:65" s="12" customFormat="1" ht="13.5">
      <c r="B156" s="198"/>
      <c r="D156" s="199" t="s">
        <v>172</v>
      </c>
      <c r="E156" s="200" t="s">
        <v>5</v>
      </c>
      <c r="F156" s="201" t="s">
        <v>949</v>
      </c>
      <c r="H156" s="202">
        <v>68</v>
      </c>
      <c r="I156" s="203"/>
      <c r="L156" s="198"/>
      <c r="M156" s="204"/>
      <c r="N156" s="205"/>
      <c r="O156" s="205"/>
      <c r="P156" s="205"/>
      <c r="Q156" s="205"/>
      <c r="R156" s="205"/>
      <c r="S156" s="205"/>
      <c r="T156" s="206"/>
      <c r="AT156" s="207" t="s">
        <v>172</v>
      </c>
      <c r="AU156" s="207" t="s">
        <v>83</v>
      </c>
      <c r="AV156" s="12" t="s">
        <v>83</v>
      </c>
      <c r="AW156" s="12" t="s">
        <v>35</v>
      </c>
      <c r="AX156" s="12" t="s">
        <v>80</v>
      </c>
      <c r="AY156" s="207" t="s">
        <v>161</v>
      </c>
    </row>
    <row r="157" spans="2:65" s="1" customFormat="1" ht="44.25" customHeight="1">
      <c r="B157" s="181"/>
      <c r="C157" s="182" t="s">
        <v>11</v>
      </c>
      <c r="D157" s="182" t="s">
        <v>163</v>
      </c>
      <c r="E157" s="183" t="s">
        <v>789</v>
      </c>
      <c r="F157" s="184" t="s">
        <v>790</v>
      </c>
      <c r="G157" s="185" t="s">
        <v>189</v>
      </c>
      <c r="H157" s="186">
        <v>60</v>
      </c>
      <c r="I157" s="187"/>
      <c r="J157" s="188">
        <f>ROUND(I157*H157,2)</f>
        <v>0</v>
      </c>
      <c r="K157" s="184" t="s">
        <v>167</v>
      </c>
      <c r="L157" s="41"/>
      <c r="M157" s="189" t="s">
        <v>5</v>
      </c>
      <c r="N157" s="190" t="s">
        <v>43</v>
      </c>
      <c r="O157" s="42"/>
      <c r="P157" s="191">
        <f>O157*H157</f>
        <v>0</v>
      </c>
      <c r="Q157" s="191">
        <v>0</v>
      </c>
      <c r="R157" s="191">
        <f>Q157*H157</f>
        <v>0</v>
      </c>
      <c r="S157" s="191">
        <v>0</v>
      </c>
      <c r="T157" s="192">
        <f>S157*H157</f>
        <v>0</v>
      </c>
      <c r="AR157" s="24" t="s">
        <v>168</v>
      </c>
      <c r="AT157" s="24" t="s">
        <v>163</v>
      </c>
      <c r="AU157" s="24" t="s">
        <v>83</v>
      </c>
      <c r="AY157" s="24" t="s">
        <v>161</v>
      </c>
      <c r="BE157" s="193">
        <f>IF(N157="základní",J157,0)</f>
        <v>0</v>
      </c>
      <c r="BF157" s="193">
        <f>IF(N157="snížená",J157,0)</f>
        <v>0</v>
      </c>
      <c r="BG157" s="193">
        <f>IF(N157="zákl. přenesená",J157,0)</f>
        <v>0</v>
      </c>
      <c r="BH157" s="193">
        <f>IF(N157="sníž. přenesená",J157,0)</f>
        <v>0</v>
      </c>
      <c r="BI157" s="193">
        <f>IF(N157="nulová",J157,0)</f>
        <v>0</v>
      </c>
      <c r="BJ157" s="24" t="s">
        <v>80</v>
      </c>
      <c r="BK157" s="193">
        <f>ROUND(I157*H157,2)</f>
        <v>0</v>
      </c>
      <c r="BL157" s="24" t="s">
        <v>168</v>
      </c>
      <c r="BM157" s="24" t="s">
        <v>951</v>
      </c>
    </row>
    <row r="158" spans="2:65" s="1" customFormat="1" ht="94.5">
      <c r="B158" s="41"/>
      <c r="D158" s="194" t="s">
        <v>170</v>
      </c>
      <c r="F158" s="195" t="s">
        <v>792</v>
      </c>
      <c r="I158" s="196"/>
      <c r="L158" s="41"/>
      <c r="M158" s="197"/>
      <c r="N158" s="42"/>
      <c r="O158" s="42"/>
      <c r="P158" s="42"/>
      <c r="Q158" s="42"/>
      <c r="R158" s="42"/>
      <c r="S158" s="42"/>
      <c r="T158" s="70"/>
      <c r="AT158" s="24" t="s">
        <v>170</v>
      </c>
      <c r="AU158" s="24" t="s">
        <v>83</v>
      </c>
    </row>
    <row r="159" spans="2:65" s="12" customFormat="1" ht="13.5">
      <c r="B159" s="198"/>
      <c r="D159" s="194" t="s">
        <v>172</v>
      </c>
      <c r="E159" s="207" t="s">
        <v>5</v>
      </c>
      <c r="F159" s="208" t="s">
        <v>931</v>
      </c>
      <c r="H159" s="209">
        <v>120</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4" customFormat="1" ht="13.5">
      <c r="B160" s="218"/>
      <c r="D160" s="194" t="s">
        <v>172</v>
      </c>
      <c r="E160" s="237" t="s">
        <v>5</v>
      </c>
      <c r="F160" s="238" t="s">
        <v>809</v>
      </c>
      <c r="H160" s="239">
        <v>120</v>
      </c>
      <c r="I160" s="222"/>
      <c r="L160" s="218"/>
      <c r="M160" s="223"/>
      <c r="N160" s="224"/>
      <c r="O160" s="224"/>
      <c r="P160" s="224"/>
      <c r="Q160" s="224"/>
      <c r="R160" s="224"/>
      <c r="S160" s="224"/>
      <c r="T160" s="225"/>
      <c r="AT160" s="226" t="s">
        <v>172</v>
      </c>
      <c r="AU160" s="226" t="s">
        <v>83</v>
      </c>
      <c r="AV160" s="14" t="s">
        <v>168</v>
      </c>
      <c r="AW160" s="14" t="s">
        <v>35</v>
      </c>
      <c r="AX160" s="14" t="s">
        <v>72</v>
      </c>
      <c r="AY160" s="226" t="s">
        <v>161</v>
      </c>
    </row>
    <row r="161" spans="2:65" s="12" customFormat="1" ht="13.5">
      <c r="B161" s="198"/>
      <c r="D161" s="199" t="s">
        <v>172</v>
      </c>
      <c r="E161" s="200" t="s">
        <v>5</v>
      </c>
      <c r="F161" s="201" t="s">
        <v>952</v>
      </c>
      <c r="H161" s="202">
        <v>60</v>
      </c>
      <c r="I161" s="203"/>
      <c r="L161" s="198"/>
      <c r="M161" s="204"/>
      <c r="N161" s="205"/>
      <c r="O161" s="205"/>
      <c r="P161" s="205"/>
      <c r="Q161" s="205"/>
      <c r="R161" s="205"/>
      <c r="S161" s="205"/>
      <c r="T161" s="206"/>
      <c r="AT161" s="207" t="s">
        <v>172</v>
      </c>
      <c r="AU161" s="207" t="s">
        <v>83</v>
      </c>
      <c r="AV161" s="12" t="s">
        <v>83</v>
      </c>
      <c r="AW161" s="12" t="s">
        <v>35</v>
      </c>
      <c r="AX161" s="12" t="s">
        <v>80</v>
      </c>
      <c r="AY161" s="207" t="s">
        <v>161</v>
      </c>
    </row>
    <row r="162" spans="2:65" s="1" customFormat="1" ht="44.25" customHeight="1">
      <c r="B162" s="181"/>
      <c r="C162" s="182" t="s">
        <v>274</v>
      </c>
      <c r="D162" s="182" t="s">
        <v>163</v>
      </c>
      <c r="E162" s="183" t="s">
        <v>240</v>
      </c>
      <c r="F162" s="184" t="s">
        <v>241</v>
      </c>
      <c r="G162" s="185" t="s">
        <v>189</v>
      </c>
      <c r="H162" s="186">
        <v>39.314999999999998</v>
      </c>
      <c r="I162" s="187"/>
      <c r="J162" s="188">
        <f>ROUND(I162*H162,2)</f>
        <v>0</v>
      </c>
      <c r="K162" s="184" t="s">
        <v>167</v>
      </c>
      <c r="L162" s="41"/>
      <c r="M162" s="189" t="s">
        <v>5</v>
      </c>
      <c r="N162" s="190" t="s">
        <v>43</v>
      </c>
      <c r="O162" s="42"/>
      <c r="P162" s="191">
        <f>O162*H162</f>
        <v>0</v>
      </c>
      <c r="Q162" s="191">
        <v>0</v>
      </c>
      <c r="R162" s="191">
        <f>Q162*H162</f>
        <v>0</v>
      </c>
      <c r="S162" s="191">
        <v>0</v>
      </c>
      <c r="T162" s="192">
        <f>S162*H162</f>
        <v>0</v>
      </c>
      <c r="AR162" s="24" t="s">
        <v>168</v>
      </c>
      <c r="AT162" s="24" t="s">
        <v>163</v>
      </c>
      <c r="AU162" s="24" t="s">
        <v>83</v>
      </c>
      <c r="AY162" s="24" t="s">
        <v>161</v>
      </c>
      <c r="BE162" s="193">
        <f>IF(N162="základní",J162,0)</f>
        <v>0</v>
      </c>
      <c r="BF162" s="193">
        <f>IF(N162="snížená",J162,0)</f>
        <v>0</v>
      </c>
      <c r="BG162" s="193">
        <f>IF(N162="zákl. přenesená",J162,0)</f>
        <v>0</v>
      </c>
      <c r="BH162" s="193">
        <f>IF(N162="sníž. přenesená",J162,0)</f>
        <v>0</v>
      </c>
      <c r="BI162" s="193">
        <f>IF(N162="nulová",J162,0)</f>
        <v>0</v>
      </c>
      <c r="BJ162" s="24" t="s">
        <v>80</v>
      </c>
      <c r="BK162" s="193">
        <f>ROUND(I162*H162,2)</f>
        <v>0</v>
      </c>
      <c r="BL162" s="24" t="s">
        <v>168</v>
      </c>
      <c r="BM162" s="24" t="s">
        <v>953</v>
      </c>
    </row>
    <row r="163" spans="2:65" s="1" customFormat="1" ht="175.5">
      <c r="B163" s="41"/>
      <c r="D163" s="194" t="s">
        <v>170</v>
      </c>
      <c r="F163" s="195" t="s">
        <v>237</v>
      </c>
      <c r="I163" s="196"/>
      <c r="L163" s="41"/>
      <c r="M163" s="197"/>
      <c r="N163" s="42"/>
      <c r="O163" s="42"/>
      <c r="P163" s="42"/>
      <c r="Q163" s="42"/>
      <c r="R163" s="42"/>
      <c r="S163" s="42"/>
      <c r="T163" s="70"/>
      <c r="AT163" s="24" t="s">
        <v>170</v>
      </c>
      <c r="AU163" s="24" t="s">
        <v>83</v>
      </c>
    </row>
    <row r="164" spans="2:65" s="12" customFormat="1" ht="13.5">
      <c r="B164" s="198"/>
      <c r="D164" s="194" t="s">
        <v>172</v>
      </c>
      <c r="E164" s="207" t="s">
        <v>5</v>
      </c>
      <c r="F164" s="208" t="s">
        <v>954</v>
      </c>
      <c r="H164" s="209">
        <v>37.807000000000002</v>
      </c>
      <c r="I164" s="203"/>
      <c r="L164" s="198"/>
      <c r="M164" s="204"/>
      <c r="N164" s="205"/>
      <c r="O164" s="205"/>
      <c r="P164" s="205"/>
      <c r="Q164" s="205"/>
      <c r="R164" s="205"/>
      <c r="S164" s="205"/>
      <c r="T164" s="206"/>
      <c r="AT164" s="207" t="s">
        <v>172</v>
      </c>
      <c r="AU164" s="207" t="s">
        <v>83</v>
      </c>
      <c r="AV164" s="12" t="s">
        <v>83</v>
      </c>
      <c r="AW164" s="12" t="s">
        <v>35</v>
      </c>
      <c r="AX164" s="12" t="s">
        <v>72</v>
      </c>
      <c r="AY164" s="207" t="s">
        <v>161</v>
      </c>
    </row>
    <row r="165" spans="2:65" s="12" customFormat="1" ht="13.5">
      <c r="B165" s="198"/>
      <c r="D165" s="194" t="s">
        <v>172</v>
      </c>
      <c r="E165" s="207" t="s">
        <v>5</v>
      </c>
      <c r="F165" s="208" t="s">
        <v>955</v>
      </c>
      <c r="H165" s="209">
        <v>1.508</v>
      </c>
      <c r="I165" s="203"/>
      <c r="L165" s="198"/>
      <c r="M165" s="204"/>
      <c r="N165" s="205"/>
      <c r="O165" s="205"/>
      <c r="P165" s="205"/>
      <c r="Q165" s="205"/>
      <c r="R165" s="205"/>
      <c r="S165" s="205"/>
      <c r="T165" s="206"/>
      <c r="AT165" s="207" t="s">
        <v>172</v>
      </c>
      <c r="AU165" s="207" t="s">
        <v>83</v>
      </c>
      <c r="AV165" s="12" t="s">
        <v>83</v>
      </c>
      <c r="AW165" s="12" t="s">
        <v>35</v>
      </c>
      <c r="AX165" s="12" t="s">
        <v>72</v>
      </c>
      <c r="AY165" s="207" t="s">
        <v>161</v>
      </c>
    </row>
    <row r="166" spans="2:65" s="14" customFormat="1" ht="13.5">
      <c r="B166" s="218"/>
      <c r="D166" s="199" t="s">
        <v>172</v>
      </c>
      <c r="E166" s="219" t="s">
        <v>5</v>
      </c>
      <c r="F166" s="220" t="s">
        <v>211</v>
      </c>
      <c r="H166" s="221">
        <v>39.314999999999998</v>
      </c>
      <c r="I166" s="222"/>
      <c r="L166" s="218"/>
      <c r="M166" s="223"/>
      <c r="N166" s="224"/>
      <c r="O166" s="224"/>
      <c r="P166" s="224"/>
      <c r="Q166" s="224"/>
      <c r="R166" s="224"/>
      <c r="S166" s="224"/>
      <c r="T166" s="225"/>
      <c r="AT166" s="226" t="s">
        <v>172</v>
      </c>
      <c r="AU166" s="226" t="s">
        <v>83</v>
      </c>
      <c r="AV166" s="14" t="s">
        <v>168</v>
      </c>
      <c r="AW166" s="14" t="s">
        <v>35</v>
      </c>
      <c r="AX166" s="14" t="s">
        <v>80</v>
      </c>
      <c r="AY166" s="226" t="s">
        <v>161</v>
      </c>
    </row>
    <row r="167" spans="2:65" s="1" customFormat="1" ht="44.25" customHeight="1">
      <c r="B167" s="181"/>
      <c r="C167" s="182" t="s">
        <v>280</v>
      </c>
      <c r="D167" s="182" t="s">
        <v>163</v>
      </c>
      <c r="E167" s="183" t="s">
        <v>245</v>
      </c>
      <c r="F167" s="184" t="s">
        <v>246</v>
      </c>
      <c r="G167" s="185" t="s">
        <v>189</v>
      </c>
      <c r="H167" s="186">
        <v>471.78</v>
      </c>
      <c r="I167" s="187"/>
      <c r="J167" s="188">
        <f>ROUND(I167*H167,2)</f>
        <v>0</v>
      </c>
      <c r="K167" s="184" t="s">
        <v>167</v>
      </c>
      <c r="L167" s="41"/>
      <c r="M167" s="189" t="s">
        <v>5</v>
      </c>
      <c r="N167" s="190" t="s">
        <v>43</v>
      </c>
      <c r="O167" s="42"/>
      <c r="P167" s="191">
        <f>O167*H167</f>
        <v>0</v>
      </c>
      <c r="Q167" s="191">
        <v>0</v>
      </c>
      <c r="R167" s="191">
        <f>Q167*H167</f>
        <v>0</v>
      </c>
      <c r="S167" s="191">
        <v>0</v>
      </c>
      <c r="T167" s="192">
        <f>S167*H167</f>
        <v>0</v>
      </c>
      <c r="AR167" s="24" t="s">
        <v>168</v>
      </c>
      <c r="AT167" s="24" t="s">
        <v>163</v>
      </c>
      <c r="AU167" s="24" t="s">
        <v>83</v>
      </c>
      <c r="AY167" s="24" t="s">
        <v>161</v>
      </c>
      <c r="BE167" s="193">
        <f>IF(N167="základní",J167,0)</f>
        <v>0</v>
      </c>
      <c r="BF167" s="193">
        <f>IF(N167="snížená",J167,0)</f>
        <v>0</v>
      </c>
      <c r="BG167" s="193">
        <f>IF(N167="zákl. přenesená",J167,0)</f>
        <v>0</v>
      </c>
      <c r="BH167" s="193">
        <f>IF(N167="sníž. přenesená",J167,0)</f>
        <v>0</v>
      </c>
      <c r="BI167" s="193">
        <f>IF(N167="nulová",J167,0)</f>
        <v>0</v>
      </c>
      <c r="BJ167" s="24" t="s">
        <v>80</v>
      </c>
      <c r="BK167" s="193">
        <f>ROUND(I167*H167,2)</f>
        <v>0</v>
      </c>
      <c r="BL167" s="24" t="s">
        <v>168</v>
      </c>
      <c r="BM167" s="24" t="s">
        <v>956</v>
      </c>
    </row>
    <row r="168" spans="2:65" s="1" customFormat="1" ht="175.5">
      <c r="B168" s="41"/>
      <c r="D168" s="194" t="s">
        <v>170</v>
      </c>
      <c r="F168" s="195" t="s">
        <v>237</v>
      </c>
      <c r="I168" s="196"/>
      <c r="L168" s="41"/>
      <c r="M168" s="197"/>
      <c r="N168" s="42"/>
      <c r="O168" s="42"/>
      <c r="P168" s="42"/>
      <c r="Q168" s="42"/>
      <c r="R168" s="42"/>
      <c r="S168" s="42"/>
      <c r="T168" s="70"/>
      <c r="AT168" s="24" t="s">
        <v>170</v>
      </c>
      <c r="AU168" s="24" t="s">
        <v>83</v>
      </c>
    </row>
    <row r="169" spans="2:65" s="12" customFormat="1" ht="13.5">
      <c r="B169" s="198"/>
      <c r="D169" s="199" t="s">
        <v>172</v>
      </c>
      <c r="E169" s="200" t="s">
        <v>5</v>
      </c>
      <c r="F169" s="201" t="s">
        <v>957</v>
      </c>
      <c r="H169" s="202">
        <v>471.78</v>
      </c>
      <c r="I169" s="203"/>
      <c r="L169" s="198"/>
      <c r="M169" s="204"/>
      <c r="N169" s="205"/>
      <c r="O169" s="205"/>
      <c r="P169" s="205"/>
      <c r="Q169" s="205"/>
      <c r="R169" s="205"/>
      <c r="S169" s="205"/>
      <c r="T169" s="206"/>
      <c r="AT169" s="207" t="s">
        <v>172</v>
      </c>
      <c r="AU169" s="207" t="s">
        <v>83</v>
      </c>
      <c r="AV169" s="12" t="s">
        <v>83</v>
      </c>
      <c r="AW169" s="12" t="s">
        <v>35</v>
      </c>
      <c r="AX169" s="12" t="s">
        <v>80</v>
      </c>
      <c r="AY169" s="207" t="s">
        <v>161</v>
      </c>
    </row>
    <row r="170" spans="2:65" s="1" customFormat="1" ht="31.5" customHeight="1">
      <c r="B170" s="181"/>
      <c r="C170" s="182" t="s">
        <v>286</v>
      </c>
      <c r="D170" s="182" t="s">
        <v>163</v>
      </c>
      <c r="E170" s="183" t="s">
        <v>250</v>
      </c>
      <c r="F170" s="184" t="s">
        <v>251</v>
      </c>
      <c r="G170" s="185" t="s">
        <v>189</v>
      </c>
      <c r="H170" s="186">
        <v>39.314999999999998</v>
      </c>
      <c r="I170" s="187"/>
      <c r="J170" s="188">
        <f>ROUND(I170*H170,2)</f>
        <v>0</v>
      </c>
      <c r="K170" s="184" t="s">
        <v>167</v>
      </c>
      <c r="L170" s="41"/>
      <c r="M170" s="189" t="s">
        <v>5</v>
      </c>
      <c r="N170" s="190" t="s">
        <v>43</v>
      </c>
      <c r="O170" s="42"/>
      <c r="P170" s="191">
        <f>O170*H170</f>
        <v>0</v>
      </c>
      <c r="Q170" s="191">
        <v>0</v>
      </c>
      <c r="R170" s="191">
        <f>Q170*H170</f>
        <v>0</v>
      </c>
      <c r="S170" s="191">
        <v>0</v>
      </c>
      <c r="T170" s="192">
        <f>S170*H170</f>
        <v>0</v>
      </c>
      <c r="AR170" s="24" t="s">
        <v>168</v>
      </c>
      <c r="AT170" s="24" t="s">
        <v>163</v>
      </c>
      <c r="AU170" s="24" t="s">
        <v>83</v>
      </c>
      <c r="AY170" s="24" t="s">
        <v>161</v>
      </c>
      <c r="BE170" s="193">
        <f>IF(N170="základní",J170,0)</f>
        <v>0</v>
      </c>
      <c r="BF170" s="193">
        <f>IF(N170="snížená",J170,0)</f>
        <v>0</v>
      </c>
      <c r="BG170" s="193">
        <f>IF(N170="zákl. přenesená",J170,0)</f>
        <v>0</v>
      </c>
      <c r="BH170" s="193">
        <f>IF(N170="sníž. přenesená",J170,0)</f>
        <v>0</v>
      </c>
      <c r="BI170" s="193">
        <f>IF(N170="nulová",J170,0)</f>
        <v>0</v>
      </c>
      <c r="BJ170" s="24" t="s">
        <v>80</v>
      </c>
      <c r="BK170" s="193">
        <f>ROUND(I170*H170,2)</f>
        <v>0</v>
      </c>
      <c r="BL170" s="24" t="s">
        <v>168</v>
      </c>
      <c r="BM170" s="24" t="s">
        <v>958</v>
      </c>
    </row>
    <row r="171" spans="2:65" s="1" customFormat="1" ht="148.5">
      <c r="B171" s="41"/>
      <c r="D171" s="194" t="s">
        <v>170</v>
      </c>
      <c r="F171" s="195" t="s">
        <v>253</v>
      </c>
      <c r="I171" s="196"/>
      <c r="L171" s="41"/>
      <c r="M171" s="197"/>
      <c r="N171" s="42"/>
      <c r="O171" s="42"/>
      <c r="P171" s="42"/>
      <c r="Q171" s="42"/>
      <c r="R171" s="42"/>
      <c r="S171" s="42"/>
      <c r="T171" s="70"/>
      <c r="AT171" s="24" t="s">
        <v>170</v>
      </c>
      <c r="AU171" s="24" t="s">
        <v>83</v>
      </c>
    </row>
    <row r="172" spans="2:65" s="12" customFormat="1" ht="13.5">
      <c r="B172" s="198"/>
      <c r="D172" s="194" t="s">
        <v>172</v>
      </c>
      <c r="E172" s="207" t="s">
        <v>5</v>
      </c>
      <c r="F172" s="208" t="s">
        <v>954</v>
      </c>
      <c r="H172" s="209">
        <v>37.807000000000002</v>
      </c>
      <c r="I172" s="203"/>
      <c r="L172" s="198"/>
      <c r="M172" s="204"/>
      <c r="N172" s="205"/>
      <c r="O172" s="205"/>
      <c r="P172" s="205"/>
      <c r="Q172" s="205"/>
      <c r="R172" s="205"/>
      <c r="S172" s="205"/>
      <c r="T172" s="206"/>
      <c r="AT172" s="207" t="s">
        <v>172</v>
      </c>
      <c r="AU172" s="207" t="s">
        <v>83</v>
      </c>
      <c r="AV172" s="12" t="s">
        <v>83</v>
      </c>
      <c r="AW172" s="12" t="s">
        <v>35</v>
      </c>
      <c r="AX172" s="12" t="s">
        <v>72</v>
      </c>
      <c r="AY172" s="207" t="s">
        <v>161</v>
      </c>
    </row>
    <row r="173" spans="2:65" s="12" customFormat="1" ht="13.5">
      <c r="B173" s="198"/>
      <c r="D173" s="194" t="s">
        <v>172</v>
      </c>
      <c r="E173" s="207" t="s">
        <v>5</v>
      </c>
      <c r="F173" s="208" t="s">
        <v>955</v>
      </c>
      <c r="H173" s="209">
        <v>1.508</v>
      </c>
      <c r="I173" s="203"/>
      <c r="L173" s="198"/>
      <c r="M173" s="204"/>
      <c r="N173" s="205"/>
      <c r="O173" s="205"/>
      <c r="P173" s="205"/>
      <c r="Q173" s="205"/>
      <c r="R173" s="205"/>
      <c r="S173" s="205"/>
      <c r="T173" s="206"/>
      <c r="AT173" s="207" t="s">
        <v>172</v>
      </c>
      <c r="AU173" s="207" t="s">
        <v>83</v>
      </c>
      <c r="AV173" s="12" t="s">
        <v>83</v>
      </c>
      <c r="AW173" s="12" t="s">
        <v>35</v>
      </c>
      <c r="AX173" s="12" t="s">
        <v>72</v>
      </c>
      <c r="AY173" s="207" t="s">
        <v>161</v>
      </c>
    </row>
    <row r="174" spans="2:65" s="14" customFormat="1" ht="13.5">
      <c r="B174" s="218"/>
      <c r="D174" s="199" t="s">
        <v>172</v>
      </c>
      <c r="E174" s="219" t="s">
        <v>5</v>
      </c>
      <c r="F174" s="220" t="s">
        <v>211</v>
      </c>
      <c r="H174" s="221">
        <v>39.314999999999998</v>
      </c>
      <c r="I174" s="222"/>
      <c r="L174" s="218"/>
      <c r="M174" s="223"/>
      <c r="N174" s="224"/>
      <c r="O174" s="224"/>
      <c r="P174" s="224"/>
      <c r="Q174" s="224"/>
      <c r="R174" s="224"/>
      <c r="S174" s="224"/>
      <c r="T174" s="225"/>
      <c r="AT174" s="226" t="s">
        <v>172</v>
      </c>
      <c r="AU174" s="226" t="s">
        <v>83</v>
      </c>
      <c r="AV174" s="14" t="s">
        <v>168</v>
      </c>
      <c r="AW174" s="14" t="s">
        <v>35</v>
      </c>
      <c r="AX174" s="14" t="s">
        <v>80</v>
      </c>
      <c r="AY174" s="226" t="s">
        <v>161</v>
      </c>
    </row>
    <row r="175" spans="2:65" s="1" customFormat="1" ht="22.5" customHeight="1">
      <c r="B175" s="181"/>
      <c r="C175" s="182" t="s">
        <v>291</v>
      </c>
      <c r="D175" s="182" t="s">
        <v>163</v>
      </c>
      <c r="E175" s="183" t="s">
        <v>270</v>
      </c>
      <c r="F175" s="184" t="s">
        <v>271</v>
      </c>
      <c r="G175" s="185" t="s">
        <v>189</v>
      </c>
      <c r="H175" s="186">
        <v>39.314999999999998</v>
      </c>
      <c r="I175" s="187"/>
      <c r="J175" s="188">
        <f>ROUND(I175*H175,2)</f>
        <v>0</v>
      </c>
      <c r="K175" s="184" t="s">
        <v>167</v>
      </c>
      <c r="L175" s="41"/>
      <c r="M175" s="189" t="s">
        <v>5</v>
      </c>
      <c r="N175" s="190" t="s">
        <v>43</v>
      </c>
      <c r="O175" s="42"/>
      <c r="P175" s="191">
        <f>O175*H175</f>
        <v>0</v>
      </c>
      <c r="Q175" s="191">
        <v>0</v>
      </c>
      <c r="R175" s="191">
        <f>Q175*H175</f>
        <v>0</v>
      </c>
      <c r="S175" s="191">
        <v>0</v>
      </c>
      <c r="T175" s="192">
        <f>S175*H175</f>
        <v>0</v>
      </c>
      <c r="AR175" s="24" t="s">
        <v>168</v>
      </c>
      <c r="AT175" s="24" t="s">
        <v>163</v>
      </c>
      <c r="AU175" s="24" t="s">
        <v>83</v>
      </c>
      <c r="AY175" s="24" t="s">
        <v>161</v>
      </c>
      <c r="BE175" s="193">
        <f>IF(N175="základní",J175,0)</f>
        <v>0</v>
      </c>
      <c r="BF175" s="193">
        <f>IF(N175="snížená",J175,0)</f>
        <v>0</v>
      </c>
      <c r="BG175" s="193">
        <f>IF(N175="zákl. přenesená",J175,0)</f>
        <v>0</v>
      </c>
      <c r="BH175" s="193">
        <f>IF(N175="sníž. přenesená",J175,0)</f>
        <v>0</v>
      </c>
      <c r="BI175" s="193">
        <f>IF(N175="nulová",J175,0)</f>
        <v>0</v>
      </c>
      <c r="BJ175" s="24" t="s">
        <v>80</v>
      </c>
      <c r="BK175" s="193">
        <f>ROUND(I175*H175,2)</f>
        <v>0</v>
      </c>
      <c r="BL175" s="24" t="s">
        <v>168</v>
      </c>
      <c r="BM175" s="24" t="s">
        <v>959</v>
      </c>
    </row>
    <row r="176" spans="2:65" s="1" customFormat="1" ht="175.5">
      <c r="B176" s="41"/>
      <c r="D176" s="194" t="s">
        <v>170</v>
      </c>
      <c r="F176" s="195" t="s">
        <v>273</v>
      </c>
      <c r="I176" s="196"/>
      <c r="L176" s="41"/>
      <c r="M176" s="197"/>
      <c r="N176" s="42"/>
      <c r="O176" s="42"/>
      <c r="P176" s="42"/>
      <c r="Q176" s="42"/>
      <c r="R176" s="42"/>
      <c r="S176" s="42"/>
      <c r="T176" s="70"/>
      <c r="AT176" s="24" t="s">
        <v>170</v>
      </c>
      <c r="AU176" s="24" t="s">
        <v>83</v>
      </c>
    </row>
    <row r="177" spans="2:65" s="12" customFormat="1" ht="13.5">
      <c r="B177" s="198"/>
      <c r="D177" s="194" t="s">
        <v>172</v>
      </c>
      <c r="E177" s="207" t="s">
        <v>5</v>
      </c>
      <c r="F177" s="208" t="s">
        <v>954</v>
      </c>
      <c r="H177" s="209">
        <v>37.807000000000002</v>
      </c>
      <c r="I177" s="203"/>
      <c r="L177" s="198"/>
      <c r="M177" s="204"/>
      <c r="N177" s="205"/>
      <c r="O177" s="205"/>
      <c r="P177" s="205"/>
      <c r="Q177" s="205"/>
      <c r="R177" s="205"/>
      <c r="S177" s="205"/>
      <c r="T177" s="206"/>
      <c r="AT177" s="207" t="s">
        <v>172</v>
      </c>
      <c r="AU177" s="207" t="s">
        <v>83</v>
      </c>
      <c r="AV177" s="12" t="s">
        <v>83</v>
      </c>
      <c r="AW177" s="12" t="s">
        <v>35</v>
      </c>
      <c r="AX177" s="12" t="s">
        <v>72</v>
      </c>
      <c r="AY177" s="207" t="s">
        <v>161</v>
      </c>
    </row>
    <row r="178" spans="2:65" s="12" customFormat="1" ht="13.5">
      <c r="B178" s="198"/>
      <c r="D178" s="194" t="s">
        <v>172</v>
      </c>
      <c r="E178" s="207" t="s">
        <v>5</v>
      </c>
      <c r="F178" s="208" t="s">
        <v>955</v>
      </c>
      <c r="H178" s="209">
        <v>1.508</v>
      </c>
      <c r="I178" s="203"/>
      <c r="L178" s="198"/>
      <c r="M178" s="204"/>
      <c r="N178" s="205"/>
      <c r="O178" s="205"/>
      <c r="P178" s="205"/>
      <c r="Q178" s="205"/>
      <c r="R178" s="205"/>
      <c r="S178" s="205"/>
      <c r="T178" s="206"/>
      <c r="AT178" s="207" t="s">
        <v>172</v>
      </c>
      <c r="AU178" s="207" t="s">
        <v>83</v>
      </c>
      <c r="AV178" s="12" t="s">
        <v>83</v>
      </c>
      <c r="AW178" s="12" t="s">
        <v>35</v>
      </c>
      <c r="AX178" s="12" t="s">
        <v>72</v>
      </c>
      <c r="AY178" s="207" t="s">
        <v>161</v>
      </c>
    </row>
    <row r="179" spans="2:65" s="14" customFormat="1" ht="13.5">
      <c r="B179" s="218"/>
      <c r="D179" s="199" t="s">
        <v>172</v>
      </c>
      <c r="E179" s="219" t="s">
        <v>5</v>
      </c>
      <c r="F179" s="220" t="s">
        <v>211</v>
      </c>
      <c r="H179" s="221">
        <v>39.314999999999998</v>
      </c>
      <c r="I179" s="222"/>
      <c r="L179" s="218"/>
      <c r="M179" s="223"/>
      <c r="N179" s="224"/>
      <c r="O179" s="224"/>
      <c r="P179" s="224"/>
      <c r="Q179" s="224"/>
      <c r="R179" s="224"/>
      <c r="S179" s="224"/>
      <c r="T179" s="225"/>
      <c r="AT179" s="226" t="s">
        <v>172</v>
      </c>
      <c r="AU179" s="226" t="s">
        <v>83</v>
      </c>
      <c r="AV179" s="14" t="s">
        <v>168</v>
      </c>
      <c r="AW179" s="14" t="s">
        <v>35</v>
      </c>
      <c r="AX179" s="14" t="s">
        <v>80</v>
      </c>
      <c r="AY179" s="226" t="s">
        <v>161</v>
      </c>
    </row>
    <row r="180" spans="2:65" s="1" customFormat="1" ht="22.5" customHeight="1">
      <c r="B180" s="181"/>
      <c r="C180" s="182" t="s">
        <v>296</v>
      </c>
      <c r="D180" s="182" t="s">
        <v>163</v>
      </c>
      <c r="E180" s="183" t="s">
        <v>275</v>
      </c>
      <c r="F180" s="184" t="s">
        <v>276</v>
      </c>
      <c r="G180" s="185" t="s">
        <v>277</v>
      </c>
      <c r="H180" s="186">
        <v>78.63</v>
      </c>
      <c r="I180" s="187"/>
      <c r="J180" s="188">
        <f>ROUND(I180*H180,2)</f>
        <v>0</v>
      </c>
      <c r="K180" s="184" t="s">
        <v>167</v>
      </c>
      <c r="L180" s="41"/>
      <c r="M180" s="189" t="s">
        <v>5</v>
      </c>
      <c r="N180" s="190" t="s">
        <v>43</v>
      </c>
      <c r="O180" s="42"/>
      <c r="P180" s="191">
        <f>O180*H180</f>
        <v>0</v>
      </c>
      <c r="Q180" s="191">
        <v>0</v>
      </c>
      <c r="R180" s="191">
        <f>Q180*H180</f>
        <v>0</v>
      </c>
      <c r="S180" s="191">
        <v>0</v>
      </c>
      <c r="T180" s="192">
        <f>S180*H180</f>
        <v>0</v>
      </c>
      <c r="AR180" s="24" t="s">
        <v>168</v>
      </c>
      <c r="AT180" s="24" t="s">
        <v>163</v>
      </c>
      <c r="AU180" s="24" t="s">
        <v>83</v>
      </c>
      <c r="AY180" s="24" t="s">
        <v>161</v>
      </c>
      <c r="BE180" s="193">
        <f>IF(N180="základní",J180,0)</f>
        <v>0</v>
      </c>
      <c r="BF180" s="193">
        <f>IF(N180="snížená",J180,0)</f>
        <v>0</v>
      </c>
      <c r="BG180" s="193">
        <f>IF(N180="zákl. přenesená",J180,0)</f>
        <v>0</v>
      </c>
      <c r="BH180" s="193">
        <f>IF(N180="sníž. přenesená",J180,0)</f>
        <v>0</v>
      </c>
      <c r="BI180" s="193">
        <f>IF(N180="nulová",J180,0)</f>
        <v>0</v>
      </c>
      <c r="BJ180" s="24" t="s">
        <v>80</v>
      </c>
      <c r="BK180" s="193">
        <f>ROUND(I180*H180,2)</f>
        <v>0</v>
      </c>
      <c r="BL180" s="24" t="s">
        <v>168</v>
      </c>
      <c r="BM180" s="24" t="s">
        <v>960</v>
      </c>
    </row>
    <row r="181" spans="2:65" s="1" customFormat="1" ht="175.5">
      <c r="B181" s="41"/>
      <c r="D181" s="194" t="s">
        <v>170</v>
      </c>
      <c r="F181" s="195" t="s">
        <v>273</v>
      </c>
      <c r="I181" s="196"/>
      <c r="L181" s="41"/>
      <c r="M181" s="197"/>
      <c r="N181" s="42"/>
      <c r="O181" s="42"/>
      <c r="P181" s="42"/>
      <c r="Q181" s="42"/>
      <c r="R181" s="42"/>
      <c r="S181" s="42"/>
      <c r="T181" s="70"/>
      <c r="AT181" s="24" t="s">
        <v>170</v>
      </c>
      <c r="AU181" s="24" t="s">
        <v>83</v>
      </c>
    </row>
    <row r="182" spans="2:65" s="12" customFormat="1" ht="13.5">
      <c r="B182" s="198"/>
      <c r="D182" s="199" t="s">
        <v>172</v>
      </c>
      <c r="E182" s="200" t="s">
        <v>5</v>
      </c>
      <c r="F182" s="201" t="s">
        <v>961</v>
      </c>
      <c r="H182" s="202">
        <v>78.63</v>
      </c>
      <c r="I182" s="203"/>
      <c r="L182" s="198"/>
      <c r="M182" s="204"/>
      <c r="N182" s="205"/>
      <c r="O182" s="205"/>
      <c r="P182" s="205"/>
      <c r="Q182" s="205"/>
      <c r="R182" s="205"/>
      <c r="S182" s="205"/>
      <c r="T182" s="206"/>
      <c r="AT182" s="207" t="s">
        <v>172</v>
      </c>
      <c r="AU182" s="207" t="s">
        <v>83</v>
      </c>
      <c r="AV182" s="12" t="s">
        <v>83</v>
      </c>
      <c r="AW182" s="12" t="s">
        <v>35</v>
      </c>
      <c r="AX182" s="12" t="s">
        <v>80</v>
      </c>
      <c r="AY182" s="207" t="s">
        <v>161</v>
      </c>
    </row>
    <row r="183" spans="2:65" s="1" customFormat="1" ht="31.5" customHeight="1">
      <c r="B183" s="181"/>
      <c r="C183" s="182" t="s">
        <v>10</v>
      </c>
      <c r="D183" s="182" t="s">
        <v>163</v>
      </c>
      <c r="E183" s="183" t="s">
        <v>803</v>
      </c>
      <c r="F183" s="184" t="s">
        <v>804</v>
      </c>
      <c r="G183" s="185" t="s">
        <v>189</v>
      </c>
      <c r="H183" s="186">
        <v>150.19300000000001</v>
      </c>
      <c r="I183" s="187"/>
      <c r="J183" s="188">
        <f>ROUND(I183*H183,2)</f>
        <v>0</v>
      </c>
      <c r="K183" s="184" t="s">
        <v>167</v>
      </c>
      <c r="L183" s="41"/>
      <c r="M183" s="189" t="s">
        <v>5</v>
      </c>
      <c r="N183" s="190" t="s">
        <v>43</v>
      </c>
      <c r="O183" s="42"/>
      <c r="P183" s="191">
        <f>O183*H183</f>
        <v>0</v>
      </c>
      <c r="Q183" s="191">
        <v>0</v>
      </c>
      <c r="R183" s="191">
        <f>Q183*H183</f>
        <v>0</v>
      </c>
      <c r="S183" s="191">
        <v>0</v>
      </c>
      <c r="T183" s="192">
        <f>S183*H183</f>
        <v>0</v>
      </c>
      <c r="AR183" s="24" t="s">
        <v>168</v>
      </c>
      <c r="AT183" s="24" t="s">
        <v>163</v>
      </c>
      <c r="AU183" s="24" t="s">
        <v>83</v>
      </c>
      <c r="AY183" s="24" t="s">
        <v>161</v>
      </c>
      <c r="BE183" s="193">
        <f>IF(N183="základní",J183,0)</f>
        <v>0</v>
      </c>
      <c r="BF183" s="193">
        <f>IF(N183="snížená",J183,0)</f>
        <v>0</v>
      </c>
      <c r="BG183" s="193">
        <f>IF(N183="zákl. přenesená",J183,0)</f>
        <v>0</v>
      </c>
      <c r="BH183" s="193">
        <f>IF(N183="sníž. přenesená",J183,0)</f>
        <v>0</v>
      </c>
      <c r="BI183" s="193">
        <f>IF(N183="nulová",J183,0)</f>
        <v>0</v>
      </c>
      <c r="BJ183" s="24" t="s">
        <v>80</v>
      </c>
      <c r="BK183" s="193">
        <f>ROUND(I183*H183,2)</f>
        <v>0</v>
      </c>
      <c r="BL183" s="24" t="s">
        <v>168</v>
      </c>
      <c r="BM183" s="24" t="s">
        <v>962</v>
      </c>
    </row>
    <row r="184" spans="2:65" s="1" customFormat="1" ht="175.5">
      <c r="B184" s="41"/>
      <c r="D184" s="194" t="s">
        <v>170</v>
      </c>
      <c r="F184" s="195" t="s">
        <v>806</v>
      </c>
      <c r="I184" s="196"/>
      <c r="L184" s="41"/>
      <c r="M184" s="197"/>
      <c r="N184" s="42"/>
      <c r="O184" s="42"/>
      <c r="P184" s="42"/>
      <c r="Q184" s="42"/>
      <c r="R184" s="42"/>
      <c r="S184" s="42"/>
      <c r="T184" s="70"/>
      <c r="AT184" s="24" t="s">
        <v>170</v>
      </c>
      <c r="AU184" s="24" t="s">
        <v>83</v>
      </c>
    </row>
    <row r="185" spans="2:65" s="12" customFormat="1" ht="13.5">
      <c r="B185" s="198"/>
      <c r="D185" s="194" t="s">
        <v>172</v>
      </c>
      <c r="E185" s="207" t="s">
        <v>5</v>
      </c>
      <c r="F185" s="208" t="s">
        <v>963</v>
      </c>
      <c r="H185" s="209">
        <v>87</v>
      </c>
      <c r="I185" s="203"/>
      <c r="L185" s="198"/>
      <c r="M185" s="204"/>
      <c r="N185" s="205"/>
      <c r="O185" s="205"/>
      <c r="P185" s="205"/>
      <c r="Q185" s="205"/>
      <c r="R185" s="205"/>
      <c r="S185" s="205"/>
      <c r="T185" s="206"/>
      <c r="AT185" s="207" t="s">
        <v>172</v>
      </c>
      <c r="AU185" s="207" t="s">
        <v>83</v>
      </c>
      <c r="AV185" s="12" t="s">
        <v>83</v>
      </c>
      <c r="AW185" s="12" t="s">
        <v>35</v>
      </c>
      <c r="AX185" s="12" t="s">
        <v>72</v>
      </c>
      <c r="AY185" s="207" t="s">
        <v>161</v>
      </c>
    </row>
    <row r="186" spans="2:65" s="12" customFormat="1" ht="13.5">
      <c r="B186" s="198"/>
      <c r="D186" s="194" t="s">
        <v>172</v>
      </c>
      <c r="E186" s="207" t="s">
        <v>5</v>
      </c>
      <c r="F186" s="208" t="s">
        <v>964</v>
      </c>
      <c r="H186" s="209">
        <v>63.192999999999998</v>
      </c>
      <c r="I186" s="203"/>
      <c r="L186" s="198"/>
      <c r="M186" s="204"/>
      <c r="N186" s="205"/>
      <c r="O186" s="205"/>
      <c r="P186" s="205"/>
      <c r="Q186" s="205"/>
      <c r="R186" s="205"/>
      <c r="S186" s="205"/>
      <c r="T186" s="206"/>
      <c r="AT186" s="207" t="s">
        <v>172</v>
      </c>
      <c r="AU186" s="207" t="s">
        <v>83</v>
      </c>
      <c r="AV186" s="12" t="s">
        <v>83</v>
      </c>
      <c r="AW186" s="12" t="s">
        <v>35</v>
      </c>
      <c r="AX186" s="12" t="s">
        <v>72</v>
      </c>
      <c r="AY186" s="207" t="s">
        <v>161</v>
      </c>
    </row>
    <row r="187" spans="2:65" s="14" customFormat="1" ht="13.5">
      <c r="B187" s="218"/>
      <c r="D187" s="199" t="s">
        <v>172</v>
      </c>
      <c r="E187" s="219" t="s">
        <v>5</v>
      </c>
      <c r="F187" s="220" t="s">
        <v>211</v>
      </c>
      <c r="H187" s="221">
        <v>150.19300000000001</v>
      </c>
      <c r="I187" s="222"/>
      <c r="L187" s="218"/>
      <c r="M187" s="223"/>
      <c r="N187" s="224"/>
      <c r="O187" s="224"/>
      <c r="P187" s="224"/>
      <c r="Q187" s="224"/>
      <c r="R187" s="224"/>
      <c r="S187" s="224"/>
      <c r="T187" s="225"/>
      <c r="AT187" s="226" t="s">
        <v>172</v>
      </c>
      <c r="AU187" s="226" t="s">
        <v>83</v>
      </c>
      <c r="AV187" s="14" t="s">
        <v>168</v>
      </c>
      <c r="AW187" s="14" t="s">
        <v>35</v>
      </c>
      <c r="AX187" s="14" t="s">
        <v>80</v>
      </c>
      <c r="AY187" s="226" t="s">
        <v>161</v>
      </c>
    </row>
    <row r="188" spans="2:65" s="1" customFormat="1" ht="44.25" customHeight="1">
      <c r="B188" s="181"/>
      <c r="C188" s="182" t="s">
        <v>91</v>
      </c>
      <c r="D188" s="182" t="s">
        <v>163</v>
      </c>
      <c r="E188" s="183" t="s">
        <v>810</v>
      </c>
      <c r="F188" s="184" t="s">
        <v>811</v>
      </c>
      <c r="G188" s="185" t="s">
        <v>189</v>
      </c>
      <c r="H188" s="186">
        <v>27</v>
      </c>
      <c r="I188" s="187"/>
      <c r="J188" s="188">
        <f>ROUND(I188*H188,2)</f>
        <v>0</v>
      </c>
      <c r="K188" s="184" t="s">
        <v>167</v>
      </c>
      <c r="L188" s="41"/>
      <c r="M188" s="189" t="s">
        <v>5</v>
      </c>
      <c r="N188" s="190" t="s">
        <v>43</v>
      </c>
      <c r="O188" s="42"/>
      <c r="P188" s="191">
        <f>O188*H188</f>
        <v>0</v>
      </c>
      <c r="Q188" s="191">
        <v>0</v>
      </c>
      <c r="R188" s="191">
        <f>Q188*H188</f>
        <v>0</v>
      </c>
      <c r="S188" s="191">
        <v>0</v>
      </c>
      <c r="T188" s="192">
        <f>S188*H188</f>
        <v>0</v>
      </c>
      <c r="AR188" s="24" t="s">
        <v>168</v>
      </c>
      <c r="AT188" s="24" t="s">
        <v>163</v>
      </c>
      <c r="AU188" s="24" t="s">
        <v>83</v>
      </c>
      <c r="AY188" s="24" t="s">
        <v>161</v>
      </c>
      <c r="BE188" s="193">
        <f>IF(N188="základní",J188,0)</f>
        <v>0</v>
      </c>
      <c r="BF188" s="193">
        <f>IF(N188="snížená",J188,0)</f>
        <v>0</v>
      </c>
      <c r="BG188" s="193">
        <f>IF(N188="zákl. přenesená",J188,0)</f>
        <v>0</v>
      </c>
      <c r="BH188" s="193">
        <f>IF(N188="sníž. přenesená",J188,0)</f>
        <v>0</v>
      </c>
      <c r="BI188" s="193">
        <f>IF(N188="nulová",J188,0)</f>
        <v>0</v>
      </c>
      <c r="BJ188" s="24" t="s">
        <v>80</v>
      </c>
      <c r="BK188" s="193">
        <f>ROUND(I188*H188,2)</f>
        <v>0</v>
      </c>
      <c r="BL188" s="24" t="s">
        <v>168</v>
      </c>
      <c r="BM188" s="24" t="s">
        <v>965</v>
      </c>
    </row>
    <row r="189" spans="2:65" s="1" customFormat="1" ht="108">
      <c r="B189" s="41"/>
      <c r="D189" s="194" t="s">
        <v>170</v>
      </c>
      <c r="F189" s="195" t="s">
        <v>813</v>
      </c>
      <c r="I189" s="196"/>
      <c r="L189" s="41"/>
      <c r="M189" s="197"/>
      <c r="N189" s="42"/>
      <c r="O189" s="42"/>
      <c r="P189" s="42"/>
      <c r="Q189" s="42"/>
      <c r="R189" s="42"/>
      <c r="S189" s="42"/>
      <c r="T189" s="70"/>
      <c r="AT189" s="24" t="s">
        <v>170</v>
      </c>
      <c r="AU189" s="24" t="s">
        <v>83</v>
      </c>
    </row>
    <row r="190" spans="2:65" s="12" customFormat="1" ht="13.5">
      <c r="B190" s="198"/>
      <c r="D190" s="194" t="s">
        <v>172</v>
      </c>
      <c r="E190" s="207" t="s">
        <v>5</v>
      </c>
      <c r="F190" s="208" t="s">
        <v>966</v>
      </c>
      <c r="H190" s="209">
        <v>27</v>
      </c>
      <c r="I190" s="203"/>
      <c r="L190" s="198"/>
      <c r="M190" s="204"/>
      <c r="N190" s="205"/>
      <c r="O190" s="205"/>
      <c r="P190" s="205"/>
      <c r="Q190" s="205"/>
      <c r="R190" s="205"/>
      <c r="S190" s="205"/>
      <c r="T190" s="206"/>
      <c r="AT190" s="207" t="s">
        <v>172</v>
      </c>
      <c r="AU190" s="207" t="s">
        <v>83</v>
      </c>
      <c r="AV190" s="12" t="s">
        <v>83</v>
      </c>
      <c r="AW190" s="12" t="s">
        <v>35</v>
      </c>
      <c r="AX190" s="12" t="s">
        <v>72</v>
      </c>
      <c r="AY190" s="207" t="s">
        <v>161</v>
      </c>
    </row>
    <row r="191" spans="2:65" s="14" customFormat="1" ht="13.5">
      <c r="B191" s="218"/>
      <c r="D191" s="199" t="s">
        <v>172</v>
      </c>
      <c r="E191" s="219" t="s">
        <v>5</v>
      </c>
      <c r="F191" s="220" t="s">
        <v>809</v>
      </c>
      <c r="H191" s="221">
        <v>27</v>
      </c>
      <c r="I191" s="222"/>
      <c r="L191" s="218"/>
      <c r="M191" s="223"/>
      <c r="N191" s="224"/>
      <c r="O191" s="224"/>
      <c r="P191" s="224"/>
      <c r="Q191" s="224"/>
      <c r="R191" s="224"/>
      <c r="S191" s="224"/>
      <c r="T191" s="225"/>
      <c r="AT191" s="226" t="s">
        <v>172</v>
      </c>
      <c r="AU191" s="226" t="s">
        <v>83</v>
      </c>
      <c r="AV191" s="14" t="s">
        <v>168</v>
      </c>
      <c r="AW191" s="14" t="s">
        <v>35</v>
      </c>
      <c r="AX191" s="14" t="s">
        <v>80</v>
      </c>
      <c r="AY191" s="226" t="s">
        <v>161</v>
      </c>
    </row>
    <row r="192" spans="2:65" s="1" customFormat="1" ht="22.5" customHeight="1">
      <c r="B192" s="181"/>
      <c r="C192" s="227" t="s">
        <v>319</v>
      </c>
      <c r="D192" s="227" t="s">
        <v>297</v>
      </c>
      <c r="E192" s="228" t="s">
        <v>815</v>
      </c>
      <c r="F192" s="229" t="s">
        <v>816</v>
      </c>
      <c r="G192" s="230" t="s">
        <v>277</v>
      </c>
      <c r="H192" s="231">
        <v>54</v>
      </c>
      <c r="I192" s="232"/>
      <c r="J192" s="233">
        <f>ROUND(I192*H192,2)</f>
        <v>0</v>
      </c>
      <c r="K192" s="229" t="s">
        <v>167</v>
      </c>
      <c r="L192" s="234"/>
      <c r="M192" s="235" t="s">
        <v>5</v>
      </c>
      <c r="N192" s="236" t="s">
        <v>43</v>
      </c>
      <c r="O192" s="42"/>
      <c r="P192" s="191">
        <f>O192*H192</f>
        <v>0</v>
      </c>
      <c r="Q192" s="191">
        <v>1</v>
      </c>
      <c r="R192" s="191">
        <f>Q192*H192</f>
        <v>54</v>
      </c>
      <c r="S192" s="191">
        <v>0</v>
      </c>
      <c r="T192" s="192">
        <f>S192*H192</f>
        <v>0</v>
      </c>
      <c r="AR192" s="24" t="s">
        <v>222</v>
      </c>
      <c r="AT192" s="24" t="s">
        <v>297</v>
      </c>
      <c r="AU192" s="24" t="s">
        <v>83</v>
      </c>
      <c r="AY192" s="24" t="s">
        <v>161</v>
      </c>
      <c r="BE192" s="193">
        <f>IF(N192="základní",J192,0)</f>
        <v>0</v>
      </c>
      <c r="BF192" s="193">
        <f>IF(N192="snížená",J192,0)</f>
        <v>0</v>
      </c>
      <c r="BG192" s="193">
        <f>IF(N192="zákl. přenesená",J192,0)</f>
        <v>0</v>
      </c>
      <c r="BH192" s="193">
        <f>IF(N192="sníž. přenesená",J192,0)</f>
        <v>0</v>
      </c>
      <c r="BI192" s="193">
        <f>IF(N192="nulová",J192,0)</f>
        <v>0</v>
      </c>
      <c r="BJ192" s="24" t="s">
        <v>80</v>
      </c>
      <c r="BK192" s="193">
        <f>ROUND(I192*H192,2)</f>
        <v>0</v>
      </c>
      <c r="BL192" s="24" t="s">
        <v>168</v>
      </c>
      <c r="BM192" s="24" t="s">
        <v>967</v>
      </c>
    </row>
    <row r="193" spans="2:65" s="12" customFormat="1" ht="13.5">
      <c r="B193" s="198"/>
      <c r="D193" s="194" t="s">
        <v>172</v>
      </c>
      <c r="E193" s="207" t="s">
        <v>5</v>
      </c>
      <c r="F193" s="208" t="s">
        <v>966</v>
      </c>
      <c r="H193" s="209">
        <v>27</v>
      </c>
      <c r="I193" s="203"/>
      <c r="L193" s="198"/>
      <c r="M193" s="204"/>
      <c r="N193" s="205"/>
      <c r="O193" s="205"/>
      <c r="P193" s="205"/>
      <c r="Q193" s="205"/>
      <c r="R193" s="205"/>
      <c r="S193" s="205"/>
      <c r="T193" s="206"/>
      <c r="AT193" s="207" t="s">
        <v>172</v>
      </c>
      <c r="AU193" s="207" t="s">
        <v>83</v>
      </c>
      <c r="AV193" s="12" t="s">
        <v>83</v>
      </c>
      <c r="AW193" s="12" t="s">
        <v>35</v>
      </c>
      <c r="AX193" s="12" t="s">
        <v>72</v>
      </c>
      <c r="AY193" s="207" t="s">
        <v>161</v>
      </c>
    </row>
    <row r="194" spans="2:65" s="14" customFormat="1" ht="13.5">
      <c r="B194" s="218"/>
      <c r="D194" s="194" t="s">
        <v>172</v>
      </c>
      <c r="E194" s="237" t="s">
        <v>5</v>
      </c>
      <c r="F194" s="238" t="s">
        <v>809</v>
      </c>
      <c r="H194" s="239">
        <v>27</v>
      </c>
      <c r="I194" s="222"/>
      <c r="L194" s="218"/>
      <c r="M194" s="223"/>
      <c r="N194" s="224"/>
      <c r="O194" s="224"/>
      <c r="P194" s="224"/>
      <c r="Q194" s="224"/>
      <c r="R194" s="224"/>
      <c r="S194" s="224"/>
      <c r="T194" s="225"/>
      <c r="AT194" s="226" t="s">
        <v>172</v>
      </c>
      <c r="AU194" s="226" t="s">
        <v>83</v>
      </c>
      <c r="AV194" s="14" t="s">
        <v>168</v>
      </c>
      <c r="AW194" s="14" t="s">
        <v>35</v>
      </c>
      <c r="AX194" s="14" t="s">
        <v>80</v>
      </c>
      <c r="AY194" s="226" t="s">
        <v>161</v>
      </c>
    </row>
    <row r="195" spans="2:65" s="12" customFormat="1" ht="13.5">
      <c r="B195" s="198"/>
      <c r="D195" s="194" t="s">
        <v>172</v>
      </c>
      <c r="F195" s="208" t="s">
        <v>968</v>
      </c>
      <c r="H195" s="209">
        <v>54</v>
      </c>
      <c r="I195" s="203"/>
      <c r="L195" s="198"/>
      <c r="M195" s="204"/>
      <c r="N195" s="205"/>
      <c r="O195" s="205"/>
      <c r="P195" s="205"/>
      <c r="Q195" s="205"/>
      <c r="R195" s="205"/>
      <c r="S195" s="205"/>
      <c r="T195" s="206"/>
      <c r="AT195" s="207" t="s">
        <v>172</v>
      </c>
      <c r="AU195" s="207" t="s">
        <v>83</v>
      </c>
      <c r="AV195" s="12" t="s">
        <v>83</v>
      </c>
      <c r="AW195" s="12" t="s">
        <v>6</v>
      </c>
      <c r="AX195" s="12" t="s">
        <v>80</v>
      </c>
      <c r="AY195" s="207" t="s">
        <v>161</v>
      </c>
    </row>
    <row r="196" spans="2:65" s="11" customFormat="1" ht="29.85" customHeight="1">
      <c r="B196" s="167"/>
      <c r="D196" s="178" t="s">
        <v>71</v>
      </c>
      <c r="E196" s="179" t="s">
        <v>168</v>
      </c>
      <c r="F196" s="179" t="s">
        <v>359</v>
      </c>
      <c r="I196" s="170"/>
      <c r="J196" s="180">
        <f>BK196</f>
        <v>0</v>
      </c>
      <c r="L196" s="167"/>
      <c r="M196" s="172"/>
      <c r="N196" s="173"/>
      <c r="O196" s="173"/>
      <c r="P196" s="174">
        <f>SUM(P197:P206)</f>
        <v>0</v>
      </c>
      <c r="Q196" s="173"/>
      <c r="R196" s="174">
        <f>SUM(R197:R206)</f>
        <v>0</v>
      </c>
      <c r="S196" s="173"/>
      <c r="T196" s="175">
        <f>SUM(T197:T206)</f>
        <v>0</v>
      </c>
      <c r="AR196" s="168" t="s">
        <v>80</v>
      </c>
      <c r="AT196" s="176" t="s">
        <v>71</v>
      </c>
      <c r="AU196" s="176" t="s">
        <v>80</v>
      </c>
      <c r="AY196" s="168" t="s">
        <v>161</v>
      </c>
      <c r="BK196" s="177">
        <f>SUM(BK197:BK206)</f>
        <v>0</v>
      </c>
    </row>
    <row r="197" spans="2:65" s="1" customFormat="1" ht="22.5" customHeight="1">
      <c r="B197" s="181"/>
      <c r="C197" s="182" t="s">
        <v>324</v>
      </c>
      <c r="D197" s="182" t="s">
        <v>163</v>
      </c>
      <c r="E197" s="183" t="s">
        <v>821</v>
      </c>
      <c r="F197" s="184" t="s">
        <v>822</v>
      </c>
      <c r="G197" s="185" t="s">
        <v>189</v>
      </c>
      <c r="H197" s="186">
        <v>2.25</v>
      </c>
      <c r="I197" s="187"/>
      <c r="J197" s="188">
        <f>ROUND(I197*H197,2)</f>
        <v>0</v>
      </c>
      <c r="K197" s="184" t="s">
        <v>167</v>
      </c>
      <c r="L197" s="41"/>
      <c r="M197" s="189" t="s">
        <v>5</v>
      </c>
      <c r="N197" s="190" t="s">
        <v>43</v>
      </c>
      <c r="O197" s="42"/>
      <c r="P197" s="191">
        <f>O197*H197</f>
        <v>0</v>
      </c>
      <c r="Q197" s="191">
        <v>0</v>
      </c>
      <c r="R197" s="191">
        <f>Q197*H197</f>
        <v>0</v>
      </c>
      <c r="S197" s="191">
        <v>0</v>
      </c>
      <c r="T197" s="192">
        <f>S197*H197</f>
        <v>0</v>
      </c>
      <c r="AR197" s="24" t="s">
        <v>168</v>
      </c>
      <c r="AT197" s="24" t="s">
        <v>163</v>
      </c>
      <c r="AU197" s="24" t="s">
        <v>83</v>
      </c>
      <c r="AY197" s="24" t="s">
        <v>161</v>
      </c>
      <c r="BE197" s="193">
        <f>IF(N197="základní",J197,0)</f>
        <v>0</v>
      </c>
      <c r="BF197" s="193">
        <f>IF(N197="snížená",J197,0)</f>
        <v>0</v>
      </c>
      <c r="BG197" s="193">
        <f>IF(N197="zákl. přenesená",J197,0)</f>
        <v>0</v>
      </c>
      <c r="BH197" s="193">
        <f>IF(N197="sníž. přenesená",J197,0)</f>
        <v>0</v>
      </c>
      <c r="BI197" s="193">
        <f>IF(N197="nulová",J197,0)</f>
        <v>0</v>
      </c>
      <c r="BJ197" s="24" t="s">
        <v>80</v>
      </c>
      <c r="BK197" s="193">
        <f>ROUND(I197*H197,2)</f>
        <v>0</v>
      </c>
      <c r="BL197" s="24" t="s">
        <v>168</v>
      </c>
      <c r="BM197" s="24" t="s">
        <v>969</v>
      </c>
    </row>
    <row r="198" spans="2:65" s="1" customFormat="1" ht="54">
      <c r="B198" s="41"/>
      <c r="D198" s="194" t="s">
        <v>170</v>
      </c>
      <c r="F198" s="195" t="s">
        <v>824</v>
      </c>
      <c r="I198" s="196"/>
      <c r="L198" s="41"/>
      <c r="M198" s="197"/>
      <c r="N198" s="42"/>
      <c r="O198" s="42"/>
      <c r="P198" s="42"/>
      <c r="Q198" s="42"/>
      <c r="R198" s="42"/>
      <c r="S198" s="42"/>
      <c r="T198" s="70"/>
      <c r="AT198" s="24" t="s">
        <v>170</v>
      </c>
      <c r="AU198" s="24" t="s">
        <v>83</v>
      </c>
    </row>
    <row r="199" spans="2:65" s="12" customFormat="1" ht="13.5">
      <c r="B199" s="198"/>
      <c r="D199" s="199" t="s">
        <v>172</v>
      </c>
      <c r="E199" s="200" t="s">
        <v>5</v>
      </c>
      <c r="F199" s="201" t="s">
        <v>970</v>
      </c>
      <c r="H199" s="202">
        <v>2.25</v>
      </c>
      <c r="I199" s="203"/>
      <c r="L199" s="198"/>
      <c r="M199" s="204"/>
      <c r="N199" s="205"/>
      <c r="O199" s="205"/>
      <c r="P199" s="205"/>
      <c r="Q199" s="205"/>
      <c r="R199" s="205"/>
      <c r="S199" s="205"/>
      <c r="T199" s="206"/>
      <c r="AT199" s="207" t="s">
        <v>172</v>
      </c>
      <c r="AU199" s="207" t="s">
        <v>83</v>
      </c>
      <c r="AV199" s="12" t="s">
        <v>83</v>
      </c>
      <c r="AW199" s="12" t="s">
        <v>35</v>
      </c>
      <c r="AX199" s="12" t="s">
        <v>80</v>
      </c>
      <c r="AY199" s="207" t="s">
        <v>161</v>
      </c>
    </row>
    <row r="200" spans="2:65" s="1" customFormat="1" ht="31.5" customHeight="1">
      <c r="B200" s="181"/>
      <c r="C200" s="182" t="s">
        <v>330</v>
      </c>
      <c r="D200" s="182" t="s">
        <v>163</v>
      </c>
      <c r="E200" s="183" t="s">
        <v>826</v>
      </c>
      <c r="F200" s="184" t="s">
        <v>827</v>
      </c>
      <c r="G200" s="185" t="s">
        <v>189</v>
      </c>
      <c r="H200" s="186">
        <v>6</v>
      </c>
      <c r="I200" s="187"/>
      <c r="J200" s="188">
        <f>ROUND(I200*H200,2)</f>
        <v>0</v>
      </c>
      <c r="K200" s="184" t="s">
        <v>167</v>
      </c>
      <c r="L200" s="41"/>
      <c r="M200" s="189" t="s">
        <v>5</v>
      </c>
      <c r="N200" s="190" t="s">
        <v>43</v>
      </c>
      <c r="O200" s="42"/>
      <c r="P200" s="191">
        <f>O200*H200</f>
        <v>0</v>
      </c>
      <c r="Q200" s="191">
        <v>0</v>
      </c>
      <c r="R200" s="191">
        <f>Q200*H200</f>
        <v>0</v>
      </c>
      <c r="S200" s="191">
        <v>0</v>
      </c>
      <c r="T200" s="192">
        <f>S200*H200</f>
        <v>0</v>
      </c>
      <c r="AR200" s="24" t="s">
        <v>168</v>
      </c>
      <c r="AT200" s="24" t="s">
        <v>163</v>
      </c>
      <c r="AU200" s="24" t="s">
        <v>83</v>
      </c>
      <c r="AY200" s="24" t="s">
        <v>161</v>
      </c>
      <c r="BE200" s="193">
        <f>IF(N200="základní",J200,0)</f>
        <v>0</v>
      </c>
      <c r="BF200" s="193">
        <f>IF(N200="snížená",J200,0)</f>
        <v>0</v>
      </c>
      <c r="BG200" s="193">
        <f>IF(N200="zákl. přenesená",J200,0)</f>
        <v>0</v>
      </c>
      <c r="BH200" s="193">
        <f>IF(N200="sníž. přenesená",J200,0)</f>
        <v>0</v>
      </c>
      <c r="BI200" s="193">
        <f>IF(N200="nulová",J200,0)</f>
        <v>0</v>
      </c>
      <c r="BJ200" s="24" t="s">
        <v>80</v>
      </c>
      <c r="BK200" s="193">
        <f>ROUND(I200*H200,2)</f>
        <v>0</v>
      </c>
      <c r="BL200" s="24" t="s">
        <v>168</v>
      </c>
      <c r="BM200" s="24" t="s">
        <v>971</v>
      </c>
    </row>
    <row r="201" spans="2:65" s="1" customFormat="1" ht="54">
      <c r="B201" s="41"/>
      <c r="D201" s="194" t="s">
        <v>170</v>
      </c>
      <c r="F201" s="195" t="s">
        <v>824</v>
      </c>
      <c r="I201" s="196"/>
      <c r="L201" s="41"/>
      <c r="M201" s="197"/>
      <c r="N201" s="42"/>
      <c r="O201" s="42"/>
      <c r="P201" s="42"/>
      <c r="Q201" s="42"/>
      <c r="R201" s="42"/>
      <c r="S201" s="42"/>
      <c r="T201" s="70"/>
      <c r="AT201" s="24" t="s">
        <v>170</v>
      </c>
      <c r="AU201" s="24" t="s">
        <v>83</v>
      </c>
    </row>
    <row r="202" spans="2:65" s="12" customFormat="1" ht="13.5">
      <c r="B202" s="198"/>
      <c r="D202" s="194" t="s">
        <v>172</v>
      </c>
      <c r="E202" s="207" t="s">
        <v>5</v>
      </c>
      <c r="F202" s="208" t="s">
        <v>972</v>
      </c>
      <c r="H202" s="209">
        <v>6</v>
      </c>
      <c r="I202" s="203"/>
      <c r="L202" s="198"/>
      <c r="M202" s="204"/>
      <c r="N202" s="205"/>
      <c r="O202" s="205"/>
      <c r="P202" s="205"/>
      <c r="Q202" s="205"/>
      <c r="R202" s="205"/>
      <c r="S202" s="205"/>
      <c r="T202" s="206"/>
      <c r="AT202" s="207" t="s">
        <v>172</v>
      </c>
      <c r="AU202" s="207" t="s">
        <v>83</v>
      </c>
      <c r="AV202" s="12" t="s">
        <v>83</v>
      </c>
      <c r="AW202" s="12" t="s">
        <v>35</v>
      </c>
      <c r="AX202" s="12" t="s">
        <v>72</v>
      </c>
      <c r="AY202" s="207" t="s">
        <v>161</v>
      </c>
    </row>
    <row r="203" spans="2:65" s="14" customFormat="1" ht="13.5">
      <c r="B203" s="218"/>
      <c r="D203" s="199" t="s">
        <v>172</v>
      </c>
      <c r="E203" s="219" t="s">
        <v>5</v>
      </c>
      <c r="F203" s="220" t="s">
        <v>809</v>
      </c>
      <c r="H203" s="221">
        <v>6</v>
      </c>
      <c r="I203" s="222"/>
      <c r="L203" s="218"/>
      <c r="M203" s="223"/>
      <c r="N203" s="224"/>
      <c r="O203" s="224"/>
      <c r="P203" s="224"/>
      <c r="Q203" s="224"/>
      <c r="R203" s="224"/>
      <c r="S203" s="224"/>
      <c r="T203" s="225"/>
      <c r="AT203" s="226" t="s">
        <v>172</v>
      </c>
      <c r="AU203" s="226" t="s">
        <v>83</v>
      </c>
      <c r="AV203" s="14" t="s">
        <v>168</v>
      </c>
      <c r="AW203" s="14" t="s">
        <v>35</v>
      </c>
      <c r="AX203" s="14" t="s">
        <v>80</v>
      </c>
      <c r="AY203" s="226" t="s">
        <v>161</v>
      </c>
    </row>
    <row r="204" spans="2:65" s="1" customFormat="1" ht="31.5" customHeight="1">
      <c r="B204" s="181"/>
      <c r="C204" s="182" t="s">
        <v>335</v>
      </c>
      <c r="D204" s="182" t="s">
        <v>163</v>
      </c>
      <c r="E204" s="183" t="s">
        <v>830</v>
      </c>
      <c r="F204" s="184" t="s">
        <v>831</v>
      </c>
      <c r="G204" s="185" t="s">
        <v>189</v>
      </c>
      <c r="H204" s="186">
        <v>2.25</v>
      </c>
      <c r="I204" s="187"/>
      <c r="J204" s="188">
        <f>ROUND(I204*H204,2)</f>
        <v>0</v>
      </c>
      <c r="K204" s="184" t="s">
        <v>167</v>
      </c>
      <c r="L204" s="41"/>
      <c r="M204" s="189" t="s">
        <v>5</v>
      </c>
      <c r="N204" s="190" t="s">
        <v>43</v>
      </c>
      <c r="O204" s="42"/>
      <c r="P204" s="191">
        <f>O204*H204</f>
        <v>0</v>
      </c>
      <c r="Q204" s="191">
        <v>0</v>
      </c>
      <c r="R204" s="191">
        <f>Q204*H204</f>
        <v>0</v>
      </c>
      <c r="S204" s="191">
        <v>0</v>
      </c>
      <c r="T204" s="192">
        <f>S204*H204</f>
        <v>0</v>
      </c>
      <c r="AR204" s="24" t="s">
        <v>168</v>
      </c>
      <c r="AT204" s="24" t="s">
        <v>163</v>
      </c>
      <c r="AU204" s="24" t="s">
        <v>83</v>
      </c>
      <c r="AY204" s="24" t="s">
        <v>161</v>
      </c>
      <c r="BE204" s="193">
        <f>IF(N204="základní",J204,0)</f>
        <v>0</v>
      </c>
      <c r="BF204" s="193">
        <f>IF(N204="snížená",J204,0)</f>
        <v>0</v>
      </c>
      <c r="BG204" s="193">
        <f>IF(N204="zákl. přenesená",J204,0)</f>
        <v>0</v>
      </c>
      <c r="BH204" s="193">
        <f>IF(N204="sníž. přenesená",J204,0)</f>
        <v>0</v>
      </c>
      <c r="BI204" s="193">
        <f>IF(N204="nulová",J204,0)</f>
        <v>0</v>
      </c>
      <c r="BJ204" s="24" t="s">
        <v>80</v>
      </c>
      <c r="BK204" s="193">
        <f>ROUND(I204*H204,2)</f>
        <v>0</v>
      </c>
      <c r="BL204" s="24" t="s">
        <v>168</v>
      </c>
      <c r="BM204" s="24" t="s">
        <v>973</v>
      </c>
    </row>
    <row r="205" spans="2:65" s="1" customFormat="1" ht="40.5">
      <c r="B205" s="41"/>
      <c r="D205" s="194" t="s">
        <v>170</v>
      </c>
      <c r="F205" s="195" t="s">
        <v>833</v>
      </c>
      <c r="I205" s="196"/>
      <c r="L205" s="41"/>
      <c r="M205" s="197"/>
      <c r="N205" s="42"/>
      <c r="O205" s="42"/>
      <c r="P205" s="42"/>
      <c r="Q205" s="42"/>
      <c r="R205" s="42"/>
      <c r="S205" s="42"/>
      <c r="T205" s="70"/>
      <c r="AT205" s="24" t="s">
        <v>170</v>
      </c>
      <c r="AU205" s="24" t="s">
        <v>83</v>
      </c>
    </row>
    <row r="206" spans="2:65" s="12" customFormat="1" ht="13.5">
      <c r="B206" s="198"/>
      <c r="D206" s="194" t="s">
        <v>172</v>
      </c>
      <c r="E206" s="207" t="s">
        <v>5</v>
      </c>
      <c r="F206" s="208" t="s">
        <v>970</v>
      </c>
      <c r="H206" s="209">
        <v>2.25</v>
      </c>
      <c r="I206" s="203"/>
      <c r="L206" s="198"/>
      <c r="M206" s="204"/>
      <c r="N206" s="205"/>
      <c r="O206" s="205"/>
      <c r="P206" s="205"/>
      <c r="Q206" s="205"/>
      <c r="R206" s="205"/>
      <c r="S206" s="205"/>
      <c r="T206" s="206"/>
      <c r="AT206" s="207" t="s">
        <v>172</v>
      </c>
      <c r="AU206" s="207" t="s">
        <v>83</v>
      </c>
      <c r="AV206" s="12" t="s">
        <v>83</v>
      </c>
      <c r="AW206" s="12" t="s">
        <v>35</v>
      </c>
      <c r="AX206" s="12" t="s">
        <v>80</v>
      </c>
      <c r="AY206" s="207" t="s">
        <v>161</v>
      </c>
    </row>
    <row r="207" spans="2:65" s="11" customFormat="1" ht="29.85" customHeight="1">
      <c r="B207" s="167"/>
      <c r="D207" s="178" t="s">
        <v>71</v>
      </c>
      <c r="E207" s="179" t="s">
        <v>222</v>
      </c>
      <c r="F207" s="179" t="s">
        <v>470</v>
      </c>
      <c r="I207" s="170"/>
      <c r="J207" s="180">
        <f>BK207</f>
        <v>0</v>
      </c>
      <c r="L207" s="167"/>
      <c r="M207" s="172"/>
      <c r="N207" s="173"/>
      <c r="O207" s="173"/>
      <c r="P207" s="174">
        <f>SUM(P208:P232)</f>
        <v>0</v>
      </c>
      <c r="Q207" s="173"/>
      <c r="R207" s="174">
        <f>SUM(R208:R232)</f>
        <v>3.3534499999999996</v>
      </c>
      <c r="S207" s="173"/>
      <c r="T207" s="175">
        <f>SUM(T208:T232)</f>
        <v>0</v>
      </c>
      <c r="AR207" s="168" t="s">
        <v>80</v>
      </c>
      <c r="AT207" s="176" t="s">
        <v>71</v>
      </c>
      <c r="AU207" s="176" t="s">
        <v>80</v>
      </c>
      <c r="AY207" s="168" t="s">
        <v>161</v>
      </c>
      <c r="BK207" s="177">
        <f>SUM(BK208:BK232)</f>
        <v>0</v>
      </c>
    </row>
    <row r="208" spans="2:65" s="1" customFormat="1" ht="31.5" customHeight="1">
      <c r="B208" s="181"/>
      <c r="C208" s="182" t="s">
        <v>341</v>
      </c>
      <c r="D208" s="182" t="s">
        <v>163</v>
      </c>
      <c r="E208" s="183" t="s">
        <v>974</v>
      </c>
      <c r="F208" s="184" t="s">
        <v>975</v>
      </c>
      <c r="G208" s="185" t="s">
        <v>183</v>
      </c>
      <c r="H208" s="186">
        <v>75</v>
      </c>
      <c r="I208" s="187"/>
      <c r="J208" s="188">
        <f>ROUND(I208*H208,2)</f>
        <v>0</v>
      </c>
      <c r="K208" s="184" t="s">
        <v>167</v>
      </c>
      <c r="L208" s="41"/>
      <c r="M208" s="189" t="s">
        <v>5</v>
      </c>
      <c r="N208" s="190" t="s">
        <v>43</v>
      </c>
      <c r="O208" s="42"/>
      <c r="P208" s="191">
        <f>O208*H208</f>
        <v>0</v>
      </c>
      <c r="Q208" s="191">
        <v>3.62E-3</v>
      </c>
      <c r="R208" s="191">
        <f>Q208*H208</f>
        <v>0.27150000000000002</v>
      </c>
      <c r="S208" s="191">
        <v>0</v>
      </c>
      <c r="T208" s="192">
        <f>S208*H208</f>
        <v>0</v>
      </c>
      <c r="AR208" s="24" t="s">
        <v>168</v>
      </c>
      <c r="AT208" s="24" t="s">
        <v>163</v>
      </c>
      <c r="AU208" s="24" t="s">
        <v>83</v>
      </c>
      <c r="AY208" s="24" t="s">
        <v>161</v>
      </c>
      <c r="BE208" s="193">
        <f>IF(N208="základní",J208,0)</f>
        <v>0</v>
      </c>
      <c r="BF208" s="193">
        <f>IF(N208="snížená",J208,0)</f>
        <v>0</v>
      </c>
      <c r="BG208" s="193">
        <f>IF(N208="zákl. přenesená",J208,0)</f>
        <v>0</v>
      </c>
      <c r="BH208" s="193">
        <f>IF(N208="sníž. přenesená",J208,0)</f>
        <v>0</v>
      </c>
      <c r="BI208" s="193">
        <f>IF(N208="nulová",J208,0)</f>
        <v>0</v>
      </c>
      <c r="BJ208" s="24" t="s">
        <v>80</v>
      </c>
      <c r="BK208" s="193">
        <f>ROUND(I208*H208,2)</f>
        <v>0</v>
      </c>
      <c r="BL208" s="24" t="s">
        <v>168</v>
      </c>
      <c r="BM208" s="24" t="s">
        <v>976</v>
      </c>
    </row>
    <row r="209" spans="2:65" s="1" customFormat="1" ht="108">
      <c r="B209" s="41"/>
      <c r="D209" s="194" t="s">
        <v>170</v>
      </c>
      <c r="F209" s="195" t="s">
        <v>977</v>
      </c>
      <c r="I209" s="196"/>
      <c r="L209" s="41"/>
      <c r="M209" s="197"/>
      <c r="N209" s="42"/>
      <c r="O209" s="42"/>
      <c r="P209" s="42"/>
      <c r="Q209" s="42"/>
      <c r="R209" s="42"/>
      <c r="S209" s="42"/>
      <c r="T209" s="70"/>
      <c r="AT209" s="24" t="s">
        <v>170</v>
      </c>
      <c r="AU209" s="24" t="s">
        <v>83</v>
      </c>
    </row>
    <row r="210" spans="2:65" s="12" customFormat="1" ht="13.5">
      <c r="B210" s="198"/>
      <c r="D210" s="199" t="s">
        <v>172</v>
      </c>
      <c r="E210" s="200" t="s">
        <v>5</v>
      </c>
      <c r="F210" s="201" t="s">
        <v>978</v>
      </c>
      <c r="H210" s="202">
        <v>75</v>
      </c>
      <c r="I210" s="203"/>
      <c r="L210" s="198"/>
      <c r="M210" s="204"/>
      <c r="N210" s="205"/>
      <c r="O210" s="205"/>
      <c r="P210" s="205"/>
      <c r="Q210" s="205"/>
      <c r="R210" s="205"/>
      <c r="S210" s="205"/>
      <c r="T210" s="206"/>
      <c r="AT210" s="207" t="s">
        <v>172</v>
      </c>
      <c r="AU210" s="207" t="s">
        <v>83</v>
      </c>
      <c r="AV210" s="12" t="s">
        <v>83</v>
      </c>
      <c r="AW210" s="12" t="s">
        <v>35</v>
      </c>
      <c r="AX210" s="12" t="s">
        <v>80</v>
      </c>
      <c r="AY210" s="207" t="s">
        <v>161</v>
      </c>
    </row>
    <row r="211" spans="2:65" s="1" customFormat="1" ht="31.5" customHeight="1">
      <c r="B211" s="181"/>
      <c r="C211" s="182" t="s">
        <v>348</v>
      </c>
      <c r="D211" s="182" t="s">
        <v>163</v>
      </c>
      <c r="E211" s="183" t="s">
        <v>979</v>
      </c>
      <c r="F211" s="184" t="s">
        <v>980</v>
      </c>
      <c r="G211" s="185" t="s">
        <v>338</v>
      </c>
      <c r="H211" s="186">
        <v>30</v>
      </c>
      <c r="I211" s="187"/>
      <c r="J211" s="188">
        <f>ROUND(I211*H211,2)</f>
        <v>0</v>
      </c>
      <c r="K211" s="184" t="s">
        <v>167</v>
      </c>
      <c r="L211" s="41"/>
      <c r="M211" s="189" t="s">
        <v>5</v>
      </c>
      <c r="N211" s="190" t="s">
        <v>43</v>
      </c>
      <c r="O211" s="42"/>
      <c r="P211" s="191">
        <f>O211*H211</f>
        <v>0</v>
      </c>
      <c r="Q211" s="191">
        <v>0</v>
      </c>
      <c r="R211" s="191">
        <f>Q211*H211</f>
        <v>0</v>
      </c>
      <c r="S211" s="191">
        <v>0</v>
      </c>
      <c r="T211" s="192">
        <f>S211*H211</f>
        <v>0</v>
      </c>
      <c r="AR211" s="24" t="s">
        <v>168</v>
      </c>
      <c r="AT211" s="24" t="s">
        <v>163</v>
      </c>
      <c r="AU211" s="24" t="s">
        <v>83</v>
      </c>
      <c r="AY211" s="24" t="s">
        <v>161</v>
      </c>
      <c r="BE211" s="193">
        <f>IF(N211="základní",J211,0)</f>
        <v>0</v>
      </c>
      <c r="BF211" s="193">
        <f>IF(N211="snížená",J211,0)</f>
        <v>0</v>
      </c>
      <c r="BG211" s="193">
        <f>IF(N211="zákl. přenesená",J211,0)</f>
        <v>0</v>
      </c>
      <c r="BH211" s="193">
        <f>IF(N211="sníž. přenesená",J211,0)</f>
        <v>0</v>
      </c>
      <c r="BI211" s="193">
        <f>IF(N211="nulová",J211,0)</f>
        <v>0</v>
      </c>
      <c r="BJ211" s="24" t="s">
        <v>80</v>
      </c>
      <c r="BK211" s="193">
        <f>ROUND(I211*H211,2)</f>
        <v>0</v>
      </c>
      <c r="BL211" s="24" t="s">
        <v>168</v>
      </c>
      <c r="BM211" s="24" t="s">
        <v>981</v>
      </c>
    </row>
    <row r="212" spans="2:65" s="1" customFormat="1" ht="27">
      <c r="B212" s="41"/>
      <c r="D212" s="194" t="s">
        <v>170</v>
      </c>
      <c r="F212" s="195" t="s">
        <v>982</v>
      </c>
      <c r="I212" s="196"/>
      <c r="L212" s="41"/>
      <c r="M212" s="197"/>
      <c r="N212" s="42"/>
      <c r="O212" s="42"/>
      <c r="P212" s="42"/>
      <c r="Q212" s="42"/>
      <c r="R212" s="42"/>
      <c r="S212" s="42"/>
      <c r="T212" s="70"/>
      <c r="AT212" s="24" t="s">
        <v>170</v>
      </c>
      <c r="AU212" s="24" t="s">
        <v>83</v>
      </c>
    </row>
    <row r="213" spans="2:65" s="12" customFormat="1" ht="13.5">
      <c r="B213" s="198"/>
      <c r="D213" s="199" t="s">
        <v>172</v>
      </c>
      <c r="E213" s="200" t="s">
        <v>5</v>
      </c>
      <c r="F213" s="201" t="s">
        <v>983</v>
      </c>
      <c r="H213" s="202">
        <v>30</v>
      </c>
      <c r="I213" s="203"/>
      <c r="L213" s="198"/>
      <c r="M213" s="204"/>
      <c r="N213" s="205"/>
      <c r="O213" s="205"/>
      <c r="P213" s="205"/>
      <c r="Q213" s="205"/>
      <c r="R213" s="205"/>
      <c r="S213" s="205"/>
      <c r="T213" s="206"/>
      <c r="AT213" s="207" t="s">
        <v>172</v>
      </c>
      <c r="AU213" s="207" t="s">
        <v>83</v>
      </c>
      <c r="AV213" s="12" t="s">
        <v>83</v>
      </c>
      <c r="AW213" s="12" t="s">
        <v>35</v>
      </c>
      <c r="AX213" s="12" t="s">
        <v>80</v>
      </c>
      <c r="AY213" s="207" t="s">
        <v>161</v>
      </c>
    </row>
    <row r="214" spans="2:65" s="1" customFormat="1" ht="22.5" customHeight="1">
      <c r="B214" s="181"/>
      <c r="C214" s="227" t="s">
        <v>353</v>
      </c>
      <c r="D214" s="227" t="s">
        <v>297</v>
      </c>
      <c r="E214" s="228" t="s">
        <v>984</v>
      </c>
      <c r="F214" s="229" t="s">
        <v>985</v>
      </c>
      <c r="G214" s="230" t="s">
        <v>338</v>
      </c>
      <c r="H214" s="231">
        <v>30</v>
      </c>
      <c r="I214" s="232"/>
      <c r="J214" s="233">
        <f>ROUND(I214*H214,2)</f>
        <v>0</v>
      </c>
      <c r="K214" s="229" t="s">
        <v>167</v>
      </c>
      <c r="L214" s="234"/>
      <c r="M214" s="235" t="s">
        <v>5</v>
      </c>
      <c r="N214" s="236" t="s">
        <v>43</v>
      </c>
      <c r="O214" s="42"/>
      <c r="P214" s="191">
        <f>O214*H214</f>
        <v>0</v>
      </c>
      <c r="Q214" s="191">
        <v>6.4999999999999997E-4</v>
      </c>
      <c r="R214" s="191">
        <f>Q214*H214</f>
        <v>1.95E-2</v>
      </c>
      <c r="S214" s="191">
        <v>0</v>
      </c>
      <c r="T214" s="192">
        <f>S214*H214</f>
        <v>0</v>
      </c>
      <c r="AR214" s="24" t="s">
        <v>222</v>
      </c>
      <c r="AT214" s="24" t="s">
        <v>297</v>
      </c>
      <c r="AU214" s="24" t="s">
        <v>83</v>
      </c>
      <c r="AY214" s="24" t="s">
        <v>161</v>
      </c>
      <c r="BE214" s="193">
        <f>IF(N214="základní",J214,0)</f>
        <v>0</v>
      </c>
      <c r="BF214" s="193">
        <f>IF(N214="snížená",J214,0)</f>
        <v>0</v>
      </c>
      <c r="BG214" s="193">
        <f>IF(N214="zákl. přenesená",J214,0)</f>
        <v>0</v>
      </c>
      <c r="BH214" s="193">
        <f>IF(N214="sníž. přenesená",J214,0)</f>
        <v>0</v>
      </c>
      <c r="BI214" s="193">
        <f>IF(N214="nulová",J214,0)</f>
        <v>0</v>
      </c>
      <c r="BJ214" s="24" t="s">
        <v>80</v>
      </c>
      <c r="BK214" s="193">
        <f>ROUND(I214*H214,2)</f>
        <v>0</v>
      </c>
      <c r="BL214" s="24" t="s">
        <v>168</v>
      </c>
      <c r="BM214" s="24" t="s">
        <v>986</v>
      </c>
    </row>
    <row r="215" spans="2:65" s="12" customFormat="1" ht="13.5">
      <c r="B215" s="198"/>
      <c r="D215" s="199" t="s">
        <v>172</v>
      </c>
      <c r="E215" s="200" t="s">
        <v>5</v>
      </c>
      <c r="F215" s="201" t="s">
        <v>983</v>
      </c>
      <c r="H215" s="202">
        <v>30</v>
      </c>
      <c r="I215" s="203"/>
      <c r="L215" s="198"/>
      <c r="M215" s="204"/>
      <c r="N215" s="205"/>
      <c r="O215" s="205"/>
      <c r="P215" s="205"/>
      <c r="Q215" s="205"/>
      <c r="R215" s="205"/>
      <c r="S215" s="205"/>
      <c r="T215" s="206"/>
      <c r="AT215" s="207" t="s">
        <v>172</v>
      </c>
      <c r="AU215" s="207" t="s">
        <v>83</v>
      </c>
      <c r="AV215" s="12" t="s">
        <v>83</v>
      </c>
      <c r="AW215" s="12" t="s">
        <v>35</v>
      </c>
      <c r="AX215" s="12" t="s">
        <v>80</v>
      </c>
      <c r="AY215" s="207" t="s">
        <v>161</v>
      </c>
    </row>
    <row r="216" spans="2:65" s="1" customFormat="1" ht="22.5" customHeight="1">
      <c r="B216" s="181"/>
      <c r="C216" s="182" t="s">
        <v>360</v>
      </c>
      <c r="D216" s="182" t="s">
        <v>163</v>
      </c>
      <c r="E216" s="183" t="s">
        <v>987</v>
      </c>
      <c r="F216" s="184" t="s">
        <v>988</v>
      </c>
      <c r="G216" s="185" t="s">
        <v>183</v>
      </c>
      <c r="H216" s="186">
        <v>75</v>
      </c>
      <c r="I216" s="187"/>
      <c r="J216" s="188">
        <f>ROUND(I216*H216,2)</f>
        <v>0</v>
      </c>
      <c r="K216" s="184" t="s">
        <v>167</v>
      </c>
      <c r="L216" s="41"/>
      <c r="M216" s="189" t="s">
        <v>5</v>
      </c>
      <c r="N216" s="190" t="s">
        <v>43</v>
      </c>
      <c r="O216" s="42"/>
      <c r="P216" s="191">
        <f>O216*H216</f>
        <v>0</v>
      </c>
      <c r="Q216" s="191">
        <v>0</v>
      </c>
      <c r="R216" s="191">
        <f>Q216*H216</f>
        <v>0</v>
      </c>
      <c r="S216" s="191">
        <v>0</v>
      </c>
      <c r="T216" s="192">
        <f>S216*H216</f>
        <v>0</v>
      </c>
      <c r="AR216" s="24" t="s">
        <v>168</v>
      </c>
      <c r="AT216" s="24" t="s">
        <v>163</v>
      </c>
      <c r="AU216" s="24" t="s">
        <v>83</v>
      </c>
      <c r="AY216" s="24" t="s">
        <v>161</v>
      </c>
      <c r="BE216" s="193">
        <f>IF(N216="základní",J216,0)</f>
        <v>0</v>
      </c>
      <c r="BF216" s="193">
        <f>IF(N216="snížená",J216,0)</f>
        <v>0</v>
      </c>
      <c r="BG216" s="193">
        <f>IF(N216="zákl. přenesená",J216,0)</f>
        <v>0</v>
      </c>
      <c r="BH216" s="193">
        <f>IF(N216="sníž. přenesená",J216,0)</f>
        <v>0</v>
      </c>
      <c r="BI216" s="193">
        <f>IF(N216="nulová",J216,0)</f>
        <v>0</v>
      </c>
      <c r="BJ216" s="24" t="s">
        <v>80</v>
      </c>
      <c r="BK216" s="193">
        <f>ROUND(I216*H216,2)</f>
        <v>0</v>
      </c>
      <c r="BL216" s="24" t="s">
        <v>168</v>
      </c>
      <c r="BM216" s="24" t="s">
        <v>989</v>
      </c>
    </row>
    <row r="217" spans="2:65" s="1" customFormat="1" ht="94.5">
      <c r="B217" s="41"/>
      <c r="D217" s="194" t="s">
        <v>170</v>
      </c>
      <c r="F217" s="195" t="s">
        <v>865</v>
      </c>
      <c r="I217" s="196"/>
      <c r="L217" s="41"/>
      <c r="M217" s="197"/>
      <c r="N217" s="42"/>
      <c r="O217" s="42"/>
      <c r="P217" s="42"/>
      <c r="Q217" s="42"/>
      <c r="R217" s="42"/>
      <c r="S217" s="42"/>
      <c r="T217" s="70"/>
      <c r="AT217" s="24" t="s">
        <v>170</v>
      </c>
      <c r="AU217" s="24" t="s">
        <v>83</v>
      </c>
    </row>
    <row r="218" spans="2:65" s="12" customFormat="1" ht="13.5">
      <c r="B218" s="198"/>
      <c r="D218" s="199" t="s">
        <v>172</v>
      </c>
      <c r="E218" s="200" t="s">
        <v>5</v>
      </c>
      <c r="F218" s="201" t="s">
        <v>978</v>
      </c>
      <c r="H218" s="202">
        <v>75</v>
      </c>
      <c r="I218" s="203"/>
      <c r="L218" s="198"/>
      <c r="M218" s="204"/>
      <c r="N218" s="205"/>
      <c r="O218" s="205"/>
      <c r="P218" s="205"/>
      <c r="Q218" s="205"/>
      <c r="R218" s="205"/>
      <c r="S218" s="205"/>
      <c r="T218" s="206"/>
      <c r="AT218" s="207" t="s">
        <v>172</v>
      </c>
      <c r="AU218" s="207" t="s">
        <v>83</v>
      </c>
      <c r="AV218" s="12" t="s">
        <v>83</v>
      </c>
      <c r="AW218" s="12" t="s">
        <v>35</v>
      </c>
      <c r="AX218" s="12" t="s">
        <v>80</v>
      </c>
      <c r="AY218" s="207" t="s">
        <v>161</v>
      </c>
    </row>
    <row r="219" spans="2:65" s="1" customFormat="1" ht="31.5" customHeight="1">
      <c r="B219" s="181"/>
      <c r="C219" s="182" t="s">
        <v>97</v>
      </c>
      <c r="D219" s="182" t="s">
        <v>163</v>
      </c>
      <c r="E219" s="183" t="s">
        <v>990</v>
      </c>
      <c r="F219" s="184" t="s">
        <v>991</v>
      </c>
      <c r="G219" s="185" t="s">
        <v>338</v>
      </c>
      <c r="H219" s="186">
        <v>10</v>
      </c>
      <c r="I219" s="187"/>
      <c r="J219" s="188">
        <f>ROUND(I219*H219,2)</f>
        <v>0</v>
      </c>
      <c r="K219" s="184" t="s">
        <v>167</v>
      </c>
      <c r="L219" s="41"/>
      <c r="M219" s="189" t="s">
        <v>5</v>
      </c>
      <c r="N219" s="190" t="s">
        <v>43</v>
      </c>
      <c r="O219" s="42"/>
      <c r="P219" s="191">
        <f>O219*H219</f>
        <v>0</v>
      </c>
      <c r="Q219" s="191">
        <v>0.1056</v>
      </c>
      <c r="R219" s="191">
        <f>Q219*H219</f>
        <v>1.056</v>
      </c>
      <c r="S219" s="191">
        <v>0</v>
      </c>
      <c r="T219" s="192">
        <f>S219*H219</f>
        <v>0</v>
      </c>
      <c r="AR219" s="24" t="s">
        <v>168</v>
      </c>
      <c r="AT219" s="24" t="s">
        <v>163</v>
      </c>
      <c r="AU219" s="24" t="s">
        <v>83</v>
      </c>
      <c r="AY219" s="24" t="s">
        <v>161</v>
      </c>
      <c r="BE219" s="193">
        <f>IF(N219="základní",J219,0)</f>
        <v>0</v>
      </c>
      <c r="BF219" s="193">
        <f>IF(N219="snížená",J219,0)</f>
        <v>0</v>
      </c>
      <c r="BG219" s="193">
        <f>IF(N219="zákl. přenesená",J219,0)</f>
        <v>0</v>
      </c>
      <c r="BH219" s="193">
        <f>IF(N219="sníž. přenesená",J219,0)</f>
        <v>0</v>
      </c>
      <c r="BI219" s="193">
        <f>IF(N219="nulová",J219,0)</f>
        <v>0</v>
      </c>
      <c r="BJ219" s="24" t="s">
        <v>80</v>
      </c>
      <c r="BK219" s="193">
        <f>ROUND(I219*H219,2)</f>
        <v>0</v>
      </c>
      <c r="BL219" s="24" t="s">
        <v>168</v>
      </c>
      <c r="BM219" s="24" t="s">
        <v>992</v>
      </c>
    </row>
    <row r="220" spans="2:65" s="1" customFormat="1" ht="81">
      <c r="B220" s="41"/>
      <c r="D220" s="194" t="s">
        <v>170</v>
      </c>
      <c r="F220" s="195" t="s">
        <v>873</v>
      </c>
      <c r="I220" s="196"/>
      <c r="L220" s="41"/>
      <c r="M220" s="197"/>
      <c r="N220" s="42"/>
      <c r="O220" s="42"/>
      <c r="P220" s="42"/>
      <c r="Q220" s="42"/>
      <c r="R220" s="42"/>
      <c r="S220" s="42"/>
      <c r="T220" s="70"/>
      <c r="AT220" s="24" t="s">
        <v>170</v>
      </c>
      <c r="AU220" s="24" t="s">
        <v>83</v>
      </c>
    </row>
    <row r="221" spans="2:65" s="12" customFormat="1" ht="13.5">
      <c r="B221" s="198"/>
      <c r="D221" s="199" t="s">
        <v>172</v>
      </c>
      <c r="E221" s="200" t="s">
        <v>5</v>
      </c>
      <c r="F221" s="201" t="s">
        <v>993</v>
      </c>
      <c r="H221" s="202">
        <v>10</v>
      </c>
      <c r="I221" s="203"/>
      <c r="L221" s="198"/>
      <c r="M221" s="204"/>
      <c r="N221" s="205"/>
      <c r="O221" s="205"/>
      <c r="P221" s="205"/>
      <c r="Q221" s="205"/>
      <c r="R221" s="205"/>
      <c r="S221" s="205"/>
      <c r="T221" s="206"/>
      <c r="AT221" s="207" t="s">
        <v>172</v>
      </c>
      <c r="AU221" s="207" t="s">
        <v>83</v>
      </c>
      <c r="AV221" s="12" t="s">
        <v>83</v>
      </c>
      <c r="AW221" s="12" t="s">
        <v>35</v>
      </c>
      <c r="AX221" s="12" t="s">
        <v>80</v>
      </c>
      <c r="AY221" s="207" t="s">
        <v>161</v>
      </c>
    </row>
    <row r="222" spans="2:65" s="1" customFormat="1" ht="31.5" customHeight="1">
      <c r="B222" s="181"/>
      <c r="C222" s="182" t="s">
        <v>99</v>
      </c>
      <c r="D222" s="182" t="s">
        <v>163</v>
      </c>
      <c r="E222" s="183" t="s">
        <v>994</v>
      </c>
      <c r="F222" s="184" t="s">
        <v>995</v>
      </c>
      <c r="G222" s="185" t="s">
        <v>338</v>
      </c>
      <c r="H222" s="186">
        <v>10</v>
      </c>
      <c r="I222" s="187"/>
      <c r="J222" s="188">
        <f>ROUND(I222*H222,2)</f>
        <v>0</v>
      </c>
      <c r="K222" s="184" t="s">
        <v>167</v>
      </c>
      <c r="L222" s="41"/>
      <c r="M222" s="189" t="s">
        <v>5</v>
      </c>
      <c r="N222" s="190" t="s">
        <v>43</v>
      </c>
      <c r="O222" s="42"/>
      <c r="P222" s="191">
        <f>O222*H222</f>
        <v>0</v>
      </c>
      <c r="Q222" s="191">
        <v>1.2120000000000001E-2</v>
      </c>
      <c r="R222" s="191">
        <f>Q222*H222</f>
        <v>0.1212</v>
      </c>
      <c r="S222" s="191">
        <v>0</v>
      </c>
      <c r="T222" s="192">
        <f>S222*H222</f>
        <v>0</v>
      </c>
      <c r="AR222" s="24" t="s">
        <v>168</v>
      </c>
      <c r="AT222" s="24" t="s">
        <v>163</v>
      </c>
      <c r="AU222" s="24" t="s">
        <v>83</v>
      </c>
      <c r="AY222" s="24" t="s">
        <v>161</v>
      </c>
      <c r="BE222" s="193">
        <f>IF(N222="základní",J222,0)</f>
        <v>0</v>
      </c>
      <c r="BF222" s="193">
        <f>IF(N222="snížená",J222,0)</f>
        <v>0</v>
      </c>
      <c r="BG222" s="193">
        <f>IF(N222="zákl. přenesená",J222,0)</f>
        <v>0</v>
      </c>
      <c r="BH222" s="193">
        <f>IF(N222="sníž. přenesená",J222,0)</f>
        <v>0</v>
      </c>
      <c r="BI222" s="193">
        <f>IF(N222="nulová",J222,0)</f>
        <v>0</v>
      </c>
      <c r="BJ222" s="24" t="s">
        <v>80</v>
      </c>
      <c r="BK222" s="193">
        <f>ROUND(I222*H222,2)</f>
        <v>0</v>
      </c>
      <c r="BL222" s="24" t="s">
        <v>168</v>
      </c>
      <c r="BM222" s="24" t="s">
        <v>996</v>
      </c>
    </row>
    <row r="223" spans="2:65" s="1" customFormat="1" ht="81">
      <c r="B223" s="41"/>
      <c r="D223" s="194" t="s">
        <v>170</v>
      </c>
      <c r="F223" s="195" t="s">
        <v>873</v>
      </c>
      <c r="I223" s="196"/>
      <c r="L223" s="41"/>
      <c r="M223" s="197"/>
      <c r="N223" s="42"/>
      <c r="O223" s="42"/>
      <c r="P223" s="42"/>
      <c r="Q223" s="42"/>
      <c r="R223" s="42"/>
      <c r="S223" s="42"/>
      <c r="T223" s="70"/>
      <c r="AT223" s="24" t="s">
        <v>170</v>
      </c>
      <c r="AU223" s="24" t="s">
        <v>83</v>
      </c>
    </row>
    <row r="224" spans="2:65" s="12" customFormat="1" ht="13.5">
      <c r="B224" s="198"/>
      <c r="D224" s="199" t="s">
        <v>172</v>
      </c>
      <c r="E224" s="200" t="s">
        <v>5</v>
      </c>
      <c r="F224" s="201" t="s">
        <v>993</v>
      </c>
      <c r="H224" s="202">
        <v>10</v>
      </c>
      <c r="I224" s="203"/>
      <c r="L224" s="198"/>
      <c r="M224" s="204"/>
      <c r="N224" s="205"/>
      <c r="O224" s="205"/>
      <c r="P224" s="205"/>
      <c r="Q224" s="205"/>
      <c r="R224" s="205"/>
      <c r="S224" s="205"/>
      <c r="T224" s="206"/>
      <c r="AT224" s="207" t="s">
        <v>172</v>
      </c>
      <c r="AU224" s="207" t="s">
        <v>83</v>
      </c>
      <c r="AV224" s="12" t="s">
        <v>83</v>
      </c>
      <c r="AW224" s="12" t="s">
        <v>35</v>
      </c>
      <c r="AX224" s="12" t="s">
        <v>80</v>
      </c>
      <c r="AY224" s="207" t="s">
        <v>161</v>
      </c>
    </row>
    <row r="225" spans="2:65" s="1" customFormat="1" ht="31.5" customHeight="1">
      <c r="B225" s="181"/>
      <c r="C225" s="182" t="s">
        <v>375</v>
      </c>
      <c r="D225" s="182" t="s">
        <v>163</v>
      </c>
      <c r="E225" s="183" t="s">
        <v>997</v>
      </c>
      <c r="F225" s="184" t="s">
        <v>998</v>
      </c>
      <c r="G225" s="185" t="s">
        <v>338</v>
      </c>
      <c r="H225" s="186">
        <v>10</v>
      </c>
      <c r="I225" s="187"/>
      <c r="J225" s="188">
        <f>ROUND(I225*H225,2)</f>
        <v>0</v>
      </c>
      <c r="K225" s="184" t="s">
        <v>167</v>
      </c>
      <c r="L225" s="41"/>
      <c r="M225" s="189" t="s">
        <v>5</v>
      </c>
      <c r="N225" s="190" t="s">
        <v>43</v>
      </c>
      <c r="O225" s="42"/>
      <c r="P225" s="191">
        <f>O225*H225</f>
        <v>0</v>
      </c>
      <c r="Q225" s="191">
        <v>0</v>
      </c>
      <c r="R225" s="191">
        <f>Q225*H225</f>
        <v>0</v>
      </c>
      <c r="S225" s="191">
        <v>0</v>
      </c>
      <c r="T225" s="192">
        <f>S225*H225</f>
        <v>0</v>
      </c>
      <c r="AR225" s="24" t="s">
        <v>168</v>
      </c>
      <c r="AT225" s="24" t="s">
        <v>163</v>
      </c>
      <c r="AU225" s="24" t="s">
        <v>83</v>
      </c>
      <c r="AY225" s="24" t="s">
        <v>161</v>
      </c>
      <c r="BE225" s="193">
        <f>IF(N225="základní",J225,0)</f>
        <v>0</v>
      </c>
      <c r="BF225" s="193">
        <f>IF(N225="snížená",J225,0)</f>
        <v>0</v>
      </c>
      <c r="BG225" s="193">
        <f>IF(N225="zákl. přenesená",J225,0)</f>
        <v>0</v>
      </c>
      <c r="BH225" s="193">
        <f>IF(N225="sníž. přenesená",J225,0)</f>
        <v>0</v>
      </c>
      <c r="BI225" s="193">
        <f>IF(N225="nulová",J225,0)</f>
        <v>0</v>
      </c>
      <c r="BJ225" s="24" t="s">
        <v>80</v>
      </c>
      <c r="BK225" s="193">
        <f>ROUND(I225*H225,2)</f>
        <v>0</v>
      </c>
      <c r="BL225" s="24" t="s">
        <v>168</v>
      </c>
      <c r="BM225" s="24" t="s">
        <v>999</v>
      </c>
    </row>
    <row r="226" spans="2:65" s="1" customFormat="1" ht="81">
      <c r="B226" s="41"/>
      <c r="D226" s="194" t="s">
        <v>170</v>
      </c>
      <c r="F226" s="195" t="s">
        <v>873</v>
      </c>
      <c r="I226" s="196"/>
      <c r="L226" s="41"/>
      <c r="M226" s="197"/>
      <c r="N226" s="42"/>
      <c r="O226" s="42"/>
      <c r="P226" s="42"/>
      <c r="Q226" s="42"/>
      <c r="R226" s="42"/>
      <c r="S226" s="42"/>
      <c r="T226" s="70"/>
      <c r="AT226" s="24" t="s">
        <v>170</v>
      </c>
      <c r="AU226" s="24" t="s">
        <v>83</v>
      </c>
    </row>
    <row r="227" spans="2:65" s="12" customFormat="1" ht="13.5">
      <c r="B227" s="198"/>
      <c r="D227" s="199" t="s">
        <v>172</v>
      </c>
      <c r="E227" s="200" t="s">
        <v>5</v>
      </c>
      <c r="F227" s="201" t="s">
        <v>993</v>
      </c>
      <c r="H227" s="202">
        <v>10</v>
      </c>
      <c r="I227" s="203"/>
      <c r="L227" s="198"/>
      <c r="M227" s="204"/>
      <c r="N227" s="205"/>
      <c r="O227" s="205"/>
      <c r="P227" s="205"/>
      <c r="Q227" s="205"/>
      <c r="R227" s="205"/>
      <c r="S227" s="205"/>
      <c r="T227" s="206"/>
      <c r="AT227" s="207" t="s">
        <v>172</v>
      </c>
      <c r="AU227" s="207" t="s">
        <v>83</v>
      </c>
      <c r="AV227" s="12" t="s">
        <v>83</v>
      </c>
      <c r="AW227" s="12" t="s">
        <v>35</v>
      </c>
      <c r="AX227" s="12" t="s">
        <v>80</v>
      </c>
      <c r="AY227" s="207" t="s">
        <v>161</v>
      </c>
    </row>
    <row r="228" spans="2:65" s="1" customFormat="1" ht="31.5" customHeight="1">
      <c r="B228" s="181"/>
      <c r="C228" s="182" t="s">
        <v>379</v>
      </c>
      <c r="D228" s="182" t="s">
        <v>163</v>
      </c>
      <c r="E228" s="183" t="s">
        <v>1000</v>
      </c>
      <c r="F228" s="184" t="s">
        <v>1001</v>
      </c>
      <c r="G228" s="185" t="s">
        <v>338</v>
      </c>
      <c r="H228" s="186">
        <v>10</v>
      </c>
      <c r="I228" s="187"/>
      <c r="J228" s="188">
        <f>ROUND(I228*H228,2)</f>
        <v>0</v>
      </c>
      <c r="K228" s="184" t="s">
        <v>167</v>
      </c>
      <c r="L228" s="41"/>
      <c r="M228" s="189" t="s">
        <v>5</v>
      </c>
      <c r="N228" s="190" t="s">
        <v>43</v>
      </c>
      <c r="O228" s="42"/>
      <c r="P228" s="191">
        <f>O228*H228</f>
        <v>0</v>
      </c>
      <c r="Q228" s="191">
        <v>0.18784999999999999</v>
      </c>
      <c r="R228" s="191">
        <f>Q228*H228</f>
        <v>1.8784999999999998</v>
      </c>
      <c r="S228" s="191">
        <v>0</v>
      </c>
      <c r="T228" s="192">
        <f>S228*H228</f>
        <v>0</v>
      </c>
      <c r="AR228" s="24" t="s">
        <v>168</v>
      </c>
      <c r="AT228" s="24" t="s">
        <v>163</v>
      </c>
      <c r="AU228" s="24" t="s">
        <v>83</v>
      </c>
      <c r="AY228" s="24" t="s">
        <v>161</v>
      </c>
      <c r="BE228" s="193">
        <f>IF(N228="základní",J228,0)</f>
        <v>0</v>
      </c>
      <c r="BF228" s="193">
        <f>IF(N228="snížená",J228,0)</f>
        <v>0</v>
      </c>
      <c r="BG228" s="193">
        <f>IF(N228="zákl. přenesená",J228,0)</f>
        <v>0</v>
      </c>
      <c r="BH228" s="193">
        <f>IF(N228="sníž. přenesená",J228,0)</f>
        <v>0</v>
      </c>
      <c r="BI228" s="193">
        <f>IF(N228="nulová",J228,0)</f>
        <v>0</v>
      </c>
      <c r="BJ228" s="24" t="s">
        <v>80</v>
      </c>
      <c r="BK228" s="193">
        <f>ROUND(I228*H228,2)</f>
        <v>0</v>
      </c>
      <c r="BL228" s="24" t="s">
        <v>168</v>
      </c>
      <c r="BM228" s="24" t="s">
        <v>1002</v>
      </c>
    </row>
    <row r="229" spans="2:65" s="1" customFormat="1" ht="81">
      <c r="B229" s="41"/>
      <c r="D229" s="194" t="s">
        <v>170</v>
      </c>
      <c r="F229" s="195" t="s">
        <v>873</v>
      </c>
      <c r="I229" s="196"/>
      <c r="L229" s="41"/>
      <c r="M229" s="197"/>
      <c r="N229" s="42"/>
      <c r="O229" s="42"/>
      <c r="P229" s="42"/>
      <c r="Q229" s="42"/>
      <c r="R229" s="42"/>
      <c r="S229" s="42"/>
      <c r="T229" s="70"/>
      <c r="AT229" s="24" t="s">
        <v>170</v>
      </c>
      <c r="AU229" s="24" t="s">
        <v>83</v>
      </c>
    </row>
    <row r="230" spans="2:65" s="12" customFormat="1" ht="13.5">
      <c r="B230" s="198"/>
      <c r="D230" s="199" t="s">
        <v>172</v>
      </c>
      <c r="E230" s="200" t="s">
        <v>5</v>
      </c>
      <c r="F230" s="201" t="s">
        <v>993</v>
      </c>
      <c r="H230" s="202">
        <v>10</v>
      </c>
      <c r="I230" s="203"/>
      <c r="L230" s="198"/>
      <c r="M230" s="204"/>
      <c r="N230" s="205"/>
      <c r="O230" s="205"/>
      <c r="P230" s="205"/>
      <c r="Q230" s="205"/>
      <c r="R230" s="205"/>
      <c r="S230" s="205"/>
      <c r="T230" s="206"/>
      <c r="AT230" s="207" t="s">
        <v>172</v>
      </c>
      <c r="AU230" s="207" t="s">
        <v>83</v>
      </c>
      <c r="AV230" s="12" t="s">
        <v>83</v>
      </c>
      <c r="AW230" s="12" t="s">
        <v>35</v>
      </c>
      <c r="AX230" s="12" t="s">
        <v>80</v>
      </c>
      <c r="AY230" s="207" t="s">
        <v>161</v>
      </c>
    </row>
    <row r="231" spans="2:65" s="1" customFormat="1" ht="22.5" customHeight="1">
      <c r="B231" s="181"/>
      <c r="C231" s="182" t="s">
        <v>383</v>
      </c>
      <c r="D231" s="182" t="s">
        <v>163</v>
      </c>
      <c r="E231" s="183" t="s">
        <v>908</v>
      </c>
      <c r="F231" s="184" t="s">
        <v>909</v>
      </c>
      <c r="G231" s="185" t="s">
        <v>183</v>
      </c>
      <c r="H231" s="186">
        <v>75</v>
      </c>
      <c r="I231" s="187"/>
      <c r="J231" s="188">
        <f>ROUND(I231*H231,2)</f>
        <v>0</v>
      </c>
      <c r="K231" s="184" t="s">
        <v>167</v>
      </c>
      <c r="L231" s="41"/>
      <c r="M231" s="189" t="s">
        <v>5</v>
      </c>
      <c r="N231" s="190" t="s">
        <v>43</v>
      </c>
      <c r="O231" s="42"/>
      <c r="P231" s="191">
        <f>O231*H231</f>
        <v>0</v>
      </c>
      <c r="Q231" s="191">
        <v>9.0000000000000006E-5</v>
      </c>
      <c r="R231" s="191">
        <f>Q231*H231</f>
        <v>6.7500000000000008E-3</v>
      </c>
      <c r="S231" s="191">
        <v>0</v>
      </c>
      <c r="T231" s="192">
        <f>S231*H231</f>
        <v>0</v>
      </c>
      <c r="AR231" s="24" t="s">
        <v>168</v>
      </c>
      <c r="AT231" s="24" t="s">
        <v>163</v>
      </c>
      <c r="AU231" s="24" t="s">
        <v>83</v>
      </c>
      <c r="AY231" s="24" t="s">
        <v>161</v>
      </c>
      <c r="BE231" s="193">
        <f>IF(N231="základní",J231,0)</f>
        <v>0</v>
      </c>
      <c r="BF231" s="193">
        <f>IF(N231="snížená",J231,0)</f>
        <v>0</v>
      </c>
      <c r="BG231" s="193">
        <f>IF(N231="zákl. přenesená",J231,0)</f>
        <v>0</v>
      </c>
      <c r="BH231" s="193">
        <f>IF(N231="sníž. přenesená",J231,0)</f>
        <v>0</v>
      </c>
      <c r="BI231" s="193">
        <f>IF(N231="nulová",J231,0)</f>
        <v>0</v>
      </c>
      <c r="BJ231" s="24" t="s">
        <v>80</v>
      </c>
      <c r="BK231" s="193">
        <f>ROUND(I231*H231,2)</f>
        <v>0</v>
      </c>
      <c r="BL231" s="24" t="s">
        <v>168</v>
      </c>
      <c r="BM231" s="24" t="s">
        <v>1003</v>
      </c>
    </row>
    <row r="232" spans="2:65" s="12" customFormat="1" ht="13.5">
      <c r="B232" s="198"/>
      <c r="D232" s="194" t="s">
        <v>172</v>
      </c>
      <c r="E232" s="207" t="s">
        <v>5</v>
      </c>
      <c r="F232" s="208" t="s">
        <v>978</v>
      </c>
      <c r="H232" s="209">
        <v>75</v>
      </c>
      <c r="I232" s="203"/>
      <c r="L232" s="198"/>
      <c r="M232" s="204"/>
      <c r="N232" s="205"/>
      <c r="O232" s="205"/>
      <c r="P232" s="205"/>
      <c r="Q232" s="205"/>
      <c r="R232" s="205"/>
      <c r="S232" s="205"/>
      <c r="T232" s="206"/>
      <c r="AT232" s="207" t="s">
        <v>172</v>
      </c>
      <c r="AU232" s="207" t="s">
        <v>83</v>
      </c>
      <c r="AV232" s="12" t="s">
        <v>83</v>
      </c>
      <c r="AW232" s="12" t="s">
        <v>35</v>
      </c>
      <c r="AX232" s="12" t="s">
        <v>80</v>
      </c>
      <c r="AY232" s="207" t="s">
        <v>161</v>
      </c>
    </row>
    <row r="233" spans="2:65" s="11" customFormat="1" ht="29.85" customHeight="1">
      <c r="B233" s="167"/>
      <c r="D233" s="178" t="s">
        <v>71</v>
      </c>
      <c r="E233" s="179" t="s">
        <v>711</v>
      </c>
      <c r="F233" s="179" t="s">
        <v>712</v>
      </c>
      <c r="I233" s="170"/>
      <c r="J233" s="180">
        <f>BK233</f>
        <v>0</v>
      </c>
      <c r="L233" s="167"/>
      <c r="M233" s="172"/>
      <c r="N233" s="173"/>
      <c r="O233" s="173"/>
      <c r="P233" s="174">
        <f>SUM(P234:P235)</f>
        <v>0</v>
      </c>
      <c r="Q233" s="173"/>
      <c r="R233" s="174">
        <f>SUM(R234:R235)</f>
        <v>0</v>
      </c>
      <c r="S233" s="173"/>
      <c r="T233" s="175">
        <f>SUM(T234:T235)</f>
        <v>0</v>
      </c>
      <c r="AR233" s="168" t="s">
        <v>80</v>
      </c>
      <c r="AT233" s="176" t="s">
        <v>71</v>
      </c>
      <c r="AU233" s="176" t="s">
        <v>80</v>
      </c>
      <c r="AY233" s="168" t="s">
        <v>161</v>
      </c>
      <c r="BK233" s="177">
        <f>SUM(BK234:BK235)</f>
        <v>0</v>
      </c>
    </row>
    <row r="234" spans="2:65" s="1" customFormat="1" ht="44.25" customHeight="1">
      <c r="B234" s="181"/>
      <c r="C234" s="182" t="s">
        <v>388</v>
      </c>
      <c r="D234" s="182" t="s">
        <v>163</v>
      </c>
      <c r="E234" s="183" t="s">
        <v>925</v>
      </c>
      <c r="F234" s="184" t="s">
        <v>926</v>
      </c>
      <c r="G234" s="185" t="s">
        <v>277</v>
      </c>
      <c r="H234" s="186">
        <v>57.734999999999999</v>
      </c>
      <c r="I234" s="187"/>
      <c r="J234" s="188">
        <f>ROUND(I234*H234,2)</f>
        <v>0</v>
      </c>
      <c r="K234" s="184" t="s">
        <v>167</v>
      </c>
      <c r="L234" s="41"/>
      <c r="M234" s="189" t="s">
        <v>5</v>
      </c>
      <c r="N234" s="190" t="s">
        <v>43</v>
      </c>
      <c r="O234" s="42"/>
      <c r="P234" s="191">
        <f>O234*H234</f>
        <v>0</v>
      </c>
      <c r="Q234" s="191">
        <v>0</v>
      </c>
      <c r="R234" s="191">
        <f>Q234*H234</f>
        <v>0</v>
      </c>
      <c r="S234" s="191">
        <v>0</v>
      </c>
      <c r="T234" s="192">
        <f>S234*H234</f>
        <v>0</v>
      </c>
      <c r="AR234" s="24" t="s">
        <v>168</v>
      </c>
      <c r="AT234" s="24" t="s">
        <v>163</v>
      </c>
      <c r="AU234" s="24" t="s">
        <v>83</v>
      </c>
      <c r="AY234" s="24" t="s">
        <v>161</v>
      </c>
      <c r="BE234" s="193">
        <f>IF(N234="základní",J234,0)</f>
        <v>0</v>
      </c>
      <c r="BF234" s="193">
        <f>IF(N234="snížená",J234,0)</f>
        <v>0</v>
      </c>
      <c r="BG234" s="193">
        <f>IF(N234="zákl. přenesená",J234,0)</f>
        <v>0</v>
      </c>
      <c r="BH234" s="193">
        <f>IF(N234="sníž. přenesená",J234,0)</f>
        <v>0</v>
      </c>
      <c r="BI234" s="193">
        <f>IF(N234="nulová",J234,0)</f>
        <v>0</v>
      </c>
      <c r="BJ234" s="24" t="s">
        <v>80</v>
      </c>
      <c r="BK234" s="193">
        <f>ROUND(I234*H234,2)</f>
        <v>0</v>
      </c>
      <c r="BL234" s="24" t="s">
        <v>168</v>
      </c>
      <c r="BM234" s="24" t="s">
        <v>1004</v>
      </c>
    </row>
    <row r="235" spans="2:65" s="1" customFormat="1" ht="54">
      <c r="B235" s="41"/>
      <c r="D235" s="194" t="s">
        <v>170</v>
      </c>
      <c r="F235" s="195" t="s">
        <v>928</v>
      </c>
      <c r="I235" s="196"/>
      <c r="L235" s="41"/>
      <c r="M235" s="241"/>
      <c r="N235" s="242"/>
      <c r="O235" s="242"/>
      <c r="P235" s="242"/>
      <c r="Q235" s="242"/>
      <c r="R235" s="242"/>
      <c r="S235" s="242"/>
      <c r="T235" s="243"/>
      <c r="AT235" s="24" t="s">
        <v>170</v>
      </c>
      <c r="AU235" s="24" t="s">
        <v>83</v>
      </c>
    </row>
    <row r="236" spans="2:65" s="1" customFormat="1" ht="6.95" customHeight="1">
      <c r="B236" s="56"/>
      <c r="C236" s="57"/>
      <c r="D236" s="57"/>
      <c r="E236" s="57"/>
      <c r="F236" s="57"/>
      <c r="G236" s="57"/>
      <c r="H236" s="57"/>
      <c r="I236" s="134"/>
      <c r="J236" s="57"/>
      <c r="K236" s="57"/>
      <c r="L236" s="41"/>
    </row>
  </sheetData>
  <autoFilter ref="C86:K235"/>
  <mergeCells count="12">
    <mergeCell ref="G1:H1"/>
    <mergeCell ref="L2:V2"/>
    <mergeCell ref="E49:H49"/>
    <mergeCell ref="E51:H51"/>
    <mergeCell ref="E75:H75"/>
    <mergeCell ref="E77:H77"/>
    <mergeCell ref="E79:H79"/>
    <mergeCell ref="E7:H7"/>
    <mergeCell ref="E9:H9"/>
    <mergeCell ref="E11:H11"/>
    <mergeCell ref="E26:H26"/>
    <mergeCell ref="E47:H47"/>
  </mergeCells>
  <hyperlinks>
    <hyperlink ref="F1:G1" location="C2" display="1) Krycí list soupisu"/>
    <hyperlink ref="G1:H1" location="C58" display="2) Rekapitulace"/>
    <hyperlink ref="J1" location="C86"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5.xml><?xml version="1.0" encoding="utf-8"?>
<worksheet xmlns="http://schemas.openxmlformats.org/spreadsheetml/2006/main" xmlns:r="http://schemas.openxmlformats.org/officeDocument/2006/relationships">
  <sheetPr>
    <pageSetUpPr fitToPage="1"/>
  </sheetPr>
  <dimension ref="A1:BR559"/>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98</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1005</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1006</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87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ROUND(J92,2)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ROUND(SUM(BE92:BE558), 2)</f>
        <v>0</v>
      </c>
      <c r="G32" s="42"/>
      <c r="H32" s="42"/>
      <c r="I32" s="126">
        <v>0.21</v>
      </c>
      <c r="J32" s="125">
        <f>ROUND(ROUND((SUM(BE92:BE558)), 2)*I32, 2)</f>
        <v>0</v>
      </c>
      <c r="K32" s="45"/>
    </row>
    <row r="33" spans="2:11" s="1" customFormat="1" ht="14.45" customHeight="1">
      <c r="B33" s="41"/>
      <c r="C33" s="42"/>
      <c r="D33" s="42"/>
      <c r="E33" s="49" t="s">
        <v>44</v>
      </c>
      <c r="F33" s="125">
        <f>ROUND(SUM(BF92:BF558), 2)</f>
        <v>0</v>
      </c>
      <c r="G33" s="42"/>
      <c r="H33" s="42"/>
      <c r="I33" s="126">
        <v>0.15</v>
      </c>
      <c r="J33" s="125">
        <f>ROUND(ROUND((SUM(BF92:BF558)), 2)*I33, 2)</f>
        <v>0</v>
      </c>
      <c r="K33" s="45"/>
    </row>
    <row r="34" spans="2:11" s="1" customFormat="1" ht="14.45" hidden="1" customHeight="1">
      <c r="B34" s="41"/>
      <c r="C34" s="42"/>
      <c r="D34" s="42"/>
      <c r="E34" s="49" t="s">
        <v>45</v>
      </c>
      <c r="F34" s="125">
        <f>ROUND(SUM(BG92:BG558), 2)</f>
        <v>0</v>
      </c>
      <c r="G34" s="42"/>
      <c r="H34" s="42"/>
      <c r="I34" s="126">
        <v>0.21</v>
      </c>
      <c r="J34" s="125">
        <v>0</v>
      </c>
      <c r="K34" s="45"/>
    </row>
    <row r="35" spans="2:11" s="1" customFormat="1" ht="14.45" hidden="1" customHeight="1">
      <c r="B35" s="41"/>
      <c r="C35" s="42"/>
      <c r="D35" s="42"/>
      <c r="E35" s="49" t="s">
        <v>46</v>
      </c>
      <c r="F35" s="125">
        <f>ROUND(SUM(BH92:BH558), 2)</f>
        <v>0</v>
      </c>
      <c r="G35" s="42"/>
      <c r="H35" s="42"/>
      <c r="I35" s="126">
        <v>0.15</v>
      </c>
      <c r="J35" s="125">
        <v>0</v>
      </c>
      <c r="K35" s="45"/>
    </row>
    <row r="36" spans="2:11" s="1" customFormat="1" ht="14.45" hidden="1" customHeight="1">
      <c r="B36" s="41"/>
      <c r="C36" s="42"/>
      <c r="D36" s="42"/>
      <c r="E36" s="49" t="s">
        <v>47</v>
      </c>
      <c r="F36" s="125">
        <f>ROUND(SUM(BI92:BI558),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1005</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31 - hlavní řad</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J92</f>
        <v>0</v>
      </c>
      <c r="K60" s="45"/>
      <c r="AU60" s="24" t="s">
        <v>134</v>
      </c>
    </row>
    <row r="61" spans="2:47" s="8" customFormat="1" ht="24.95" customHeight="1">
      <c r="B61" s="142"/>
      <c r="C61" s="143"/>
      <c r="D61" s="144" t="s">
        <v>135</v>
      </c>
      <c r="E61" s="145"/>
      <c r="F61" s="145"/>
      <c r="G61" s="145"/>
      <c r="H61" s="145"/>
      <c r="I61" s="146"/>
      <c r="J61" s="147">
        <f>J93</f>
        <v>0</v>
      </c>
      <c r="K61" s="148"/>
    </row>
    <row r="62" spans="2:47" s="9" customFormat="1" ht="19.899999999999999" customHeight="1">
      <c r="B62" s="149"/>
      <c r="C62" s="150"/>
      <c r="D62" s="151" t="s">
        <v>136</v>
      </c>
      <c r="E62" s="152"/>
      <c r="F62" s="152"/>
      <c r="G62" s="152"/>
      <c r="H62" s="152"/>
      <c r="I62" s="153"/>
      <c r="J62" s="154">
        <f>J94</f>
        <v>0</v>
      </c>
      <c r="K62" s="155"/>
    </row>
    <row r="63" spans="2:47" s="9" customFormat="1" ht="19.899999999999999" customHeight="1">
      <c r="B63" s="149"/>
      <c r="C63" s="150"/>
      <c r="D63" s="151" t="s">
        <v>137</v>
      </c>
      <c r="E63" s="152"/>
      <c r="F63" s="152"/>
      <c r="G63" s="152"/>
      <c r="H63" s="152"/>
      <c r="I63" s="153"/>
      <c r="J63" s="154">
        <f>J395</f>
        <v>0</v>
      </c>
      <c r="K63" s="155"/>
    </row>
    <row r="64" spans="2:47" s="9" customFormat="1" ht="19.899999999999999" customHeight="1">
      <c r="B64" s="149"/>
      <c r="C64" s="150"/>
      <c r="D64" s="151" t="s">
        <v>138</v>
      </c>
      <c r="E64" s="152"/>
      <c r="F64" s="152"/>
      <c r="G64" s="152"/>
      <c r="H64" s="152"/>
      <c r="I64" s="153"/>
      <c r="J64" s="154">
        <f>J398</f>
        <v>0</v>
      </c>
      <c r="K64" s="155"/>
    </row>
    <row r="65" spans="2:12" s="9" customFormat="1" ht="19.899999999999999" customHeight="1">
      <c r="B65" s="149"/>
      <c r="C65" s="150"/>
      <c r="D65" s="151" t="s">
        <v>139</v>
      </c>
      <c r="E65" s="152"/>
      <c r="F65" s="152"/>
      <c r="G65" s="152"/>
      <c r="H65" s="152"/>
      <c r="I65" s="153"/>
      <c r="J65" s="154">
        <f>J411</f>
        <v>0</v>
      </c>
      <c r="K65" s="155"/>
    </row>
    <row r="66" spans="2:12" s="9" customFormat="1" ht="19.899999999999999" customHeight="1">
      <c r="B66" s="149"/>
      <c r="C66" s="150"/>
      <c r="D66" s="151" t="s">
        <v>140</v>
      </c>
      <c r="E66" s="152"/>
      <c r="F66" s="152"/>
      <c r="G66" s="152"/>
      <c r="H66" s="152"/>
      <c r="I66" s="153"/>
      <c r="J66" s="154">
        <f>J430</f>
        <v>0</v>
      </c>
      <c r="K66" s="155"/>
    </row>
    <row r="67" spans="2:12" s="9" customFormat="1" ht="19.899999999999999" customHeight="1">
      <c r="B67" s="149"/>
      <c r="C67" s="150"/>
      <c r="D67" s="151" t="s">
        <v>141</v>
      </c>
      <c r="E67" s="152"/>
      <c r="F67" s="152"/>
      <c r="G67" s="152"/>
      <c r="H67" s="152"/>
      <c r="I67" s="153"/>
      <c r="J67" s="154">
        <f>J442</f>
        <v>0</v>
      </c>
      <c r="K67" s="155"/>
    </row>
    <row r="68" spans="2:12" s="9" customFormat="1" ht="19.899999999999999" customHeight="1">
      <c r="B68" s="149"/>
      <c r="C68" s="150"/>
      <c r="D68" s="151" t="s">
        <v>142</v>
      </c>
      <c r="E68" s="152"/>
      <c r="F68" s="152"/>
      <c r="G68" s="152"/>
      <c r="H68" s="152"/>
      <c r="I68" s="153"/>
      <c r="J68" s="154">
        <f>J533</f>
        <v>0</v>
      </c>
      <c r="K68" s="155"/>
    </row>
    <row r="69" spans="2:12" s="9" customFormat="1" ht="19.899999999999999" customHeight="1">
      <c r="B69" s="149"/>
      <c r="C69" s="150"/>
      <c r="D69" s="151" t="s">
        <v>143</v>
      </c>
      <c r="E69" s="152"/>
      <c r="F69" s="152"/>
      <c r="G69" s="152"/>
      <c r="H69" s="152"/>
      <c r="I69" s="153"/>
      <c r="J69" s="154">
        <f>J542</f>
        <v>0</v>
      </c>
      <c r="K69" s="155"/>
    </row>
    <row r="70" spans="2:12" s="9" customFormat="1" ht="19.899999999999999" customHeight="1">
      <c r="B70" s="149"/>
      <c r="C70" s="150"/>
      <c r="D70" s="151" t="s">
        <v>144</v>
      </c>
      <c r="E70" s="152"/>
      <c r="F70" s="152"/>
      <c r="G70" s="152"/>
      <c r="H70" s="152"/>
      <c r="I70" s="153"/>
      <c r="J70" s="154">
        <f>J556</f>
        <v>0</v>
      </c>
      <c r="K70" s="155"/>
    </row>
    <row r="71" spans="2:12" s="1" customFormat="1" ht="21.75" customHeight="1">
      <c r="B71" s="41"/>
      <c r="C71" s="42"/>
      <c r="D71" s="42"/>
      <c r="E71" s="42"/>
      <c r="F71" s="42"/>
      <c r="G71" s="42"/>
      <c r="H71" s="42"/>
      <c r="I71" s="113"/>
      <c r="J71" s="42"/>
      <c r="K71" s="45"/>
    </row>
    <row r="72" spans="2:12" s="1" customFormat="1" ht="6.95" customHeight="1">
      <c r="B72" s="56"/>
      <c r="C72" s="57"/>
      <c r="D72" s="57"/>
      <c r="E72" s="57"/>
      <c r="F72" s="57"/>
      <c r="G72" s="57"/>
      <c r="H72" s="57"/>
      <c r="I72" s="134"/>
      <c r="J72" s="57"/>
      <c r="K72" s="58"/>
    </row>
    <row r="76" spans="2:12" s="1" customFormat="1" ht="6.95" customHeight="1">
      <c r="B76" s="59"/>
      <c r="C76" s="60"/>
      <c r="D76" s="60"/>
      <c r="E76" s="60"/>
      <c r="F76" s="60"/>
      <c r="G76" s="60"/>
      <c r="H76" s="60"/>
      <c r="I76" s="135"/>
      <c r="J76" s="60"/>
      <c r="K76" s="60"/>
      <c r="L76" s="41"/>
    </row>
    <row r="77" spans="2:12" s="1" customFormat="1" ht="36.950000000000003" customHeight="1">
      <c r="B77" s="41"/>
      <c r="C77" s="61" t="s">
        <v>145</v>
      </c>
      <c r="L77" s="41"/>
    </row>
    <row r="78" spans="2:12" s="1" customFormat="1" ht="6.95" customHeight="1">
      <c r="B78" s="41"/>
      <c r="L78" s="41"/>
    </row>
    <row r="79" spans="2:12" s="1" customFormat="1" ht="14.45" customHeight="1">
      <c r="B79" s="41"/>
      <c r="C79" s="63" t="s">
        <v>19</v>
      </c>
      <c r="L79" s="41"/>
    </row>
    <row r="80" spans="2:12" s="1" customFormat="1" ht="22.5" customHeight="1">
      <c r="B80" s="41"/>
      <c r="E80" s="375" t="str">
        <f>E7</f>
        <v>ZTV pro výstavbu rodinných domů K Domašínu</v>
      </c>
      <c r="F80" s="376"/>
      <c r="G80" s="376"/>
      <c r="H80" s="376"/>
      <c r="L80" s="41"/>
    </row>
    <row r="81" spans="2:65">
      <c r="B81" s="28"/>
      <c r="C81" s="63" t="s">
        <v>128</v>
      </c>
      <c r="L81" s="28"/>
    </row>
    <row r="82" spans="2:65" s="1" customFormat="1" ht="22.5" customHeight="1">
      <c r="B82" s="41"/>
      <c r="E82" s="375" t="s">
        <v>1005</v>
      </c>
      <c r="F82" s="377"/>
      <c r="G82" s="377"/>
      <c r="H82" s="377"/>
      <c r="L82" s="41"/>
    </row>
    <row r="83" spans="2:65" s="1" customFormat="1" ht="14.45" customHeight="1">
      <c r="B83" s="41"/>
      <c r="C83" s="63" t="s">
        <v>719</v>
      </c>
      <c r="L83" s="41"/>
    </row>
    <row r="84" spans="2:65" s="1" customFormat="1" ht="23.25" customHeight="1">
      <c r="B84" s="41"/>
      <c r="E84" s="348" t="str">
        <f>E11</f>
        <v>31 - hlavní řad</v>
      </c>
      <c r="F84" s="377"/>
      <c r="G84" s="377"/>
      <c r="H84" s="377"/>
      <c r="L84" s="41"/>
    </row>
    <row r="85" spans="2:65" s="1" customFormat="1" ht="6.95" customHeight="1">
      <c r="B85" s="41"/>
      <c r="L85" s="41"/>
    </row>
    <row r="86" spans="2:65" s="1" customFormat="1" ht="18" customHeight="1">
      <c r="B86" s="41"/>
      <c r="C86" s="63" t="s">
        <v>23</v>
      </c>
      <c r="F86" s="156" t="str">
        <f>F14</f>
        <v>k.ú.Studená</v>
      </c>
      <c r="I86" s="157" t="s">
        <v>25</v>
      </c>
      <c r="J86" s="67" t="str">
        <f>IF(J14="","",J14)</f>
        <v>12.4.2017</v>
      </c>
      <c r="L86" s="41"/>
    </row>
    <row r="87" spans="2:65" s="1" customFormat="1" ht="6.95" customHeight="1">
      <c r="B87" s="41"/>
      <c r="L87" s="41"/>
    </row>
    <row r="88" spans="2:65" s="1" customFormat="1">
      <c r="B88" s="41"/>
      <c r="C88" s="63" t="s">
        <v>27</v>
      </c>
      <c r="F88" s="156" t="str">
        <f>E17</f>
        <v xml:space="preserve"> </v>
      </c>
      <c r="I88" s="157" t="s">
        <v>33</v>
      </c>
      <c r="J88" s="156" t="str">
        <f>E23</f>
        <v>Ing. Marie Buzková, Jindřichův Hradec</v>
      </c>
      <c r="L88" s="41"/>
    </row>
    <row r="89" spans="2:65" s="1" customFormat="1" ht="14.45" customHeight="1">
      <c r="B89" s="41"/>
      <c r="C89" s="63" t="s">
        <v>31</v>
      </c>
      <c r="F89" s="156" t="str">
        <f>IF(E20="","",E20)</f>
        <v/>
      </c>
      <c r="L89" s="41"/>
    </row>
    <row r="90" spans="2:65" s="1" customFormat="1" ht="10.35" customHeight="1">
      <c r="B90" s="41"/>
      <c r="L90" s="41"/>
    </row>
    <row r="91" spans="2:65" s="10" customFormat="1" ht="29.25" customHeight="1">
      <c r="B91" s="158"/>
      <c r="C91" s="159" t="s">
        <v>146</v>
      </c>
      <c r="D91" s="160" t="s">
        <v>57</v>
      </c>
      <c r="E91" s="160" t="s">
        <v>53</v>
      </c>
      <c r="F91" s="160" t="s">
        <v>147</v>
      </c>
      <c r="G91" s="160" t="s">
        <v>148</v>
      </c>
      <c r="H91" s="160" t="s">
        <v>149</v>
      </c>
      <c r="I91" s="161" t="s">
        <v>150</v>
      </c>
      <c r="J91" s="160" t="s">
        <v>132</v>
      </c>
      <c r="K91" s="162" t="s">
        <v>151</v>
      </c>
      <c r="L91" s="158"/>
      <c r="M91" s="73" t="s">
        <v>152</v>
      </c>
      <c r="N91" s="74" t="s">
        <v>42</v>
      </c>
      <c r="O91" s="74" t="s">
        <v>153</v>
      </c>
      <c r="P91" s="74" t="s">
        <v>154</v>
      </c>
      <c r="Q91" s="74" t="s">
        <v>155</v>
      </c>
      <c r="R91" s="74" t="s">
        <v>156</v>
      </c>
      <c r="S91" s="74" t="s">
        <v>157</v>
      </c>
      <c r="T91" s="75" t="s">
        <v>158</v>
      </c>
    </row>
    <row r="92" spans="2:65" s="1" customFormat="1" ht="29.25" customHeight="1">
      <c r="B92" s="41"/>
      <c r="C92" s="77" t="s">
        <v>133</v>
      </c>
      <c r="J92" s="163">
        <f>BK92</f>
        <v>0</v>
      </c>
      <c r="L92" s="41"/>
      <c r="M92" s="76"/>
      <c r="N92" s="68"/>
      <c r="O92" s="68"/>
      <c r="P92" s="164">
        <f>P93</f>
        <v>0</v>
      </c>
      <c r="Q92" s="68"/>
      <c r="R92" s="164">
        <f>R93</f>
        <v>340.58216210000001</v>
      </c>
      <c r="S92" s="68"/>
      <c r="T92" s="165">
        <f>T93</f>
        <v>30.951559999999997</v>
      </c>
      <c r="AT92" s="24" t="s">
        <v>71</v>
      </c>
      <c r="AU92" s="24" t="s">
        <v>134</v>
      </c>
      <c r="BK92" s="166">
        <f>BK93</f>
        <v>0</v>
      </c>
    </row>
    <row r="93" spans="2:65" s="11" customFormat="1" ht="37.35" customHeight="1">
      <c r="B93" s="167"/>
      <c r="D93" s="168" t="s">
        <v>71</v>
      </c>
      <c r="E93" s="169" t="s">
        <v>159</v>
      </c>
      <c r="F93" s="169" t="s">
        <v>160</v>
      </c>
      <c r="I93" s="170"/>
      <c r="J93" s="171">
        <f>BK93</f>
        <v>0</v>
      </c>
      <c r="L93" s="167"/>
      <c r="M93" s="172"/>
      <c r="N93" s="173"/>
      <c r="O93" s="173"/>
      <c r="P93" s="174">
        <f>P94+P395+P398+P411+P430+P442+P533+P542+P556</f>
        <v>0</v>
      </c>
      <c r="Q93" s="173"/>
      <c r="R93" s="174">
        <f>R94+R395+R398+R411+R430+R442+R533+R542+R556</f>
        <v>340.58216210000001</v>
      </c>
      <c r="S93" s="173"/>
      <c r="T93" s="175">
        <f>T94+T395+T398+T411+T430+T442+T533+T542+T556</f>
        <v>30.951559999999997</v>
      </c>
      <c r="AR93" s="168" t="s">
        <v>80</v>
      </c>
      <c r="AT93" s="176" t="s">
        <v>71</v>
      </c>
      <c r="AU93" s="176" t="s">
        <v>72</v>
      </c>
      <c r="AY93" s="168" t="s">
        <v>161</v>
      </c>
      <c r="BK93" s="177">
        <f>BK94+BK395+BK398+BK411+BK430+BK442+BK533+BK542+BK556</f>
        <v>0</v>
      </c>
    </row>
    <row r="94" spans="2:65" s="11" customFormat="1" ht="19.899999999999999" customHeight="1">
      <c r="B94" s="167"/>
      <c r="D94" s="178" t="s">
        <v>71</v>
      </c>
      <c r="E94" s="179" t="s">
        <v>80</v>
      </c>
      <c r="F94" s="179" t="s">
        <v>162</v>
      </c>
      <c r="I94" s="170"/>
      <c r="J94" s="180">
        <f>BK94</f>
        <v>0</v>
      </c>
      <c r="L94" s="167"/>
      <c r="M94" s="172"/>
      <c r="N94" s="173"/>
      <c r="O94" s="173"/>
      <c r="P94" s="174">
        <f>SUM(P95:P394)</f>
        <v>0</v>
      </c>
      <c r="Q94" s="173"/>
      <c r="R94" s="174">
        <f>SUM(R95:R394)</f>
        <v>278.06676238</v>
      </c>
      <c r="S94" s="173"/>
      <c r="T94" s="175">
        <f>SUM(T95:T394)</f>
        <v>30.114559999999997</v>
      </c>
      <c r="AR94" s="168" t="s">
        <v>80</v>
      </c>
      <c r="AT94" s="176" t="s">
        <v>71</v>
      </c>
      <c r="AU94" s="176" t="s">
        <v>80</v>
      </c>
      <c r="AY94" s="168" t="s">
        <v>161</v>
      </c>
      <c r="BK94" s="177">
        <f>SUM(BK95:BK394)</f>
        <v>0</v>
      </c>
    </row>
    <row r="95" spans="2:65" s="1" customFormat="1" ht="44.25" customHeight="1">
      <c r="B95" s="181"/>
      <c r="C95" s="182" t="s">
        <v>80</v>
      </c>
      <c r="D95" s="182" t="s">
        <v>163</v>
      </c>
      <c r="E95" s="183" t="s">
        <v>1007</v>
      </c>
      <c r="F95" s="184" t="s">
        <v>1008</v>
      </c>
      <c r="G95" s="185" t="s">
        <v>176</v>
      </c>
      <c r="H95" s="186">
        <v>33.61</v>
      </c>
      <c r="I95" s="187"/>
      <c r="J95" s="188">
        <f>ROUND(I95*H95,2)</f>
        <v>0</v>
      </c>
      <c r="K95" s="184" t="s">
        <v>167</v>
      </c>
      <c r="L95" s="41"/>
      <c r="M95" s="189" t="s">
        <v>5</v>
      </c>
      <c r="N95" s="190" t="s">
        <v>43</v>
      </c>
      <c r="O95" s="42"/>
      <c r="P95" s="191">
        <f>O95*H95</f>
        <v>0</v>
      </c>
      <c r="Q95" s="191">
        <v>0</v>
      </c>
      <c r="R95" s="191">
        <f>Q95*H95</f>
        <v>0</v>
      </c>
      <c r="S95" s="191">
        <v>0.57999999999999996</v>
      </c>
      <c r="T95" s="192">
        <f>S95*H95</f>
        <v>19.493799999999997</v>
      </c>
      <c r="AR95" s="24" t="s">
        <v>168</v>
      </c>
      <c r="AT95" s="24" t="s">
        <v>163</v>
      </c>
      <c r="AU95" s="24" t="s">
        <v>83</v>
      </c>
      <c r="AY95" s="24" t="s">
        <v>161</v>
      </c>
      <c r="BE95" s="193">
        <f>IF(N95="základní",J95,0)</f>
        <v>0</v>
      </c>
      <c r="BF95" s="193">
        <f>IF(N95="snížená",J95,0)</f>
        <v>0</v>
      </c>
      <c r="BG95" s="193">
        <f>IF(N95="zákl. přenesená",J95,0)</f>
        <v>0</v>
      </c>
      <c r="BH95" s="193">
        <f>IF(N95="sníž. přenesená",J95,0)</f>
        <v>0</v>
      </c>
      <c r="BI95" s="193">
        <f>IF(N95="nulová",J95,0)</f>
        <v>0</v>
      </c>
      <c r="BJ95" s="24" t="s">
        <v>80</v>
      </c>
      <c r="BK95" s="193">
        <f>ROUND(I95*H95,2)</f>
        <v>0</v>
      </c>
      <c r="BL95" s="24" t="s">
        <v>168</v>
      </c>
      <c r="BM95" s="24" t="s">
        <v>1009</v>
      </c>
    </row>
    <row r="96" spans="2:65" s="1" customFormat="1" ht="175.5">
      <c r="B96" s="41"/>
      <c r="D96" s="194" t="s">
        <v>170</v>
      </c>
      <c r="F96" s="195" t="s">
        <v>1010</v>
      </c>
      <c r="I96" s="196"/>
      <c r="L96" s="41"/>
      <c r="M96" s="197"/>
      <c r="N96" s="42"/>
      <c r="O96" s="42"/>
      <c r="P96" s="42"/>
      <c r="Q96" s="42"/>
      <c r="R96" s="42"/>
      <c r="S96" s="42"/>
      <c r="T96" s="70"/>
      <c r="AT96" s="24" t="s">
        <v>170</v>
      </c>
      <c r="AU96" s="24" t="s">
        <v>83</v>
      </c>
    </row>
    <row r="97" spans="2:65" s="12" customFormat="1" ht="13.5">
      <c r="B97" s="198"/>
      <c r="D97" s="199" t="s">
        <v>172</v>
      </c>
      <c r="E97" s="200" t="s">
        <v>5</v>
      </c>
      <c r="F97" s="201" t="s">
        <v>1011</v>
      </c>
      <c r="H97" s="202">
        <v>33.61</v>
      </c>
      <c r="I97" s="203"/>
      <c r="L97" s="198"/>
      <c r="M97" s="204"/>
      <c r="N97" s="205"/>
      <c r="O97" s="205"/>
      <c r="P97" s="205"/>
      <c r="Q97" s="205"/>
      <c r="R97" s="205"/>
      <c r="S97" s="205"/>
      <c r="T97" s="206"/>
      <c r="AT97" s="207" t="s">
        <v>172</v>
      </c>
      <c r="AU97" s="207" t="s">
        <v>83</v>
      </c>
      <c r="AV97" s="12" t="s">
        <v>83</v>
      </c>
      <c r="AW97" s="12" t="s">
        <v>35</v>
      </c>
      <c r="AX97" s="12" t="s">
        <v>80</v>
      </c>
      <c r="AY97" s="207" t="s">
        <v>161</v>
      </c>
    </row>
    <row r="98" spans="2:65" s="1" customFormat="1" ht="44.25" customHeight="1">
      <c r="B98" s="181"/>
      <c r="C98" s="182" t="s">
        <v>83</v>
      </c>
      <c r="D98" s="182" t="s">
        <v>163</v>
      </c>
      <c r="E98" s="183" t="s">
        <v>1012</v>
      </c>
      <c r="F98" s="184" t="s">
        <v>1013</v>
      </c>
      <c r="G98" s="185" t="s">
        <v>176</v>
      </c>
      <c r="H98" s="186">
        <v>33.61</v>
      </c>
      <c r="I98" s="187"/>
      <c r="J98" s="188">
        <f>ROUND(I98*H98,2)</f>
        <v>0</v>
      </c>
      <c r="K98" s="184" t="s">
        <v>167</v>
      </c>
      <c r="L98" s="41"/>
      <c r="M98" s="189" t="s">
        <v>5</v>
      </c>
      <c r="N98" s="190" t="s">
        <v>43</v>
      </c>
      <c r="O98" s="42"/>
      <c r="P98" s="191">
        <f>O98*H98</f>
        <v>0</v>
      </c>
      <c r="Q98" s="191">
        <v>0</v>
      </c>
      <c r="R98" s="191">
        <f>Q98*H98</f>
        <v>0</v>
      </c>
      <c r="S98" s="191">
        <v>0.316</v>
      </c>
      <c r="T98" s="192">
        <f>S98*H98</f>
        <v>10.620760000000001</v>
      </c>
      <c r="AR98" s="24" t="s">
        <v>168</v>
      </c>
      <c r="AT98" s="24" t="s">
        <v>163</v>
      </c>
      <c r="AU98" s="24" t="s">
        <v>83</v>
      </c>
      <c r="AY98" s="24" t="s">
        <v>161</v>
      </c>
      <c r="BE98" s="193">
        <f>IF(N98="základní",J98,0)</f>
        <v>0</v>
      </c>
      <c r="BF98" s="193">
        <f>IF(N98="snížená",J98,0)</f>
        <v>0</v>
      </c>
      <c r="BG98" s="193">
        <f>IF(N98="zákl. přenesená",J98,0)</f>
        <v>0</v>
      </c>
      <c r="BH98" s="193">
        <f>IF(N98="sníž. přenesená",J98,0)</f>
        <v>0</v>
      </c>
      <c r="BI98" s="193">
        <f>IF(N98="nulová",J98,0)</f>
        <v>0</v>
      </c>
      <c r="BJ98" s="24" t="s">
        <v>80</v>
      </c>
      <c r="BK98" s="193">
        <f>ROUND(I98*H98,2)</f>
        <v>0</v>
      </c>
      <c r="BL98" s="24" t="s">
        <v>168</v>
      </c>
      <c r="BM98" s="24" t="s">
        <v>1014</v>
      </c>
    </row>
    <row r="99" spans="2:65" s="1" customFormat="1" ht="175.5">
      <c r="B99" s="41"/>
      <c r="D99" s="194" t="s">
        <v>170</v>
      </c>
      <c r="F99" s="195" t="s">
        <v>1010</v>
      </c>
      <c r="I99" s="196"/>
      <c r="L99" s="41"/>
      <c r="M99" s="197"/>
      <c r="N99" s="42"/>
      <c r="O99" s="42"/>
      <c r="P99" s="42"/>
      <c r="Q99" s="42"/>
      <c r="R99" s="42"/>
      <c r="S99" s="42"/>
      <c r="T99" s="70"/>
      <c r="AT99" s="24" t="s">
        <v>170</v>
      </c>
      <c r="AU99" s="24" t="s">
        <v>83</v>
      </c>
    </row>
    <row r="100" spans="2:65" s="12" customFormat="1" ht="13.5">
      <c r="B100" s="198"/>
      <c r="D100" s="199" t="s">
        <v>172</v>
      </c>
      <c r="E100" s="200" t="s">
        <v>5</v>
      </c>
      <c r="F100" s="201" t="s">
        <v>1011</v>
      </c>
      <c r="H100" s="202">
        <v>33.61</v>
      </c>
      <c r="I100" s="203"/>
      <c r="L100" s="198"/>
      <c r="M100" s="204"/>
      <c r="N100" s="205"/>
      <c r="O100" s="205"/>
      <c r="P100" s="205"/>
      <c r="Q100" s="205"/>
      <c r="R100" s="205"/>
      <c r="S100" s="205"/>
      <c r="T100" s="206"/>
      <c r="AT100" s="207" t="s">
        <v>172</v>
      </c>
      <c r="AU100" s="207" t="s">
        <v>83</v>
      </c>
      <c r="AV100" s="12" t="s">
        <v>83</v>
      </c>
      <c r="AW100" s="12" t="s">
        <v>35</v>
      </c>
      <c r="AX100" s="12" t="s">
        <v>80</v>
      </c>
      <c r="AY100" s="207" t="s">
        <v>161</v>
      </c>
    </row>
    <row r="101" spans="2:65" s="1" customFormat="1" ht="31.5" customHeight="1">
      <c r="B101" s="181"/>
      <c r="C101" s="182" t="s">
        <v>180</v>
      </c>
      <c r="D101" s="182" t="s">
        <v>163</v>
      </c>
      <c r="E101" s="183" t="s">
        <v>1015</v>
      </c>
      <c r="F101" s="184" t="s">
        <v>1016</v>
      </c>
      <c r="G101" s="185" t="s">
        <v>1017</v>
      </c>
      <c r="H101" s="186">
        <v>80</v>
      </c>
      <c r="I101" s="187"/>
      <c r="J101" s="188">
        <f>ROUND(I101*H101,2)</f>
        <v>0</v>
      </c>
      <c r="K101" s="184" t="s">
        <v>167</v>
      </c>
      <c r="L101" s="41"/>
      <c r="M101" s="189" t="s">
        <v>5</v>
      </c>
      <c r="N101" s="190" t="s">
        <v>43</v>
      </c>
      <c r="O101" s="42"/>
      <c r="P101" s="191">
        <f>O101*H101</f>
        <v>0</v>
      </c>
      <c r="Q101" s="191">
        <v>0</v>
      </c>
      <c r="R101" s="191">
        <f>Q101*H101</f>
        <v>0</v>
      </c>
      <c r="S101" s="191">
        <v>0</v>
      </c>
      <c r="T101" s="192">
        <f>S101*H101</f>
        <v>0</v>
      </c>
      <c r="AR101" s="24" t="s">
        <v>168</v>
      </c>
      <c r="AT101" s="24" t="s">
        <v>163</v>
      </c>
      <c r="AU101" s="24" t="s">
        <v>83</v>
      </c>
      <c r="AY101" s="24" t="s">
        <v>161</v>
      </c>
      <c r="BE101" s="193">
        <f>IF(N101="základní",J101,0)</f>
        <v>0</v>
      </c>
      <c r="BF101" s="193">
        <f>IF(N101="snížená",J101,0)</f>
        <v>0</v>
      </c>
      <c r="BG101" s="193">
        <f>IF(N101="zákl. přenesená",J101,0)</f>
        <v>0</v>
      </c>
      <c r="BH101" s="193">
        <f>IF(N101="sníž. přenesená",J101,0)</f>
        <v>0</v>
      </c>
      <c r="BI101" s="193">
        <f>IF(N101="nulová",J101,0)</f>
        <v>0</v>
      </c>
      <c r="BJ101" s="24" t="s">
        <v>80</v>
      </c>
      <c r="BK101" s="193">
        <f>ROUND(I101*H101,2)</f>
        <v>0</v>
      </c>
      <c r="BL101" s="24" t="s">
        <v>168</v>
      </c>
      <c r="BM101" s="24" t="s">
        <v>1018</v>
      </c>
    </row>
    <row r="102" spans="2:65" s="1" customFormat="1" ht="175.5">
      <c r="B102" s="41"/>
      <c r="D102" s="194" t="s">
        <v>170</v>
      </c>
      <c r="F102" s="195" t="s">
        <v>1019</v>
      </c>
      <c r="I102" s="196"/>
      <c r="L102" s="41"/>
      <c r="M102" s="197"/>
      <c r="N102" s="42"/>
      <c r="O102" s="42"/>
      <c r="P102" s="42"/>
      <c r="Q102" s="42"/>
      <c r="R102" s="42"/>
      <c r="S102" s="42"/>
      <c r="T102" s="70"/>
      <c r="AT102" s="24" t="s">
        <v>170</v>
      </c>
      <c r="AU102" s="24" t="s">
        <v>83</v>
      </c>
    </row>
    <row r="103" spans="2:65" s="12" customFormat="1" ht="13.5">
      <c r="B103" s="198"/>
      <c r="D103" s="199" t="s">
        <v>172</v>
      </c>
      <c r="E103" s="200" t="s">
        <v>5</v>
      </c>
      <c r="F103" s="201" t="s">
        <v>1020</v>
      </c>
      <c r="H103" s="202">
        <v>80</v>
      </c>
      <c r="I103" s="203"/>
      <c r="L103" s="198"/>
      <c r="M103" s="204"/>
      <c r="N103" s="205"/>
      <c r="O103" s="205"/>
      <c r="P103" s="205"/>
      <c r="Q103" s="205"/>
      <c r="R103" s="205"/>
      <c r="S103" s="205"/>
      <c r="T103" s="206"/>
      <c r="AT103" s="207" t="s">
        <v>172</v>
      </c>
      <c r="AU103" s="207" t="s">
        <v>83</v>
      </c>
      <c r="AV103" s="12" t="s">
        <v>83</v>
      </c>
      <c r="AW103" s="12" t="s">
        <v>35</v>
      </c>
      <c r="AX103" s="12" t="s">
        <v>80</v>
      </c>
      <c r="AY103" s="207" t="s">
        <v>161</v>
      </c>
    </row>
    <row r="104" spans="2:65" s="1" customFormat="1" ht="31.5" customHeight="1">
      <c r="B104" s="181"/>
      <c r="C104" s="182" t="s">
        <v>168</v>
      </c>
      <c r="D104" s="182" t="s">
        <v>163</v>
      </c>
      <c r="E104" s="183" t="s">
        <v>1021</v>
      </c>
      <c r="F104" s="184" t="s">
        <v>1022</v>
      </c>
      <c r="G104" s="185" t="s">
        <v>1023</v>
      </c>
      <c r="H104" s="186">
        <v>10</v>
      </c>
      <c r="I104" s="187"/>
      <c r="J104" s="188">
        <f>ROUND(I104*H104,2)</f>
        <v>0</v>
      </c>
      <c r="K104" s="184" t="s">
        <v>167</v>
      </c>
      <c r="L104" s="41"/>
      <c r="M104" s="189" t="s">
        <v>5</v>
      </c>
      <c r="N104" s="190" t="s">
        <v>43</v>
      </c>
      <c r="O104" s="42"/>
      <c r="P104" s="191">
        <f>O104*H104</f>
        <v>0</v>
      </c>
      <c r="Q104" s="191">
        <v>0</v>
      </c>
      <c r="R104" s="191">
        <f>Q104*H104</f>
        <v>0</v>
      </c>
      <c r="S104" s="191">
        <v>0</v>
      </c>
      <c r="T104" s="192">
        <f>S104*H104</f>
        <v>0</v>
      </c>
      <c r="AR104" s="24" t="s">
        <v>168</v>
      </c>
      <c r="AT104" s="24" t="s">
        <v>163</v>
      </c>
      <c r="AU104" s="24" t="s">
        <v>83</v>
      </c>
      <c r="AY104" s="24" t="s">
        <v>161</v>
      </c>
      <c r="BE104" s="193">
        <f>IF(N104="základní",J104,0)</f>
        <v>0</v>
      </c>
      <c r="BF104" s="193">
        <f>IF(N104="snížená",J104,0)</f>
        <v>0</v>
      </c>
      <c r="BG104" s="193">
        <f>IF(N104="zákl. přenesená",J104,0)</f>
        <v>0</v>
      </c>
      <c r="BH104" s="193">
        <f>IF(N104="sníž. přenesená",J104,0)</f>
        <v>0</v>
      </c>
      <c r="BI104" s="193">
        <f>IF(N104="nulová",J104,0)</f>
        <v>0</v>
      </c>
      <c r="BJ104" s="24" t="s">
        <v>80</v>
      </c>
      <c r="BK104" s="193">
        <f>ROUND(I104*H104,2)</f>
        <v>0</v>
      </c>
      <c r="BL104" s="24" t="s">
        <v>168</v>
      </c>
      <c r="BM104" s="24" t="s">
        <v>1024</v>
      </c>
    </row>
    <row r="105" spans="2:65" s="1" customFormat="1" ht="162">
      <c r="B105" s="41"/>
      <c r="D105" s="194" t="s">
        <v>170</v>
      </c>
      <c r="F105" s="195" t="s">
        <v>1025</v>
      </c>
      <c r="I105" s="196"/>
      <c r="L105" s="41"/>
      <c r="M105" s="197"/>
      <c r="N105" s="42"/>
      <c r="O105" s="42"/>
      <c r="P105" s="42"/>
      <c r="Q105" s="42"/>
      <c r="R105" s="42"/>
      <c r="S105" s="42"/>
      <c r="T105" s="70"/>
      <c r="AT105" s="24" t="s">
        <v>170</v>
      </c>
      <c r="AU105" s="24" t="s">
        <v>83</v>
      </c>
    </row>
    <row r="106" spans="2:65" s="12" customFormat="1" ht="13.5">
      <c r="B106" s="198"/>
      <c r="D106" s="199" t="s">
        <v>172</v>
      </c>
      <c r="E106" s="200" t="s">
        <v>5</v>
      </c>
      <c r="F106" s="201" t="s">
        <v>1026</v>
      </c>
      <c r="H106" s="202">
        <v>10</v>
      </c>
      <c r="I106" s="203"/>
      <c r="L106" s="198"/>
      <c r="M106" s="204"/>
      <c r="N106" s="205"/>
      <c r="O106" s="205"/>
      <c r="P106" s="205"/>
      <c r="Q106" s="205"/>
      <c r="R106" s="205"/>
      <c r="S106" s="205"/>
      <c r="T106" s="206"/>
      <c r="AT106" s="207" t="s">
        <v>172</v>
      </c>
      <c r="AU106" s="207" t="s">
        <v>83</v>
      </c>
      <c r="AV106" s="12" t="s">
        <v>83</v>
      </c>
      <c r="AW106" s="12" t="s">
        <v>35</v>
      </c>
      <c r="AX106" s="12" t="s">
        <v>80</v>
      </c>
      <c r="AY106" s="207" t="s">
        <v>161</v>
      </c>
    </row>
    <row r="107" spans="2:65" s="1" customFormat="1" ht="31.5" customHeight="1">
      <c r="B107" s="181"/>
      <c r="C107" s="182" t="s">
        <v>193</v>
      </c>
      <c r="D107" s="182" t="s">
        <v>163</v>
      </c>
      <c r="E107" s="183" t="s">
        <v>187</v>
      </c>
      <c r="F107" s="184" t="s">
        <v>188</v>
      </c>
      <c r="G107" s="185" t="s">
        <v>189</v>
      </c>
      <c r="H107" s="186">
        <v>3.6680000000000001</v>
      </c>
      <c r="I107" s="187"/>
      <c r="J107" s="188">
        <f>ROUND(I107*H107,2)</f>
        <v>0</v>
      </c>
      <c r="K107" s="184" t="s">
        <v>167</v>
      </c>
      <c r="L107" s="41"/>
      <c r="M107" s="189" t="s">
        <v>5</v>
      </c>
      <c r="N107" s="190" t="s">
        <v>43</v>
      </c>
      <c r="O107" s="42"/>
      <c r="P107" s="191">
        <f>O107*H107</f>
        <v>0</v>
      </c>
      <c r="Q107" s="191">
        <v>0</v>
      </c>
      <c r="R107" s="191">
        <f>Q107*H107</f>
        <v>0</v>
      </c>
      <c r="S107" s="191">
        <v>0</v>
      </c>
      <c r="T107" s="192">
        <f>S107*H107</f>
        <v>0</v>
      </c>
      <c r="AR107" s="24" t="s">
        <v>168</v>
      </c>
      <c r="AT107" s="24" t="s">
        <v>163</v>
      </c>
      <c r="AU107" s="24" t="s">
        <v>83</v>
      </c>
      <c r="AY107" s="24" t="s">
        <v>161</v>
      </c>
      <c r="BE107" s="193">
        <f>IF(N107="základní",J107,0)</f>
        <v>0</v>
      </c>
      <c r="BF107" s="193">
        <f>IF(N107="snížená",J107,0)</f>
        <v>0</v>
      </c>
      <c r="BG107" s="193">
        <f>IF(N107="zákl. přenesená",J107,0)</f>
        <v>0</v>
      </c>
      <c r="BH107" s="193">
        <f>IF(N107="sníž. přenesená",J107,0)</f>
        <v>0</v>
      </c>
      <c r="BI107" s="193">
        <f>IF(N107="nulová",J107,0)</f>
        <v>0</v>
      </c>
      <c r="BJ107" s="24" t="s">
        <v>80</v>
      </c>
      <c r="BK107" s="193">
        <f>ROUND(I107*H107,2)</f>
        <v>0</v>
      </c>
      <c r="BL107" s="24" t="s">
        <v>168</v>
      </c>
      <c r="BM107" s="24" t="s">
        <v>1027</v>
      </c>
    </row>
    <row r="108" spans="2:65" s="1" customFormat="1" ht="175.5">
      <c r="B108" s="41"/>
      <c r="D108" s="194" t="s">
        <v>170</v>
      </c>
      <c r="F108" s="195" t="s">
        <v>191</v>
      </c>
      <c r="I108" s="196"/>
      <c r="L108" s="41"/>
      <c r="M108" s="197"/>
      <c r="N108" s="42"/>
      <c r="O108" s="42"/>
      <c r="P108" s="42"/>
      <c r="Q108" s="42"/>
      <c r="R108" s="42"/>
      <c r="S108" s="42"/>
      <c r="T108" s="70"/>
      <c r="AT108" s="24" t="s">
        <v>170</v>
      </c>
      <c r="AU108" s="24" t="s">
        <v>83</v>
      </c>
    </row>
    <row r="109" spans="2:65" s="12" customFormat="1" ht="13.5">
      <c r="B109" s="198"/>
      <c r="D109" s="194" t="s">
        <v>172</v>
      </c>
      <c r="E109" s="207" t="s">
        <v>5</v>
      </c>
      <c r="F109" s="208" t="s">
        <v>1028</v>
      </c>
      <c r="H109" s="209">
        <v>0.79400000000000004</v>
      </c>
      <c r="I109" s="203"/>
      <c r="L109" s="198"/>
      <c r="M109" s="204"/>
      <c r="N109" s="205"/>
      <c r="O109" s="205"/>
      <c r="P109" s="205"/>
      <c r="Q109" s="205"/>
      <c r="R109" s="205"/>
      <c r="S109" s="205"/>
      <c r="T109" s="206"/>
      <c r="AT109" s="207" t="s">
        <v>172</v>
      </c>
      <c r="AU109" s="207" t="s">
        <v>83</v>
      </c>
      <c r="AV109" s="12" t="s">
        <v>83</v>
      </c>
      <c r="AW109" s="12" t="s">
        <v>35</v>
      </c>
      <c r="AX109" s="12" t="s">
        <v>72</v>
      </c>
      <c r="AY109" s="207" t="s">
        <v>161</v>
      </c>
    </row>
    <row r="110" spans="2:65" s="12" customFormat="1" ht="13.5">
      <c r="B110" s="198"/>
      <c r="D110" s="194" t="s">
        <v>172</v>
      </c>
      <c r="E110" s="207" t="s">
        <v>5</v>
      </c>
      <c r="F110" s="208" t="s">
        <v>1029</v>
      </c>
      <c r="H110" s="209">
        <v>0.68400000000000005</v>
      </c>
      <c r="I110" s="203"/>
      <c r="L110" s="198"/>
      <c r="M110" s="204"/>
      <c r="N110" s="205"/>
      <c r="O110" s="205"/>
      <c r="P110" s="205"/>
      <c r="Q110" s="205"/>
      <c r="R110" s="205"/>
      <c r="S110" s="205"/>
      <c r="T110" s="206"/>
      <c r="AT110" s="207" t="s">
        <v>172</v>
      </c>
      <c r="AU110" s="207" t="s">
        <v>83</v>
      </c>
      <c r="AV110" s="12" t="s">
        <v>83</v>
      </c>
      <c r="AW110" s="12" t="s">
        <v>35</v>
      </c>
      <c r="AX110" s="12" t="s">
        <v>72</v>
      </c>
      <c r="AY110" s="207" t="s">
        <v>161</v>
      </c>
    </row>
    <row r="111" spans="2:65" s="12" customFormat="1" ht="13.5">
      <c r="B111" s="198"/>
      <c r="D111" s="194" t="s">
        <v>172</v>
      </c>
      <c r="E111" s="207" t="s">
        <v>5</v>
      </c>
      <c r="F111" s="208" t="s">
        <v>1030</v>
      </c>
      <c r="H111" s="209">
        <v>2.19</v>
      </c>
      <c r="I111" s="203"/>
      <c r="L111" s="198"/>
      <c r="M111" s="204"/>
      <c r="N111" s="205"/>
      <c r="O111" s="205"/>
      <c r="P111" s="205"/>
      <c r="Q111" s="205"/>
      <c r="R111" s="205"/>
      <c r="S111" s="205"/>
      <c r="T111" s="206"/>
      <c r="AT111" s="207" t="s">
        <v>172</v>
      </c>
      <c r="AU111" s="207" t="s">
        <v>83</v>
      </c>
      <c r="AV111" s="12" t="s">
        <v>83</v>
      </c>
      <c r="AW111" s="12" t="s">
        <v>35</v>
      </c>
      <c r="AX111" s="12" t="s">
        <v>72</v>
      </c>
      <c r="AY111" s="207" t="s">
        <v>161</v>
      </c>
    </row>
    <row r="112" spans="2:65" s="14" customFormat="1" ht="13.5">
      <c r="B112" s="218"/>
      <c r="D112" s="199" t="s">
        <v>172</v>
      </c>
      <c r="E112" s="219" t="s">
        <v>5</v>
      </c>
      <c r="F112" s="220" t="s">
        <v>1031</v>
      </c>
      <c r="H112" s="221">
        <v>3.6680000000000001</v>
      </c>
      <c r="I112" s="222"/>
      <c r="L112" s="218"/>
      <c r="M112" s="223"/>
      <c r="N112" s="224"/>
      <c r="O112" s="224"/>
      <c r="P112" s="224"/>
      <c r="Q112" s="224"/>
      <c r="R112" s="224"/>
      <c r="S112" s="224"/>
      <c r="T112" s="225"/>
      <c r="AT112" s="226" t="s">
        <v>172</v>
      </c>
      <c r="AU112" s="226" t="s">
        <v>83</v>
      </c>
      <c r="AV112" s="14" t="s">
        <v>168</v>
      </c>
      <c r="AW112" s="14" t="s">
        <v>35</v>
      </c>
      <c r="AX112" s="14" t="s">
        <v>80</v>
      </c>
      <c r="AY112" s="226" t="s">
        <v>161</v>
      </c>
    </row>
    <row r="113" spans="2:65" s="1" customFormat="1" ht="31.5" customHeight="1">
      <c r="B113" s="181"/>
      <c r="C113" s="182" t="s">
        <v>212</v>
      </c>
      <c r="D113" s="182" t="s">
        <v>163</v>
      </c>
      <c r="E113" s="183" t="s">
        <v>217</v>
      </c>
      <c r="F113" s="184" t="s">
        <v>218</v>
      </c>
      <c r="G113" s="185" t="s">
        <v>189</v>
      </c>
      <c r="H113" s="186">
        <v>1</v>
      </c>
      <c r="I113" s="187"/>
      <c r="J113" s="188">
        <f>ROUND(I113*H113,2)</f>
        <v>0</v>
      </c>
      <c r="K113" s="184" t="s">
        <v>167</v>
      </c>
      <c r="L113" s="41"/>
      <c r="M113" s="189" t="s">
        <v>5</v>
      </c>
      <c r="N113" s="190" t="s">
        <v>43</v>
      </c>
      <c r="O113" s="42"/>
      <c r="P113" s="191">
        <f>O113*H113</f>
        <v>0</v>
      </c>
      <c r="Q113" s="191">
        <v>0</v>
      </c>
      <c r="R113" s="191">
        <f>Q113*H113</f>
        <v>0</v>
      </c>
      <c r="S113" s="191">
        <v>0</v>
      </c>
      <c r="T113" s="192">
        <f>S113*H113</f>
        <v>0</v>
      </c>
      <c r="AR113" s="24" t="s">
        <v>168</v>
      </c>
      <c r="AT113" s="24" t="s">
        <v>163</v>
      </c>
      <c r="AU113" s="24" t="s">
        <v>83</v>
      </c>
      <c r="AY113" s="24" t="s">
        <v>161</v>
      </c>
      <c r="BE113" s="193">
        <f>IF(N113="základní",J113,0)</f>
        <v>0</v>
      </c>
      <c r="BF113" s="193">
        <f>IF(N113="snížená",J113,0)</f>
        <v>0</v>
      </c>
      <c r="BG113" s="193">
        <f>IF(N113="zákl. přenesená",J113,0)</f>
        <v>0</v>
      </c>
      <c r="BH113" s="193">
        <f>IF(N113="sníž. přenesená",J113,0)</f>
        <v>0</v>
      </c>
      <c r="BI113" s="193">
        <f>IF(N113="nulová",J113,0)</f>
        <v>0</v>
      </c>
      <c r="BJ113" s="24" t="s">
        <v>80</v>
      </c>
      <c r="BK113" s="193">
        <f>ROUND(I113*H113,2)</f>
        <v>0</v>
      </c>
      <c r="BL113" s="24" t="s">
        <v>168</v>
      </c>
      <c r="BM113" s="24" t="s">
        <v>1032</v>
      </c>
    </row>
    <row r="114" spans="2:65" s="1" customFormat="1" ht="94.5">
      <c r="B114" s="41"/>
      <c r="D114" s="194" t="s">
        <v>170</v>
      </c>
      <c r="F114" s="195" t="s">
        <v>220</v>
      </c>
      <c r="I114" s="196"/>
      <c r="L114" s="41"/>
      <c r="M114" s="197"/>
      <c r="N114" s="42"/>
      <c r="O114" s="42"/>
      <c r="P114" s="42"/>
      <c r="Q114" s="42"/>
      <c r="R114" s="42"/>
      <c r="S114" s="42"/>
      <c r="T114" s="70"/>
      <c r="AT114" s="24" t="s">
        <v>170</v>
      </c>
      <c r="AU114" s="24" t="s">
        <v>83</v>
      </c>
    </row>
    <row r="115" spans="2:65" s="12" customFormat="1" ht="13.5">
      <c r="B115" s="198"/>
      <c r="D115" s="199" t="s">
        <v>172</v>
      </c>
      <c r="E115" s="200" t="s">
        <v>5</v>
      </c>
      <c r="F115" s="201" t="s">
        <v>1033</v>
      </c>
      <c r="H115" s="202">
        <v>1</v>
      </c>
      <c r="I115" s="203"/>
      <c r="L115" s="198"/>
      <c r="M115" s="204"/>
      <c r="N115" s="205"/>
      <c r="O115" s="205"/>
      <c r="P115" s="205"/>
      <c r="Q115" s="205"/>
      <c r="R115" s="205"/>
      <c r="S115" s="205"/>
      <c r="T115" s="206"/>
      <c r="AT115" s="207" t="s">
        <v>172</v>
      </c>
      <c r="AU115" s="207" t="s">
        <v>83</v>
      </c>
      <c r="AV115" s="12" t="s">
        <v>83</v>
      </c>
      <c r="AW115" s="12" t="s">
        <v>35</v>
      </c>
      <c r="AX115" s="12" t="s">
        <v>80</v>
      </c>
      <c r="AY115" s="207" t="s">
        <v>161</v>
      </c>
    </row>
    <row r="116" spans="2:65" s="1" customFormat="1" ht="31.5" customHeight="1">
      <c r="B116" s="181"/>
      <c r="C116" s="182" t="s">
        <v>216</v>
      </c>
      <c r="D116" s="182" t="s">
        <v>163</v>
      </c>
      <c r="E116" s="183" t="s">
        <v>223</v>
      </c>
      <c r="F116" s="184" t="s">
        <v>224</v>
      </c>
      <c r="G116" s="185" t="s">
        <v>189</v>
      </c>
      <c r="H116" s="186">
        <v>1</v>
      </c>
      <c r="I116" s="187"/>
      <c r="J116" s="188">
        <f>ROUND(I116*H116,2)</f>
        <v>0</v>
      </c>
      <c r="K116" s="184" t="s">
        <v>167</v>
      </c>
      <c r="L116" s="41"/>
      <c r="M116" s="189" t="s">
        <v>5</v>
      </c>
      <c r="N116" s="190" t="s">
        <v>43</v>
      </c>
      <c r="O116" s="42"/>
      <c r="P116" s="191">
        <f>O116*H116</f>
        <v>0</v>
      </c>
      <c r="Q116" s="191">
        <v>0</v>
      </c>
      <c r="R116" s="191">
        <f>Q116*H116</f>
        <v>0</v>
      </c>
      <c r="S116" s="191">
        <v>0</v>
      </c>
      <c r="T116" s="192">
        <f>S116*H116</f>
        <v>0</v>
      </c>
      <c r="AR116" s="24" t="s">
        <v>168</v>
      </c>
      <c r="AT116" s="24" t="s">
        <v>163</v>
      </c>
      <c r="AU116" s="24" t="s">
        <v>83</v>
      </c>
      <c r="AY116" s="24" t="s">
        <v>161</v>
      </c>
      <c r="BE116" s="193">
        <f>IF(N116="základní",J116,0)</f>
        <v>0</v>
      </c>
      <c r="BF116" s="193">
        <f>IF(N116="snížená",J116,0)</f>
        <v>0</v>
      </c>
      <c r="BG116" s="193">
        <f>IF(N116="zákl. přenesená",J116,0)</f>
        <v>0</v>
      </c>
      <c r="BH116" s="193">
        <f>IF(N116="sníž. přenesená",J116,0)</f>
        <v>0</v>
      </c>
      <c r="BI116" s="193">
        <f>IF(N116="nulová",J116,0)</f>
        <v>0</v>
      </c>
      <c r="BJ116" s="24" t="s">
        <v>80</v>
      </c>
      <c r="BK116" s="193">
        <f>ROUND(I116*H116,2)</f>
        <v>0</v>
      </c>
      <c r="BL116" s="24" t="s">
        <v>168</v>
      </c>
      <c r="BM116" s="24" t="s">
        <v>1034</v>
      </c>
    </row>
    <row r="117" spans="2:65" s="1" customFormat="1" ht="94.5">
      <c r="B117" s="41"/>
      <c r="D117" s="194" t="s">
        <v>170</v>
      </c>
      <c r="F117" s="195" t="s">
        <v>220</v>
      </c>
      <c r="I117" s="196"/>
      <c r="L117" s="41"/>
      <c r="M117" s="197"/>
      <c r="N117" s="42"/>
      <c r="O117" s="42"/>
      <c r="P117" s="42"/>
      <c r="Q117" s="42"/>
      <c r="R117" s="42"/>
      <c r="S117" s="42"/>
      <c r="T117" s="70"/>
      <c r="AT117" s="24" t="s">
        <v>170</v>
      </c>
      <c r="AU117" s="24" t="s">
        <v>83</v>
      </c>
    </row>
    <row r="118" spans="2:65" s="12" customFormat="1" ht="13.5">
      <c r="B118" s="198"/>
      <c r="D118" s="199" t="s">
        <v>172</v>
      </c>
      <c r="E118" s="200" t="s">
        <v>5</v>
      </c>
      <c r="F118" s="201" t="s">
        <v>1033</v>
      </c>
      <c r="H118" s="202">
        <v>1</v>
      </c>
      <c r="I118" s="203"/>
      <c r="L118" s="198"/>
      <c r="M118" s="204"/>
      <c r="N118" s="205"/>
      <c r="O118" s="205"/>
      <c r="P118" s="205"/>
      <c r="Q118" s="205"/>
      <c r="R118" s="205"/>
      <c r="S118" s="205"/>
      <c r="T118" s="206"/>
      <c r="AT118" s="207" t="s">
        <v>172</v>
      </c>
      <c r="AU118" s="207" t="s">
        <v>83</v>
      </c>
      <c r="AV118" s="12" t="s">
        <v>83</v>
      </c>
      <c r="AW118" s="12" t="s">
        <v>35</v>
      </c>
      <c r="AX118" s="12" t="s">
        <v>80</v>
      </c>
      <c r="AY118" s="207" t="s">
        <v>161</v>
      </c>
    </row>
    <row r="119" spans="2:65" s="1" customFormat="1" ht="31.5" customHeight="1">
      <c r="B119" s="181"/>
      <c r="C119" s="182" t="s">
        <v>222</v>
      </c>
      <c r="D119" s="182" t="s">
        <v>163</v>
      </c>
      <c r="E119" s="183" t="s">
        <v>721</v>
      </c>
      <c r="F119" s="184" t="s">
        <v>722</v>
      </c>
      <c r="G119" s="185" t="s">
        <v>189</v>
      </c>
      <c r="H119" s="186">
        <v>223.16800000000001</v>
      </c>
      <c r="I119" s="187"/>
      <c r="J119" s="188">
        <f>ROUND(I119*H119,2)</f>
        <v>0</v>
      </c>
      <c r="K119" s="184" t="s">
        <v>167</v>
      </c>
      <c r="L119" s="41"/>
      <c r="M119" s="189" t="s">
        <v>5</v>
      </c>
      <c r="N119" s="190" t="s">
        <v>43</v>
      </c>
      <c r="O119" s="42"/>
      <c r="P119" s="191">
        <f>O119*H119</f>
        <v>0</v>
      </c>
      <c r="Q119" s="191">
        <v>0</v>
      </c>
      <c r="R119" s="191">
        <f>Q119*H119</f>
        <v>0</v>
      </c>
      <c r="S119" s="191">
        <v>0</v>
      </c>
      <c r="T119" s="192">
        <f>S119*H119</f>
        <v>0</v>
      </c>
      <c r="AR119" s="24" t="s">
        <v>168</v>
      </c>
      <c r="AT119" s="24" t="s">
        <v>163</v>
      </c>
      <c r="AU119" s="24" t="s">
        <v>83</v>
      </c>
      <c r="AY119" s="24" t="s">
        <v>161</v>
      </c>
      <c r="BE119" s="193">
        <f>IF(N119="základní",J119,0)</f>
        <v>0</v>
      </c>
      <c r="BF119" s="193">
        <f>IF(N119="snížená",J119,0)</f>
        <v>0</v>
      </c>
      <c r="BG119" s="193">
        <f>IF(N119="zákl. přenesená",J119,0)</f>
        <v>0</v>
      </c>
      <c r="BH119" s="193">
        <f>IF(N119="sníž. přenesená",J119,0)</f>
        <v>0</v>
      </c>
      <c r="BI119" s="193">
        <f>IF(N119="nulová",J119,0)</f>
        <v>0</v>
      </c>
      <c r="BJ119" s="24" t="s">
        <v>80</v>
      </c>
      <c r="BK119" s="193">
        <f>ROUND(I119*H119,2)</f>
        <v>0</v>
      </c>
      <c r="BL119" s="24" t="s">
        <v>168</v>
      </c>
      <c r="BM119" s="24" t="s">
        <v>1035</v>
      </c>
    </row>
    <row r="120" spans="2:65" s="1" customFormat="1" ht="175.5">
      <c r="B120" s="41"/>
      <c r="D120" s="194" t="s">
        <v>170</v>
      </c>
      <c r="F120" s="195" t="s">
        <v>724</v>
      </c>
      <c r="I120" s="196"/>
      <c r="L120" s="41"/>
      <c r="M120" s="197"/>
      <c r="N120" s="42"/>
      <c r="O120" s="42"/>
      <c r="P120" s="42"/>
      <c r="Q120" s="42"/>
      <c r="R120" s="42"/>
      <c r="S120" s="42"/>
      <c r="T120" s="70"/>
      <c r="AT120" s="24" t="s">
        <v>170</v>
      </c>
      <c r="AU120" s="24" t="s">
        <v>83</v>
      </c>
    </row>
    <row r="121" spans="2:65" s="12" customFormat="1" ht="13.5">
      <c r="B121" s="198"/>
      <c r="D121" s="194" t="s">
        <v>172</v>
      </c>
      <c r="E121" s="207" t="s">
        <v>5</v>
      </c>
      <c r="F121" s="208" t="s">
        <v>1036</v>
      </c>
      <c r="H121" s="209">
        <v>6.867</v>
      </c>
      <c r="I121" s="203"/>
      <c r="L121" s="198"/>
      <c r="M121" s="204"/>
      <c r="N121" s="205"/>
      <c r="O121" s="205"/>
      <c r="P121" s="205"/>
      <c r="Q121" s="205"/>
      <c r="R121" s="205"/>
      <c r="S121" s="205"/>
      <c r="T121" s="206"/>
      <c r="AT121" s="207" t="s">
        <v>172</v>
      </c>
      <c r="AU121" s="207" t="s">
        <v>83</v>
      </c>
      <c r="AV121" s="12" t="s">
        <v>83</v>
      </c>
      <c r="AW121" s="12" t="s">
        <v>35</v>
      </c>
      <c r="AX121" s="12" t="s">
        <v>72</v>
      </c>
      <c r="AY121" s="207" t="s">
        <v>161</v>
      </c>
    </row>
    <row r="122" spans="2:65" s="13" customFormat="1" ht="13.5">
      <c r="B122" s="210"/>
      <c r="D122" s="194" t="s">
        <v>172</v>
      </c>
      <c r="E122" s="211" t="s">
        <v>5</v>
      </c>
      <c r="F122" s="212" t="s">
        <v>1037</v>
      </c>
      <c r="H122" s="213">
        <v>6.867</v>
      </c>
      <c r="I122" s="214"/>
      <c r="L122" s="210"/>
      <c r="M122" s="215"/>
      <c r="N122" s="216"/>
      <c r="O122" s="216"/>
      <c r="P122" s="216"/>
      <c r="Q122" s="216"/>
      <c r="R122" s="216"/>
      <c r="S122" s="216"/>
      <c r="T122" s="217"/>
      <c r="AT122" s="211" t="s">
        <v>172</v>
      </c>
      <c r="AU122" s="211" t="s">
        <v>83</v>
      </c>
      <c r="AV122" s="13" t="s">
        <v>180</v>
      </c>
      <c r="AW122" s="13" t="s">
        <v>35</v>
      </c>
      <c r="AX122" s="13" t="s">
        <v>72</v>
      </c>
      <c r="AY122" s="211" t="s">
        <v>161</v>
      </c>
    </row>
    <row r="123" spans="2:65" s="12" customFormat="1" ht="13.5">
      <c r="B123" s="198"/>
      <c r="D123" s="194" t="s">
        <v>172</v>
      </c>
      <c r="E123" s="207" t="s">
        <v>5</v>
      </c>
      <c r="F123" s="208" t="s">
        <v>5</v>
      </c>
      <c r="H123" s="209">
        <v>0</v>
      </c>
      <c r="I123" s="203"/>
      <c r="L123" s="198"/>
      <c r="M123" s="204"/>
      <c r="N123" s="205"/>
      <c r="O123" s="205"/>
      <c r="P123" s="205"/>
      <c r="Q123" s="205"/>
      <c r="R123" s="205"/>
      <c r="S123" s="205"/>
      <c r="T123" s="206"/>
      <c r="AT123" s="207" t="s">
        <v>172</v>
      </c>
      <c r="AU123" s="207" t="s">
        <v>83</v>
      </c>
      <c r="AV123" s="12" t="s">
        <v>83</v>
      </c>
      <c r="AW123" s="12" t="s">
        <v>35</v>
      </c>
      <c r="AX123" s="12" t="s">
        <v>72</v>
      </c>
      <c r="AY123" s="207" t="s">
        <v>161</v>
      </c>
    </row>
    <row r="124" spans="2:65" s="12" customFormat="1" ht="13.5">
      <c r="B124" s="198"/>
      <c r="D124" s="194" t="s">
        <v>172</v>
      </c>
      <c r="E124" s="207" t="s">
        <v>5</v>
      </c>
      <c r="F124" s="208" t="s">
        <v>1038</v>
      </c>
      <c r="H124" s="209">
        <v>3.2709999999999999</v>
      </c>
      <c r="I124" s="203"/>
      <c r="L124" s="198"/>
      <c r="M124" s="204"/>
      <c r="N124" s="205"/>
      <c r="O124" s="205"/>
      <c r="P124" s="205"/>
      <c r="Q124" s="205"/>
      <c r="R124" s="205"/>
      <c r="S124" s="205"/>
      <c r="T124" s="206"/>
      <c r="AT124" s="207" t="s">
        <v>172</v>
      </c>
      <c r="AU124" s="207" t="s">
        <v>83</v>
      </c>
      <c r="AV124" s="12" t="s">
        <v>83</v>
      </c>
      <c r="AW124" s="12" t="s">
        <v>35</v>
      </c>
      <c r="AX124" s="12" t="s">
        <v>72</v>
      </c>
      <c r="AY124" s="207" t="s">
        <v>161</v>
      </c>
    </row>
    <row r="125" spans="2:65" s="12" customFormat="1" ht="13.5">
      <c r="B125" s="198"/>
      <c r="D125" s="194" t="s">
        <v>172</v>
      </c>
      <c r="E125" s="207" t="s">
        <v>5</v>
      </c>
      <c r="F125" s="208" t="s">
        <v>1039</v>
      </c>
      <c r="H125" s="209">
        <v>30.920999999999999</v>
      </c>
      <c r="I125" s="203"/>
      <c r="L125" s="198"/>
      <c r="M125" s="204"/>
      <c r="N125" s="205"/>
      <c r="O125" s="205"/>
      <c r="P125" s="205"/>
      <c r="Q125" s="205"/>
      <c r="R125" s="205"/>
      <c r="S125" s="205"/>
      <c r="T125" s="206"/>
      <c r="AT125" s="207" t="s">
        <v>172</v>
      </c>
      <c r="AU125" s="207" t="s">
        <v>83</v>
      </c>
      <c r="AV125" s="12" t="s">
        <v>83</v>
      </c>
      <c r="AW125" s="12" t="s">
        <v>35</v>
      </c>
      <c r="AX125" s="12" t="s">
        <v>72</v>
      </c>
      <c r="AY125" s="207" t="s">
        <v>161</v>
      </c>
    </row>
    <row r="126" spans="2:65" s="12" customFormat="1" ht="13.5">
      <c r="B126" s="198"/>
      <c r="D126" s="194" t="s">
        <v>172</v>
      </c>
      <c r="E126" s="207" t="s">
        <v>5</v>
      </c>
      <c r="F126" s="208" t="s">
        <v>1040</v>
      </c>
      <c r="H126" s="209">
        <v>3.7210000000000001</v>
      </c>
      <c r="I126" s="203"/>
      <c r="L126" s="198"/>
      <c r="M126" s="204"/>
      <c r="N126" s="205"/>
      <c r="O126" s="205"/>
      <c r="P126" s="205"/>
      <c r="Q126" s="205"/>
      <c r="R126" s="205"/>
      <c r="S126" s="205"/>
      <c r="T126" s="206"/>
      <c r="AT126" s="207" t="s">
        <v>172</v>
      </c>
      <c r="AU126" s="207" t="s">
        <v>83</v>
      </c>
      <c r="AV126" s="12" t="s">
        <v>83</v>
      </c>
      <c r="AW126" s="12" t="s">
        <v>35</v>
      </c>
      <c r="AX126" s="12" t="s">
        <v>72</v>
      </c>
      <c r="AY126" s="207" t="s">
        <v>161</v>
      </c>
    </row>
    <row r="127" spans="2:65" s="12" customFormat="1" ht="13.5">
      <c r="B127" s="198"/>
      <c r="D127" s="194" t="s">
        <v>172</v>
      </c>
      <c r="E127" s="207" t="s">
        <v>5</v>
      </c>
      <c r="F127" s="208" t="s">
        <v>1041</v>
      </c>
      <c r="H127" s="209">
        <v>9.8510000000000009</v>
      </c>
      <c r="I127" s="203"/>
      <c r="L127" s="198"/>
      <c r="M127" s="204"/>
      <c r="N127" s="205"/>
      <c r="O127" s="205"/>
      <c r="P127" s="205"/>
      <c r="Q127" s="205"/>
      <c r="R127" s="205"/>
      <c r="S127" s="205"/>
      <c r="T127" s="206"/>
      <c r="AT127" s="207" t="s">
        <v>172</v>
      </c>
      <c r="AU127" s="207" t="s">
        <v>83</v>
      </c>
      <c r="AV127" s="12" t="s">
        <v>83</v>
      </c>
      <c r="AW127" s="12" t="s">
        <v>35</v>
      </c>
      <c r="AX127" s="12" t="s">
        <v>72</v>
      </c>
      <c r="AY127" s="207" t="s">
        <v>161</v>
      </c>
    </row>
    <row r="128" spans="2:65" s="12" customFormat="1" ht="13.5">
      <c r="B128" s="198"/>
      <c r="D128" s="194" t="s">
        <v>172</v>
      </c>
      <c r="E128" s="207" t="s">
        <v>5</v>
      </c>
      <c r="F128" s="208" t="s">
        <v>1042</v>
      </c>
      <c r="H128" s="209">
        <v>16.353999999999999</v>
      </c>
      <c r="I128" s="203"/>
      <c r="L128" s="198"/>
      <c r="M128" s="204"/>
      <c r="N128" s="205"/>
      <c r="O128" s="205"/>
      <c r="P128" s="205"/>
      <c r="Q128" s="205"/>
      <c r="R128" s="205"/>
      <c r="S128" s="205"/>
      <c r="T128" s="206"/>
      <c r="AT128" s="207" t="s">
        <v>172</v>
      </c>
      <c r="AU128" s="207" t="s">
        <v>83</v>
      </c>
      <c r="AV128" s="12" t="s">
        <v>83</v>
      </c>
      <c r="AW128" s="12" t="s">
        <v>35</v>
      </c>
      <c r="AX128" s="12" t="s">
        <v>72</v>
      </c>
      <c r="AY128" s="207" t="s">
        <v>161</v>
      </c>
    </row>
    <row r="129" spans="2:51" s="12" customFormat="1" ht="13.5">
      <c r="B129" s="198"/>
      <c r="D129" s="194" t="s">
        <v>172</v>
      </c>
      <c r="E129" s="207" t="s">
        <v>5</v>
      </c>
      <c r="F129" s="208" t="s">
        <v>1043</v>
      </c>
      <c r="H129" s="209">
        <v>58.143999999999998</v>
      </c>
      <c r="I129" s="203"/>
      <c r="L129" s="198"/>
      <c r="M129" s="204"/>
      <c r="N129" s="205"/>
      <c r="O129" s="205"/>
      <c r="P129" s="205"/>
      <c r="Q129" s="205"/>
      <c r="R129" s="205"/>
      <c r="S129" s="205"/>
      <c r="T129" s="206"/>
      <c r="AT129" s="207" t="s">
        <v>172</v>
      </c>
      <c r="AU129" s="207" t="s">
        <v>83</v>
      </c>
      <c r="AV129" s="12" t="s">
        <v>83</v>
      </c>
      <c r="AW129" s="12" t="s">
        <v>35</v>
      </c>
      <c r="AX129" s="12" t="s">
        <v>72</v>
      </c>
      <c r="AY129" s="207" t="s">
        <v>161</v>
      </c>
    </row>
    <row r="130" spans="2:51" s="12" customFormat="1" ht="13.5">
      <c r="B130" s="198"/>
      <c r="D130" s="194" t="s">
        <v>172</v>
      </c>
      <c r="E130" s="207" t="s">
        <v>5</v>
      </c>
      <c r="F130" s="208" t="s">
        <v>1044</v>
      </c>
      <c r="H130" s="209">
        <v>67.197000000000003</v>
      </c>
      <c r="I130" s="203"/>
      <c r="L130" s="198"/>
      <c r="M130" s="204"/>
      <c r="N130" s="205"/>
      <c r="O130" s="205"/>
      <c r="P130" s="205"/>
      <c r="Q130" s="205"/>
      <c r="R130" s="205"/>
      <c r="S130" s="205"/>
      <c r="T130" s="206"/>
      <c r="AT130" s="207" t="s">
        <v>172</v>
      </c>
      <c r="AU130" s="207" t="s">
        <v>83</v>
      </c>
      <c r="AV130" s="12" t="s">
        <v>83</v>
      </c>
      <c r="AW130" s="12" t="s">
        <v>35</v>
      </c>
      <c r="AX130" s="12" t="s">
        <v>72</v>
      </c>
      <c r="AY130" s="207" t="s">
        <v>161</v>
      </c>
    </row>
    <row r="131" spans="2:51" s="12" customFormat="1" ht="13.5">
      <c r="B131" s="198"/>
      <c r="D131" s="194" t="s">
        <v>172</v>
      </c>
      <c r="E131" s="207" t="s">
        <v>5</v>
      </c>
      <c r="F131" s="208" t="s">
        <v>1045</v>
      </c>
      <c r="H131" s="209">
        <v>38.67</v>
      </c>
      <c r="I131" s="203"/>
      <c r="L131" s="198"/>
      <c r="M131" s="204"/>
      <c r="N131" s="205"/>
      <c r="O131" s="205"/>
      <c r="P131" s="205"/>
      <c r="Q131" s="205"/>
      <c r="R131" s="205"/>
      <c r="S131" s="205"/>
      <c r="T131" s="206"/>
      <c r="AT131" s="207" t="s">
        <v>172</v>
      </c>
      <c r="AU131" s="207" t="s">
        <v>83</v>
      </c>
      <c r="AV131" s="12" t="s">
        <v>83</v>
      </c>
      <c r="AW131" s="12" t="s">
        <v>35</v>
      </c>
      <c r="AX131" s="12" t="s">
        <v>72</v>
      </c>
      <c r="AY131" s="207" t="s">
        <v>161</v>
      </c>
    </row>
    <row r="132" spans="2:51" s="12" customFormat="1" ht="13.5">
      <c r="B132" s="198"/>
      <c r="D132" s="194" t="s">
        <v>172</v>
      </c>
      <c r="E132" s="207" t="s">
        <v>5</v>
      </c>
      <c r="F132" s="208" t="s">
        <v>1046</v>
      </c>
      <c r="H132" s="209">
        <v>28.027000000000001</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51" s="12" customFormat="1" ht="13.5">
      <c r="B133" s="198"/>
      <c r="D133" s="194" t="s">
        <v>172</v>
      </c>
      <c r="E133" s="207" t="s">
        <v>5</v>
      </c>
      <c r="F133" s="208" t="s">
        <v>1047</v>
      </c>
      <c r="H133" s="209">
        <v>96.320999999999998</v>
      </c>
      <c r="I133" s="203"/>
      <c r="L133" s="198"/>
      <c r="M133" s="204"/>
      <c r="N133" s="205"/>
      <c r="O133" s="205"/>
      <c r="P133" s="205"/>
      <c r="Q133" s="205"/>
      <c r="R133" s="205"/>
      <c r="S133" s="205"/>
      <c r="T133" s="206"/>
      <c r="AT133" s="207" t="s">
        <v>172</v>
      </c>
      <c r="AU133" s="207" t="s">
        <v>83</v>
      </c>
      <c r="AV133" s="12" t="s">
        <v>83</v>
      </c>
      <c r="AW133" s="12" t="s">
        <v>35</v>
      </c>
      <c r="AX133" s="12" t="s">
        <v>72</v>
      </c>
      <c r="AY133" s="207" t="s">
        <v>161</v>
      </c>
    </row>
    <row r="134" spans="2:51" s="12" customFormat="1" ht="13.5">
      <c r="B134" s="198"/>
      <c r="D134" s="194" t="s">
        <v>172</v>
      </c>
      <c r="E134" s="207" t="s">
        <v>5</v>
      </c>
      <c r="F134" s="208" t="s">
        <v>1048</v>
      </c>
      <c r="H134" s="209">
        <v>53.192</v>
      </c>
      <c r="I134" s="203"/>
      <c r="L134" s="198"/>
      <c r="M134" s="204"/>
      <c r="N134" s="205"/>
      <c r="O134" s="205"/>
      <c r="P134" s="205"/>
      <c r="Q134" s="205"/>
      <c r="R134" s="205"/>
      <c r="S134" s="205"/>
      <c r="T134" s="206"/>
      <c r="AT134" s="207" t="s">
        <v>172</v>
      </c>
      <c r="AU134" s="207" t="s">
        <v>83</v>
      </c>
      <c r="AV134" s="12" t="s">
        <v>83</v>
      </c>
      <c r="AW134" s="12" t="s">
        <v>35</v>
      </c>
      <c r="AX134" s="12" t="s">
        <v>72</v>
      </c>
      <c r="AY134" s="207" t="s">
        <v>161</v>
      </c>
    </row>
    <row r="135" spans="2:51" s="13" customFormat="1" ht="13.5">
      <c r="B135" s="210"/>
      <c r="D135" s="194" t="s">
        <v>172</v>
      </c>
      <c r="E135" s="211" t="s">
        <v>5</v>
      </c>
      <c r="F135" s="212" t="s">
        <v>1049</v>
      </c>
      <c r="H135" s="213">
        <v>405.66899999999998</v>
      </c>
      <c r="I135" s="214"/>
      <c r="L135" s="210"/>
      <c r="M135" s="215"/>
      <c r="N135" s="216"/>
      <c r="O135" s="216"/>
      <c r="P135" s="216"/>
      <c r="Q135" s="216"/>
      <c r="R135" s="216"/>
      <c r="S135" s="216"/>
      <c r="T135" s="217"/>
      <c r="AT135" s="211" t="s">
        <v>172</v>
      </c>
      <c r="AU135" s="211" t="s">
        <v>83</v>
      </c>
      <c r="AV135" s="13" t="s">
        <v>180</v>
      </c>
      <c r="AW135" s="13" t="s">
        <v>35</v>
      </c>
      <c r="AX135" s="13" t="s">
        <v>72</v>
      </c>
      <c r="AY135" s="211" t="s">
        <v>161</v>
      </c>
    </row>
    <row r="136" spans="2:51" s="12" customFormat="1" ht="13.5">
      <c r="B136" s="198"/>
      <c r="D136" s="194" t="s">
        <v>172</v>
      </c>
      <c r="E136" s="207" t="s">
        <v>5</v>
      </c>
      <c r="F136" s="208" t="s">
        <v>5</v>
      </c>
      <c r="H136" s="209">
        <v>0</v>
      </c>
      <c r="I136" s="203"/>
      <c r="L136" s="198"/>
      <c r="M136" s="204"/>
      <c r="N136" s="205"/>
      <c r="O136" s="205"/>
      <c r="P136" s="205"/>
      <c r="Q136" s="205"/>
      <c r="R136" s="205"/>
      <c r="S136" s="205"/>
      <c r="T136" s="206"/>
      <c r="AT136" s="207" t="s">
        <v>172</v>
      </c>
      <c r="AU136" s="207" t="s">
        <v>83</v>
      </c>
      <c r="AV136" s="12" t="s">
        <v>83</v>
      </c>
      <c r="AW136" s="12" t="s">
        <v>35</v>
      </c>
      <c r="AX136" s="12" t="s">
        <v>72</v>
      </c>
      <c r="AY136" s="207" t="s">
        <v>161</v>
      </c>
    </row>
    <row r="137" spans="2:51" s="12" customFormat="1" ht="13.5">
      <c r="B137" s="198"/>
      <c r="D137" s="194" t="s">
        <v>172</v>
      </c>
      <c r="E137" s="207" t="s">
        <v>5</v>
      </c>
      <c r="F137" s="208" t="s">
        <v>1050</v>
      </c>
      <c r="H137" s="209">
        <v>41.6</v>
      </c>
      <c r="I137" s="203"/>
      <c r="L137" s="198"/>
      <c r="M137" s="204"/>
      <c r="N137" s="205"/>
      <c r="O137" s="205"/>
      <c r="P137" s="205"/>
      <c r="Q137" s="205"/>
      <c r="R137" s="205"/>
      <c r="S137" s="205"/>
      <c r="T137" s="206"/>
      <c r="AT137" s="207" t="s">
        <v>172</v>
      </c>
      <c r="AU137" s="207" t="s">
        <v>83</v>
      </c>
      <c r="AV137" s="12" t="s">
        <v>83</v>
      </c>
      <c r="AW137" s="12" t="s">
        <v>35</v>
      </c>
      <c r="AX137" s="12" t="s">
        <v>72</v>
      </c>
      <c r="AY137" s="207" t="s">
        <v>161</v>
      </c>
    </row>
    <row r="138" spans="2:51" s="13" customFormat="1" ht="13.5">
      <c r="B138" s="210"/>
      <c r="D138" s="194" t="s">
        <v>172</v>
      </c>
      <c r="E138" s="211" t="s">
        <v>5</v>
      </c>
      <c r="F138" s="212" t="s">
        <v>1051</v>
      </c>
      <c r="H138" s="213">
        <v>41.6</v>
      </c>
      <c r="I138" s="214"/>
      <c r="L138" s="210"/>
      <c r="M138" s="215"/>
      <c r="N138" s="216"/>
      <c r="O138" s="216"/>
      <c r="P138" s="216"/>
      <c r="Q138" s="216"/>
      <c r="R138" s="216"/>
      <c r="S138" s="216"/>
      <c r="T138" s="217"/>
      <c r="AT138" s="211" t="s">
        <v>172</v>
      </c>
      <c r="AU138" s="211" t="s">
        <v>83</v>
      </c>
      <c r="AV138" s="13" t="s">
        <v>180</v>
      </c>
      <c r="AW138" s="13" t="s">
        <v>35</v>
      </c>
      <c r="AX138" s="13" t="s">
        <v>72</v>
      </c>
      <c r="AY138" s="211" t="s">
        <v>161</v>
      </c>
    </row>
    <row r="139" spans="2:51" s="12" customFormat="1" ht="13.5">
      <c r="B139" s="198"/>
      <c r="D139" s="194" t="s">
        <v>172</v>
      </c>
      <c r="E139" s="207" t="s">
        <v>5</v>
      </c>
      <c r="F139" s="208" t="s">
        <v>5</v>
      </c>
      <c r="H139" s="209">
        <v>0</v>
      </c>
      <c r="I139" s="203"/>
      <c r="L139" s="198"/>
      <c r="M139" s="204"/>
      <c r="N139" s="205"/>
      <c r="O139" s="205"/>
      <c r="P139" s="205"/>
      <c r="Q139" s="205"/>
      <c r="R139" s="205"/>
      <c r="S139" s="205"/>
      <c r="T139" s="206"/>
      <c r="AT139" s="207" t="s">
        <v>172</v>
      </c>
      <c r="AU139" s="207" t="s">
        <v>83</v>
      </c>
      <c r="AV139" s="12" t="s">
        <v>83</v>
      </c>
      <c r="AW139" s="12" t="s">
        <v>35</v>
      </c>
      <c r="AX139" s="12" t="s">
        <v>72</v>
      </c>
      <c r="AY139" s="207" t="s">
        <v>161</v>
      </c>
    </row>
    <row r="140" spans="2:51" s="12" customFormat="1" ht="13.5">
      <c r="B140" s="198"/>
      <c r="D140" s="194" t="s">
        <v>172</v>
      </c>
      <c r="E140" s="207" t="s">
        <v>5</v>
      </c>
      <c r="F140" s="208" t="s">
        <v>1052</v>
      </c>
      <c r="H140" s="209">
        <v>12</v>
      </c>
      <c r="I140" s="203"/>
      <c r="L140" s="198"/>
      <c r="M140" s="204"/>
      <c r="N140" s="205"/>
      <c r="O140" s="205"/>
      <c r="P140" s="205"/>
      <c r="Q140" s="205"/>
      <c r="R140" s="205"/>
      <c r="S140" s="205"/>
      <c r="T140" s="206"/>
      <c r="AT140" s="207" t="s">
        <v>172</v>
      </c>
      <c r="AU140" s="207" t="s">
        <v>83</v>
      </c>
      <c r="AV140" s="12" t="s">
        <v>83</v>
      </c>
      <c r="AW140" s="12" t="s">
        <v>35</v>
      </c>
      <c r="AX140" s="12" t="s">
        <v>72</v>
      </c>
      <c r="AY140" s="207" t="s">
        <v>161</v>
      </c>
    </row>
    <row r="141" spans="2:51" s="13" customFormat="1" ht="13.5">
      <c r="B141" s="210"/>
      <c r="D141" s="194" t="s">
        <v>172</v>
      </c>
      <c r="E141" s="211" t="s">
        <v>5</v>
      </c>
      <c r="F141" s="212" t="s">
        <v>1053</v>
      </c>
      <c r="H141" s="213">
        <v>12</v>
      </c>
      <c r="I141" s="214"/>
      <c r="L141" s="210"/>
      <c r="M141" s="215"/>
      <c r="N141" s="216"/>
      <c r="O141" s="216"/>
      <c r="P141" s="216"/>
      <c r="Q141" s="216"/>
      <c r="R141" s="216"/>
      <c r="S141" s="216"/>
      <c r="T141" s="217"/>
      <c r="AT141" s="211" t="s">
        <v>172</v>
      </c>
      <c r="AU141" s="211" t="s">
        <v>83</v>
      </c>
      <c r="AV141" s="13" t="s">
        <v>180</v>
      </c>
      <c r="AW141" s="13" t="s">
        <v>35</v>
      </c>
      <c r="AX141" s="13" t="s">
        <v>72</v>
      </c>
      <c r="AY141" s="211" t="s">
        <v>161</v>
      </c>
    </row>
    <row r="142" spans="2:51" s="12" customFormat="1" ht="13.5">
      <c r="B142" s="198"/>
      <c r="D142" s="194" t="s">
        <v>172</v>
      </c>
      <c r="E142" s="207" t="s">
        <v>5</v>
      </c>
      <c r="F142" s="208" t="s">
        <v>5</v>
      </c>
      <c r="H142" s="209">
        <v>0</v>
      </c>
      <c r="I142" s="203"/>
      <c r="L142" s="198"/>
      <c r="M142" s="204"/>
      <c r="N142" s="205"/>
      <c r="O142" s="205"/>
      <c r="P142" s="205"/>
      <c r="Q142" s="205"/>
      <c r="R142" s="205"/>
      <c r="S142" s="205"/>
      <c r="T142" s="206"/>
      <c r="AT142" s="207" t="s">
        <v>172</v>
      </c>
      <c r="AU142" s="207" t="s">
        <v>83</v>
      </c>
      <c r="AV142" s="12" t="s">
        <v>83</v>
      </c>
      <c r="AW142" s="12" t="s">
        <v>35</v>
      </c>
      <c r="AX142" s="12" t="s">
        <v>72</v>
      </c>
      <c r="AY142" s="207" t="s">
        <v>161</v>
      </c>
    </row>
    <row r="143" spans="2:51" s="12" customFormat="1" ht="13.5">
      <c r="B143" s="198"/>
      <c r="D143" s="194" t="s">
        <v>172</v>
      </c>
      <c r="E143" s="207" t="s">
        <v>5</v>
      </c>
      <c r="F143" s="208" t="s">
        <v>1054</v>
      </c>
      <c r="H143" s="209">
        <v>-19.800999999999998</v>
      </c>
      <c r="I143" s="203"/>
      <c r="L143" s="198"/>
      <c r="M143" s="204"/>
      <c r="N143" s="205"/>
      <c r="O143" s="205"/>
      <c r="P143" s="205"/>
      <c r="Q143" s="205"/>
      <c r="R143" s="205"/>
      <c r="S143" s="205"/>
      <c r="T143" s="206"/>
      <c r="AT143" s="207" t="s">
        <v>172</v>
      </c>
      <c r="AU143" s="207" t="s">
        <v>83</v>
      </c>
      <c r="AV143" s="12" t="s">
        <v>83</v>
      </c>
      <c r="AW143" s="12" t="s">
        <v>35</v>
      </c>
      <c r="AX143" s="12" t="s">
        <v>72</v>
      </c>
      <c r="AY143" s="207" t="s">
        <v>161</v>
      </c>
    </row>
    <row r="144" spans="2:51" s="13" customFormat="1" ht="13.5">
      <c r="B144" s="210"/>
      <c r="D144" s="194" t="s">
        <v>172</v>
      </c>
      <c r="E144" s="211" t="s">
        <v>5</v>
      </c>
      <c r="F144" s="212" t="s">
        <v>1055</v>
      </c>
      <c r="H144" s="213">
        <v>-19.800999999999998</v>
      </c>
      <c r="I144" s="214"/>
      <c r="L144" s="210"/>
      <c r="M144" s="215"/>
      <c r="N144" s="216"/>
      <c r="O144" s="216"/>
      <c r="P144" s="216"/>
      <c r="Q144" s="216"/>
      <c r="R144" s="216"/>
      <c r="S144" s="216"/>
      <c r="T144" s="217"/>
      <c r="AT144" s="211" t="s">
        <v>172</v>
      </c>
      <c r="AU144" s="211" t="s">
        <v>83</v>
      </c>
      <c r="AV144" s="13" t="s">
        <v>180</v>
      </c>
      <c r="AW144" s="13" t="s">
        <v>35</v>
      </c>
      <c r="AX144" s="13" t="s">
        <v>72</v>
      </c>
      <c r="AY144" s="211" t="s">
        <v>161</v>
      </c>
    </row>
    <row r="145" spans="2:65" s="12" customFormat="1" ht="13.5">
      <c r="B145" s="198"/>
      <c r="D145" s="194" t="s">
        <v>172</v>
      </c>
      <c r="E145" s="207" t="s">
        <v>5</v>
      </c>
      <c r="F145" s="208" t="s">
        <v>5</v>
      </c>
      <c r="H145" s="209">
        <v>0</v>
      </c>
      <c r="I145" s="203"/>
      <c r="L145" s="198"/>
      <c r="M145" s="204"/>
      <c r="N145" s="205"/>
      <c r="O145" s="205"/>
      <c r="P145" s="205"/>
      <c r="Q145" s="205"/>
      <c r="R145" s="205"/>
      <c r="S145" s="205"/>
      <c r="T145" s="206"/>
      <c r="AT145" s="207" t="s">
        <v>172</v>
      </c>
      <c r="AU145" s="207" t="s">
        <v>83</v>
      </c>
      <c r="AV145" s="12" t="s">
        <v>83</v>
      </c>
      <c r="AW145" s="12" t="s">
        <v>35</v>
      </c>
      <c r="AX145" s="12" t="s">
        <v>72</v>
      </c>
      <c r="AY145" s="207" t="s">
        <v>161</v>
      </c>
    </row>
    <row r="146" spans="2:65" s="14" customFormat="1" ht="13.5">
      <c r="B146" s="218"/>
      <c r="D146" s="194" t="s">
        <v>172</v>
      </c>
      <c r="E146" s="237" t="s">
        <v>5</v>
      </c>
      <c r="F146" s="238" t="s">
        <v>211</v>
      </c>
      <c r="H146" s="239">
        <v>446.33499999999998</v>
      </c>
      <c r="I146" s="222"/>
      <c r="L146" s="218"/>
      <c r="M146" s="223"/>
      <c r="N146" s="224"/>
      <c r="O146" s="224"/>
      <c r="P146" s="224"/>
      <c r="Q146" s="224"/>
      <c r="R146" s="224"/>
      <c r="S146" s="224"/>
      <c r="T146" s="225"/>
      <c r="AT146" s="226" t="s">
        <v>172</v>
      </c>
      <c r="AU146" s="226" t="s">
        <v>83</v>
      </c>
      <c r="AV146" s="14" t="s">
        <v>168</v>
      </c>
      <c r="AW146" s="14" t="s">
        <v>35</v>
      </c>
      <c r="AX146" s="14" t="s">
        <v>72</v>
      </c>
      <c r="AY146" s="226" t="s">
        <v>161</v>
      </c>
    </row>
    <row r="147" spans="2:65" s="12" customFormat="1" ht="13.5">
      <c r="B147" s="198"/>
      <c r="D147" s="199" t="s">
        <v>172</v>
      </c>
      <c r="E147" s="200" t="s">
        <v>5</v>
      </c>
      <c r="F147" s="201" t="s">
        <v>1056</v>
      </c>
      <c r="H147" s="202">
        <v>223.16800000000001</v>
      </c>
      <c r="I147" s="203"/>
      <c r="L147" s="198"/>
      <c r="M147" s="204"/>
      <c r="N147" s="205"/>
      <c r="O147" s="205"/>
      <c r="P147" s="205"/>
      <c r="Q147" s="205"/>
      <c r="R147" s="205"/>
      <c r="S147" s="205"/>
      <c r="T147" s="206"/>
      <c r="AT147" s="207" t="s">
        <v>172</v>
      </c>
      <c r="AU147" s="207" t="s">
        <v>83</v>
      </c>
      <c r="AV147" s="12" t="s">
        <v>83</v>
      </c>
      <c r="AW147" s="12" t="s">
        <v>35</v>
      </c>
      <c r="AX147" s="12" t="s">
        <v>80</v>
      </c>
      <c r="AY147" s="207" t="s">
        <v>161</v>
      </c>
    </row>
    <row r="148" spans="2:65" s="1" customFormat="1" ht="31.5" customHeight="1">
      <c r="B148" s="181"/>
      <c r="C148" s="182" t="s">
        <v>226</v>
      </c>
      <c r="D148" s="182" t="s">
        <v>163</v>
      </c>
      <c r="E148" s="183" t="s">
        <v>732</v>
      </c>
      <c r="F148" s="184" t="s">
        <v>733</v>
      </c>
      <c r="G148" s="185" t="s">
        <v>189</v>
      </c>
      <c r="H148" s="186">
        <v>223.16800000000001</v>
      </c>
      <c r="I148" s="187"/>
      <c r="J148" s="188">
        <f>ROUND(I148*H148,2)</f>
        <v>0</v>
      </c>
      <c r="K148" s="184" t="s">
        <v>167</v>
      </c>
      <c r="L148" s="41"/>
      <c r="M148" s="189" t="s">
        <v>5</v>
      </c>
      <c r="N148" s="190" t="s">
        <v>43</v>
      </c>
      <c r="O148" s="42"/>
      <c r="P148" s="191">
        <f>O148*H148</f>
        <v>0</v>
      </c>
      <c r="Q148" s="191">
        <v>0</v>
      </c>
      <c r="R148" s="191">
        <f>Q148*H148</f>
        <v>0</v>
      </c>
      <c r="S148" s="191">
        <v>0</v>
      </c>
      <c r="T148" s="192">
        <f>S148*H148</f>
        <v>0</v>
      </c>
      <c r="AR148" s="24" t="s">
        <v>168</v>
      </c>
      <c r="AT148" s="24" t="s">
        <v>163</v>
      </c>
      <c r="AU148" s="24" t="s">
        <v>83</v>
      </c>
      <c r="AY148" s="24" t="s">
        <v>161</v>
      </c>
      <c r="BE148" s="193">
        <f>IF(N148="základní",J148,0)</f>
        <v>0</v>
      </c>
      <c r="BF148" s="193">
        <f>IF(N148="snížená",J148,0)</f>
        <v>0</v>
      </c>
      <c r="BG148" s="193">
        <f>IF(N148="zákl. přenesená",J148,0)</f>
        <v>0</v>
      </c>
      <c r="BH148" s="193">
        <f>IF(N148="sníž. přenesená",J148,0)</f>
        <v>0</v>
      </c>
      <c r="BI148" s="193">
        <f>IF(N148="nulová",J148,0)</f>
        <v>0</v>
      </c>
      <c r="BJ148" s="24" t="s">
        <v>80</v>
      </c>
      <c r="BK148" s="193">
        <f>ROUND(I148*H148,2)</f>
        <v>0</v>
      </c>
      <c r="BL148" s="24" t="s">
        <v>168</v>
      </c>
      <c r="BM148" s="24" t="s">
        <v>1057</v>
      </c>
    </row>
    <row r="149" spans="2:65" s="1" customFormat="1" ht="175.5">
      <c r="B149" s="41"/>
      <c r="D149" s="194" t="s">
        <v>170</v>
      </c>
      <c r="F149" s="195" t="s">
        <v>724</v>
      </c>
      <c r="I149" s="196"/>
      <c r="L149" s="41"/>
      <c r="M149" s="197"/>
      <c r="N149" s="42"/>
      <c r="O149" s="42"/>
      <c r="P149" s="42"/>
      <c r="Q149" s="42"/>
      <c r="R149" s="42"/>
      <c r="S149" s="42"/>
      <c r="T149" s="70"/>
      <c r="AT149" s="24" t="s">
        <v>170</v>
      </c>
      <c r="AU149" s="24" t="s">
        <v>83</v>
      </c>
    </row>
    <row r="150" spans="2:65" s="12" customFormat="1" ht="13.5">
      <c r="B150" s="198"/>
      <c r="D150" s="194" t="s">
        <v>172</v>
      </c>
      <c r="E150" s="207" t="s">
        <v>5</v>
      </c>
      <c r="F150" s="208" t="s">
        <v>1036</v>
      </c>
      <c r="H150" s="209">
        <v>6.867</v>
      </c>
      <c r="I150" s="203"/>
      <c r="L150" s="198"/>
      <c r="M150" s="204"/>
      <c r="N150" s="205"/>
      <c r="O150" s="205"/>
      <c r="P150" s="205"/>
      <c r="Q150" s="205"/>
      <c r="R150" s="205"/>
      <c r="S150" s="205"/>
      <c r="T150" s="206"/>
      <c r="AT150" s="207" t="s">
        <v>172</v>
      </c>
      <c r="AU150" s="207" t="s">
        <v>83</v>
      </c>
      <c r="AV150" s="12" t="s">
        <v>83</v>
      </c>
      <c r="AW150" s="12" t="s">
        <v>35</v>
      </c>
      <c r="AX150" s="12" t="s">
        <v>72</v>
      </c>
      <c r="AY150" s="207" t="s">
        <v>161</v>
      </c>
    </row>
    <row r="151" spans="2:65" s="13" customFormat="1" ht="13.5">
      <c r="B151" s="210"/>
      <c r="D151" s="194" t="s">
        <v>172</v>
      </c>
      <c r="E151" s="211" t="s">
        <v>5</v>
      </c>
      <c r="F151" s="212" t="s">
        <v>1037</v>
      </c>
      <c r="H151" s="213">
        <v>6.867</v>
      </c>
      <c r="I151" s="214"/>
      <c r="L151" s="210"/>
      <c r="M151" s="215"/>
      <c r="N151" s="216"/>
      <c r="O151" s="216"/>
      <c r="P151" s="216"/>
      <c r="Q151" s="216"/>
      <c r="R151" s="216"/>
      <c r="S151" s="216"/>
      <c r="T151" s="217"/>
      <c r="AT151" s="211" t="s">
        <v>172</v>
      </c>
      <c r="AU151" s="211" t="s">
        <v>83</v>
      </c>
      <c r="AV151" s="13" t="s">
        <v>180</v>
      </c>
      <c r="AW151" s="13" t="s">
        <v>35</v>
      </c>
      <c r="AX151" s="13" t="s">
        <v>72</v>
      </c>
      <c r="AY151" s="211" t="s">
        <v>161</v>
      </c>
    </row>
    <row r="152" spans="2:65" s="12" customFormat="1" ht="13.5">
      <c r="B152" s="198"/>
      <c r="D152" s="194" t="s">
        <v>172</v>
      </c>
      <c r="E152" s="207" t="s">
        <v>5</v>
      </c>
      <c r="F152" s="208" t="s">
        <v>5</v>
      </c>
      <c r="H152" s="209">
        <v>0</v>
      </c>
      <c r="I152" s="203"/>
      <c r="L152" s="198"/>
      <c r="M152" s="204"/>
      <c r="N152" s="205"/>
      <c r="O152" s="205"/>
      <c r="P152" s="205"/>
      <c r="Q152" s="205"/>
      <c r="R152" s="205"/>
      <c r="S152" s="205"/>
      <c r="T152" s="206"/>
      <c r="AT152" s="207" t="s">
        <v>172</v>
      </c>
      <c r="AU152" s="207" t="s">
        <v>83</v>
      </c>
      <c r="AV152" s="12" t="s">
        <v>83</v>
      </c>
      <c r="AW152" s="12" t="s">
        <v>35</v>
      </c>
      <c r="AX152" s="12" t="s">
        <v>72</v>
      </c>
      <c r="AY152" s="207" t="s">
        <v>161</v>
      </c>
    </row>
    <row r="153" spans="2:65" s="12" customFormat="1" ht="13.5">
      <c r="B153" s="198"/>
      <c r="D153" s="194" t="s">
        <v>172</v>
      </c>
      <c r="E153" s="207" t="s">
        <v>5</v>
      </c>
      <c r="F153" s="208" t="s">
        <v>1038</v>
      </c>
      <c r="H153" s="209">
        <v>3.2709999999999999</v>
      </c>
      <c r="I153" s="203"/>
      <c r="L153" s="198"/>
      <c r="M153" s="204"/>
      <c r="N153" s="205"/>
      <c r="O153" s="205"/>
      <c r="P153" s="205"/>
      <c r="Q153" s="205"/>
      <c r="R153" s="205"/>
      <c r="S153" s="205"/>
      <c r="T153" s="206"/>
      <c r="AT153" s="207" t="s">
        <v>172</v>
      </c>
      <c r="AU153" s="207" t="s">
        <v>83</v>
      </c>
      <c r="AV153" s="12" t="s">
        <v>83</v>
      </c>
      <c r="AW153" s="12" t="s">
        <v>35</v>
      </c>
      <c r="AX153" s="12" t="s">
        <v>72</v>
      </c>
      <c r="AY153" s="207" t="s">
        <v>161</v>
      </c>
    </row>
    <row r="154" spans="2:65" s="12" customFormat="1" ht="13.5">
      <c r="B154" s="198"/>
      <c r="D154" s="194" t="s">
        <v>172</v>
      </c>
      <c r="E154" s="207" t="s">
        <v>5</v>
      </c>
      <c r="F154" s="208" t="s">
        <v>1039</v>
      </c>
      <c r="H154" s="209">
        <v>30.920999999999999</v>
      </c>
      <c r="I154" s="203"/>
      <c r="L154" s="198"/>
      <c r="M154" s="204"/>
      <c r="N154" s="205"/>
      <c r="O154" s="205"/>
      <c r="P154" s="205"/>
      <c r="Q154" s="205"/>
      <c r="R154" s="205"/>
      <c r="S154" s="205"/>
      <c r="T154" s="206"/>
      <c r="AT154" s="207" t="s">
        <v>172</v>
      </c>
      <c r="AU154" s="207" t="s">
        <v>83</v>
      </c>
      <c r="AV154" s="12" t="s">
        <v>83</v>
      </c>
      <c r="AW154" s="12" t="s">
        <v>35</v>
      </c>
      <c r="AX154" s="12" t="s">
        <v>72</v>
      </c>
      <c r="AY154" s="207" t="s">
        <v>161</v>
      </c>
    </row>
    <row r="155" spans="2:65" s="12" customFormat="1" ht="13.5">
      <c r="B155" s="198"/>
      <c r="D155" s="194" t="s">
        <v>172</v>
      </c>
      <c r="E155" s="207" t="s">
        <v>5</v>
      </c>
      <c r="F155" s="208" t="s">
        <v>1040</v>
      </c>
      <c r="H155" s="209">
        <v>3.7210000000000001</v>
      </c>
      <c r="I155" s="203"/>
      <c r="L155" s="198"/>
      <c r="M155" s="204"/>
      <c r="N155" s="205"/>
      <c r="O155" s="205"/>
      <c r="P155" s="205"/>
      <c r="Q155" s="205"/>
      <c r="R155" s="205"/>
      <c r="S155" s="205"/>
      <c r="T155" s="206"/>
      <c r="AT155" s="207" t="s">
        <v>172</v>
      </c>
      <c r="AU155" s="207" t="s">
        <v>83</v>
      </c>
      <c r="AV155" s="12" t="s">
        <v>83</v>
      </c>
      <c r="AW155" s="12" t="s">
        <v>35</v>
      </c>
      <c r="AX155" s="12" t="s">
        <v>72</v>
      </c>
      <c r="AY155" s="207" t="s">
        <v>161</v>
      </c>
    </row>
    <row r="156" spans="2:65" s="12" customFormat="1" ht="13.5">
      <c r="B156" s="198"/>
      <c r="D156" s="194" t="s">
        <v>172</v>
      </c>
      <c r="E156" s="207" t="s">
        <v>5</v>
      </c>
      <c r="F156" s="208" t="s">
        <v>1041</v>
      </c>
      <c r="H156" s="209">
        <v>9.8510000000000009</v>
      </c>
      <c r="I156" s="203"/>
      <c r="L156" s="198"/>
      <c r="M156" s="204"/>
      <c r="N156" s="205"/>
      <c r="O156" s="205"/>
      <c r="P156" s="205"/>
      <c r="Q156" s="205"/>
      <c r="R156" s="205"/>
      <c r="S156" s="205"/>
      <c r="T156" s="206"/>
      <c r="AT156" s="207" t="s">
        <v>172</v>
      </c>
      <c r="AU156" s="207" t="s">
        <v>83</v>
      </c>
      <c r="AV156" s="12" t="s">
        <v>83</v>
      </c>
      <c r="AW156" s="12" t="s">
        <v>35</v>
      </c>
      <c r="AX156" s="12" t="s">
        <v>72</v>
      </c>
      <c r="AY156" s="207" t="s">
        <v>161</v>
      </c>
    </row>
    <row r="157" spans="2:65" s="12" customFormat="1" ht="13.5">
      <c r="B157" s="198"/>
      <c r="D157" s="194" t="s">
        <v>172</v>
      </c>
      <c r="E157" s="207" t="s">
        <v>5</v>
      </c>
      <c r="F157" s="208" t="s">
        <v>1042</v>
      </c>
      <c r="H157" s="209">
        <v>16.353999999999999</v>
      </c>
      <c r="I157" s="203"/>
      <c r="L157" s="198"/>
      <c r="M157" s="204"/>
      <c r="N157" s="205"/>
      <c r="O157" s="205"/>
      <c r="P157" s="205"/>
      <c r="Q157" s="205"/>
      <c r="R157" s="205"/>
      <c r="S157" s="205"/>
      <c r="T157" s="206"/>
      <c r="AT157" s="207" t="s">
        <v>172</v>
      </c>
      <c r="AU157" s="207" t="s">
        <v>83</v>
      </c>
      <c r="AV157" s="12" t="s">
        <v>83</v>
      </c>
      <c r="AW157" s="12" t="s">
        <v>35</v>
      </c>
      <c r="AX157" s="12" t="s">
        <v>72</v>
      </c>
      <c r="AY157" s="207" t="s">
        <v>161</v>
      </c>
    </row>
    <row r="158" spans="2:65" s="12" customFormat="1" ht="13.5">
      <c r="B158" s="198"/>
      <c r="D158" s="194" t="s">
        <v>172</v>
      </c>
      <c r="E158" s="207" t="s">
        <v>5</v>
      </c>
      <c r="F158" s="208" t="s">
        <v>1043</v>
      </c>
      <c r="H158" s="209">
        <v>58.143999999999998</v>
      </c>
      <c r="I158" s="203"/>
      <c r="L158" s="198"/>
      <c r="M158" s="204"/>
      <c r="N158" s="205"/>
      <c r="O158" s="205"/>
      <c r="P158" s="205"/>
      <c r="Q158" s="205"/>
      <c r="R158" s="205"/>
      <c r="S158" s="205"/>
      <c r="T158" s="206"/>
      <c r="AT158" s="207" t="s">
        <v>172</v>
      </c>
      <c r="AU158" s="207" t="s">
        <v>83</v>
      </c>
      <c r="AV158" s="12" t="s">
        <v>83</v>
      </c>
      <c r="AW158" s="12" t="s">
        <v>35</v>
      </c>
      <c r="AX158" s="12" t="s">
        <v>72</v>
      </c>
      <c r="AY158" s="207" t="s">
        <v>161</v>
      </c>
    </row>
    <row r="159" spans="2:65" s="12" customFormat="1" ht="13.5">
      <c r="B159" s="198"/>
      <c r="D159" s="194" t="s">
        <v>172</v>
      </c>
      <c r="E159" s="207" t="s">
        <v>5</v>
      </c>
      <c r="F159" s="208" t="s">
        <v>1044</v>
      </c>
      <c r="H159" s="209">
        <v>67.197000000000003</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2" customFormat="1" ht="13.5">
      <c r="B160" s="198"/>
      <c r="D160" s="194" t="s">
        <v>172</v>
      </c>
      <c r="E160" s="207" t="s">
        <v>5</v>
      </c>
      <c r="F160" s="208" t="s">
        <v>1045</v>
      </c>
      <c r="H160" s="209">
        <v>38.67</v>
      </c>
      <c r="I160" s="203"/>
      <c r="L160" s="198"/>
      <c r="M160" s="204"/>
      <c r="N160" s="205"/>
      <c r="O160" s="205"/>
      <c r="P160" s="205"/>
      <c r="Q160" s="205"/>
      <c r="R160" s="205"/>
      <c r="S160" s="205"/>
      <c r="T160" s="206"/>
      <c r="AT160" s="207" t="s">
        <v>172</v>
      </c>
      <c r="AU160" s="207" t="s">
        <v>83</v>
      </c>
      <c r="AV160" s="12" t="s">
        <v>83</v>
      </c>
      <c r="AW160" s="12" t="s">
        <v>35</v>
      </c>
      <c r="AX160" s="12" t="s">
        <v>72</v>
      </c>
      <c r="AY160" s="207" t="s">
        <v>161</v>
      </c>
    </row>
    <row r="161" spans="2:51" s="12" customFormat="1" ht="13.5">
      <c r="B161" s="198"/>
      <c r="D161" s="194" t="s">
        <v>172</v>
      </c>
      <c r="E161" s="207" t="s">
        <v>5</v>
      </c>
      <c r="F161" s="208" t="s">
        <v>1046</v>
      </c>
      <c r="H161" s="209">
        <v>28.027000000000001</v>
      </c>
      <c r="I161" s="203"/>
      <c r="L161" s="198"/>
      <c r="M161" s="204"/>
      <c r="N161" s="205"/>
      <c r="O161" s="205"/>
      <c r="P161" s="205"/>
      <c r="Q161" s="205"/>
      <c r="R161" s="205"/>
      <c r="S161" s="205"/>
      <c r="T161" s="206"/>
      <c r="AT161" s="207" t="s">
        <v>172</v>
      </c>
      <c r="AU161" s="207" t="s">
        <v>83</v>
      </c>
      <c r="AV161" s="12" t="s">
        <v>83</v>
      </c>
      <c r="AW161" s="12" t="s">
        <v>35</v>
      </c>
      <c r="AX161" s="12" t="s">
        <v>72</v>
      </c>
      <c r="AY161" s="207" t="s">
        <v>161</v>
      </c>
    </row>
    <row r="162" spans="2:51" s="12" customFormat="1" ht="13.5">
      <c r="B162" s="198"/>
      <c r="D162" s="194" t="s">
        <v>172</v>
      </c>
      <c r="E162" s="207" t="s">
        <v>5</v>
      </c>
      <c r="F162" s="208" t="s">
        <v>1047</v>
      </c>
      <c r="H162" s="209">
        <v>96.320999999999998</v>
      </c>
      <c r="I162" s="203"/>
      <c r="L162" s="198"/>
      <c r="M162" s="204"/>
      <c r="N162" s="205"/>
      <c r="O162" s="205"/>
      <c r="P162" s="205"/>
      <c r="Q162" s="205"/>
      <c r="R162" s="205"/>
      <c r="S162" s="205"/>
      <c r="T162" s="206"/>
      <c r="AT162" s="207" t="s">
        <v>172</v>
      </c>
      <c r="AU162" s="207" t="s">
        <v>83</v>
      </c>
      <c r="AV162" s="12" t="s">
        <v>83</v>
      </c>
      <c r="AW162" s="12" t="s">
        <v>35</v>
      </c>
      <c r="AX162" s="12" t="s">
        <v>72</v>
      </c>
      <c r="AY162" s="207" t="s">
        <v>161</v>
      </c>
    </row>
    <row r="163" spans="2:51" s="12" customFormat="1" ht="13.5">
      <c r="B163" s="198"/>
      <c r="D163" s="194" t="s">
        <v>172</v>
      </c>
      <c r="E163" s="207" t="s">
        <v>5</v>
      </c>
      <c r="F163" s="208" t="s">
        <v>1048</v>
      </c>
      <c r="H163" s="209">
        <v>53.192</v>
      </c>
      <c r="I163" s="203"/>
      <c r="L163" s="198"/>
      <c r="M163" s="204"/>
      <c r="N163" s="205"/>
      <c r="O163" s="205"/>
      <c r="P163" s="205"/>
      <c r="Q163" s="205"/>
      <c r="R163" s="205"/>
      <c r="S163" s="205"/>
      <c r="T163" s="206"/>
      <c r="AT163" s="207" t="s">
        <v>172</v>
      </c>
      <c r="AU163" s="207" t="s">
        <v>83</v>
      </c>
      <c r="AV163" s="12" t="s">
        <v>83</v>
      </c>
      <c r="AW163" s="12" t="s">
        <v>35</v>
      </c>
      <c r="AX163" s="12" t="s">
        <v>72</v>
      </c>
      <c r="AY163" s="207" t="s">
        <v>161</v>
      </c>
    </row>
    <row r="164" spans="2:51" s="13" customFormat="1" ht="13.5">
      <c r="B164" s="210"/>
      <c r="D164" s="194" t="s">
        <v>172</v>
      </c>
      <c r="E164" s="211" t="s">
        <v>5</v>
      </c>
      <c r="F164" s="212" t="s">
        <v>1049</v>
      </c>
      <c r="H164" s="213">
        <v>405.66899999999998</v>
      </c>
      <c r="I164" s="214"/>
      <c r="L164" s="210"/>
      <c r="M164" s="215"/>
      <c r="N164" s="216"/>
      <c r="O164" s="216"/>
      <c r="P164" s="216"/>
      <c r="Q164" s="216"/>
      <c r="R164" s="216"/>
      <c r="S164" s="216"/>
      <c r="T164" s="217"/>
      <c r="AT164" s="211" t="s">
        <v>172</v>
      </c>
      <c r="AU164" s="211" t="s">
        <v>83</v>
      </c>
      <c r="AV164" s="13" t="s">
        <v>180</v>
      </c>
      <c r="AW164" s="13" t="s">
        <v>35</v>
      </c>
      <c r="AX164" s="13" t="s">
        <v>72</v>
      </c>
      <c r="AY164" s="211" t="s">
        <v>161</v>
      </c>
    </row>
    <row r="165" spans="2:51" s="12" customFormat="1" ht="13.5">
      <c r="B165" s="198"/>
      <c r="D165" s="194" t="s">
        <v>172</v>
      </c>
      <c r="E165" s="207" t="s">
        <v>5</v>
      </c>
      <c r="F165" s="208" t="s">
        <v>5</v>
      </c>
      <c r="H165" s="209">
        <v>0</v>
      </c>
      <c r="I165" s="203"/>
      <c r="L165" s="198"/>
      <c r="M165" s="204"/>
      <c r="N165" s="205"/>
      <c r="O165" s="205"/>
      <c r="P165" s="205"/>
      <c r="Q165" s="205"/>
      <c r="R165" s="205"/>
      <c r="S165" s="205"/>
      <c r="T165" s="206"/>
      <c r="AT165" s="207" t="s">
        <v>172</v>
      </c>
      <c r="AU165" s="207" t="s">
        <v>83</v>
      </c>
      <c r="AV165" s="12" t="s">
        <v>83</v>
      </c>
      <c r="AW165" s="12" t="s">
        <v>35</v>
      </c>
      <c r="AX165" s="12" t="s">
        <v>72</v>
      </c>
      <c r="AY165" s="207" t="s">
        <v>161</v>
      </c>
    </row>
    <row r="166" spans="2:51" s="12" customFormat="1" ht="13.5">
      <c r="B166" s="198"/>
      <c r="D166" s="194" t="s">
        <v>172</v>
      </c>
      <c r="E166" s="207" t="s">
        <v>5</v>
      </c>
      <c r="F166" s="208" t="s">
        <v>1050</v>
      </c>
      <c r="H166" s="209">
        <v>41.6</v>
      </c>
      <c r="I166" s="203"/>
      <c r="L166" s="198"/>
      <c r="M166" s="204"/>
      <c r="N166" s="205"/>
      <c r="O166" s="205"/>
      <c r="P166" s="205"/>
      <c r="Q166" s="205"/>
      <c r="R166" s="205"/>
      <c r="S166" s="205"/>
      <c r="T166" s="206"/>
      <c r="AT166" s="207" t="s">
        <v>172</v>
      </c>
      <c r="AU166" s="207" t="s">
        <v>83</v>
      </c>
      <c r="AV166" s="12" t="s">
        <v>83</v>
      </c>
      <c r="AW166" s="12" t="s">
        <v>35</v>
      </c>
      <c r="AX166" s="12" t="s">
        <v>72</v>
      </c>
      <c r="AY166" s="207" t="s">
        <v>161</v>
      </c>
    </row>
    <row r="167" spans="2:51" s="13" customFormat="1" ht="13.5">
      <c r="B167" s="210"/>
      <c r="D167" s="194" t="s">
        <v>172</v>
      </c>
      <c r="E167" s="211" t="s">
        <v>5</v>
      </c>
      <c r="F167" s="212" t="s">
        <v>1051</v>
      </c>
      <c r="H167" s="213">
        <v>41.6</v>
      </c>
      <c r="I167" s="214"/>
      <c r="L167" s="210"/>
      <c r="M167" s="215"/>
      <c r="N167" s="216"/>
      <c r="O167" s="216"/>
      <c r="P167" s="216"/>
      <c r="Q167" s="216"/>
      <c r="R167" s="216"/>
      <c r="S167" s="216"/>
      <c r="T167" s="217"/>
      <c r="AT167" s="211" t="s">
        <v>172</v>
      </c>
      <c r="AU167" s="211" t="s">
        <v>83</v>
      </c>
      <c r="AV167" s="13" t="s">
        <v>180</v>
      </c>
      <c r="AW167" s="13" t="s">
        <v>35</v>
      </c>
      <c r="AX167" s="13" t="s">
        <v>72</v>
      </c>
      <c r="AY167" s="211" t="s">
        <v>161</v>
      </c>
    </row>
    <row r="168" spans="2:51" s="12" customFormat="1" ht="13.5">
      <c r="B168" s="198"/>
      <c r="D168" s="194" t="s">
        <v>172</v>
      </c>
      <c r="E168" s="207" t="s">
        <v>5</v>
      </c>
      <c r="F168" s="208" t="s">
        <v>5</v>
      </c>
      <c r="H168" s="209">
        <v>0</v>
      </c>
      <c r="I168" s="203"/>
      <c r="L168" s="198"/>
      <c r="M168" s="204"/>
      <c r="N168" s="205"/>
      <c r="O168" s="205"/>
      <c r="P168" s="205"/>
      <c r="Q168" s="205"/>
      <c r="R168" s="205"/>
      <c r="S168" s="205"/>
      <c r="T168" s="206"/>
      <c r="AT168" s="207" t="s">
        <v>172</v>
      </c>
      <c r="AU168" s="207" t="s">
        <v>83</v>
      </c>
      <c r="AV168" s="12" t="s">
        <v>83</v>
      </c>
      <c r="AW168" s="12" t="s">
        <v>35</v>
      </c>
      <c r="AX168" s="12" t="s">
        <v>72</v>
      </c>
      <c r="AY168" s="207" t="s">
        <v>161</v>
      </c>
    </row>
    <row r="169" spans="2:51" s="12" customFormat="1" ht="13.5">
      <c r="B169" s="198"/>
      <c r="D169" s="194" t="s">
        <v>172</v>
      </c>
      <c r="E169" s="207" t="s">
        <v>5</v>
      </c>
      <c r="F169" s="208" t="s">
        <v>1052</v>
      </c>
      <c r="H169" s="209">
        <v>12</v>
      </c>
      <c r="I169" s="203"/>
      <c r="L169" s="198"/>
      <c r="M169" s="204"/>
      <c r="N169" s="205"/>
      <c r="O169" s="205"/>
      <c r="P169" s="205"/>
      <c r="Q169" s="205"/>
      <c r="R169" s="205"/>
      <c r="S169" s="205"/>
      <c r="T169" s="206"/>
      <c r="AT169" s="207" t="s">
        <v>172</v>
      </c>
      <c r="AU169" s="207" t="s">
        <v>83</v>
      </c>
      <c r="AV169" s="12" t="s">
        <v>83</v>
      </c>
      <c r="AW169" s="12" t="s">
        <v>35</v>
      </c>
      <c r="AX169" s="12" t="s">
        <v>72</v>
      </c>
      <c r="AY169" s="207" t="s">
        <v>161</v>
      </c>
    </row>
    <row r="170" spans="2:51" s="13" customFormat="1" ht="13.5">
      <c r="B170" s="210"/>
      <c r="D170" s="194" t="s">
        <v>172</v>
      </c>
      <c r="E170" s="211" t="s">
        <v>5</v>
      </c>
      <c r="F170" s="212" t="s">
        <v>1053</v>
      </c>
      <c r="H170" s="213">
        <v>12</v>
      </c>
      <c r="I170" s="214"/>
      <c r="L170" s="210"/>
      <c r="M170" s="215"/>
      <c r="N170" s="216"/>
      <c r="O170" s="216"/>
      <c r="P170" s="216"/>
      <c r="Q170" s="216"/>
      <c r="R170" s="216"/>
      <c r="S170" s="216"/>
      <c r="T170" s="217"/>
      <c r="AT170" s="211" t="s">
        <v>172</v>
      </c>
      <c r="AU170" s="211" t="s">
        <v>83</v>
      </c>
      <c r="AV170" s="13" t="s">
        <v>180</v>
      </c>
      <c r="AW170" s="13" t="s">
        <v>35</v>
      </c>
      <c r="AX170" s="13" t="s">
        <v>72</v>
      </c>
      <c r="AY170" s="211" t="s">
        <v>161</v>
      </c>
    </row>
    <row r="171" spans="2:51" s="12" customFormat="1" ht="13.5">
      <c r="B171" s="198"/>
      <c r="D171" s="194" t="s">
        <v>172</v>
      </c>
      <c r="E171" s="207" t="s">
        <v>5</v>
      </c>
      <c r="F171" s="208" t="s">
        <v>5</v>
      </c>
      <c r="H171" s="209">
        <v>0</v>
      </c>
      <c r="I171" s="203"/>
      <c r="L171" s="198"/>
      <c r="M171" s="204"/>
      <c r="N171" s="205"/>
      <c r="O171" s="205"/>
      <c r="P171" s="205"/>
      <c r="Q171" s="205"/>
      <c r="R171" s="205"/>
      <c r="S171" s="205"/>
      <c r="T171" s="206"/>
      <c r="AT171" s="207" t="s">
        <v>172</v>
      </c>
      <c r="AU171" s="207" t="s">
        <v>83</v>
      </c>
      <c r="AV171" s="12" t="s">
        <v>83</v>
      </c>
      <c r="AW171" s="12" t="s">
        <v>35</v>
      </c>
      <c r="AX171" s="12" t="s">
        <v>72</v>
      </c>
      <c r="AY171" s="207" t="s">
        <v>161</v>
      </c>
    </row>
    <row r="172" spans="2:51" s="12" customFormat="1" ht="13.5">
      <c r="B172" s="198"/>
      <c r="D172" s="194" t="s">
        <v>172</v>
      </c>
      <c r="E172" s="207" t="s">
        <v>5</v>
      </c>
      <c r="F172" s="208" t="s">
        <v>1054</v>
      </c>
      <c r="H172" s="209">
        <v>-19.800999999999998</v>
      </c>
      <c r="I172" s="203"/>
      <c r="L172" s="198"/>
      <c r="M172" s="204"/>
      <c r="N172" s="205"/>
      <c r="O172" s="205"/>
      <c r="P172" s="205"/>
      <c r="Q172" s="205"/>
      <c r="R172" s="205"/>
      <c r="S172" s="205"/>
      <c r="T172" s="206"/>
      <c r="AT172" s="207" t="s">
        <v>172</v>
      </c>
      <c r="AU172" s="207" t="s">
        <v>83</v>
      </c>
      <c r="AV172" s="12" t="s">
        <v>83</v>
      </c>
      <c r="AW172" s="12" t="s">
        <v>35</v>
      </c>
      <c r="AX172" s="12" t="s">
        <v>72</v>
      </c>
      <c r="AY172" s="207" t="s">
        <v>161</v>
      </c>
    </row>
    <row r="173" spans="2:51" s="13" customFormat="1" ht="13.5">
      <c r="B173" s="210"/>
      <c r="D173" s="194" t="s">
        <v>172</v>
      </c>
      <c r="E173" s="211" t="s">
        <v>5</v>
      </c>
      <c r="F173" s="212" t="s">
        <v>1055</v>
      </c>
      <c r="H173" s="213">
        <v>-19.800999999999998</v>
      </c>
      <c r="I173" s="214"/>
      <c r="L173" s="210"/>
      <c r="M173" s="215"/>
      <c r="N173" s="216"/>
      <c r="O173" s="216"/>
      <c r="P173" s="216"/>
      <c r="Q173" s="216"/>
      <c r="R173" s="216"/>
      <c r="S173" s="216"/>
      <c r="T173" s="217"/>
      <c r="AT173" s="211" t="s">
        <v>172</v>
      </c>
      <c r="AU173" s="211" t="s">
        <v>83</v>
      </c>
      <c r="AV173" s="13" t="s">
        <v>180</v>
      </c>
      <c r="AW173" s="13" t="s">
        <v>35</v>
      </c>
      <c r="AX173" s="13" t="s">
        <v>72</v>
      </c>
      <c r="AY173" s="211" t="s">
        <v>161</v>
      </c>
    </row>
    <row r="174" spans="2:51" s="12" customFormat="1" ht="13.5">
      <c r="B174" s="198"/>
      <c r="D174" s="194" t="s">
        <v>172</v>
      </c>
      <c r="E174" s="207" t="s">
        <v>5</v>
      </c>
      <c r="F174" s="208" t="s">
        <v>5</v>
      </c>
      <c r="H174" s="209">
        <v>0</v>
      </c>
      <c r="I174" s="203"/>
      <c r="L174" s="198"/>
      <c r="M174" s="204"/>
      <c r="N174" s="205"/>
      <c r="O174" s="205"/>
      <c r="P174" s="205"/>
      <c r="Q174" s="205"/>
      <c r="R174" s="205"/>
      <c r="S174" s="205"/>
      <c r="T174" s="206"/>
      <c r="AT174" s="207" t="s">
        <v>172</v>
      </c>
      <c r="AU174" s="207" t="s">
        <v>83</v>
      </c>
      <c r="AV174" s="12" t="s">
        <v>83</v>
      </c>
      <c r="AW174" s="12" t="s">
        <v>35</v>
      </c>
      <c r="AX174" s="12" t="s">
        <v>72</v>
      </c>
      <c r="AY174" s="207" t="s">
        <v>161</v>
      </c>
    </row>
    <row r="175" spans="2:51" s="14" customFormat="1" ht="13.5">
      <c r="B175" s="218"/>
      <c r="D175" s="194" t="s">
        <v>172</v>
      </c>
      <c r="E175" s="237" t="s">
        <v>5</v>
      </c>
      <c r="F175" s="238" t="s">
        <v>211</v>
      </c>
      <c r="H175" s="239">
        <v>446.33499999999998</v>
      </c>
      <c r="I175" s="222"/>
      <c r="L175" s="218"/>
      <c r="M175" s="223"/>
      <c r="N175" s="224"/>
      <c r="O175" s="224"/>
      <c r="P175" s="224"/>
      <c r="Q175" s="224"/>
      <c r="R175" s="224"/>
      <c r="S175" s="224"/>
      <c r="T175" s="225"/>
      <c r="AT175" s="226" t="s">
        <v>172</v>
      </c>
      <c r="AU175" s="226" t="s">
        <v>83</v>
      </c>
      <c r="AV175" s="14" t="s">
        <v>168</v>
      </c>
      <c r="AW175" s="14" t="s">
        <v>35</v>
      </c>
      <c r="AX175" s="14" t="s">
        <v>72</v>
      </c>
      <c r="AY175" s="226" t="s">
        <v>161</v>
      </c>
    </row>
    <row r="176" spans="2:51" s="12" customFormat="1" ht="13.5">
      <c r="B176" s="198"/>
      <c r="D176" s="199" t="s">
        <v>172</v>
      </c>
      <c r="E176" s="200" t="s">
        <v>5</v>
      </c>
      <c r="F176" s="201" t="s">
        <v>1056</v>
      </c>
      <c r="H176" s="202">
        <v>223.16800000000001</v>
      </c>
      <c r="I176" s="203"/>
      <c r="L176" s="198"/>
      <c r="M176" s="204"/>
      <c r="N176" s="205"/>
      <c r="O176" s="205"/>
      <c r="P176" s="205"/>
      <c r="Q176" s="205"/>
      <c r="R176" s="205"/>
      <c r="S176" s="205"/>
      <c r="T176" s="206"/>
      <c r="AT176" s="207" t="s">
        <v>172</v>
      </c>
      <c r="AU176" s="207" t="s">
        <v>83</v>
      </c>
      <c r="AV176" s="12" t="s">
        <v>83</v>
      </c>
      <c r="AW176" s="12" t="s">
        <v>35</v>
      </c>
      <c r="AX176" s="12" t="s">
        <v>80</v>
      </c>
      <c r="AY176" s="207" t="s">
        <v>161</v>
      </c>
    </row>
    <row r="177" spans="2:65" s="1" customFormat="1" ht="31.5" customHeight="1">
      <c r="B177" s="181"/>
      <c r="C177" s="182" t="s">
        <v>233</v>
      </c>
      <c r="D177" s="182" t="s">
        <v>163</v>
      </c>
      <c r="E177" s="183" t="s">
        <v>735</v>
      </c>
      <c r="F177" s="184" t="s">
        <v>736</v>
      </c>
      <c r="G177" s="185" t="s">
        <v>189</v>
      </c>
      <c r="H177" s="186">
        <v>223.16800000000001</v>
      </c>
      <c r="I177" s="187"/>
      <c r="J177" s="188">
        <f>ROUND(I177*H177,2)</f>
        <v>0</v>
      </c>
      <c r="K177" s="184" t="s">
        <v>167</v>
      </c>
      <c r="L177" s="41"/>
      <c r="M177" s="189" t="s">
        <v>5</v>
      </c>
      <c r="N177" s="190" t="s">
        <v>43</v>
      </c>
      <c r="O177" s="42"/>
      <c r="P177" s="191">
        <f>O177*H177</f>
        <v>0</v>
      </c>
      <c r="Q177" s="191">
        <v>0</v>
      </c>
      <c r="R177" s="191">
        <f>Q177*H177</f>
        <v>0</v>
      </c>
      <c r="S177" s="191">
        <v>0</v>
      </c>
      <c r="T177" s="192">
        <f>S177*H177</f>
        <v>0</v>
      </c>
      <c r="AR177" s="24" t="s">
        <v>168</v>
      </c>
      <c r="AT177" s="24" t="s">
        <v>163</v>
      </c>
      <c r="AU177" s="24" t="s">
        <v>83</v>
      </c>
      <c r="AY177" s="24" t="s">
        <v>161</v>
      </c>
      <c r="BE177" s="193">
        <f>IF(N177="základní",J177,0)</f>
        <v>0</v>
      </c>
      <c r="BF177" s="193">
        <f>IF(N177="snížená",J177,0)</f>
        <v>0</v>
      </c>
      <c r="BG177" s="193">
        <f>IF(N177="zákl. přenesená",J177,0)</f>
        <v>0</v>
      </c>
      <c r="BH177" s="193">
        <f>IF(N177="sníž. přenesená",J177,0)</f>
        <v>0</v>
      </c>
      <c r="BI177" s="193">
        <f>IF(N177="nulová",J177,0)</f>
        <v>0</v>
      </c>
      <c r="BJ177" s="24" t="s">
        <v>80</v>
      </c>
      <c r="BK177" s="193">
        <f>ROUND(I177*H177,2)</f>
        <v>0</v>
      </c>
      <c r="BL177" s="24" t="s">
        <v>168</v>
      </c>
      <c r="BM177" s="24" t="s">
        <v>1058</v>
      </c>
    </row>
    <row r="178" spans="2:65" s="1" customFormat="1" ht="175.5">
      <c r="B178" s="41"/>
      <c r="D178" s="194" t="s">
        <v>170</v>
      </c>
      <c r="F178" s="195" t="s">
        <v>724</v>
      </c>
      <c r="I178" s="196"/>
      <c r="L178" s="41"/>
      <c r="M178" s="197"/>
      <c r="N178" s="42"/>
      <c r="O178" s="42"/>
      <c r="P178" s="42"/>
      <c r="Q178" s="42"/>
      <c r="R178" s="42"/>
      <c r="S178" s="42"/>
      <c r="T178" s="70"/>
      <c r="AT178" s="24" t="s">
        <v>170</v>
      </c>
      <c r="AU178" s="24" t="s">
        <v>83</v>
      </c>
    </row>
    <row r="179" spans="2:65" s="12" customFormat="1" ht="13.5">
      <c r="B179" s="198"/>
      <c r="D179" s="194" t="s">
        <v>172</v>
      </c>
      <c r="E179" s="207" t="s">
        <v>5</v>
      </c>
      <c r="F179" s="208" t="s">
        <v>1036</v>
      </c>
      <c r="H179" s="209">
        <v>6.867</v>
      </c>
      <c r="I179" s="203"/>
      <c r="L179" s="198"/>
      <c r="M179" s="204"/>
      <c r="N179" s="205"/>
      <c r="O179" s="205"/>
      <c r="P179" s="205"/>
      <c r="Q179" s="205"/>
      <c r="R179" s="205"/>
      <c r="S179" s="205"/>
      <c r="T179" s="206"/>
      <c r="AT179" s="207" t="s">
        <v>172</v>
      </c>
      <c r="AU179" s="207" t="s">
        <v>83</v>
      </c>
      <c r="AV179" s="12" t="s">
        <v>83</v>
      </c>
      <c r="AW179" s="12" t="s">
        <v>35</v>
      </c>
      <c r="AX179" s="12" t="s">
        <v>72</v>
      </c>
      <c r="AY179" s="207" t="s">
        <v>161</v>
      </c>
    </row>
    <row r="180" spans="2:65" s="13" customFormat="1" ht="13.5">
      <c r="B180" s="210"/>
      <c r="D180" s="194" t="s">
        <v>172</v>
      </c>
      <c r="E180" s="211" t="s">
        <v>5</v>
      </c>
      <c r="F180" s="212" t="s">
        <v>1037</v>
      </c>
      <c r="H180" s="213">
        <v>6.867</v>
      </c>
      <c r="I180" s="214"/>
      <c r="L180" s="210"/>
      <c r="M180" s="215"/>
      <c r="N180" s="216"/>
      <c r="O180" s="216"/>
      <c r="P180" s="216"/>
      <c r="Q180" s="216"/>
      <c r="R180" s="216"/>
      <c r="S180" s="216"/>
      <c r="T180" s="217"/>
      <c r="AT180" s="211" t="s">
        <v>172</v>
      </c>
      <c r="AU180" s="211" t="s">
        <v>83</v>
      </c>
      <c r="AV180" s="13" t="s">
        <v>180</v>
      </c>
      <c r="AW180" s="13" t="s">
        <v>35</v>
      </c>
      <c r="AX180" s="13" t="s">
        <v>72</v>
      </c>
      <c r="AY180" s="211" t="s">
        <v>161</v>
      </c>
    </row>
    <row r="181" spans="2:65" s="12" customFormat="1" ht="13.5">
      <c r="B181" s="198"/>
      <c r="D181" s="194" t="s">
        <v>172</v>
      </c>
      <c r="E181" s="207" t="s">
        <v>5</v>
      </c>
      <c r="F181" s="208" t="s">
        <v>5</v>
      </c>
      <c r="H181" s="209">
        <v>0</v>
      </c>
      <c r="I181" s="203"/>
      <c r="L181" s="198"/>
      <c r="M181" s="204"/>
      <c r="N181" s="205"/>
      <c r="O181" s="205"/>
      <c r="P181" s="205"/>
      <c r="Q181" s="205"/>
      <c r="R181" s="205"/>
      <c r="S181" s="205"/>
      <c r="T181" s="206"/>
      <c r="AT181" s="207" t="s">
        <v>172</v>
      </c>
      <c r="AU181" s="207" t="s">
        <v>83</v>
      </c>
      <c r="AV181" s="12" t="s">
        <v>83</v>
      </c>
      <c r="AW181" s="12" t="s">
        <v>35</v>
      </c>
      <c r="AX181" s="12" t="s">
        <v>72</v>
      </c>
      <c r="AY181" s="207" t="s">
        <v>161</v>
      </c>
    </row>
    <row r="182" spans="2:65" s="12" customFormat="1" ht="13.5">
      <c r="B182" s="198"/>
      <c r="D182" s="194" t="s">
        <v>172</v>
      </c>
      <c r="E182" s="207" t="s">
        <v>5</v>
      </c>
      <c r="F182" s="208" t="s">
        <v>1038</v>
      </c>
      <c r="H182" s="209">
        <v>3.2709999999999999</v>
      </c>
      <c r="I182" s="203"/>
      <c r="L182" s="198"/>
      <c r="M182" s="204"/>
      <c r="N182" s="205"/>
      <c r="O182" s="205"/>
      <c r="P182" s="205"/>
      <c r="Q182" s="205"/>
      <c r="R182" s="205"/>
      <c r="S182" s="205"/>
      <c r="T182" s="206"/>
      <c r="AT182" s="207" t="s">
        <v>172</v>
      </c>
      <c r="AU182" s="207" t="s">
        <v>83</v>
      </c>
      <c r="AV182" s="12" t="s">
        <v>83</v>
      </c>
      <c r="AW182" s="12" t="s">
        <v>35</v>
      </c>
      <c r="AX182" s="12" t="s">
        <v>72</v>
      </c>
      <c r="AY182" s="207" t="s">
        <v>161</v>
      </c>
    </row>
    <row r="183" spans="2:65" s="12" customFormat="1" ht="13.5">
      <c r="B183" s="198"/>
      <c r="D183" s="194" t="s">
        <v>172</v>
      </c>
      <c r="E183" s="207" t="s">
        <v>5</v>
      </c>
      <c r="F183" s="208" t="s">
        <v>1039</v>
      </c>
      <c r="H183" s="209">
        <v>30.920999999999999</v>
      </c>
      <c r="I183" s="203"/>
      <c r="L183" s="198"/>
      <c r="M183" s="204"/>
      <c r="N183" s="205"/>
      <c r="O183" s="205"/>
      <c r="P183" s="205"/>
      <c r="Q183" s="205"/>
      <c r="R183" s="205"/>
      <c r="S183" s="205"/>
      <c r="T183" s="206"/>
      <c r="AT183" s="207" t="s">
        <v>172</v>
      </c>
      <c r="AU183" s="207" t="s">
        <v>83</v>
      </c>
      <c r="AV183" s="12" t="s">
        <v>83</v>
      </c>
      <c r="AW183" s="12" t="s">
        <v>35</v>
      </c>
      <c r="AX183" s="12" t="s">
        <v>72</v>
      </c>
      <c r="AY183" s="207" t="s">
        <v>161</v>
      </c>
    </row>
    <row r="184" spans="2:65" s="12" customFormat="1" ht="13.5">
      <c r="B184" s="198"/>
      <c r="D184" s="194" t="s">
        <v>172</v>
      </c>
      <c r="E184" s="207" t="s">
        <v>5</v>
      </c>
      <c r="F184" s="208" t="s">
        <v>1040</v>
      </c>
      <c r="H184" s="209">
        <v>3.7210000000000001</v>
      </c>
      <c r="I184" s="203"/>
      <c r="L184" s="198"/>
      <c r="M184" s="204"/>
      <c r="N184" s="205"/>
      <c r="O184" s="205"/>
      <c r="P184" s="205"/>
      <c r="Q184" s="205"/>
      <c r="R184" s="205"/>
      <c r="S184" s="205"/>
      <c r="T184" s="206"/>
      <c r="AT184" s="207" t="s">
        <v>172</v>
      </c>
      <c r="AU184" s="207" t="s">
        <v>83</v>
      </c>
      <c r="AV184" s="12" t="s">
        <v>83</v>
      </c>
      <c r="AW184" s="12" t="s">
        <v>35</v>
      </c>
      <c r="AX184" s="12" t="s">
        <v>72</v>
      </c>
      <c r="AY184" s="207" t="s">
        <v>161</v>
      </c>
    </row>
    <row r="185" spans="2:65" s="12" customFormat="1" ht="13.5">
      <c r="B185" s="198"/>
      <c r="D185" s="194" t="s">
        <v>172</v>
      </c>
      <c r="E185" s="207" t="s">
        <v>5</v>
      </c>
      <c r="F185" s="208" t="s">
        <v>1041</v>
      </c>
      <c r="H185" s="209">
        <v>9.8510000000000009</v>
      </c>
      <c r="I185" s="203"/>
      <c r="L185" s="198"/>
      <c r="M185" s="204"/>
      <c r="N185" s="205"/>
      <c r="O185" s="205"/>
      <c r="P185" s="205"/>
      <c r="Q185" s="205"/>
      <c r="R185" s="205"/>
      <c r="S185" s="205"/>
      <c r="T185" s="206"/>
      <c r="AT185" s="207" t="s">
        <v>172</v>
      </c>
      <c r="AU185" s="207" t="s">
        <v>83</v>
      </c>
      <c r="AV185" s="12" t="s">
        <v>83</v>
      </c>
      <c r="AW185" s="12" t="s">
        <v>35</v>
      </c>
      <c r="AX185" s="12" t="s">
        <v>72</v>
      </c>
      <c r="AY185" s="207" t="s">
        <v>161</v>
      </c>
    </row>
    <row r="186" spans="2:65" s="12" customFormat="1" ht="13.5">
      <c r="B186" s="198"/>
      <c r="D186" s="194" t="s">
        <v>172</v>
      </c>
      <c r="E186" s="207" t="s">
        <v>5</v>
      </c>
      <c r="F186" s="208" t="s">
        <v>1042</v>
      </c>
      <c r="H186" s="209">
        <v>16.353999999999999</v>
      </c>
      <c r="I186" s="203"/>
      <c r="L186" s="198"/>
      <c r="M186" s="204"/>
      <c r="N186" s="205"/>
      <c r="O186" s="205"/>
      <c r="P186" s="205"/>
      <c r="Q186" s="205"/>
      <c r="R186" s="205"/>
      <c r="S186" s="205"/>
      <c r="T186" s="206"/>
      <c r="AT186" s="207" t="s">
        <v>172</v>
      </c>
      <c r="AU186" s="207" t="s">
        <v>83</v>
      </c>
      <c r="AV186" s="12" t="s">
        <v>83</v>
      </c>
      <c r="AW186" s="12" t="s">
        <v>35</v>
      </c>
      <c r="AX186" s="12" t="s">
        <v>72</v>
      </c>
      <c r="AY186" s="207" t="s">
        <v>161</v>
      </c>
    </row>
    <row r="187" spans="2:65" s="12" customFormat="1" ht="13.5">
      <c r="B187" s="198"/>
      <c r="D187" s="194" t="s">
        <v>172</v>
      </c>
      <c r="E187" s="207" t="s">
        <v>5</v>
      </c>
      <c r="F187" s="208" t="s">
        <v>1043</v>
      </c>
      <c r="H187" s="209">
        <v>58.143999999999998</v>
      </c>
      <c r="I187" s="203"/>
      <c r="L187" s="198"/>
      <c r="M187" s="204"/>
      <c r="N187" s="205"/>
      <c r="O187" s="205"/>
      <c r="P187" s="205"/>
      <c r="Q187" s="205"/>
      <c r="R187" s="205"/>
      <c r="S187" s="205"/>
      <c r="T187" s="206"/>
      <c r="AT187" s="207" t="s">
        <v>172</v>
      </c>
      <c r="AU187" s="207" t="s">
        <v>83</v>
      </c>
      <c r="AV187" s="12" t="s">
        <v>83</v>
      </c>
      <c r="AW187" s="12" t="s">
        <v>35</v>
      </c>
      <c r="AX187" s="12" t="s">
        <v>72</v>
      </c>
      <c r="AY187" s="207" t="s">
        <v>161</v>
      </c>
    </row>
    <row r="188" spans="2:65" s="12" customFormat="1" ht="13.5">
      <c r="B188" s="198"/>
      <c r="D188" s="194" t="s">
        <v>172</v>
      </c>
      <c r="E188" s="207" t="s">
        <v>5</v>
      </c>
      <c r="F188" s="208" t="s">
        <v>1044</v>
      </c>
      <c r="H188" s="209">
        <v>67.197000000000003</v>
      </c>
      <c r="I188" s="203"/>
      <c r="L188" s="198"/>
      <c r="M188" s="204"/>
      <c r="N188" s="205"/>
      <c r="O188" s="205"/>
      <c r="P188" s="205"/>
      <c r="Q188" s="205"/>
      <c r="R188" s="205"/>
      <c r="S188" s="205"/>
      <c r="T188" s="206"/>
      <c r="AT188" s="207" t="s">
        <v>172</v>
      </c>
      <c r="AU188" s="207" t="s">
        <v>83</v>
      </c>
      <c r="AV188" s="12" t="s">
        <v>83</v>
      </c>
      <c r="AW188" s="12" t="s">
        <v>35</v>
      </c>
      <c r="AX188" s="12" t="s">
        <v>72</v>
      </c>
      <c r="AY188" s="207" t="s">
        <v>161</v>
      </c>
    </row>
    <row r="189" spans="2:65" s="12" customFormat="1" ht="13.5">
      <c r="B189" s="198"/>
      <c r="D189" s="194" t="s">
        <v>172</v>
      </c>
      <c r="E189" s="207" t="s">
        <v>5</v>
      </c>
      <c r="F189" s="208" t="s">
        <v>1045</v>
      </c>
      <c r="H189" s="209">
        <v>38.67</v>
      </c>
      <c r="I189" s="203"/>
      <c r="L189" s="198"/>
      <c r="M189" s="204"/>
      <c r="N189" s="205"/>
      <c r="O189" s="205"/>
      <c r="P189" s="205"/>
      <c r="Q189" s="205"/>
      <c r="R189" s="205"/>
      <c r="S189" s="205"/>
      <c r="T189" s="206"/>
      <c r="AT189" s="207" t="s">
        <v>172</v>
      </c>
      <c r="AU189" s="207" t="s">
        <v>83</v>
      </c>
      <c r="AV189" s="12" t="s">
        <v>83</v>
      </c>
      <c r="AW189" s="12" t="s">
        <v>35</v>
      </c>
      <c r="AX189" s="12" t="s">
        <v>72</v>
      </c>
      <c r="AY189" s="207" t="s">
        <v>161</v>
      </c>
    </row>
    <row r="190" spans="2:65" s="12" customFormat="1" ht="13.5">
      <c r="B190" s="198"/>
      <c r="D190" s="194" t="s">
        <v>172</v>
      </c>
      <c r="E190" s="207" t="s">
        <v>5</v>
      </c>
      <c r="F190" s="208" t="s">
        <v>1046</v>
      </c>
      <c r="H190" s="209">
        <v>28.027000000000001</v>
      </c>
      <c r="I190" s="203"/>
      <c r="L190" s="198"/>
      <c r="M190" s="204"/>
      <c r="N190" s="205"/>
      <c r="O190" s="205"/>
      <c r="P190" s="205"/>
      <c r="Q190" s="205"/>
      <c r="R190" s="205"/>
      <c r="S190" s="205"/>
      <c r="T190" s="206"/>
      <c r="AT190" s="207" t="s">
        <v>172</v>
      </c>
      <c r="AU190" s="207" t="s">
        <v>83</v>
      </c>
      <c r="AV190" s="12" t="s">
        <v>83</v>
      </c>
      <c r="AW190" s="12" t="s">
        <v>35</v>
      </c>
      <c r="AX190" s="12" t="s">
        <v>72</v>
      </c>
      <c r="AY190" s="207" t="s">
        <v>161</v>
      </c>
    </row>
    <row r="191" spans="2:65" s="12" customFormat="1" ht="13.5">
      <c r="B191" s="198"/>
      <c r="D191" s="194" t="s">
        <v>172</v>
      </c>
      <c r="E191" s="207" t="s">
        <v>5</v>
      </c>
      <c r="F191" s="208" t="s">
        <v>1047</v>
      </c>
      <c r="H191" s="209">
        <v>96.320999999999998</v>
      </c>
      <c r="I191" s="203"/>
      <c r="L191" s="198"/>
      <c r="M191" s="204"/>
      <c r="N191" s="205"/>
      <c r="O191" s="205"/>
      <c r="P191" s="205"/>
      <c r="Q191" s="205"/>
      <c r="R191" s="205"/>
      <c r="S191" s="205"/>
      <c r="T191" s="206"/>
      <c r="AT191" s="207" t="s">
        <v>172</v>
      </c>
      <c r="AU191" s="207" t="s">
        <v>83</v>
      </c>
      <c r="AV191" s="12" t="s">
        <v>83</v>
      </c>
      <c r="AW191" s="12" t="s">
        <v>35</v>
      </c>
      <c r="AX191" s="12" t="s">
        <v>72</v>
      </c>
      <c r="AY191" s="207" t="s">
        <v>161</v>
      </c>
    </row>
    <row r="192" spans="2:65" s="12" customFormat="1" ht="13.5">
      <c r="B192" s="198"/>
      <c r="D192" s="194" t="s">
        <v>172</v>
      </c>
      <c r="E192" s="207" t="s">
        <v>5</v>
      </c>
      <c r="F192" s="208" t="s">
        <v>1048</v>
      </c>
      <c r="H192" s="209">
        <v>53.192</v>
      </c>
      <c r="I192" s="203"/>
      <c r="L192" s="198"/>
      <c r="M192" s="204"/>
      <c r="N192" s="205"/>
      <c r="O192" s="205"/>
      <c r="P192" s="205"/>
      <c r="Q192" s="205"/>
      <c r="R192" s="205"/>
      <c r="S192" s="205"/>
      <c r="T192" s="206"/>
      <c r="AT192" s="207" t="s">
        <v>172</v>
      </c>
      <c r="AU192" s="207" t="s">
        <v>83</v>
      </c>
      <c r="AV192" s="12" t="s">
        <v>83</v>
      </c>
      <c r="AW192" s="12" t="s">
        <v>35</v>
      </c>
      <c r="AX192" s="12" t="s">
        <v>72</v>
      </c>
      <c r="AY192" s="207" t="s">
        <v>161</v>
      </c>
    </row>
    <row r="193" spans="2:65" s="13" customFormat="1" ht="13.5">
      <c r="B193" s="210"/>
      <c r="D193" s="194" t="s">
        <v>172</v>
      </c>
      <c r="E193" s="211" t="s">
        <v>5</v>
      </c>
      <c r="F193" s="212" t="s">
        <v>1049</v>
      </c>
      <c r="H193" s="213">
        <v>405.66899999999998</v>
      </c>
      <c r="I193" s="214"/>
      <c r="L193" s="210"/>
      <c r="M193" s="215"/>
      <c r="N193" s="216"/>
      <c r="O193" s="216"/>
      <c r="P193" s="216"/>
      <c r="Q193" s="216"/>
      <c r="R193" s="216"/>
      <c r="S193" s="216"/>
      <c r="T193" s="217"/>
      <c r="AT193" s="211" t="s">
        <v>172</v>
      </c>
      <c r="AU193" s="211" t="s">
        <v>83</v>
      </c>
      <c r="AV193" s="13" t="s">
        <v>180</v>
      </c>
      <c r="AW193" s="13" t="s">
        <v>35</v>
      </c>
      <c r="AX193" s="13" t="s">
        <v>72</v>
      </c>
      <c r="AY193" s="211" t="s">
        <v>161</v>
      </c>
    </row>
    <row r="194" spans="2:65" s="12" customFormat="1" ht="13.5">
      <c r="B194" s="198"/>
      <c r="D194" s="194" t="s">
        <v>172</v>
      </c>
      <c r="E194" s="207" t="s">
        <v>5</v>
      </c>
      <c r="F194" s="208" t="s">
        <v>5</v>
      </c>
      <c r="H194" s="209">
        <v>0</v>
      </c>
      <c r="I194" s="203"/>
      <c r="L194" s="198"/>
      <c r="M194" s="204"/>
      <c r="N194" s="205"/>
      <c r="O194" s="205"/>
      <c r="P194" s="205"/>
      <c r="Q194" s="205"/>
      <c r="R194" s="205"/>
      <c r="S194" s="205"/>
      <c r="T194" s="206"/>
      <c r="AT194" s="207" t="s">
        <v>172</v>
      </c>
      <c r="AU194" s="207" t="s">
        <v>83</v>
      </c>
      <c r="AV194" s="12" t="s">
        <v>83</v>
      </c>
      <c r="AW194" s="12" t="s">
        <v>35</v>
      </c>
      <c r="AX194" s="12" t="s">
        <v>72</v>
      </c>
      <c r="AY194" s="207" t="s">
        <v>161</v>
      </c>
    </row>
    <row r="195" spans="2:65" s="12" customFormat="1" ht="13.5">
      <c r="B195" s="198"/>
      <c r="D195" s="194" t="s">
        <v>172</v>
      </c>
      <c r="E195" s="207" t="s">
        <v>5</v>
      </c>
      <c r="F195" s="208" t="s">
        <v>1050</v>
      </c>
      <c r="H195" s="209">
        <v>41.6</v>
      </c>
      <c r="I195" s="203"/>
      <c r="L195" s="198"/>
      <c r="M195" s="204"/>
      <c r="N195" s="205"/>
      <c r="O195" s="205"/>
      <c r="P195" s="205"/>
      <c r="Q195" s="205"/>
      <c r="R195" s="205"/>
      <c r="S195" s="205"/>
      <c r="T195" s="206"/>
      <c r="AT195" s="207" t="s">
        <v>172</v>
      </c>
      <c r="AU195" s="207" t="s">
        <v>83</v>
      </c>
      <c r="AV195" s="12" t="s">
        <v>83</v>
      </c>
      <c r="AW195" s="12" t="s">
        <v>35</v>
      </c>
      <c r="AX195" s="12" t="s">
        <v>72</v>
      </c>
      <c r="AY195" s="207" t="s">
        <v>161</v>
      </c>
    </row>
    <row r="196" spans="2:65" s="13" customFormat="1" ht="13.5">
      <c r="B196" s="210"/>
      <c r="D196" s="194" t="s">
        <v>172</v>
      </c>
      <c r="E196" s="211" t="s">
        <v>5</v>
      </c>
      <c r="F196" s="212" t="s">
        <v>1051</v>
      </c>
      <c r="H196" s="213">
        <v>41.6</v>
      </c>
      <c r="I196" s="214"/>
      <c r="L196" s="210"/>
      <c r="M196" s="215"/>
      <c r="N196" s="216"/>
      <c r="O196" s="216"/>
      <c r="P196" s="216"/>
      <c r="Q196" s="216"/>
      <c r="R196" s="216"/>
      <c r="S196" s="216"/>
      <c r="T196" s="217"/>
      <c r="AT196" s="211" t="s">
        <v>172</v>
      </c>
      <c r="AU196" s="211" t="s">
        <v>83</v>
      </c>
      <c r="AV196" s="13" t="s">
        <v>180</v>
      </c>
      <c r="AW196" s="13" t="s">
        <v>35</v>
      </c>
      <c r="AX196" s="13" t="s">
        <v>72</v>
      </c>
      <c r="AY196" s="211" t="s">
        <v>161</v>
      </c>
    </row>
    <row r="197" spans="2:65" s="12" customFormat="1" ht="13.5">
      <c r="B197" s="198"/>
      <c r="D197" s="194" t="s">
        <v>172</v>
      </c>
      <c r="E197" s="207" t="s">
        <v>5</v>
      </c>
      <c r="F197" s="208" t="s">
        <v>5</v>
      </c>
      <c r="H197" s="209">
        <v>0</v>
      </c>
      <c r="I197" s="203"/>
      <c r="L197" s="198"/>
      <c r="M197" s="204"/>
      <c r="N197" s="205"/>
      <c r="O197" s="205"/>
      <c r="P197" s="205"/>
      <c r="Q197" s="205"/>
      <c r="R197" s="205"/>
      <c r="S197" s="205"/>
      <c r="T197" s="206"/>
      <c r="AT197" s="207" t="s">
        <v>172</v>
      </c>
      <c r="AU197" s="207" t="s">
        <v>83</v>
      </c>
      <c r="AV197" s="12" t="s">
        <v>83</v>
      </c>
      <c r="AW197" s="12" t="s">
        <v>35</v>
      </c>
      <c r="AX197" s="12" t="s">
        <v>72</v>
      </c>
      <c r="AY197" s="207" t="s">
        <v>161</v>
      </c>
    </row>
    <row r="198" spans="2:65" s="12" customFormat="1" ht="13.5">
      <c r="B198" s="198"/>
      <c r="D198" s="194" t="s">
        <v>172</v>
      </c>
      <c r="E198" s="207" t="s">
        <v>5</v>
      </c>
      <c r="F198" s="208" t="s">
        <v>1052</v>
      </c>
      <c r="H198" s="209">
        <v>12</v>
      </c>
      <c r="I198" s="203"/>
      <c r="L198" s="198"/>
      <c r="M198" s="204"/>
      <c r="N198" s="205"/>
      <c r="O198" s="205"/>
      <c r="P198" s="205"/>
      <c r="Q198" s="205"/>
      <c r="R198" s="205"/>
      <c r="S198" s="205"/>
      <c r="T198" s="206"/>
      <c r="AT198" s="207" t="s">
        <v>172</v>
      </c>
      <c r="AU198" s="207" t="s">
        <v>83</v>
      </c>
      <c r="AV198" s="12" t="s">
        <v>83</v>
      </c>
      <c r="AW198" s="12" t="s">
        <v>35</v>
      </c>
      <c r="AX198" s="12" t="s">
        <v>72</v>
      </c>
      <c r="AY198" s="207" t="s">
        <v>161</v>
      </c>
    </row>
    <row r="199" spans="2:65" s="13" customFormat="1" ht="13.5">
      <c r="B199" s="210"/>
      <c r="D199" s="194" t="s">
        <v>172</v>
      </c>
      <c r="E199" s="211" t="s">
        <v>5</v>
      </c>
      <c r="F199" s="212" t="s">
        <v>1053</v>
      </c>
      <c r="H199" s="213">
        <v>12</v>
      </c>
      <c r="I199" s="214"/>
      <c r="L199" s="210"/>
      <c r="M199" s="215"/>
      <c r="N199" s="216"/>
      <c r="O199" s="216"/>
      <c r="P199" s="216"/>
      <c r="Q199" s="216"/>
      <c r="R199" s="216"/>
      <c r="S199" s="216"/>
      <c r="T199" s="217"/>
      <c r="AT199" s="211" t="s">
        <v>172</v>
      </c>
      <c r="AU199" s="211" t="s">
        <v>83</v>
      </c>
      <c r="AV199" s="13" t="s">
        <v>180</v>
      </c>
      <c r="AW199" s="13" t="s">
        <v>35</v>
      </c>
      <c r="AX199" s="13" t="s">
        <v>72</v>
      </c>
      <c r="AY199" s="211" t="s">
        <v>161</v>
      </c>
    </row>
    <row r="200" spans="2:65" s="12" customFormat="1" ht="13.5">
      <c r="B200" s="198"/>
      <c r="D200" s="194" t="s">
        <v>172</v>
      </c>
      <c r="E200" s="207" t="s">
        <v>5</v>
      </c>
      <c r="F200" s="208" t="s">
        <v>5</v>
      </c>
      <c r="H200" s="209">
        <v>0</v>
      </c>
      <c r="I200" s="203"/>
      <c r="L200" s="198"/>
      <c r="M200" s="204"/>
      <c r="N200" s="205"/>
      <c r="O200" s="205"/>
      <c r="P200" s="205"/>
      <c r="Q200" s="205"/>
      <c r="R200" s="205"/>
      <c r="S200" s="205"/>
      <c r="T200" s="206"/>
      <c r="AT200" s="207" t="s">
        <v>172</v>
      </c>
      <c r="AU200" s="207" t="s">
        <v>83</v>
      </c>
      <c r="AV200" s="12" t="s">
        <v>83</v>
      </c>
      <c r="AW200" s="12" t="s">
        <v>35</v>
      </c>
      <c r="AX200" s="12" t="s">
        <v>72</v>
      </c>
      <c r="AY200" s="207" t="s">
        <v>161</v>
      </c>
    </row>
    <row r="201" spans="2:65" s="12" customFormat="1" ht="13.5">
      <c r="B201" s="198"/>
      <c r="D201" s="194" t="s">
        <v>172</v>
      </c>
      <c r="E201" s="207" t="s">
        <v>5</v>
      </c>
      <c r="F201" s="208" t="s">
        <v>1054</v>
      </c>
      <c r="H201" s="209">
        <v>-19.800999999999998</v>
      </c>
      <c r="I201" s="203"/>
      <c r="L201" s="198"/>
      <c r="M201" s="204"/>
      <c r="N201" s="205"/>
      <c r="O201" s="205"/>
      <c r="P201" s="205"/>
      <c r="Q201" s="205"/>
      <c r="R201" s="205"/>
      <c r="S201" s="205"/>
      <c r="T201" s="206"/>
      <c r="AT201" s="207" t="s">
        <v>172</v>
      </c>
      <c r="AU201" s="207" t="s">
        <v>83</v>
      </c>
      <c r="AV201" s="12" t="s">
        <v>83</v>
      </c>
      <c r="AW201" s="12" t="s">
        <v>35</v>
      </c>
      <c r="AX201" s="12" t="s">
        <v>72</v>
      </c>
      <c r="AY201" s="207" t="s">
        <v>161</v>
      </c>
    </row>
    <row r="202" spans="2:65" s="13" customFormat="1" ht="13.5">
      <c r="B202" s="210"/>
      <c r="D202" s="194" t="s">
        <v>172</v>
      </c>
      <c r="E202" s="211" t="s">
        <v>5</v>
      </c>
      <c r="F202" s="212" t="s">
        <v>1055</v>
      </c>
      <c r="H202" s="213">
        <v>-19.800999999999998</v>
      </c>
      <c r="I202" s="214"/>
      <c r="L202" s="210"/>
      <c r="M202" s="215"/>
      <c r="N202" s="216"/>
      <c r="O202" s="216"/>
      <c r="P202" s="216"/>
      <c r="Q202" s="216"/>
      <c r="R202" s="216"/>
      <c r="S202" s="216"/>
      <c r="T202" s="217"/>
      <c r="AT202" s="211" t="s">
        <v>172</v>
      </c>
      <c r="AU202" s="211" t="s">
        <v>83</v>
      </c>
      <c r="AV202" s="13" t="s">
        <v>180</v>
      </c>
      <c r="AW202" s="13" t="s">
        <v>35</v>
      </c>
      <c r="AX202" s="13" t="s">
        <v>72</v>
      </c>
      <c r="AY202" s="211" t="s">
        <v>161</v>
      </c>
    </row>
    <row r="203" spans="2:65" s="12" customFormat="1" ht="13.5">
      <c r="B203" s="198"/>
      <c r="D203" s="194" t="s">
        <v>172</v>
      </c>
      <c r="E203" s="207" t="s">
        <v>5</v>
      </c>
      <c r="F203" s="208" t="s">
        <v>5</v>
      </c>
      <c r="H203" s="209">
        <v>0</v>
      </c>
      <c r="I203" s="203"/>
      <c r="L203" s="198"/>
      <c r="M203" s="204"/>
      <c r="N203" s="205"/>
      <c r="O203" s="205"/>
      <c r="P203" s="205"/>
      <c r="Q203" s="205"/>
      <c r="R203" s="205"/>
      <c r="S203" s="205"/>
      <c r="T203" s="206"/>
      <c r="AT203" s="207" t="s">
        <v>172</v>
      </c>
      <c r="AU203" s="207" t="s">
        <v>83</v>
      </c>
      <c r="AV203" s="12" t="s">
        <v>83</v>
      </c>
      <c r="AW203" s="12" t="s">
        <v>35</v>
      </c>
      <c r="AX203" s="12" t="s">
        <v>72</v>
      </c>
      <c r="AY203" s="207" t="s">
        <v>161</v>
      </c>
    </row>
    <row r="204" spans="2:65" s="14" customFormat="1" ht="13.5">
      <c r="B204" s="218"/>
      <c r="D204" s="194" t="s">
        <v>172</v>
      </c>
      <c r="E204" s="237" t="s">
        <v>5</v>
      </c>
      <c r="F204" s="238" t="s">
        <v>211</v>
      </c>
      <c r="H204" s="239">
        <v>446.33499999999998</v>
      </c>
      <c r="I204" s="222"/>
      <c r="L204" s="218"/>
      <c r="M204" s="223"/>
      <c r="N204" s="224"/>
      <c r="O204" s="224"/>
      <c r="P204" s="224"/>
      <c r="Q204" s="224"/>
      <c r="R204" s="224"/>
      <c r="S204" s="224"/>
      <c r="T204" s="225"/>
      <c r="AT204" s="226" t="s">
        <v>172</v>
      </c>
      <c r="AU204" s="226" t="s">
        <v>83</v>
      </c>
      <c r="AV204" s="14" t="s">
        <v>168</v>
      </c>
      <c r="AW204" s="14" t="s">
        <v>35</v>
      </c>
      <c r="AX204" s="14" t="s">
        <v>72</v>
      </c>
      <c r="AY204" s="226" t="s">
        <v>161</v>
      </c>
    </row>
    <row r="205" spans="2:65" s="12" customFormat="1" ht="13.5">
      <c r="B205" s="198"/>
      <c r="D205" s="199" t="s">
        <v>172</v>
      </c>
      <c r="E205" s="200" t="s">
        <v>5</v>
      </c>
      <c r="F205" s="201" t="s">
        <v>1056</v>
      </c>
      <c r="H205" s="202">
        <v>223.16800000000001</v>
      </c>
      <c r="I205" s="203"/>
      <c r="L205" s="198"/>
      <c r="M205" s="204"/>
      <c r="N205" s="205"/>
      <c r="O205" s="205"/>
      <c r="P205" s="205"/>
      <c r="Q205" s="205"/>
      <c r="R205" s="205"/>
      <c r="S205" s="205"/>
      <c r="T205" s="206"/>
      <c r="AT205" s="207" t="s">
        <v>172</v>
      </c>
      <c r="AU205" s="207" t="s">
        <v>83</v>
      </c>
      <c r="AV205" s="12" t="s">
        <v>83</v>
      </c>
      <c r="AW205" s="12" t="s">
        <v>35</v>
      </c>
      <c r="AX205" s="12" t="s">
        <v>80</v>
      </c>
      <c r="AY205" s="207" t="s">
        <v>161</v>
      </c>
    </row>
    <row r="206" spans="2:65" s="1" customFormat="1" ht="31.5" customHeight="1">
      <c r="B206" s="181"/>
      <c r="C206" s="182" t="s">
        <v>239</v>
      </c>
      <c r="D206" s="182" t="s">
        <v>163</v>
      </c>
      <c r="E206" s="183" t="s">
        <v>738</v>
      </c>
      <c r="F206" s="184" t="s">
        <v>739</v>
      </c>
      <c r="G206" s="185" t="s">
        <v>189</v>
      </c>
      <c r="H206" s="186">
        <v>223.16800000000001</v>
      </c>
      <c r="I206" s="187"/>
      <c r="J206" s="188">
        <f>ROUND(I206*H206,2)</f>
        <v>0</v>
      </c>
      <c r="K206" s="184" t="s">
        <v>167</v>
      </c>
      <c r="L206" s="41"/>
      <c r="M206" s="189" t="s">
        <v>5</v>
      </c>
      <c r="N206" s="190" t="s">
        <v>43</v>
      </c>
      <c r="O206" s="42"/>
      <c r="P206" s="191">
        <f>O206*H206</f>
        <v>0</v>
      </c>
      <c r="Q206" s="191">
        <v>0</v>
      </c>
      <c r="R206" s="191">
        <f>Q206*H206</f>
        <v>0</v>
      </c>
      <c r="S206" s="191">
        <v>0</v>
      </c>
      <c r="T206" s="192">
        <f>S206*H206</f>
        <v>0</v>
      </c>
      <c r="AR206" s="24" t="s">
        <v>168</v>
      </c>
      <c r="AT206" s="24" t="s">
        <v>163</v>
      </c>
      <c r="AU206" s="24" t="s">
        <v>83</v>
      </c>
      <c r="AY206" s="24" t="s">
        <v>161</v>
      </c>
      <c r="BE206" s="193">
        <f>IF(N206="základní",J206,0)</f>
        <v>0</v>
      </c>
      <c r="BF206" s="193">
        <f>IF(N206="snížená",J206,0)</f>
        <v>0</v>
      </c>
      <c r="BG206" s="193">
        <f>IF(N206="zákl. přenesená",J206,0)</f>
        <v>0</v>
      </c>
      <c r="BH206" s="193">
        <f>IF(N206="sníž. přenesená",J206,0)</f>
        <v>0</v>
      </c>
      <c r="BI206" s="193">
        <f>IF(N206="nulová",J206,0)</f>
        <v>0</v>
      </c>
      <c r="BJ206" s="24" t="s">
        <v>80</v>
      </c>
      <c r="BK206" s="193">
        <f>ROUND(I206*H206,2)</f>
        <v>0</v>
      </c>
      <c r="BL206" s="24" t="s">
        <v>168</v>
      </c>
      <c r="BM206" s="24" t="s">
        <v>1059</v>
      </c>
    </row>
    <row r="207" spans="2:65" s="1" customFormat="1" ht="175.5">
      <c r="B207" s="41"/>
      <c r="D207" s="194" t="s">
        <v>170</v>
      </c>
      <c r="F207" s="195" t="s">
        <v>724</v>
      </c>
      <c r="I207" s="196"/>
      <c r="L207" s="41"/>
      <c r="M207" s="197"/>
      <c r="N207" s="42"/>
      <c r="O207" s="42"/>
      <c r="P207" s="42"/>
      <c r="Q207" s="42"/>
      <c r="R207" s="42"/>
      <c r="S207" s="42"/>
      <c r="T207" s="70"/>
      <c r="AT207" s="24" t="s">
        <v>170</v>
      </c>
      <c r="AU207" s="24" t="s">
        <v>83</v>
      </c>
    </row>
    <row r="208" spans="2:65" s="12" customFormat="1" ht="13.5">
      <c r="B208" s="198"/>
      <c r="D208" s="194" t="s">
        <v>172</v>
      </c>
      <c r="E208" s="207" t="s">
        <v>5</v>
      </c>
      <c r="F208" s="208" t="s">
        <v>1036</v>
      </c>
      <c r="H208" s="209">
        <v>6.867</v>
      </c>
      <c r="I208" s="203"/>
      <c r="L208" s="198"/>
      <c r="M208" s="204"/>
      <c r="N208" s="205"/>
      <c r="O208" s="205"/>
      <c r="P208" s="205"/>
      <c r="Q208" s="205"/>
      <c r="R208" s="205"/>
      <c r="S208" s="205"/>
      <c r="T208" s="206"/>
      <c r="AT208" s="207" t="s">
        <v>172</v>
      </c>
      <c r="AU208" s="207" t="s">
        <v>83</v>
      </c>
      <c r="AV208" s="12" t="s">
        <v>83</v>
      </c>
      <c r="AW208" s="12" t="s">
        <v>35</v>
      </c>
      <c r="AX208" s="12" t="s">
        <v>72</v>
      </c>
      <c r="AY208" s="207" t="s">
        <v>161</v>
      </c>
    </row>
    <row r="209" spans="2:51" s="13" customFormat="1" ht="13.5">
      <c r="B209" s="210"/>
      <c r="D209" s="194" t="s">
        <v>172</v>
      </c>
      <c r="E209" s="211" t="s">
        <v>5</v>
      </c>
      <c r="F209" s="212" t="s">
        <v>1037</v>
      </c>
      <c r="H209" s="213">
        <v>6.867</v>
      </c>
      <c r="I209" s="214"/>
      <c r="L209" s="210"/>
      <c r="M209" s="215"/>
      <c r="N209" s="216"/>
      <c r="O209" s="216"/>
      <c r="P209" s="216"/>
      <c r="Q209" s="216"/>
      <c r="R209" s="216"/>
      <c r="S209" s="216"/>
      <c r="T209" s="217"/>
      <c r="AT209" s="211" t="s">
        <v>172</v>
      </c>
      <c r="AU209" s="211" t="s">
        <v>83</v>
      </c>
      <c r="AV209" s="13" t="s">
        <v>180</v>
      </c>
      <c r="AW209" s="13" t="s">
        <v>35</v>
      </c>
      <c r="AX209" s="13" t="s">
        <v>72</v>
      </c>
      <c r="AY209" s="211" t="s">
        <v>161</v>
      </c>
    </row>
    <row r="210" spans="2:51" s="12" customFormat="1" ht="13.5">
      <c r="B210" s="198"/>
      <c r="D210" s="194" t="s">
        <v>172</v>
      </c>
      <c r="E210" s="207" t="s">
        <v>5</v>
      </c>
      <c r="F210" s="208" t="s">
        <v>5</v>
      </c>
      <c r="H210" s="209">
        <v>0</v>
      </c>
      <c r="I210" s="203"/>
      <c r="L210" s="198"/>
      <c r="M210" s="204"/>
      <c r="N210" s="205"/>
      <c r="O210" s="205"/>
      <c r="P210" s="205"/>
      <c r="Q210" s="205"/>
      <c r="R210" s="205"/>
      <c r="S210" s="205"/>
      <c r="T210" s="206"/>
      <c r="AT210" s="207" t="s">
        <v>172</v>
      </c>
      <c r="AU210" s="207" t="s">
        <v>83</v>
      </c>
      <c r="AV210" s="12" t="s">
        <v>83</v>
      </c>
      <c r="AW210" s="12" t="s">
        <v>35</v>
      </c>
      <c r="AX210" s="12" t="s">
        <v>72</v>
      </c>
      <c r="AY210" s="207" t="s">
        <v>161</v>
      </c>
    </row>
    <row r="211" spans="2:51" s="12" customFormat="1" ht="13.5">
      <c r="B211" s="198"/>
      <c r="D211" s="194" t="s">
        <v>172</v>
      </c>
      <c r="E211" s="207" t="s">
        <v>5</v>
      </c>
      <c r="F211" s="208" t="s">
        <v>1038</v>
      </c>
      <c r="H211" s="209">
        <v>3.2709999999999999</v>
      </c>
      <c r="I211" s="203"/>
      <c r="L211" s="198"/>
      <c r="M211" s="204"/>
      <c r="N211" s="205"/>
      <c r="O211" s="205"/>
      <c r="P211" s="205"/>
      <c r="Q211" s="205"/>
      <c r="R211" s="205"/>
      <c r="S211" s="205"/>
      <c r="T211" s="206"/>
      <c r="AT211" s="207" t="s">
        <v>172</v>
      </c>
      <c r="AU211" s="207" t="s">
        <v>83</v>
      </c>
      <c r="AV211" s="12" t="s">
        <v>83</v>
      </c>
      <c r="AW211" s="12" t="s">
        <v>35</v>
      </c>
      <c r="AX211" s="12" t="s">
        <v>72</v>
      </c>
      <c r="AY211" s="207" t="s">
        <v>161</v>
      </c>
    </row>
    <row r="212" spans="2:51" s="12" customFormat="1" ht="13.5">
      <c r="B212" s="198"/>
      <c r="D212" s="194" t="s">
        <v>172</v>
      </c>
      <c r="E212" s="207" t="s">
        <v>5</v>
      </c>
      <c r="F212" s="208" t="s">
        <v>1039</v>
      </c>
      <c r="H212" s="209">
        <v>30.920999999999999</v>
      </c>
      <c r="I212" s="203"/>
      <c r="L212" s="198"/>
      <c r="M212" s="204"/>
      <c r="N212" s="205"/>
      <c r="O212" s="205"/>
      <c r="P212" s="205"/>
      <c r="Q212" s="205"/>
      <c r="R212" s="205"/>
      <c r="S212" s="205"/>
      <c r="T212" s="206"/>
      <c r="AT212" s="207" t="s">
        <v>172</v>
      </c>
      <c r="AU212" s="207" t="s">
        <v>83</v>
      </c>
      <c r="AV212" s="12" t="s">
        <v>83</v>
      </c>
      <c r="AW212" s="12" t="s">
        <v>35</v>
      </c>
      <c r="AX212" s="12" t="s">
        <v>72</v>
      </c>
      <c r="AY212" s="207" t="s">
        <v>161</v>
      </c>
    </row>
    <row r="213" spans="2:51" s="12" customFormat="1" ht="13.5">
      <c r="B213" s="198"/>
      <c r="D213" s="194" t="s">
        <v>172</v>
      </c>
      <c r="E213" s="207" t="s">
        <v>5</v>
      </c>
      <c r="F213" s="208" t="s">
        <v>1040</v>
      </c>
      <c r="H213" s="209">
        <v>3.7210000000000001</v>
      </c>
      <c r="I213" s="203"/>
      <c r="L213" s="198"/>
      <c r="M213" s="204"/>
      <c r="N213" s="205"/>
      <c r="O213" s="205"/>
      <c r="P213" s="205"/>
      <c r="Q213" s="205"/>
      <c r="R213" s="205"/>
      <c r="S213" s="205"/>
      <c r="T213" s="206"/>
      <c r="AT213" s="207" t="s">
        <v>172</v>
      </c>
      <c r="AU213" s="207" t="s">
        <v>83</v>
      </c>
      <c r="AV213" s="12" t="s">
        <v>83</v>
      </c>
      <c r="AW213" s="12" t="s">
        <v>35</v>
      </c>
      <c r="AX213" s="12" t="s">
        <v>72</v>
      </c>
      <c r="AY213" s="207" t="s">
        <v>161</v>
      </c>
    </row>
    <row r="214" spans="2:51" s="12" customFormat="1" ht="13.5">
      <c r="B214" s="198"/>
      <c r="D214" s="194" t="s">
        <v>172</v>
      </c>
      <c r="E214" s="207" t="s">
        <v>5</v>
      </c>
      <c r="F214" s="208" t="s">
        <v>1041</v>
      </c>
      <c r="H214" s="209">
        <v>9.8510000000000009</v>
      </c>
      <c r="I214" s="203"/>
      <c r="L214" s="198"/>
      <c r="M214" s="204"/>
      <c r="N214" s="205"/>
      <c r="O214" s="205"/>
      <c r="P214" s="205"/>
      <c r="Q214" s="205"/>
      <c r="R214" s="205"/>
      <c r="S214" s="205"/>
      <c r="T214" s="206"/>
      <c r="AT214" s="207" t="s">
        <v>172</v>
      </c>
      <c r="AU214" s="207" t="s">
        <v>83</v>
      </c>
      <c r="AV214" s="12" t="s">
        <v>83</v>
      </c>
      <c r="AW214" s="12" t="s">
        <v>35</v>
      </c>
      <c r="AX214" s="12" t="s">
        <v>72</v>
      </c>
      <c r="AY214" s="207" t="s">
        <v>161</v>
      </c>
    </row>
    <row r="215" spans="2:51" s="12" customFormat="1" ht="13.5">
      <c r="B215" s="198"/>
      <c r="D215" s="194" t="s">
        <v>172</v>
      </c>
      <c r="E215" s="207" t="s">
        <v>5</v>
      </c>
      <c r="F215" s="208" t="s">
        <v>1042</v>
      </c>
      <c r="H215" s="209">
        <v>16.353999999999999</v>
      </c>
      <c r="I215" s="203"/>
      <c r="L215" s="198"/>
      <c r="M215" s="204"/>
      <c r="N215" s="205"/>
      <c r="O215" s="205"/>
      <c r="P215" s="205"/>
      <c r="Q215" s="205"/>
      <c r="R215" s="205"/>
      <c r="S215" s="205"/>
      <c r="T215" s="206"/>
      <c r="AT215" s="207" t="s">
        <v>172</v>
      </c>
      <c r="AU215" s="207" t="s">
        <v>83</v>
      </c>
      <c r="AV215" s="12" t="s">
        <v>83</v>
      </c>
      <c r="AW215" s="12" t="s">
        <v>35</v>
      </c>
      <c r="AX215" s="12" t="s">
        <v>72</v>
      </c>
      <c r="AY215" s="207" t="s">
        <v>161</v>
      </c>
    </row>
    <row r="216" spans="2:51" s="12" customFormat="1" ht="13.5">
      <c r="B216" s="198"/>
      <c r="D216" s="194" t="s">
        <v>172</v>
      </c>
      <c r="E216" s="207" t="s">
        <v>5</v>
      </c>
      <c r="F216" s="208" t="s">
        <v>1043</v>
      </c>
      <c r="H216" s="209">
        <v>58.143999999999998</v>
      </c>
      <c r="I216" s="203"/>
      <c r="L216" s="198"/>
      <c r="M216" s="204"/>
      <c r="N216" s="205"/>
      <c r="O216" s="205"/>
      <c r="P216" s="205"/>
      <c r="Q216" s="205"/>
      <c r="R216" s="205"/>
      <c r="S216" s="205"/>
      <c r="T216" s="206"/>
      <c r="AT216" s="207" t="s">
        <v>172</v>
      </c>
      <c r="AU216" s="207" t="s">
        <v>83</v>
      </c>
      <c r="AV216" s="12" t="s">
        <v>83</v>
      </c>
      <c r="AW216" s="12" t="s">
        <v>35</v>
      </c>
      <c r="AX216" s="12" t="s">
        <v>72</v>
      </c>
      <c r="AY216" s="207" t="s">
        <v>161</v>
      </c>
    </row>
    <row r="217" spans="2:51" s="12" customFormat="1" ht="13.5">
      <c r="B217" s="198"/>
      <c r="D217" s="194" t="s">
        <v>172</v>
      </c>
      <c r="E217" s="207" t="s">
        <v>5</v>
      </c>
      <c r="F217" s="208" t="s">
        <v>1044</v>
      </c>
      <c r="H217" s="209">
        <v>67.197000000000003</v>
      </c>
      <c r="I217" s="203"/>
      <c r="L217" s="198"/>
      <c r="M217" s="204"/>
      <c r="N217" s="205"/>
      <c r="O217" s="205"/>
      <c r="P217" s="205"/>
      <c r="Q217" s="205"/>
      <c r="R217" s="205"/>
      <c r="S217" s="205"/>
      <c r="T217" s="206"/>
      <c r="AT217" s="207" t="s">
        <v>172</v>
      </c>
      <c r="AU217" s="207" t="s">
        <v>83</v>
      </c>
      <c r="AV217" s="12" t="s">
        <v>83</v>
      </c>
      <c r="AW217" s="12" t="s">
        <v>35</v>
      </c>
      <c r="AX217" s="12" t="s">
        <v>72</v>
      </c>
      <c r="AY217" s="207" t="s">
        <v>161</v>
      </c>
    </row>
    <row r="218" spans="2:51" s="12" customFormat="1" ht="13.5">
      <c r="B218" s="198"/>
      <c r="D218" s="194" t="s">
        <v>172</v>
      </c>
      <c r="E218" s="207" t="s">
        <v>5</v>
      </c>
      <c r="F218" s="208" t="s">
        <v>1045</v>
      </c>
      <c r="H218" s="209">
        <v>38.67</v>
      </c>
      <c r="I218" s="203"/>
      <c r="L218" s="198"/>
      <c r="M218" s="204"/>
      <c r="N218" s="205"/>
      <c r="O218" s="205"/>
      <c r="P218" s="205"/>
      <c r="Q218" s="205"/>
      <c r="R218" s="205"/>
      <c r="S218" s="205"/>
      <c r="T218" s="206"/>
      <c r="AT218" s="207" t="s">
        <v>172</v>
      </c>
      <c r="AU218" s="207" t="s">
        <v>83</v>
      </c>
      <c r="AV218" s="12" t="s">
        <v>83</v>
      </c>
      <c r="AW218" s="12" t="s">
        <v>35</v>
      </c>
      <c r="AX218" s="12" t="s">
        <v>72</v>
      </c>
      <c r="AY218" s="207" t="s">
        <v>161</v>
      </c>
    </row>
    <row r="219" spans="2:51" s="12" customFormat="1" ht="13.5">
      <c r="B219" s="198"/>
      <c r="D219" s="194" t="s">
        <v>172</v>
      </c>
      <c r="E219" s="207" t="s">
        <v>5</v>
      </c>
      <c r="F219" s="208" t="s">
        <v>1046</v>
      </c>
      <c r="H219" s="209">
        <v>28.027000000000001</v>
      </c>
      <c r="I219" s="203"/>
      <c r="L219" s="198"/>
      <c r="M219" s="204"/>
      <c r="N219" s="205"/>
      <c r="O219" s="205"/>
      <c r="P219" s="205"/>
      <c r="Q219" s="205"/>
      <c r="R219" s="205"/>
      <c r="S219" s="205"/>
      <c r="T219" s="206"/>
      <c r="AT219" s="207" t="s">
        <v>172</v>
      </c>
      <c r="AU219" s="207" t="s">
        <v>83</v>
      </c>
      <c r="AV219" s="12" t="s">
        <v>83</v>
      </c>
      <c r="AW219" s="12" t="s">
        <v>35</v>
      </c>
      <c r="AX219" s="12" t="s">
        <v>72</v>
      </c>
      <c r="AY219" s="207" t="s">
        <v>161</v>
      </c>
    </row>
    <row r="220" spans="2:51" s="12" customFormat="1" ht="13.5">
      <c r="B220" s="198"/>
      <c r="D220" s="194" t="s">
        <v>172</v>
      </c>
      <c r="E220" s="207" t="s">
        <v>5</v>
      </c>
      <c r="F220" s="208" t="s">
        <v>1047</v>
      </c>
      <c r="H220" s="209">
        <v>96.320999999999998</v>
      </c>
      <c r="I220" s="203"/>
      <c r="L220" s="198"/>
      <c r="M220" s="204"/>
      <c r="N220" s="205"/>
      <c r="O220" s="205"/>
      <c r="P220" s="205"/>
      <c r="Q220" s="205"/>
      <c r="R220" s="205"/>
      <c r="S220" s="205"/>
      <c r="T220" s="206"/>
      <c r="AT220" s="207" t="s">
        <v>172</v>
      </c>
      <c r="AU220" s="207" t="s">
        <v>83</v>
      </c>
      <c r="AV220" s="12" t="s">
        <v>83</v>
      </c>
      <c r="AW220" s="12" t="s">
        <v>35</v>
      </c>
      <c r="AX220" s="12" t="s">
        <v>72</v>
      </c>
      <c r="AY220" s="207" t="s">
        <v>161</v>
      </c>
    </row>
    <row r="221" spans="2:51" s="12" customFormat="1" ht="13.5">
      <c r="B221" s="198"/>
      <c r="D221" s="194" t="s">
        <v>172</v>
      </c>
      <c r="E221" s="207" t="s">
        <v>5</v>
      </c>
      <c r="F221" s="208" t="s">
        <v>1048</v>
      </c>
      <c r="H221" s="209">
        <v>53.192</v>
      </c>
      <c r="I221" s="203"/>
      <c r="L221" s="198"/>
      <c r="M221" s="204"/>
      <c r="N221" s="205"/>
      <c r="O221" s="205"/>
      <c r="P221" s="205"/>
      <c r="Q221" s="205"/>
      <c r="R221" s="205"/>
      <c r="S221" s="205"/>
      <c r="T221" s="206"/>
      <c r="AT221" s="207" t="s">
        <v>172</v>
      </c>
      <c r="AU221" s="207" t="s">
        <v>83</v>
      </c>
      <c r="AV221" s="12" t="s">
        <v>83</v>
      </c>
      <c r="AW221" s="12" t="s">
        <v>35</v>
      </c>
      <c r="AX221" s="12" t="s">
        <v>72</v>
      </c>
      <c r="AY221" s="207" t="s">
        <v>161</v>
      </c>
    </row>
    <row r="222" spans="2:51" s="13" customFormat="1" ht="13.5">
      <c r="B222" s="210"/>
      <c r="D222" s="194" t="s">
        <v>172</v>
      </c>
      <c r="E222" s="211" t="s">
        <v>5</v>
      </c>
      <c r="F222" s="212" t="s">
        <v>1049</v>
      </c>
      <c r="H222" s="213">
        <v>405.66899999999998</v>
      </c>
      <c r="I222" s="214"/>
      <c r="L222" s="210"/>
      <c r="M222" s="215"/>
      <c r="N222" s="216"/>
      <c r="O222" s="216"/>
      <c r="P222" s="216"/>
      <c r="Q222" s="216"/>
      <c r="R222" s="216"/>
      <c r="S222" s="216"/>
      <c r="T222" s="217"/>
      <c r="AT222" s="211" t="s">
        <v>172</v>
      </c>
      <c r="AU222" s="211" t="s">
        <v>83</v>
      </c>
      <c r="AV222" s="13" t="s">
        <v>180</v>
      </c>
      <c r="AW222" s="13" t="s">
        <v>35</v>
      </c>
      <c r="AX222" s="13" t="s">
        <v>72</v>
      </c>
      <c r="AY222" s="211" t="s">
        <v>161</v>
      </c>
    </row>
    <row r="223" spans="2:51" s="12" customFormat="1" ht="13.5">
      <c r="B223" s="198"/>
      <c r="D223" s="194" t="s">
        <v>172</v>
      </c>
      <c r="E223" s="207" t="s">
        <v>5</v>
      </c>
      <c r="F223" s="208" t="s">
        <v>5</v>
      </c>
      <c r="H223" s="209">
        <v>0</v>
      </c>
      <c r="I223" s="203"/>
      <c r="L223" s="198"/>
      <c r="M223" s="204"/>
      <c r="N223" s="205"/>
      <c r="O223" s="205"/>
      <c r="P223" s="205"/>
      <c r="Q223" s="205"/>
      <c r="R223" s="205"/>
      <c r="S223" s="205"/>
      <c r="T223" s="206"/>
      <c r="AT223" s="207" t="s">
        <v>172</v>
      </c>
      <c r="AU223" s="207" t="s">
        <v>83</v>
      </c>
      <c r="AV223" s="12" t="s">
        <v>83</v>
      </c>
      <c r="AW223" s="12" t="s">
        <v>35</v>
      </c>
      <c r="AX223" s="12" t="s">
        <v>72</v>
      </c>
      <c r="AY223" s="207" t="s">
        <v>161</v>
      </c>
    </row>
    <row r="224" spans="2:51" s="12" customFormat="1" ht="13.5">
      <c r="B224" s="198"/>
      <c r="D224" s="194" t="s">
        <v>172</v>
      </c>
      <c r="E224" s="207" t="s">
        <v>5</v>
      </c>
      <c r="F224" s="208" t="s">
        <v>1050</v>
      </c>
      <c r="H224" s="209">
        <v>41.6</v>
      </c>
      <c r="I224" s="203"/>
      <c r="L224" s="198"/>
      <c r="M224" s="204"/>
      <c r="N224" s="205"/>
      <c r="O224" s="205"/>
      <c r="P224" s="205"/>
      <c r="Q224" s="205"/>
      <c r="R224" s="205"/>
      <c r="S224" s="205"/>
      <c r="T224" s="206"/>
      <c r="AT224" s="207" t="s">
        <v>172</v>
      </c>
      <c r="AU224" s="207" t="s">
        <v>83</v>
      </c>
      <c r="AV224" s="12" t="s">
        <v>83</v>
      </c>
      <c r="AW224" s="12" t="s">
        <v>35</v>
      </c>
      <c r="AX224" s="12" t="s">
        <v>72</v>
      </c>
      <c r="AY224" s="207" t="s">
        <v>161</v>
      </c>
    </row>
    <row r="225" spans="2:65" s="13" customFormat="1" ht="13.5">
      <c r="B225" s="210"/>
      <c r="D225" s="194" t="s">
        <v>172</v>
      </c>
      <c r="E225" s="211" t="s">
        <v>5</v>
      </c>
      <c r="F225" s="212" t="s">
        <v>1051</v>
      </c>
      <c r="H225" s="213">
        <v>41.6</v>
      </c>
      <c r="I225" s="214"/>
      <c r="L225" s="210"/>
      <c r="M225" s="215"/>
      <c r="N225" s="216"/>
      <c r="O225" s="216"/>
      <c r="P225" s="216"/>
      <c r="Q225" s="216"/>
      <c r="R225" s="216"/>
      <c r="S225" s="216"/>
      <c r="T225" s="217"/>
      <c r="AT225" s="211" t="s">
        <v>172</v>
      </c>
      <c r="AU225" s="211" t="s">
        <v>83</v>
      </c>
      <c r="AV225" s="13" t="s">
        <v>180</v>
      </c>
      <c r="AW225" s="13" t="s">
        <v>35</v>
      </c>
      <c r="AX225" s="13" t="s">
        <v>72</v>
      </c>
      <c r="AY225" s="211" t="s">
        <v>161</v>
      </c>
    </row>
    <row r="226" spans="2:65" s="12" customFormat="1" ht="13.5">
      <c r="B226" s="198"/>
      <c r="D226" s="194" t="s">
        <v>172</v>
      </c>
      <c r="E226" s="207" t="s">
        <v>5</v>
      </c>
      <c r="F226" s="208" t="s">
        <v>5</v>
      </c>
      <c r="H226" s="209">
        <v>0</v>
      </c>
      <c r="I226" s="203"/>
      <c r="L226" s="198"/>
      <c r="M226" s="204"/>
      <c r="N226" s="205"/>
      <c r="O226" s="205"/>
      <c r="P226" s="205"/>
      <c r="Q226" s="205"/>
      <c r="R226" s="205"/>
      <c r="S226" s="205"/>
      <c r="T226" s="206"/>
      <c r="AT226" s="207" t="s">
        <v>172</v>
      </c>
      <c r="AU226" s="207" t="s">
        <v>83</v>
      </c>
      <c r="AV226" s="12" t="s">
        <v>83</v>
      </c>
      <c r="AW226" s="12" t="s">
        <v>35</v>
      </c>
      <c r="AX226" s="12" t="s">
        <v>72</v>
      </c>
      <c r="AY226" s="207" t="s">
        <v>161</v>
      </c>
    </row>
    <row r="227" spans="2:65" s="12" customFormat="1" ht="13.5">
      <c r="B227" s="198"/>
      <c r="D227" s="194" t="s">
        <v>172</v>
      </c>
      <c r="E227" s="207" t="s">
        <v>5</v>
      </c>
      <c r="F227" s="208" t="s">
        <v>1052</v>
      </c>
      <c r="H227" s="209">
        <v>12</v>
      </c>
      <c r="I227" s="203"/>
      <c r="L227" s="198"/>
      <c r="M227" s="204"/>
      <c r="N227" s="205"/>
      <c r="O227" s="205"/>
      <c r="P227" s="205"/>
      <c r="Q227" s="205"/>
      <c r="R227" s="205"/>
      <c r="S227" s="205"/>
      <c r="T227" s="206"/>
      <c r="AT227" s="207" t="s">
        <v>172</v>
      </c>
      <c r="AU227" s="207" t="s">
        <v>83</v>
      </c>
      <c r="AV227" s="12" t="s">
        <v>83</v>
      </c>
      <c r="AW227" s="12" t="s">
        <v>35</v>
      </c>
      <c r="AX227" s="12" t="s">
        <v>72</v>
      </c>
      <c r="AY227" s="207" t="s">
        <v>161</v>
      </c>
    </row>
    <row r="228" spans="2:65" s="13" customFormat="1" ht="13.5">
      <c r="B228" s="210"/>
      <c r="D228" s="194" t="s">
        <v>172</v>
      </c>
      <c r="E228" s="211" t="s">
        <v>5</v>
      </c>
      <c r="F228" s="212" t="s">
        <v>1053</v>
      </c>
      <c r="H228" s="213">
        <v>12</v>
      </c>
      <c r="I228" s="214"/>
      <c r="L228" s="210"/>
      <c r="M228" s="215"/>
      <c r="N228" s="216"/>
      <c r="O228" s="216"/>
      <c r="P228" s="216"/>
      <c r="Q228" s="216"/>
      <c r="R228" s="216"/>
      <c r="S228" s="216"/>
      <c r="T228" s="217"/>
      <c r="AT228" s="211" t="s">
        <v>172</v>
      </c>
      <c r="AU228" s="211" t="s">
        <v>83</v>
      </c>
      <c r="AV228" s="13" t="s">
        <v>180</v>
      </c>
      <c r="AW228" s="13" t="s">
        <v>35</v>
      </c>
      <c r="AX228" s="13" t="s">
        <v>72</v>
      </c>
      <c r="AY228" s="211" t="s">
        <v>161</v>
      </c>
    </row>
    <row r="229" spans="2:65" s="12" customFormat="1" ht="13.5">
      <c r="B229" s="198"/>
      <c r="D229" s="194" t="s">
        <v>172</v>
      </c>
      <c r="E229" s="207" t="s">
        <v>5</v>
      </c>
      <c r="F229" s="208" t="s">
        <v>5</v>
      </c>
      <c r="H229" s="209">
        <v>0</v>
      </c>
      <c r="I229" s="203"/>
      <c r="L229" s="198"/>
      <c r="M229" s="204"/>
      <c r="N229" s="205"/>
      <c r="O229" s="205"/>
      <c r="P229" s="205"/>
      <c r="Q229" s="205"/>
      <c r="R229" s="205"/>
      <c r="S229" s="205"/>
      <c r="T229" s="206"/>
      <c r="AT229" s="207" t="s">
        <v>172</v>
      </c>
      <c r="AU229" s="207" t="s">
        <v>83</v>
      </c>
      <c r="AV229" s="12" t="s">
        <v>83</v>
      </c>
      <c r="AW229" s="12" t="s">
        <v>35</v>
      </c>
      <c r="AX229" s="12" t="s">
        <v>72</v>
      </c>
      <c r="AY229" s="207" t="s">
        <v>161</v>
      </c>
    </row>
    <row r="230" spans="2:65" s="12" customFormat="1" ht="13.5">
      <c r="B230" s="198"/>
      <c r="D230" s="194" t="s">
        <v>172</v>
      </c>
      <c r="E230" s="207" t="s">
        <v>5</v>
      </c>
      <c r="F230" s="208" t="s">
        <v>1054</v>
      </c>
      <c r="H230" s="209">
        <v>-19.800999999999998</v>
      </c>
      <c r="I230" s="203"/>
      <c r="L230" s="198"/>
      <c r="M230" s="204"/>
      <c r="N230" s="205"/>
      <c r="O230" s="205"/>
      <c r="P230" s="205"/>
      <c r="Q230" s="205"/>
      <c r="R230" s="205"/>
      <c r="S230" s="205"/>
      <c r="T230" s="206"/>
      <c r="AT230" s="207" t="s">
        <v>172</v>
      </c>
      <c r="AU230" s="207" t="s">
        <v>83</v>
      </c>
      <c r="AV230" s="12" t="s">
        <v>83</v>
      </c>
      <c r="AW230" s="12" t="s">
        <v>35</v>
      </c>
      <c r="AX230" s="12" t="s">
        <v>72</v>
      </c>
      <c r="AY230" s="207" t="s">
        <v>161</v>
      </c>
    </row>
    <row r="231" spans="2:65" s="13" customFormat="1" ht="13.5">
      <c r="B231" s="210"/>
      <c r="D231" s="194" t="s">
        <v>172</v>
      </c>
      <c r="E231" s="211" t="s">
        <v>5</v>
      </c>
      <c r="F231" s="212" t="s">
        <v>1055</v>
      </c>
      <c r="H231" s="213">
        <v>-19.800999999999998</v>
      </c>
      <c r="I231" s="214"/>
      <c r="L231" s="210"/>
      <c r="M231" s="215"/>
      <c r="N231" s="216"/>
      <c r="O231" s="216"/>
      <c r="P231" s="216"/>
      <c r="Q231" s="216"/>
      <c r="R231" s="216"/>
      <c r="S231" s="216"/>
      <c r="T231" s="217"/>
      <c r="AT231" s="211" t="s">
        <v>172</v>
      </c>
      <c r="AU231" s="211" t="s">
        <v>83</v>
      </c>
      <c r="AV231" s="13" t="s">
        <v>180</v>
      </c>
      <c r="AW231" s="13" t="s">
        <v>35</v>
      </c>
      <c r="AX231" s="13" t="s">
        <v>72</v>
      </c>
      <c r="AY231" s="211" t="s">
        <v>161</v>
      </c>
    </row>
    <row r="232" spans="2:65" s="12" customFormat="1" ht="13.5">
      <c r="B232" s="198"/>
      <c r="D232" s="194" t="s">
        <v>172</v>
      </c>
      <c r="E232" s="207" t="s">
        <v>5</v>
      </c>
      <c r="F232" s="208" t="s">
        <v>5</v>
      </c>
      <c r="H232" s="209">
        <v>0</v>
      </c>
      <c r="I232" s="203"/>
      <c r="L232" s="198"/>
      <c r="M232" s="204"/>
      <c r="N232" s="205"/>
      <c r="O232" s="205"/>
      <c r="P232" s="205"/>
      <c r="Q232" s="205"/>
      <c r="R232" s="205"/>
      <c r="S232" s="205"/>
      <c r="T232" s="206"/>
      <c r="AT232" s="207" t="s">
        <v>172</v>
      </c>
      <c r="AU232" s="207" t="s">
        <v>83</v>
      </c>
      <c r="AV232" s="12" t="s">
        <v>83</v>
      </c>
      <c r="AW232" s="12" t="s">
        <v>35</v>
      </c>
      <c r="AX232" s="12" t="s">
        <v>72</v>
      </c>
      <c r="AY232" s="207" t="s">
        <v>161</v>
      </c>
    </row>
    <row r="233" spans="2:65" s="14" customFormat="1" ht="13.5">
      <c r="B233" s="218"/>
      <c r="D233" s="194" t="s">
        <v>172</v>
      </c>
      <c r="E233" s="237" t="s">
        <v>5</v>
      </c>
      <c r="F233" s="238" t="s">
        <v>211</v>
      </c>
      <c r="H233" s="239">
        <v>446.33499999999998</v>
      </c>
      <c r="I233" s="222"/>
      <c r="L233" s="218"/>
      <c r="M233" s="223"/>
      <c r="N233" s="224"/>
      <c r="O233" s="224"/>
      <c r="P233" s="224"/>
      <c r="Q233" s="224"/>
      <c r="R233" s="224"/>
      <c r="S233" s="224"/>
      <c r="T233" s="225"/>
      <c r="AT233" s="226" t="s">
        <v>172</v>
      </c>
      <c r="AU233" s="226" t="s">
        <v>83</v>
      </c>
      <c r="AV233" s="14" t="s">
        <v>168</v>
      </c>
      <c r="AW233" s="14" t="s">
        <v>35</v>
      </c>
      <c r="AX233" s="14" t="s">
        <v>72</v>
      </c>
      <c r="AY233" s="226" t="s">
        <v>161</v>
      </c>
    </row>
    <row r="234" spans="2:65" s="12" customFormat="1" ht="13.5">
      <c r="B234" s="198"/>
      <c r="D234" s="199" t="s">
        <v>172</v>
      </c>
      <c r="E234" s="200" t="s">
        <v>5</v>
      </c>
      <c r="F234" s="201" t="s">
        <v>1056</v>
      </c>
      <c r="H234" s="202">
        <v>223.16800000000001</v>
      </c>
      <c r="I234" s="203"/>
      <c r="L234" s="198"/>
      <c r="M234" s="204"/>
      <c r="N234" s="205"/>
      <c r="O234" s="205"/>
      <c r="P234" s="205"/>
      <c r="Q234" s="205"/>
      <c r="R234" s="205"/>
      <c r="S234" s="205"/>
      <c r="T234" s="206"/>
      <c r="AT234" s="207" t="s">
        <v>172</v>
      </c>
      <c r="AU234" s="207" t="s">
        <v>83</v>
      </c>
      <c r="AV234" s="12" t="s">
        <v>83</v>
      </c>
      <c r="AW234" s="12" t="s">
        <v>35</v>
      </c>
      <c r="AX234" s="12" t="s">
        <v>80</v>
      </c>
      <c r="AY234" s="207" t="s">
        <v>161</v>
      </c>
    </row>
    <row r="235" spans="2:65" s="1" customFormat="1" ht="31.5" customHeight="1">
      <c r="B235" s="181"/>
      <c r="C235" s="182" t="s">
        <v>244</v>
      </c>
      <c r="D235" s="182" t="s">
        <v>163</v>
      </c>
      <c r="E235" s="183" t="s">
        <v>741</v>
      </c>
      <c r="F235" s="184" t="s">
        <v>742</v>
      </c>
      <c r="G235" s="185" t="s">
        <v>189</v>
      </c>
      <c r="H235" s="186">
        <v>24.54</v>
      </c>
      <c r="I235" s="187"/>
      <c r="J235" s="188">
        <f>ROUND(I235*H235,2)</f>
        <v>0</v>
      </c>
      <c r="K235" s="184" t="s">
        <v>167</v>
      </c>
      <c r="L235" s="41"/>
      <c r="M235" s="189" t="s">
        <v>5</v>
      </c>
      <c r="N235" s="190" t="s">
        <v>43</v>
      </c>
      <c r="O235" s="42"/>
      <c r="P235" s="191">
        <f>O235*H235</f>
        <v>0</v>
      </c>
      <c r="Q235" s="191">
        <v>0</v>
      </c>
      <c r="R235" s="191">
        <f>Q235*H235</f>
        <v>0</v>
      </c>
      <c r="S235" s="191">
        <v>0</v>
      </c>
      <c r="T235" s="192">
        <f>S235*H235</f>
        <v>0</v>
      </c>
      <c r="AR235" s="24" t="s">
        <v>168</v>
      </c>
      <c r="AT235" s="24" t="s">
        <v>163</v>
      </c>
      <c r="AU235" s="24" t="s">
        <v>83</v>
      </c>
      <c r="AY235" s="24" t="s">
        <v>161</v>
      </c>
      <c r="BE235" s="193">
        <f>IF(N235="základní",J235,0)</f>
        <v>0</v>
      </c>
      <c r="BF235" s="193">
        <f>IF(N235="snížená",J235,0)</f>
        <v>0</v>
      </c>
      <c r="BG235" s="193">
        <f>IF(N235="zákl. přenesená",J235,0)</f>
        <v>0</v>
      </c>
      <c r="BH235" s="193">
        <f>IF(N235="sníž. přenesená",J235,0)</f>
        <v>0</v>
      </c>
      <c r="BI235" s="193">
        <f>IF(N235="nulová",J235,0)</f>
        <v>0</v>
      </c>
      <c r="BJ235" s="24" t="s">
        <v>80</v>
      </c>
      <c r="BK235" s="193">
        <f>ROUND(I235*H235,2)</f>
        <v>0</v>
      </c>
      <c r="BL235" s="24" t="s">
        <v>168</v>
      </c>
      <c r="BM235" s="24" t="s">
        <v>1060</v>
      </c>
    </row>
    <row r="236" spans="2:65" s="1" customFormat="1" ht="175.5">
      <c r="B236" s="41"/>
      <c r="D236" s="194" t="s">
        <v>170</v>
      </c>
      <c r="F236" s="195" t="s">
        <v>744</v>
      </c>
      <c r="I236" s="196"/>
      <c r="L236" s="41"/>
      <c r="M236" s="197"/>
      <c r="N236" s="42"/>
      <c r="O236" s="42"/>
      <c r="P236" s="42"/>
      <c r="Q236" s="42"/>
      <c r="R236" s="42"/>
      <c r="S236" s="42"/>
      <c r="T236" s="70"/>
      <c r="AT236" s="24" t="s">
        <v>170</v>
      </c>
      <c r="AU236" s="24" t="s">
        <v>83</v>
      </c>
    </row>
    <row r="237" spans="2:65" s="12" customFormat="1" ht="13.5">
      <c r="B237" s="198"/>
      <c r="D237" s="194" t="s">
        <v>172</v>
      </c>
      <c r="E237" s="207" t="s">
        <v>5</v>
      </c>
      <c r="F237" s="208" t="s">
        <v>1061</v>
      </c>
      <c r="H237" s="209">
        <v>49.08</v>
      </c>
      <c r="I237" s="203"/>
      <c r="L237" s="198"/>
      <c r="M237" s="204"/>
      <c r="N237" s="205"/>
      <c r="O237" s="205"/>
      <c r="P237" s="205"/>
      <c r="Q237" s="205"/>
      <c r="R237" s="205"/>
      <c r="S237" s="205"/>
      <c r="T237" s="206"/>
      <c r="AT237" s="207" t="s">
        <v>172</v>
      </c>
      <c r="AU237" s="207" t="s">
        <v>83</v>
      </c>
      <c r="AV237" s="12" t="s">
        <v>83</v>
      </c>
      <c r="AW237" s="12" t="s">
        <v>35</v>
      </c>
      <c r="AX237" s="12" t="s">
        <v>72</v>
      </c>
      <c r="AY237" s="207" t="s">
        <v>161</v>
      </c>
    </row>
    <row r="238" spans="2:65" s="13" customFormat="1" ht="13.5">
      <c r="B238" s="210"/>
      <c r="D238" s="194" t="s">
        <v>172</v>
      </c>
      <c r="E238" s="211" t="s">
        <v>5</v>
      </c>
      <c r="F238" s="212" t="s">
        <v>1049</v>
      </c>
      <c r="H238" s="213">
        <v>49.08</v>
      </c>
      <c r="I238" s="214"/>
      <c r="L238" s="210"/>
      <c r="M238" s="215"/>
      <c r="N238" s="216"/>
      <c r="O238" s="216"/>
      <c r="P238" s="216"/>
      <c r="Q238" s="216"/>
      <c r="R238" s="216"/>
      <c r="S238" s="216"/>
      <c r="T238" s="217"/>
      <c r="AT238" s="211" t="s">
        <v>172</v>
      </c>
      <c r="AU238" s="211" t="s">
        <v>83</v>
      </c>
      <c r="AV238" s="13" t="s">
        <v>180</v>
      </c>
      <c r="AW238" s="13" t="s">
        <v>35</v>
      </c>
      <c r="AX238" s="13" t="s">
        <v>72</v>
      </c>
      <c r="AY238" s="211" t="s">
        <v>161</v>
      </c>
    </row>
    <row r="239" spans="2:65" s="12" customFormat="1" ht="13.5">
      <c r="B239" s="198"/>
      <c r="D239" s="194" t="s">
        <v>172</v>
      </c>
      <c r="E239" s="207" t="s">
        <v>5</v>
      </c>
      <c r="F239" s="208" t="s">
        <v>5</v>
      </c>
      <c r="H239" s="209">
        <v>0</v>
      </c>
      <c r="I239" s="203"/>
      <c r="L239" s="198"/>
      <c r="M239" s="204"/>
      <c r="N239" s="205"/>
      <c r="O239" s="205"/>
      <c r="P239" s="205"/>
      <c r="Q239" s="205"/>
      <c r="R239" s="205"/>
      <c r="S239" s="205"/>
      <c r="T239" s="206"/>
      <c r="AT239" s="207" t="s">
        <v>172</v>
      </c>
      <c r="AU239" s="207" t="s">
        <v>83</v>
      </c>
      <c r="AV239" s="12" t="s">
        <v>83</v>
      </c>
      <c r="AW239" s="12" t="s">
        <v>35</v>
      </c>
      <c r="AX239" s="12" t="s">
        <v>72</v>
      </c>
      <c r="AY239" s="207" t="s">
        <v>161</v>
      </c>
    </row>
    <row r="240" spans="2:65" s="14" customFormat="1" ht="13.5">
      <c r="B240" s="218"/>
      <c r="D240" s="194" t="s">
        <v>172</v>
      </c>
      <c r="E240" s="237" t="s">
        <v>5</v>
      </c>
      <c r="F240" s="238" t="s">
        <v>211</v>
      </c>
      <c r="H240" s="239">
        <v>49.08</v>
      </c>
      <c r="I240" s="222"/>
      <c r="L240" s="218"/>
      <c r="M240" s="223"/>
      <c r="N240" s="224"/>
      <c r="O240" s="224"/>
      <c r="P240" s="224"/>
      <c r="Q240" s="224"/>
      <c r="R240" s="224"/>
      <c r="S240" s="224"/>
      <c r="T240" s="225"/>
      <c r="AT240" s="226" t="s">
        <v>172</v>
      </c>
      <c r="AU240" s="226" t="s">
        <v>83</v>
      </c>
      <c r="AV240" s="14" t="s">
        <v>168</v>
      </c>
      <c r="AW240" s="14" t="s">
        <v>35</v>
      </c>
      <c r="AX240" s="14" t="s">
        <v>72</v>
      </c>
      <c r="AY240" s="226" t="s">
        <v>161</v>
      </c>
    </row>
    <row r="241" spans="2:65" s="12" customFormat="1" ht="13.5">
      <c r="B241" s="198"/>
      <c r="D241" s="194" t="s">
        <v>172</v>
      </c>
      <c r="E241" s="207" t="s">
        <v>5</v>
      </c>
      <c r="F241" s="208" t="s">
        <v>5</v>
      </c>
      <c r="H241" s="209">
        <v>0</v>
      </c>
      <c r="I241" s="203"/>
      <c r="L241" s="198"/>
      <c r="M241" s="204"/>
      <c r="N241" s="205"/>
      <c r="O241" s="205"/>
      <c r="P241" s="205"/>
      <c r="Q241" s="205"/>
      <c r="R241" s="205"/>
      <c r="S241" s="205"/>
      <c r="T241" s="206"/>
      <c r="AT241" s="207" t="s">
        <v>172</v>
      </c>
      <c r="AU241" s="207" t="s">
        <v>83</v>
      </c>
      <c r="AV241" s="12" t="s">
        <v>83</v>
      </c>
      <c r="AW241" s="12" t="s">
        <v>35</v>
      </c>
      <c r="AX241" s="12" t="s">
        <v>72</v>
      </c>
      <c r="AY241" s="207" t="s">
        <v>161</v>
      </c>
    </row>
    <row r="242" spans="2:65" s="12" customFormat="1" ht="13.5">
      <c r="B242" s="198"/>
      <c r="D242" s="199" t="s">
        <v>172</v>
      </c>
      <c r="E242" s="200" t="s">
        <v>5</v>
      </c>
      <c r="F242" s="201" t="s">
        <v>1062</v>
      </c>
      <c r="H242" s="202">
        <v>24.54</v>
      </c>
      <c r="I242" s="203"/>
      <c r="L242" s="198"/>
      <c r="M242" s="204"/>
      <c r="N242" s="205"/>
      <c r="O242" s="205"/>
      <c r="P242" s="205"/>
      <c r="Q242" s="205"/>
      <c r="R242" s="205"/>
      <c r="S242" s="205"/>
      <c r="T242" s="206"/>
      <c r="AT242" s="207" t="s">
        <v>172</v>
      </c>
      <c r="AU242" s="207" t="s">
        <v>83</v>
      </c>
      <c r="AV242" s="12" t="s">
        <v>83</v>
      </c>
      <c r="AW242" s="12" t="s">
        <v>35</v>
      </c>
      <c r="AX242" s="12" t="s">
        <v>80</v>
      </c>
      <c r="AY242" s="207" t="s">
        <v>161</v>
      </c>
    </row>
    <row r="243" spans="2:65" s="1" customFormat="1" ht="31.5" customHeight="1">
      <c r="B243" s="181"/>
      <c r="C243" s="182" t="s">
        <v>249</v>
      </c>
      <c r="D243" s="182" t="s">
        <v>163</v>
      </c>
      <c r="E243" s="183" t="s">
        <v>747</v>
      </c>
      <c r="F243" s="184" t="s">
        <v>748</v>
      </c>
      <c r="G243" s="185" t="s">
        <v>189</v>
      </c>
      <c r="H243" s="186">
        <v>24.54</v>
      </c>
      <c r="I243" s="187"/>
      <c r="J243" s="188">
        <f>ROUND(I243*H243,2)</f>
        <v>0</v>
      </c>
      <c r="K243" s="184" t="s">
        <v>167</v>
      </c>
      <c r="L243" s="41"/>
      <c r="M243" s="189" t="s">
        <v>5</v>
      </c>
      <c r="N243" s="190" t="s">
        <v>43</v>
      </c>
      <c r="O243" s="42"/>
      <c r="P243" s="191">
        <f>O243*H243</f>
        <v>0</v>
      </c>
      <c r="Q243" s="191">
        <v>0</v>
      </c>
      <c r="R243" s="191">
        <f>Q243*H243</f>
        <v>0</v>
      </c>
      <c r="S243" s="191">
        <v>0</v>
      </c>
      <c r="T243" s="192">
        <f>S243*H243</f>
        <v>0</v>
      </c>
      <c r="AR243" s="24" t="s">
        <v>168</v>
      </c>
      <c r="AT243" s="24" t="s">
        <v>163</v>
      </c>
      <c r="AU243" s="24" t="s">
        <v>83</v>
      </c>
      <c r="AY243" s="24" t="s">
        <v>161</v>
      </c>
      <c r="BE243" s="193">
        <f>IF(N243="základní",J243,0)</f>
        <v>0</v>
      </c>
      <c r="BF243" s="193">
        <f>IF(N243="snížená",J243,0)</f>
        <v>0</v>
      </c>
      <c r="BG243" s="193">
        <f>IF(N243="zákl. přenesená",J243,0)</f>
        <v>0</v>
      </c>
      <c r="BH243" s="193">
        <f>IF(N243="sníž. přenesená",J243,0)</f>
        <v>0</v>
      </c>
      <c r="BI243" s="193">
        <f>IF(N243="nulová",J243,0)</f>
        <v>0</v>
      </c>
      <c r="BJ243" s="24" t="s">
        <v>80</v>
      </c>
      <c r="BK243" s="193">
        <f>ROUND(I243*H243,2)</f>
        <v>0</v>
      </c>
      <c r="BL243" s="24" t="s">
        <v>168</v>
      </c>
      <c r="BM243" s="24" t="s">
        <v>1063</v>
      </c>
    </row>
    <row r="244" spans="2:65" s="1" customFormat="1" ht="175.5">
      <c r="B244" s="41"/>
      <c r="D244" s="194" t="s">
        <v>170</v>
      </c>
      <c r="F244" s="195" t="s">
        <v>744</v>
      </c>
      <c r="I244" s="196"/>
      <c r="L244" s="41"/>
      <c r="M244" s="197"/>
      <c r="N244" s="42"/>
      <c r="O244" s="42"/>
      <c r="P244" s="42"/>
      <c r="Q244" s="42"/>
      <c r="R244" s="42"/>
      <c r="S244" s="42"/>
      <c r="T244" s="70"/>
      <c r="AT244" s="24" t="s">
        <v>170</v>
      </c>
      <c r="AU244" s="24" t="s">
        <v>83</v>
      </c>
    </row>
    <row r="245" spans="2:65" s="12" customFormat="1" ht="13.5">
      <c r="B245" s="198"/>
      <c r="D245" s="194" t="s">
        <v>172</v>
      </c>
      <c r="E245" s="207" t="s">
        <v>5</v>
      </c>
      <c r="F245" s="208" t="s">
        <v>1061</v>
      </c>
      <c r="H245" s="209">
        <v>49.08</v>
      </c>
      <c r="I245" s="203"/>
      <c r="L245" s="198"/>
      <c r="M245" s="204"/>
      <c r="N245" s="205"/>
      <c r="O245" s="205"/>
      <c r="P245" s="205"/>
      <c r="Q245" s="205"/>
      <c r="R245" s="205"/>
      <c r="S245" s="205"/>
      <c r="T245" s="206"/>
      <c r="AT245" s="207" t="s">
        <v>172</v>
      </c>
      <c r="AU245" s="207" t="s">
        <v>83</v>
      </c>
      <c r="AV245" s="12" t="s">
        <v>83</v>
      </c>
      <c r="AW245" s="12" t="s">
        <v>35</v>
      </c>
      <c r="AX245" s="12" t="s">
        <v>72</v>
      </c>
      <c r="AY245" s="207" t="s">
        <v>161</v>
      </c>
    </row>
    <row r="246" spans="2:65" s="13" customFormat="1" ht="13.5">
      <c r="B246" s="210"/>
      <c r="D246" s="194" t="s">
        <v>172</v>
      </c>
      <c r="E246" s="211" t="s">
        <v>5</v>
      </c>
      <c r="F246" s="212" t="s">
        <v>1049</v>
      </c>
      <c r="H246" s="213">
        <v>49.08</v>
      </c>
      <c r="I246" s="214"/>
      <c r="L246" s="210"/>
      <c r="M246" s="215"/>
      <c r="N246" s="216"/>
      <c r="O246" s="216"/>
      <c r="P246" s="216"/>
      <c r="Q246" s="216"/>
      <c r="R246" s="216"/>
      <c r="S246" s="216"/>
      <c r="T246" s="217"/>
      <c r="AT246" s="211" t="s">
        <v>172</v>
      </c>
      <c r="AU246" s="211" t="s">
        <v>83</v>
      </c>
      <c r="AV246" s="13" t="s">
        <v>180</v>
      </c>
      <c r="AW246" s="13" t="s">
        <v>35</v>
      </c>
      <c r="AX246" s="13" t="s">
        <v>72</v>
      </c>
      <c r="AY246" s="211" t="s">
        <v>161</v>
      </c>
    </row>
    <row r="247" spans="2:65" s="12" customFormat="1" ht="13.5">
      <c r="B247" s="198"/>
      <c r="D247" s="194" t="s">
        <v>172</v>
      </c>
      <c r="E247" s="207" t="s">
        <v>5</v>
      </c>
      <c r="F247" s="208" t="s">
        <v>5</v>
      </c>
      <c r="H247" s="209">
        <v>0</v>
      </c>
      <c r="I247" s="203"/>
      <c r="L247" s="198"/>
      <c r="M247" s="204"/>
      <c r="N247" s="205"/>
      <c r="O247" s="205"/>
      <c r="P247" s="205"/>
      <c r="Q247" s="205"/>
      <c r="R247" s="205"/>
      <c r="S247" s="205"/>
      <c r="T247" s="206"/>
      <c r="AT247" s="207" t="s">
        <v>172</v>
      </c>
      <c r="AU247" s="207" t="s">
        <v>83</v>
      </c>
      <c r="AV247" s="12" t="s">
        <v>83</v>
      </c>
      <c r="AW247" s="12" t="s">
        <v>35</v>
      </c>
      <c r="AX247" s="12" t="s">
        <v>72</v>
      </c>
      <c r="AY247" s="207" t="s">
        <v>161</v>
      </c>
    </row>
    <row r="248" spans="2:65" s="14" customFormat="1" ht="13.5">
      <c r="B248" s="218"/>
      <c r="D248" s="194" t="s">
        <v>172</v>
      </c>
      <c r="E248" s="237" t="s">
        <v>5</v>
      </c>
      <c r="F248" s="238" t="s">
        <v>211</v>
      </c>
      <c r="H248" s="239">
        <v>49.08</v>
      </c>
      <c r="I248" s="222"/>
      <c r="L248" s="218"/>
      <c r="M248" s="223"/>
      <c r="N248" s="224"/>
      <c r="O248" s="224"/>
      <c r="P248" s="224"/>
      <c r="Q248" s="224"/>
      <c r="R248" s="224"/>
      <c r="S248" s="224"/>
      <c r="T248" s="225"/>
      <c r="AT248" s="226" t="s">
        <v>172</v>
      </c>
      <c r="AU248" s="226" t="s">
        <v>83</v>
      </c>
      <c r="AV248" s="14" t="s">
        <v>168</v>
      </c>
      <c r="AW248" s="14" t="s">
        <v>35</v>
      </c>
      <c r="AX248" s="14" t="s">
        <v>72</v>
      </c>
      <c r="AY248" s="226" t="s">
        <v>161</v>
      </c>
    </row>
    <row r="249" spans="2:65" s="12" customFormat="1" ht="13.5">
      <c r="B249" s="198"/>
      <c r="D249" s="194" t="s">
        <v>172</v>
      </c>
      <c r="E249" s="207" t="s">
        <v>5</v>
      </c>
      <c r="F249" s="208" t="s">
        <v>5</v>
      </c>
      <c r="H249" s="209">
        <v>0</v>
      </c>
      <c r="I249" s="203"/>
      <c r="L249" s="198"/>
      <c r="M249" s="204"/>
      <c r="N249" s="205"/>
      <c r="O249" s="205"/>
      <c r="P249" s="205"/>
      <c r="Q249" s="205"/>
      <c r="R249" s="205"/>
      <c r="S249" s="205"/>
      <c r="T249" s="206"/>
      <c r="AT249" s="207" t="s">
        <v>172</v>
      </c>
      <c r="AU249" s="207" t="s">
        <v>83</v>
      </c>
      <c r="AV249" s="12" t="s">
        <v>83</v>
      </c>
      <c r="AW249" s="12" t="s">
        <v>35</v>
      </c>
      <c r="AX249" s="12" t="s">
        <v>72</v>
      </c>
      <c r="AY249" s="207" t="s">
        <v>161</v>
      </c>
    </row>
    <row r="250" spans="2:65" s="12" customFormat="1" ht="13.5">
      <c r="B250" s="198"/>
      <c r="D250" s="199" t="s">
        <v>172</v>
      </c>
      <c r="E250" s="200" t="s">
        <v>5</v>
      </c>
      <c r="F250" s="201" t="s">
        <v>1062</v>
      </c>
      <c r="H250" s="202">
        <v>24.54</v>
      </c>
      <c r="I250" s="203"/>
      <c r="L250" s="198"/>
      <c r="M250" s="204"/>
      <c r="N250" s="205"/>
      <c r="O250" s="205"/>
      <c r="P250" s="205"/>
      <c r="Q250" s="205"/>
      <c r="R250" s="205"/>
      <c r="S250" s="205"/>
      <c r="T250" s="206"/>
      <c r="AT250" s="207" t="s">
        <v>172</v>
      </c>
      <c r="AU250" s="207" t="s">
        <v>83</v>
      </c>
      <c r="AV250" s="12" t="s">
        <v>83</v>
      </c>
      <c r="AW250" s="12" t="s">
        <v>35</v>
      </c>
      <c r="AX250" s="12" t="s">
        <v>80</v>
      </c>
      <c r="AY250" s="207" t="s">
        <v>161</v>
      </c>
    </row>
    <row r="251" spans="2:65" s="1" customFormat="1" ht="31.5" customHeight="1">
      <c r="B251" s="181"/>
      <c r="C251" s="182" t="s">
        <v>254</v>
      </c>
      <c r="D251" s="182" t="s">
        <v>163</v>
      </c>
      <c r="E251" s="183" t="s">
        <v>750</v>
      </c>
      <c r="F251" s="184" t="s">
        <v>751</v>
      </c>
      <c r="G251" s="185" t="s">
        <v>189</v>
      </c>
      <c r="H251" s="186">
        <v>24.54</v>
      </c>
      <c r="I251" s="187"/>
      <c r="J251" s="188">
        <f>ROUND(I251*H251,2)</f>
        <v>0</v>
      </c>
      <c r="K251" s="184" t="s">
        <v>167</v>
      </c>
      <c r="L251" s="41"/>
      <c r="M251" s="189" t="s">
        <v>5</v>
      </c>
      <c r="N251" s="190" t="s">
        <v>43</v>
      </c>
      <c r="O251" s="42"/>
      <c r="P251" s="191">
        <f>O251*H251</f>
        <v>0</v>
      </c>
      <c r="Q251" s="191">
        <v>0</v>
      </c>
      <c r="R251" s="191">
        <f>Q251*H251</f>
        <v>0</v>
      </c>
      <c r="S251" s="191">
        <v>0</v>
      </c>
      <c r="T251" s="192">
        <f>S251*H251</f>
        <v>0</v>
      </c>
      <c r="AR251" s="24" t="s">
        <v>168</v>
      </c>
      <c r="AT251" s="24" t="s">
        <v>163</v>
      </c>
      <c r="AU251" s="24" t="s">
        <v>83</v>
      </c>
      <c r="AY251" s="24" t="s">
        <v>161</v>
      </c>
      <c r="BE251" s="193">
        <f>IF(N251="základní",J251,0)</f>
        <v>0</v>
      </c>
      <c r="BF251" s="193">
        <f>IF(N251="snížená",J251,0)</f>
        <v>0</v>
      </c>
      <c r="BG251" s="193">
        <f>IF(N251="zákl. přenesená",J251,0)</f>
        <v>0</v>
      </c>
      <c r="BH251" s="193">
        <f>IF(N251="sníž. přenesená",J251,0)</f>
        <v>0</v>
      </c>
      <c r="BI251" s="193">
        <f>IF(N251="nulová",J251,0)</f>
        <v>0</v>
      </c>
      <c r="BJ251" s="24" t="s">
        <v>80</v>
      </c>
      <c r="BK251" s="193">
        <f>ROUND(I251*H251,2)</f>
        <v>0</v>
      </c>
      <c r="BL251" s="24" t="s">
        <v>168</v>
      </c>
      <c r="BM251" s="24" t="s">
        <v>1064</v>
      </c>
    </row>
    <row r="252" spans="2:65" s="1" customFormat="1" ht="175.5">
      <c r="B252" s="41"/>
      <c r="D252" s="194" t="s">
        <v>170</v>
      </c>
      <c r="F252" s="195" t="s">
        <v>744</v>
      </c>
      <c r="I252" s="196"/>
      <c r="L252" s="41"/>
      <c r="M252" s="197"/>
      <c r="N252" s="42"/>
      <c r="O252" s="42"/>
      <c r="P252" s="42"/>
      <c r="Q252" s="42"/>
      <c r="R252" s="42"/>
      <c r="S252" s="42"/>
      <c r="T252" s="70"/>
      <c r="AT252" s="24" t="s">
        <v>170</v>
      </c>
      <c r="AU252" s="24" t="s">
        <v>83</v>
      </c>
    </row>
    <row r="253" spans="2:65" s="12" customFormat="1" ht="13.5">
      <c r="B253" s="198"/>
      <c r="D253" s="194" t="s">
        <v>172</v>
      </c>
      <c r="E253" s="207" t="s">
        <v>5</v>
      </c>
      <c r="F253" s="208" t="s">
        <v>1061</v>
      </c>
      <c r="H253" s="209">
        <v>49.08</v>
      </c>
      <c r="I253" s="203"/>
      <c r="L253" s="198"/>
      <c r="M253" s="204"/>
      <c r="N253" s="205"/>
      <c r="O253" s="205"/>
      <c r="P253" s="205"/>
      <c r="Q253" s="205"/>
      <c r="R253" s="205"/>
      <c r="S253" s="205"/>
      <c r="T253" s="206"/>
      <c r="AT253" s="207" t="s">
        <v>172</v>
      </c>
      <c r="AU253" s="207" t="s">
        <v>83</v>
      </c>
      <c r="AV253" s="12" t="s">
        <v>83</v>
      </c>
      <c r="AW253" s="12" t="s">
        <v>35</v>
      </c>
      <c r="AX253" s="12" t="s">
        <v>72</v>
      </c>
      <c r="AY253" s="207" t="s">
        <v>161</v>
      </c>
    </row>
    <row r="254" spans="2:65" s="13" customFormat="1" ht="13.5">
      <c r="B254" s="210"/>
      <c r="D254" s="194" t="s">
        <v>172</v>
      </c>
      <c r="E254" s="211" t="s">
        <v>5</v>
      </c>
      <c r="F254" s="212" t="s">
        <v>1049</v>
      </c>
      <c r="H254" s="213">
        <v>49.08</v>
      </c>
      <c r="I254" s="214"/>
      <c r="L254" s="210"/>
      <c r="M254" s="215"/>
      <c r="N254" s="216"/>
      <c r="O254" s="216"/>
      <c r="P254" s="216"/>
      <c r="Q254" s="216"/>
      <c r="R254" s="216"/>
      <c r="S254" s="216"/>
      <c r="T254" s="217"/>
      <c r="AT254" s="211" t="s">
        <v>172</v>
      </c>
      <c r="AU254" s="211" t="s">
        <v>83</v>
      </c>
      <c r="AV254" s="13" t="s">
        <v>180</v>
      </c>
      <c r="AW254" s="13" t="s">
        <v>35</v>
      </c>
      <c r="AX254" s="13" t="s">
        <v>72</v>
      </c>
      <c r="AY254" s="211" t="s">
        <v>161</v>
      </c>
    </row>
    <row r="255" spans="2:65" s="12" customFormat="1" ht="13.5">
      <c r="B255" s="198"/>
      <c r="D255" s="194" t="s">
        <v>172</v>
      </c>
      <c r="E255" s="207" t="s">
        <v>5</v>
      </c>
      <c r="F255" s="208" t="s">
        <v>5</v>
      </c>
      <c r="H255" s="209">
        <v>0</v>
      </c>
      <c r="I255" s="203"/>
      <c r="L255" s="198"/>
      <c r="M255" s="204"/>
      <c r="N255" s="205"/>
      <c r="O255" s="205"/>
      <c r="P255" s="205"/>
      <c r="Q255" s="205"/>
      <c r="R255" s="205"/>
      <c r="S255" s="205"/>
      <c r="T255" s="206"/>
      <c r="AT255" s="207" t="s">
        <v>172</v>
      </c>
      <c r="AU255" s="207" t="s">
        <v>83</v>
      </c>
      <c r="AV255" s="12" t="s">
        <v>83</v>
      </c>
      <c r="AW255" s="12" t="s">
        <v>35</v>
      </c>
      <c r="AX255" s="12" t="s">
        <v>72</v>
      </c>
      <c r="AY255" s="207" t="s">
        <v>161</v>
      </c>
    </row>
    <row r="256" spans="2:65" s="14" customFormat="1" ht="13.5">
      <c r="B256" s="218"/>
      <c r="D256" s="194" t="s">
        <v>172</v>
      </c>
      <c r="E256" s="237" t="s">
        <v>5</v>
      </c>
      <c r="F256" s="238" t="s">
        <v>211</v>
      </c>
      <c r="H256" s="239">
        <v>49.08</v>
      </c>
      <c r="I256" s="222"/>
      <c r="L256" s="218"/>
      <c r="M256" s="223"/>
      <c r="N256" s="224"/>
      <c r="O256" s="224"/>
      <c r="P256" s="224"/>
      <c r="Q256" s="224"/>
      <c r="R256" s="224"/>
      <c r="S256" s="224"/>
      <c r="T256" s="225"/>
      <c r="AT256" s="226" t="s">
        <v>172</v>
      </c>
      <c r="AU256" s="226" t="s">
        <v>83</v>
      </c>
      <c r="AV256" s="14" t="s">
        <v>168</v>
      </c>
      <c r="AW256" s="14" t="s">
        <v>35</v>
      </c>
      <c r="AX256" s="14" t="s">
        <v>72</v>
      </c>
      <c r="AY256" s="226" t="s">
        <v>161</v>
      </c>
    </row>
    <row r="257" spans="2:65" s="12" customFormat="1" ht="13.5">
      <c r="B257" s="198"/>
      <c r="D257" s="194" t="s">
        <v>172</v>
      </c>
      <c r="E257" s="207" t="s">
        <v>5</v>
      </c>
      <c r="F257" s="208" t="s">
        <v>5</v>
      </c>
      <c r="H257" s="209">
        <v>0</v>
      </c>
      <c r="I257" s="203"/>
      <c r="L257" s="198"/>
      <c r="M257" s="204"/>
      <c r="N257" s="205"/>
      <c r="O257" s="205"/>
      <c r="P257" s="205"/>
      <c r="Q257" s="205"/>
      <c r="R257" s="205"/>
      <c r="S257" s="205"/>
      <c r="T257" s="206"/>
      <c r="AT257" s="207" t="s">
        <v>172</v>
      </c>
      <c r="AU257" s="207" t="s">
        <v>83</v>
      </c>
      <c r="AV257" s="12" t="s">
        <v>83</v>
      </c>
      <c r="AW257" s="12" t="s">
        <v>35</v>
      </c>
      <c r="AX257" s="12" t="s">
        <v>72</v>
      </c>
      <c r="AY257" s="207" t="s">
        <v>161</v>
      </c>
    </row>
    <row r="258" spans="2:65" s="12" customFormat="1" ht="13.5">
      <c r="B258" s="198"/>
      <c r="D258" s="199" t="s">
        <v>172</v>
      </c>
      <c r="E258" s="200" t="s">
        <v>5</v>
      </c>
      <c r="F258" s="201" t="s">
        <v>1062</v>
      </c>
      <c r="H258" s="202">
        <v>24.54</v>
      </c>
      <c r="I258" s="203"/>
      <c r="L258" s="198"/>
      <c r="M258" s="204"/>
      <c r="N258" s="205"/>
      <c r="O258" s="205"/>
      <c r="P258" s="205"/>
      <c r="Q258" s="205"/>
      <c r="R258" s="205"/>
      <c r="S258" s="205"/>
      <c r="T258" s="206"/>
      <c r="AT258" s="207" t="s">
        <v>172</v>
      </c>
      <c r="AU258" s="207" t="s">
        <v>83</v>
      </c>
      <c r="AV258" s="12" t="s">
        <v>83</v>
      </c>
      <c r="AW258" s="12" t="s">
        <v>35</v>
      </c>
      <c r="AX258" s="12" t="s">
        <v>80</v>
      </c>
      <c r="AY258" s="207" t="s">
        <v>161</v>
      </c>
    </row>
    <row r="259" spans="2:65" s="1" customFormat="1" ht="31.5" customHeight="1">
      <c r="B259" s="181"/>
      <c r="C259" s="182" t="s">
        <v>11</v>
      </c>
      <c r="D259" s="182" t="s">
        <v>163</v>
      </c>
      <c r="E259" s="183" t="s">
        <v>753</v>
      </c>
      <c r="F259" s="184" t="s">
        <v>754</v>
      </c>
      <c r="G259" s="185" t="s">
        <v>189</v>
      </c>
      <c r="H259" s="186">
        <v>24.54</v>
      </c>
      <c r="I259" s="187"/>
      <c r="J259" s="188">
        <f>ROUND(I259*H259,2)</f>
        <v>0</v>
      </c>
      <c r="K259" s="184" t="s">
        <v>167</v>
      </c>
      <c r="L259" s="41"/>
      <c r="M259" s="189" t="s">
        <v>5</v>
      </c>
      <c r="N259" s="190" t="s">
        <v>43</v>
      </c>
      <c r="O259" s="42"/>
      <c r="P259" s="191">
        <f>O259*H259</f>
        <v>0</v>
      </c>
      <c r="Q259" s="191">
        <v>0</v>
      </c>
      <c r="R259" s="191">
        <f>Q259*H259</f>
        <v>0</v>
      </c>
      <c r="S259" s="191">
        <v>0</v>
      </c>
      <c r="T259" s="192">
        <f>S259*H259</f>
        <v>0</v>
      </c>
      <c r="AR259" s="24" t="s">
        <v>168</v>
      </c>
      <c r="AT259" s="24" t="s">
        <v>163</v>
      </c>
      <c r="AU259" s="24" t="s">
        <v>83</v>
      </c>
      <c r="AY259" s="24" t="s">
        <v>161</v>
      </c>
      <c r="BE259" s="193">
        <f>IF(N259="základní",J259,0)</f>
        <v>0</v>
      </c>
      <c r="BF259" s="193">
        <f>IF(N259="snížená",J259,0)</f>
        <v>0</v>
      </c>
      <c r="BG259" s="193">
        <f>IF(N259="zákl. přenesená",J259,0)</f>
        <v>0</v>
      </c>
      <c r="BH259" s="193">
        <f>IF(N259="sníž. přenesená",J259,0)</f>
        <v>0</v>
      </c>
      <c r="BI259" s="193">
        <f>IF(N259="nulová",J259,0)</f>
        <v>0</v>
      </c>
      <c r="BJ259" s="24" t="s">
        <v>80</v>
      </c>
      <c r="BK259" s="193">
        <f>ROUND(I259*H259,2)</f>
        <v>0</v>
      </c>
      <c r="BL259" s="24" t="s">
        <v>168</v>
      </c>
      <c r="BM259" s="24" t="s">
        <v>1065</v>
      </c>
    </row>
    <row r="260" spans="2:65" s="1" customFormat="1" ht="175.5">
      <c r="B260" s="41"/>
      <c r="D260" s="194" t="s">
        <v>170</v>
      </c>
      <c r="F260" s="195" t="s">
        <v>744</v>
      </c>
      <c r="I260" s="196"/>
      <c r="L260" s="41"/>
      <c r="M260" s="197"/>
      <c r="N260" s="42"/>
      <c r="O260" s="42"/>
      <c r="P260" s="42"/>
      <c r="Q260" s="42"/>
      <c r="R260" s="42"/>
      <c r="S260" s="42"/>
      <c r="T260" s="70"/>
      <c r="AT260" s="24" t="s">
        <v>170</v>
      </c>
      <c r="AU260" s="24" t="s">
        <v>83</v>
      </c>
    </row>
    <row r="261" spans="2:65" s="12" customFormat="1" ht="13.5">
      <c r="B261" s="198"/>
      <c r="D261" s="194" t="s">
        <v>172</v>
      </c>
      <c r="E261" s="207" t="s">
        <v>5</v>
      </c>
      <c r="F261" s="208" t="s">
        <v>1061</v>
      </c>
      <c r="H261" s="209">
        <v>49.08</v>
      </c>
      <c r="I261" s="203"/>
      <c r="L261" s="198"/>
      <c r="M261" s="204"/>
      <c r="N261" s="205"/>
      <c r="O261" s="205"/>
      <c r="P261" s="205"/>
      <c r="Q261" s="205"/>
      <c r="R261" s="205"/>
      <c r="S261" s="205"/>
      <c r="T261" s="206"/>
      <c r="AT261" s="207" t="s">
        <v>172</v>
      </c>
      <c r="AU261" s="207" t="s">
        <v>83</v>
      </c>
      <c r="AV261" s="12" t="s">
        <v>83</v>
      </c>
      <c r="AW261" s="12" t="s">
        <v>35</v>
      </c>
      <c r="AX261" s="12" t="s">
        <v>72</v>
      </c>
      <c r="AY261" s="207" t="s">
        <v>161</v>
      </c>
    </row>
    <row r="262" spans="2:65" s="13" customFormat="1" ht="13.5">
      <c r="B262" s="210"/>
      <c r="D262" s="194" t="s">
        <v>172</v>
      </c>
      <c r="E262" s="211" t="s">
        <v>5</v>
      </c>
      <c r="F262" s="212" t="s">
        <v>1049</v>
      </c>
      <c r="H262" s="213">
        <v>49.08</v>
      </c>
      <c r="I262" s="214"/>
      <c r="L262" s="210"/>
      <c r="M262" s="215"/>
      <c r="N262" s="216"/>
      <c r="O262" s="216"/>
      <c r="P262" s="216"/>
      <c r="Q262" s="216"/>
      <c r="R262" s="216"/>
      <c r="S262" s="216"/>
      <c r="T262" s="217"/>
      <c r="AT262" s="211" t="s">
        <v>172</v>
      </c>
      <c r="AU262" s="211" t="s">
        <v>83</v>
      </c>
      <c r="AV262" s="13" t="s">
        <v>180</v>
      </c>
      <c r="AW262" s="13" t="s">
        <v>35</v>
      </c>
      <c r="AX262" s="13" t="s">
        <v>72</v>
      </c>
      <c r="AY262" s="211" t="s">
        <v>161</v>
      </c>
    </row>
    <row r="263" spans="2:65" s="12" customFormat="1" ht="13.5">
      <c r="B263" s="198"/>
      <c r="D263" s="194" t="s">
        <v>172</v>
      </c>
      <c r="E263" s="207" t="s">
        <v>5</v>
      </c>
      <c r="F263" s="208" t="s">
        <v>5</v>
      </c>
      <c r="H263" s="209">
        <v>0</v>
      </c>
      <c r="I263" s="203"/>
      <c r="L263" s="198"/>
      <c r="M263" s="204"/>
      <c r="N263" s="205"/>
      <c r="O263" s="205"/>
      <c r="P263" s="205"/>
      <c r="Q263" s="205"/>
      <c r="R263" s="205"/>
      <c r="S263" s="205"/>
      <c r="T263" s="206"/>
      <c r="AT263" s="207" t="s">
        <v>172</v>
      </c>
      <c r="AU263" s="207" t="s">
        <v>83</v>
      </c>
      <c r="AV263" s="12" t="s">
        <v>83</v>
      </c>
      <c r="AW263" s="12" t="s">
        <v>35</v>
      </c>
      <c r="AX263" s="12" t="s">
        <v>72</v>
      </c>
      <c r="AY263" s="207" t="s">
        <v>161</v>
      </c>
    </row>
    <row r="264" spans="2:65" s="14" customFormat="1" ht="13.5">
      <c r="B264" s="218"/>
      <c r="D264" s="194" t="s">
        <v>172</v>
      </c>
      <c r="E264" s="237" t="s">
        <v>5</v>
      </c>
      <c r="F264" s="238" t="s">
        <v>211</v>
      </c>
      <c r="H264" s="239">
        <v>49.08</v>
      </c>
      <c r="I264" s="222"/>
      <c r="L264" s="218"/>
      <c r="M264" s="223"/>
      <c r="N264" s="224"/>
      <c r="O264" s="224"/>
      <c r="P264" s="224"/>
      <c r="Q264" s="224"/>
      <c r="R264" s="224"/>
      <c r="S264" s="224"/>
      <c r="T264" s="225"/>
      <c r="AT264" s="226" t="s">
        <v>172</v>
      </c>
      <c r="AU264" s="226" t="s">
        <v>83</v>
      </c>
      <c r="AV264" s="14" t="s">
        <v>168</v>
      </c>
      <c r="AW264" s="14" t="s">
        <v>35</v>
      </c>
      <c r="AX264" s="14" t="s">
        <v>72</v>
      </c>
      <c r="AY264" s="226" t="s">
        <v>161</v>
      </c>
    </row>
    <row r="265" spans="2:65" s="12" customFormat="1" ht="13.5">
      <c r="B265" s="198"/>
      <c r="D265" s="194" t="s">
        <v>172</v>
      </c>
      <c r="E265" s="207" t="s">
        <v>5</v>
      </c>
      <c r="F265" s="208" t="s">
        <v>5</v>
      </c>
      <c r="H265" s="209">
        <v>0</v>
      </c>
      <c r="I265" s="203"/>
      <c r="L265" s="198"/>
      <c r="M265" s="204"/>
      <c r="N265" s="205"/>
      <c r="O265" s="205"/>
      <c r="P265" s="205"/>
      <c r="Q265" s="205"/>
      <c r="R265" s="205"/>
      <c r="S265" s="205"/>
      <c r="T265" s="206"/>
      <c r="AT265" s="207" t="s">
        <v>172</v>
      </c>
      <c r="AU265" s="207" t="s">
        <v>83</v>
      </c>
      <c r="AV265" s="12" t="s">
        <v>83</v>
      </c>
      <c r="AW265" s="12" t="s">
        <v>35</v>
      </c>
      <c r="AX265" s="12" t="s">
        <v>72</v>
      </c>
      <c r="AY265" s="207" t="s">
        <v>161</v>
      </c>
    </row>
    <row r="266" spans="2:65" s="12" customFormat="1" ht="13.5">
      <c r="B266" s="198"/>
      <c r="D266" s="199" t="s">
        <v>172</v>
      </c>
      <c r="E266" s="200" t="s">
        <v>5</v>
      </c>
      <c r="F266" s="201" t="s">
        <v>1062</v>
      </c>
      <c r="H266" s="202">
        <v>24.54</v>
      </c>
      <c r="I266" s="203"/>
      <c r="L266" s="198"/>
      <c r="M266" s="204"/>
      <c r="N266" s="205"/>
      <c r="O266" s="205"/>
      <c r="P266" s="205"/>
      <c r="Q266" s="205"/>
      <c r="R266" s="205"/>
      <c r="S266" s="205"/>
      <c r="T266" s="206"/>
      <c r="AT266" s="207" t="s">
        <v>172</v>
      </c>
      <c r="AU266" s="207" t="s">
        <v>83</v>
      </c>
      <c r="AV266" s="12" t="s">
        <v>83</v>
      </c>
      <c r="AW266" s="12" t="s">
        <v>35</v>
      </c>
      <c r="AX266" s="12" t="s">
        <v>80</v>
      </c>
      <c r="AY266" s="207" t="s">
        <v>161</v>
      </c>
    </row>
    <row r="267" spans="2:65" s="1" customFormat="1" ht="31.5" customHeight="1">
      <c r="B267" s="181"/>
      <c r="C267" s="182" t="s">
        <v>274</v>
      </c>
      <c r="D267" s="182" t="s">
        <v>163</v>
      </c>
      <c r="E267" s="183" t="s">
        <v>1066</v>
      </c>
      <c r="F267" s="184" t="s">
        <v>1067</v>
      </c>
      <c r="G267" s="185" t="s">
        <v>183</v>
      </c>
      <c r="H267" s="186">
        <v>12</v>
      </c>
      <c r="I267" s="187"/>
      <c r="J267" s="188">
        <f>ROUND(I267*H267,2)</f>
        <v>0</v>
      </c>
      <c r="K267" s="184" t="s">
        <v>167</v>
      </c>
      <c r="L267" s="41"/>
      <c r="M267" s="189" t="s">
        <v>5</v>
      </c>
      <c r="N267" s="190" t="s">
        <v>43</v>
      </c>
      <c r="O267" s="42"/>
      <c r="P267" s="191">
        <f>O267*H267</f>
        <v>0</v>
      </c>
      <c r="Q267" s="191">
        <v>0</v>
      </c>
      <c r="R267" s="191">
        <f>Q267*H267</f>
        <v>0</v>
      </c>
      <c r="S267" s="191">
        <v>0</v>
      </c>
      <c r="T267" s="192">
        <f>S267*H267</f>
        <v>0</v>
      </c>
      <c r="AR267" s="24" t="s">
        <v>168</v>
      </c>
      <c r="AT267" s="24" t="s">
        <v>163</v>
      </c>
      <c r="AU267" s="24" t="s">
        <v>83</v>
      </c>
      <c r="AY267" s="24" t="s">
        <v>161</v>
      </c>
      <c r="BE267" s="193">
        <f>IF(N267="základní",J267,0)</f>
        <v>0</v>
      </c>
      <c r="BF267" s="193">
        <f>IF(N267="snížená",J267,0)</f>
        <v>0</v>
      </c>
      <c r="BG267" s="193">
        <f>IF(N267="zákl. přenesená",J267,0)</f>
        <v>0</v>
      </c>
      <c r="BH267" s="193">
        <f>IF(N267="sníž. přenesená",J267,0)</f>
        <v>0</v>
      </c>
      <c r="BI267" s="193">
        <f>IF(N267="nulová",J267,0)</f>
        <v>0</v>
      </c>
      <c r="BJ267" s="24" t="s">
        <v>80</v>
      </c>
      <c r="BK267" s="193">
        <f>ROUND(I267*H267,2)</f>
        <v>0</v>
      </c>
      <c r="BL267" s="24" t="s">
        <v>168</v>
      </c>
      <c r="BM267" s="24" t="s">
        <v>1068</v>
      </c>
    </row>
    <row r="268" spans="2:65" s="1" customFormat="1" ht="135">
      <c r="B268" s="41"/>
      <c r="D268" s="194" t="s">
        <v>170</v>
      </c>
      <c r="F268" s="195" t="s">
        <v>1069</v>
      </c>
      <c r="I268" s="196"/>
      <c r="L268" s="41"/>
      <c r="M268" s="197"/>
      <c r="N268" s="42"/>
      <c r="O268" s="42"/>
      <c r="P268" s="42"/>
      <c r="Q268" s="42"/>
      <c r="R268" s="42"/>
      <c r="S268" s="42"/>
      <c r="T268" s="70"/>
      <c r="AT268" s="24" t="s">
        <v>170</v>
      </c>
      <c r="AU268" s="24" t="s">
        <v>83</v>
      </c>
    </row>
    <row r="269" spans="2:65" s="12" customFormat="1" ht="13.5">
      <c r="B269" s="198"/>
      <c r="D269" s="199" t="s">
        <v>172</v>
      </c>
      <c r="E269" s="200" t="s">
        <v>5</v>
      </c>
      <c r="F269" s="201" t="s">
        <v>1070</v>
      </c>
      <c r="H269" s="202">
        <v>12</v>
      </c>
      <c r="I269" s="203"/>
      <c r="L269" s="198"/>
      <c r="M269" s="204"/>
      <c r="N269" s="205"/>
      <c r="O269" s="205"/>
      <c r="P269" s="205"/>
      <c r="Q269" s="205"/>
      <c r="R269" s="205"/>
      <c r="S269" s="205"/>
      <c r="T269" s="206"/>
      <c r="AT269" s="207" t="s">
        <v>172</v>
      </c>
      <c r="AU269" s="207" t="s">
        <v>83</v>
      </c>
      <c r="AV269" s="12" t="s">
        <v>83</v>
      </c>
      <c r="AW269" s="12" t="s">
        <v>35</v>
      </c>
      <c r="AX269" s="12" t="s">
        <v>80</v>
      </c>
      <c r="AY269" s="207" t="s">
        <v>161</v>
      </c>
    </row>
    <row r="270" spans="2:65" s="1" customFormat="1" ht="31.5" customHeight="1">
      <c r="B270" s="181"/>
      <c r="C270" s="182" t="s">
        <v>280</v>
      </c>
      <c r="D270" s="182" t="s">
        <v>163</v>
      </c>
      <c r="E270" s="183" t="s">
        <v>756</v>
      </c>
      <c r="F270" s="184" t="s">
        <v>757</v>
      </c>
      <c r="G270" s="185" t="s">
        <v>176</v>
      </c>
      <c r="H270" s="186">
        <v>268.11700000000002</v>
      </c>
      <c r="I270" s="187"/>
      <c r="J270" s="188">
        <f>ROUND(I270*H270,2)</f>
        <v>0</v>
      </c>
      <c r="K270" s="184" t="s">
        <v>167</v>
      </c>
      <c r="L270" s="41"/>
      <c r="M270" s="189" t="s">
        <v>5</v>
      </c>
      <c r="N270" s="190" t="s">
        <v>43</v>
      </c>
      <c r="O270" s="42"/>
      <c r="P270" s="191">
        <f>O270*H270</f>
        <v>0</v>
      </c>
      <c r="Q270" s="191">
        <v>8.4000000000000003E-4</v>
      </c>
      <c r="R270" s="191">
        <f>Q270*H270</f>
        <v>0.22521828000000002</v>
      </c>
      <c r="S270" s="191">
        <v>0</v>
      </c>
      <c r="T270" s="192">
        <f>S270*H270</f>
        <v>0</v>
      </c>
      <c r="AR270" s="24" t="s">
        <v>168</v>
      </c>
      <c r="AT270" s="24" t="s">
        <v>163</v>
      </c>
      <c r="AU270" s="24" t="s">
        <v>83</v>
      </c>
      <c r="AY270" s="24" t="s">
        <v>161</v>
      </c>
      <c r="BE270" s="193">
        <f>IF(N270="základní",J270,0)</f>
        <v>0</v>
      </c>
      <c r="BF270" s="193">
        <f>IF(N270="snížená",J270,0)</f>
        <v>0</v>
      </c>
      <c r="BG270" s="193">
        <f>IF(N270="zákl. přenesená",J270,0)</f>
        <v>0</v>
      </c>
      <c r="BH270" s="193">
        <f>IF(N270="sníž. přenesená",J270,0)</f>
        <v>0</v>
      </c>
      <c r="BI270" s="193">
        <f>IF(N270="nulová",J270,0)</f>
        <v>0</v>
      </c>
      <c r="BJ270" s="24" t="s">
        <v>80</v>
      </c>
      <c r="BK270" s="193">
        <f>ROUND(I270*H270,2)</f>
        <v>0</v>
      </c>
      <c r="BL270" s="24" t="s">
        <v>168</v>
      </c>
      <c r="BM270" s="24" t="s">
        <v>1071</v>
      </c>
    </row>
    <row r="271" spans="2:65" s="1" customFormat="1" ht="148.5">
      <c r="B271" s="41"/>
      <c r="D271" s="194" t="s">
        <v>170</v>
      </c>
      <c r="F271" s="195" t="s">
        <v>759</v>
      </c>
      <c r="I271" s="196"/>
      <c r="L271" s="41"/>
      <c r="M271" s="197"/>
      <c r="N271" s="42"/>
      <c r="O271" s="42"/>
      <c r="P271" s="42"/>
      <c r="Q271" s="42"/>
      <c r="R271" s="42"/>
      <c r="S271" s="42"/>
      <c r="T271" s="70"/>
      <c r="AT271" s="24" t="s">
        <v>170</v>
      </c>
      <c r="AU271" s="24" t="s">
        <v>83</v>
      </c>
    </row>
    <row r="272" spans="2:65" s="12" customFormat="1" ht="13.5">
      <c r="B272" s="198"/>
      <c r="D272" s="194" t="s">
        <v>172</v>
      </c>
      <c r="E272" s="207" t="s">
        <v>5</v>
      </c>
      <c r="F272" s="208" t="s">
        <v>1072</v>
      </c>
      <c r="H272" s="209">
        <v>12</v>
      </c>
      <c r="I272" s="203"/>
      <c r="L272" s="198"/>
      <c r="M272" s="204"/>
      <c r="N272" s="205"/>
      <c r="O272" s="205"/>
      <c r="P272" s="205"/>
      <c r="Q272" s="205"/>
      <c r="R272" s="205"/>
      <c r="S272" s="205"/>
      <c r="T272" s="206"/>
      <c r="AT272" s="207" t="s">
        <v>172</v>
      </c>
      <c r="AU272" s="207" t="s">
        <v>83</v>
      </c>
      <c r="AV272" s="12" t="s">
        <v>83</v>
      </c>
      <c r="AW272" s="12" t="s">
        <v>35</v>
      </c>
      <c r="AX272" s="12" t="s">
        <v>72</v>
      </c>
      <c r="AY272" s="207" t="s">
        <v>161</v>
      </c>
    </row>
    <row r="273" spans="2:65" s="12" customFormat="1" ht="13.5">
      <c r="B273" s="198"/>
      <c r="D273" s="194" t="s">
        <v>172</v>
      </c>
      <c r="E273" s="207" t="s">
        <v>5</v>
      </c>
      <c r="F273" s="208" t="s">
        <v>1073</v>
      </c>
      <c r="H273" s="209">
        <v>77.302999999999997</v>
      </c>
      <c r="I273" s="203"/>
      <c r="L273" s="198"/>
      <c r="M273" s="204"/>
      <c r="N273" s="205"/>
      <c r="O273" s="205"/>
      <c r="P273" s="205"/>
      <c r="Q273" s="205"/>
      <c r="R273" s="205"/>
      <c r="S273" s="205"/>
      <c r="T273" s="206"/>
      <c r="AT273" s="207" t="s">
        <v>172</v>
      </c>
      <c r="AU273" s="207" t="s">
        <v>83</v>
      </c>
      <c r="AV273" s="12" t="s">
        <v>83</v>
      </c>
      <c r="AW273" s="12" t="s">
        <v>35</v>
      </c>
      <c r="AX273" s="12" t="s">
        <v>72</v>
      </c>
      <c r="AY273" s="207" t="s">
        <v>161</v>
      </c>
    </row>
    <row r="274" spans="2:65" s="12" customFormat="1" ht="13.5">
      <c r="B274" s="198"/>
      <c r="D274" s="194" t="s">
        <v>172</v>
      </c>
      <c r="E274" s="207" t="s">
        <v>5</v>
      </c>
      <c r="F274" s="208" t="s">
        <v>1074</v>
      </c>
      <c r="H274" s="209">
        <v>9.3019999999999996</v>
      </c>
      <c r="I274" s="203"/>
      <c r="L274" s="198"/>
      <c r="M274" s="204"/>
      <c r="N274" s="205"/>
      <c r="O274" s="205"/>
      <c r="P274" s="205"/>
      <c r="Q274" s="205"/>
      <c r="R274" s="205"/>
      <c r="S274" s="205"/>
      <c r="T274" s="206"/>
      <c r="AT274" s="207" t="s">
        <v>172</v>
      </c>
      <c r="AU274" s="207" t="s">
        <v>83</v>
      </c>
      <c r="AV274" s="12" t="s">
        <v>83</v>
      </c>
      <c r="AW274" s="12" t="s">
        <v>35</v>
      </c>
      <c r="AX274" s="12" t="s">
        <v>72</v>
      </c>
      <c r="AY274" s="207" t="s">
        <v>161</v>
      </c>
    </row>
    <row r="275" spans="2:65" s="12" customFormat="1" ht="13.5">
      <c r="B275" s="198"/>
      <c r="D275" s="194" t="s">
        <v>172</v>
      </c>
      <c r="E275" s="207" t="s">
        <v>5</v>
      </c>
      <c r="F275" s="208" t="s">
        <v>1075</v>
      </c>
      <c r="H275" s="209">
        <v>24.626999999999999</v>
      </c>
      <c r="I275" s="203"/>
      <c r="L275" s="198"/>
      <c r="M275" s="204"/>
      <c r="N275" s="205"/>
      <c r="O275" s="205"/>
      <c r="P275" s="205"/>
      <c r="Q275" s="205"/>
      <c r="R275" s="205"/>
      <c r="S275" s="205"/>
      <c r="T275" s="206"/>
      <c r="AT275" s="207" t="s">
        <v>172</v>
      </c>
      <c r="AU275" s="207" t="s">
        <v>83</v>
      </c>
      <c r="AV275" s="12" t="s">
        <v>83</v>
      </c>
      <c r="AW275" s="12" t="s">
        <v>35</v>
      </c>
      <c r="AX275" s="12" t="s">
        <v>72</v>
      </c>
      <c r="AY275" s="207" t="s">
        <v>161</v>
      </c>
    </row>
    <row r="276" spans="2:65" s="12" customFormat="1" ht="13.5">
      <c r="B276" s="198"/>
      <c r="D276" s="194" t="s">
        <v>172</v>
      </c>
      <c r="E276" s="207" t="s">
        <v>5</v>
      </c>
      <c r="F276" s="208" t="s">
        <v>1076</v>
      </c>
      <c r="H276" s="209">
        <v>40.884999999999998</v>
      </c>
      <c r="I276" s="203"/>
      <c r="L276" s="198"/>
      <c r="M276" s="204"/>
      <c r="N276" s="205"/>
      <c r="O276" s="205"/>
      <c r="P276" s="205"/>
      <c r="Q276" s="205"/>
      <c r="R276" s="205"/>
      <c r="S276" s="205"/>
      <c r="T276" s="206"/>
      <c r="AT276" s="207" t="s">
        <v>172</v>
      </c>
      <c r="AU276" s="207" t="s">
        <v>83</v>
      </c>
      <c r="AV276" s="12" t="s">
        <v>83</v>
      </c>
      <c r="AW276" s="12" t="s">
        <v>35</v>
      </c>
      <c r="AX276" s="12" t="s">
        <v>72</v>
      </c>
      <c r="AY276" s="207" t="s">
        <v>161</v>
      </c>
    </row>
    <row r="277" spans="2:65" s="12" customFormat="1" ht="13.5">
      <c r="B277" s="198"/>
      <c r="D277" s="194" t="s">
        <v>172</v>
      </c>
      <c r="E277" s="207" t="s">
        <v>5</v>
      </c>
      <c r="F277" s="208" t="s">
        <v>1077</v>
      </c>
      <c r="H277" s="209">
        <v>104</v>
      </c>
      <c r="I277" s="203"/>
      <c r="L277" s="198"/>
      <c r="M277" s="204"/>
      <c r="N277" s="205"/>
      <c r="O277" s="205"/>
      <c r="P277" s="205"/>
      <c r="Q277" s="205"/>
      <c r="R277" s="205"/>
      <c r="S277" s="205"/>
      <c r="T277" s="206"/>
      <c r="AT277" s="207" t="s">
        <v>172</v>
      </c>
      <c r="AU277" s="207" t="s">
        <v>83</v>
      </c>
      <c r="AV277" s="12" t="s">
        <v>83</v>
      </c>
      <c r="AW277" s="12" t="s">
        <v>35</v>
      </c>
      <c r="AX277" s="12" t="s">
        <v>72</v>
      </c>
      <c r="AY277" s="207" t="s">
        <v>161</v>
      </c>
    </row>
    <row r="278" spans="2:65" s="13" customFormat="1" ht="13.5">
      <c r="B278" s="210"/>
      <c r="D278" s="199" t="s">
        <v>172</v>
      </c>
      <c r="E278" s="244" t="s">
        <v>5</v>
      </c>
      <c r="F278" s="245" t="s">
        <v>1049</v>
      </c>
      <c r="H278" s="246">
        <v>268.11700000000002</v>
      </c>
      <c r="I278" s="214"/>
      <c r="L278" s="210"/>
      <c r="M278" s="215"/>
      <c r="N278" s="216"/>
      <c r="O278" s="216"/>
      <c r="P278" s="216"/>
      <c r="Q278" s="216"/>
      <c r="R278" s="216"/>
      <c r="S278" s="216"/>
      <c r="T278" s="217"/>
      <c r="AT278" s="211" t="s">
        <v>172</v>
      </c>
      <c r="AU278" s="211" t="s">
        <v>83</v>
      </c>
      <c r="AV278" s="13" t="s">
        <v>180</v>
      </c>
      <c r="AW278" s="13" t="s">
        <v>35</v>
      </c>
      <c r="AX278" s="13" t="s">
        <v>80</v>
      </c>
      <c r="AY278" s="211" t="s">
        <v>161</v>
      </c>
    </row>
    <row r="279" spans="2:65" s="1" customFormat="1" ht="31.5" customHeight="1">
      <c r="B279" s="181"/>
      <c r="C279" s="182" t="s">
        <v>286</v>
      </c>
      <c r="D279" s="182" t="s">
        <v>163</v>
      </c>
      <c r="E279" s="183" t="s">
        <v>761</v>
      </c>
      <c r="F279" s="184" t="s">
        <v>762</v>
      </c>
      <c r="G279" s="185" t="s">
        <v>176</v>
      </c>
      <c r="H279" s="186">
        <v>853.87800000000004</v>
      </c>
      <c r="I279" s="187"/>
      <c r="J279" s="188">
        <f>ROUND(I279*H279,2)</f>
        <v>0</v>
      </c>
      <c r="K279" s="184" t="s">
        <v>167</v>
      </c>
      <c r="L279" s="41"/>
      <c r="M279" s="189" t="s">
        <v>5</v>
      </c>
      <c r="N279" s="190" t="s">
        <v>43</v>
      </c>
      <c r="O279" s="42"/>
      <c r="P279" s="191">
        <f>O279*H279</f>
        <v>0</v>
      </c>
      <c r="Q279" s="191">
        <v>8.4999999999999995E-4</v>
      </c>
      <c r="R279" s="191">
        <f>Q279*H279</f>
        <v>0.72579629999999995</v>
      </c>
      <c r="S279" s="191">
        <v>0</v>
      </c>
      <c r="T279" s="192">
        <f>S279*H279</f>
        <v>0</v>
      </c>
      <c r="AR279" s="24" t="s">
        <v>168</v>
      </c>
      <c r="AT279" s="24" t="s">
        <v>163</v>
      </c>
      <c r="AU279" s="24" t="s">
        <v>83</v>
      </c>
      <c r="AY279" s="24" t="s">
        <v>161</v>
      </c>
      <c r="BE279" s="193">
        <f>IF(N279="základní",J279,0)</f>
        <v>0</v>
      </c>
      <c r="BF279" s="193">
        <f>IF(N279="snížená",J279,0)</f>
        <v>0</v>
      </c>
      <c r="BG279" s="193">
        <f>IF(N279="zákl. přenesená",J279,0)</f>
        <v>0</v>
      </c>
      <c r="BH279" s="193">
        <f>IF(N279="sníž. přenesená",J279,0)</f>
        <v>0</v>
      </c>
      <c r="BI279" s="193">
        <f>IF(N279="nulová",J279,0)</f>
        <v>0</v>
      </c>
      <c r="BJ279" s="24" t="s">
        <v>80</v>
      </c>
      <c r="BK279" s="193">
        <f>ROUND(I279*H279,2)</f>
        <v>0</v>
      </c>
      <c r="BL279" s="24" t="s">
        <v>168</v>
      </c>
      <c r="BM279" s="24" t="s">
        <v>1078</v>
      </c>
    </row>
    <row r="280" spans="2:65" s="1" customFormat="1" ht="148.5">
      <c r="B280" s="41"/>
      <c r="D280" s="194" t="s">
        <v>170</v>
      </c>
      <c r="F280" s="195" t="s">
        <v>759</v>
      </c>
      <c r="I280" s="196"/>
      <c r="L280" s="41"/>
      <c r="M280" s="197"/>
      <c r="N280" s="42"/>
      <c r="O280" s="42"/>
      <c r="P280" s="42"/>
      <c r="Q280" s="42"/>
      <c r="R280" s="42"/>
      <c r="S280" s="42"/>
      <c r="T280" s="70"/>
      <c r="AT280" s="24" t="s">
        <v>170</v>
      </c>
      <c r="AU280" s="24" t="s">
        <v>83</v>
      </c>
    </row>
    <row r="281" spans="2:65" s="12" customFormat="1" ht="13.5">
      <c r="B281" s="198"/>
      <c r="D281" s="194" t="s">
        <v>172</v>
      </c>
      <c r="E281" s="207" t="s">
        <v>5</v>
      </c>
      <c r="F281" s="208" t="s">
        <v>1079</v>
      </c>
      <c r="H281" s="209">
        <v>145.36000000000001</v>
      </c>
      <c r="I281" s="203"/>
      <c r="L281" s="198"/>
      <c r="M281" s="204"/>
      <c r="N281" s="205"/>
      <c r="O281" s="205"/>
      <c r="P281" s="205"/>
      <c r="Q281" s="205"/>
      <c r="R281" s="205"/>
      <c r="S281" s="205"/>
      <c r="T281" s="206"/>
      <c r="AT281" s="207" t="s">
        <v>172</v>
      </c>
      <c r="AU281" s="207" t="s">
        <v>83</v>
      </c>
      <c r="AV281" s="12" t="s">
        <v>83</v>
      </c>
      <c r="AW281" s="12" t="s">
        <v>35</v>
      </c>
      <c r="AX281" s="12" t="s">
        <v>72</v>
      </c>
      <c r="AY281" s="207" t="s">
        <v>161</v>
      </c>
    </row>
    <row r="282" spans="2:65" s="12" customFormat="1" ht="13.5">
      <c r="B282" s="198"/>
      <c r="D282" s="194" t="s">
        <v>172</v>
      </c>
      <c r="E282" s="207" t="s">
        <v>5</v>
      </c>
      <c r="F282" s="208" t="s">
        <v>1080</v>
      </c>
      <c r="H282" s="209">
        <v>167.99299999999999</v>
      </c>
      <c r="I282" s="203"/>
      <c r="L282" s="198"/>
      <c r="M282" s="204"/>
      <c r="N282" s="205"/>
      <c r="O282" s="205"/>
      <c r="P282" s="205"/>
      <c r="Q282" s="205"/>
      <c r="R282" s="205"/>
      <c r="S282" s="205"/>
      <c r="T282" s="206"/>
      <c r="AT282" s="207" t="s">
        <v>172</v>
      </c>
      <c r="AU282" s="207" t="s">
        <v>83</v>
      </c>
      <c r="AV282" s="12" t="s">
        <v>83</v>
      </c>
      <c r="AW282" s="12" t="s">
        <v>35</v>
      </c>
      <c r="AX282" s="12" t="s">
        <v>72</v>
      </c>
      <c r="AY282" s="207" t="s">
        <v>161</v>
      </c>
    </row>
    <row r="283" spans="2:65" s="12" customFormat="1" ht="13.5">
      <c r="B283" s="198"/>
      <c r="D283" s="194" t="s">
        <v>172</v>
      </c>
      <c r="E283" s="207" t="s">
        <v>5</v>
      </c>
      <c r="F283" s="208" t="s">
        <v>1081</v>
      </c>
      <c r="H283" s="209">
        <v>96.674999999999997</v>
      </c>
      <c r="I283" s="203"/>
      <c r="L283" s="198"/>
      <c r="M283" s="204"/>
      <c r="N283" s="205"/>
      <c r="O283" s="205"/>
      <c r="P283" s="205"/>
      <c r="Q283" s="205"/>
      <c r="R283" s="205"/>
      <c r="S283" s="205"/>
      <c r="T283" s="206"/>
      <c r="AT283" s="207" t="s">
        <v>172</v>
      </c>
      <c r="AU283" s="207" t="s">
        <v>83</v>
      </c>
      <c r="AV283" s="12" t="s">
        <v>83</v>
      </c>
      <c r="AW283" s="12" t="s">
        <v>35</v>
      </c>
      <c r="AX283" s="12" t="s">
        <v>72</v>
      </c>
      <c r="AY283" s="207" t="s">
        <v>161</v>
      </c>
    </row>
    <row r="284" spans="2:65" s="12" customFormat="1" ht="13.5">
      <c r="B284" s="198"/>
      <c r="D284" s="194" t="s">
        <v>172</v>
      </c>
      <c r="E284" s="207" t="s">
        <v>5</v>
      </c>
      <c r="F284" s="208" t="s">
        <v>1082</v>
      </c>
      <c r="H284" s="209">
        <v>70.066999999999993</v>
      </c>
      <c r="I284" s="203"/>
      <c r="L284" s="198"/>
      <c r="M284" s="204"/>
      <c r="N284" s="205"/>
      <c r="O284" s="205"/>
      <c r="P284" s="205"/>
      <c r="Q284" s="205"/>
      <c r="R284" s="205"/>
      <c r="S284" s="205"/>
      <c r="T284" s="206"/>
      <c r="AT284" s="207" t="s">
        <v>172</v>
      </c>
      <c r="AU284" s="207" t="s">
        <v>83</v>
      </c>
      <c r="AV284" s="12" t="s">
        <v>83</v>
      </c>
      <c r="AW284" s="12" t="s">
        <v>35</v>
      </c>
      <c r="AX284" s="12" t="s">
        <v>72</v>
      </c>
      <c r="AY284" s="207" t="s">
        <v>161</v>
      </c>
    </row>
    <row r="285" spans="2:65" s="12" customFormat="1" ht="13.5">
      <c r="B285" s="198"/>
      <c r="D285" s="194" t="s">
        <v>172</v>
      </c>
      <c r="E285" s="207" t="s">
        <v>5</v>
      </c>
      <c r="F285" s="208" t="s">
        <v>1083</v>
      </c>
      <c r="H285" s="209">
        <v>240.803</v>
      </c>
      <c r="I285" s="203"/>
      <c r="L285" s="198"/>
      <c r="M285" s="204"/>
      <c r="N285" s="205"/>
      <c r="O285" s="205"/>
      <c r="P285" s="205"/>
      <c r="Q285" s="205"/>
      <c r="R285" s="205"/>
      <c r="S285" s="205"/>
      <c r="T285" s="206"/>
      <c r="AT285" s="207" t="s">
        <v>172</v>
      </c>
      <c r="AU285" s="207" t="s">
        <v>83</v>
      </c>
      <c r="AV285" s="12" t="s">
        <v>83</v>
      </c>
      <c r="AW285" s="12" t="s">
        <v>35</v>
      </c>
      <c r="AX285" s="12" t="s">
        <v>72</v>
      </c>
      <c r="AY285" s="207" t="s">
        <v>161</v>
      </c>
    </row>
    <row r="286" spans="2:65" s="12" customFormat="1" ht="13.5">
      <c r="B286" s="198"/>
      <c r="D286" s="194" t="s">
        <v>172</v>
      </c>
      <c r="E286" s="207" t="s">
        <v>5</v>
      </c>
      <c r="F286" s="208" t="s">
        <v>1084</v>
      </c>
      <c r="H286" s="209">
        <v>132.97999999999999</v>
      </c>
      <c r="I286" s="203"/>
      <c r="L286" s="198"/>
      <c r="M286" s="204"/>
      <c r="N286" s="205"/>
      <c r="O286" s="205"/>
      <c r="P286" s="205"/>
      <c r="Q286" s="205"/>
      <c r="R286" s="205"/>
      <c r="S286" s="205"/>
      <c r="T286" s="206"/>
      <c r="AT286" s="207" t="s">
        <v>172</v>
      </c>
      <c r="AU286" s="207" t="s">
        <v>83</v>
      </c>
      <c r="AV286" s="12" t="s">
        <v>83</v>
      </c>
      <c r="AW286" s="12" t="s">
        <v>35</v>
      </c>
      <c r="AX286" s="12" t="s">
        <v>72</v>
      </c>
      <c r="AY286" s="207" t="s">
        <v>161</v>
      </c>
    </row>
    <row r="287" spans="2:65" s="13" customFormat="1" ht="13.5">
      <c r="B287" s="210"/>
      <c r="D287" s="199" t="s">
        <v>172</v>
      </c>
      <c r="E287" s="244" t="s">
        <v>5</v>
      </c>
      <c r="F287" s="245" t="s">
        <v>1049</v>
      </c>
      <c r="H287" s="246">
        <v>853.87800000000004</v>
      </c>
      <c r="I287" s="214"/>
      <c r="L287" s="210"/>
      <c r="M287" s="215"/>
      <c r="N287" s="216"/>
      <c r="O287" s="216"/>
      <c r="P287" s="216"/>
      <c r="Q287" s="216"/>
      <c r="R287" s="216"/>
      <c r="S287" s="216"/>
      <c r="T287" s="217"/>
      <c r="AT287" s="211" t="s">
        <v>172</v>
      </c>
      <c r="AU287" s="211" t="s">
        <v>83</v>
      </c>
      <c r="AV287" s="13" t="s">
        <v>180</v>
      </c>
      <c r="AW287" s="13" t="s">
        <v>35</v>
      </c>
      <c r="AX287" s="13" t="s">
        <v>80</v>
      </c>
      <c r="AY287" s="211" t="s">
        <v>161</v>
      </c>
    </row>
    <row r="288" spans="2:65" s="1" customFormat="1" ht="31.5" customHeight="1">
      <c r="B288" s="181"/>
      <c r="C288" s="182" t="s">
        <v>291</v>
      </c>
      <c r="D288" s="182" t="s">
        <v>163</v>
      </c>
      <c r="E288" s="183" t="s">
        <v>768</v>
      </c>
      <c r="F288" s="184" t="s">
        <v>769</v>
      </c>
      <c r="G288" s="185" t="s">
        <v>176</v>
      </c>
      <c r="H288" s="186">
        <v>268.11700000000002</v>
      </c>
      <c r="I288" s="187"/>
      <c r="J288" s="188">
        <f>ROUND(I288*H288,2)</f>
        <v>0</v>
      </c>
      <c r="K288" s="184" t="s">
        <v>167</v>
      </c>
      <c r="L288" s="41"/>
      <c r="M288" s="189" t="s">
        <v>5</v>
      </c>
      <c r="N288" s="190" t="s">
        <v>43</v>
      </c>
      <c r="O288" s="42"/>
      <c r="P288" s="191">
        <f>O288*H288</f>
        <v>0</v>
      </c>
      <c r="Q288" s="191">
        <v>0</v>
      </c>
      <c r="R288" s="191">
        <f>Q288*H288</f>
        <v>0</v>
      </c>
      <c r="S288" s="191">
        <v>0</v>
      </c>
      <c r="T288" s="192">
        <f>S288*H288</f>
        <v>0</v>
      </c>
      <c r="AR288" s="24" t="s">
        <v>168</v>
      </c>
      <c r="AT288" s="24" t="s">
        <v>163</v>
      </c>
      <c r="AU288" s="24" t="s">
        <v>83</v>
      </c>
      <c r="AY288" s="24" t="s">
        <v>161</v>
      </c>
      <c r="BE288" s="193">
        <f>IF(N288="základní",J288,0)</f>
        <v>0</v>
      </c>
      <c r="BF288" s="193">
        <f>IF(N288="snížená",J288,0)</f>
        <v>0</v>
      </c>
      <c r="BG288" s="193">
        <f>IF(N288="zákl. přenesená",J288,0)</f>
        <v>0</v>
      </c>
      <c r="BH288" s="193">
        <f>IF(N288="sníž. přenesená",J288,0)</f>
        <v>0</v>
      </c>
      <c r="BI288" s="193">
        <f>IF(N288="nulová",J288,0)</f>
        <v>0</v>
      </c>
      <c r="BJ288" s="24" t="s">
        <v>80</v>
      </c>
      <c r="BK288" s="193">
        <f>ROUND(I288*H288,2)</f>
        <v>0</v>
      </c>
      <c r="BL288" s="24" t="s">
        <v>168</v>
      </c>
      <c r="BM288" s="24" t="s">
        <v>1085</v>
      </c>
    </row>
    <row r="289" spans="2:65" s="12" customFormat="1" ht="13.5">
      <c r="B289" s="198"/>
      <c r="D289" s="194" t="s">
        <v>172</v>
      </c>
      <c r="E289" s="207" t="s">
        <v>5</v>
      </c>
      <c r="F289" s="208" t="s">
        <v>1072</v>
      </c>
      <c r="H289" s="209">
        <v>12</v>
      </c>
      <c r="I289" s="203"/>
      <c r="L289" s="198"/>
      <c r="M289" s="204"/>
      <c r="N289" s="205"/>
      <c r="O289" s="205"/>
      <c r="P289" s="205"/>
      <c r="Q289" s="205"/>
      <c r="R289" s="205"/>
      <c r="S289" s="205"/>
      <c r="T289" s="206"/>
      <c r="AT289" s="207" t="s">
        <v>172</v>
      </c>
      <c r="AU289" s="207" t="s">
        <v>83</v>
      </c>
      <c r="AV289" s="12" t="s">
        <v>83</v>
      </c>
      <c r="AW289" s="12" t="s">
        <v>35</v>
      </c>
      <c r="AX289" s="12" t="s">
        <v>72</v>
      </c>
      <c r="AY289" s="207" t="s">
        <v>161</v>
      </c>
    </row>
    <row r="290" spans="2:65" s="12" customFormat="1" ht="13.5">
      <c r="B290" s="198"/>
      <c r="D290" s="194" t="s">
        <v>172</v>
      </c>
      <c r="E290" s="207" t="s">
        <v>5</v>
      </c>
      <c r="F290" s="208" t="s">
        <v>1073</v>
      </c>
      <c r="H290" s="209">
        <v>77.302999999999997</v>
      </c>
      <c r="I290" s="203"/>
      <c r="L290" s="198"/>
      <c r="M290" s="204"/>
      <c r="N290" s="205"/>
      <c r="O290" s="205"/>
      <c r="P290" s="205"/>
      <c r="Q290" s="205"/>
      <c r="R290" s="205"/>
      <c r="S290" s="205"/>
      <c r="T290" s="206"/>
      <c r="AT290" s="207" t="s">
        <v>172</v>
      </c>
      <c r="AU290" s="207" t="s">
        <v>83</v>
      </c>
      <c r="AV290" s="12" t="s">
        <v>83</v>
      </c>
      <c r="AW290" s="12" t="s">
        <v>35</v>
      </c>
      <c r="AX290" s="12" t="s">
        <v>72</v>
      </c>
      <c r="AY290" s="207" t="s">
        <v>161</v>
      </c>
    </row>
    <row r="291" spans="2:65" s="12" customFormat="1" ht="13.5">
      <c r="B291" s="198"/>
      <c r="D291" s="194" t="s">
        <v>172</v>
      </c>
      <c r="E291" s="207" t="s">
        <v>5</v>
      </c>
      <c r="F291" s="208" t="s">
        <v>1074</v>
      </c>
      <c r="H291" s="209">
        <v>9.3019999999999996</v>
      </c>
      <c r="I291" s="203"/>
      <c r="L291" s="198"/>
      <c r="M291" s="204"/>
      <c r="N291" s="205"/>
      <c r="O291" s="205"/>
      <c r="P291" s="205"/>
      <c r="Q291" s="205"/>
      <c r="R291" s="205"/>
      <c r="S291" s="205"/>
      <c r="T291" s="206"/>
      <c r="AT291" s="207" t="s">
        <v>172</v>
      </c>
      <c r="AU291" s="207" t="s">
        <v>83</v>
      </c>
      <c r="AV291" s="12" t="s">
        <v>83</v>
      </c>
      <c r="AW291" s="12" t="s">
        <v>35</v>
      </c>
      <c r="AX291" s="12" t="s">
        <v>72</v>
      </c>
      <c r="AY291" s="207" t="s">
        <v>161</v>
      </c>
    </row>
    <row r="292" spans="2:65" s="12" customFormat="1" ht="13.5">
      <c r="B292" s="198"/>
      <c r="D292" s="194" t="s">
        <v>172</v>
      </c>
      <c r="E292" s="207" t="s">
        <v>5</v>
      </c>
      <c r="F292" s="208" t="s">
        <v>1075</v>
      </c>
      <c r="H292" s="209">
        <v>24.626999999999999</v>
      </c>
      <c r="I292" s="203"/>
      <c r="L292" s="198"/>
      <c r="M292" s="204"/>
      <c r="N292" s="205"/>
      <c r="O292" s="205"/>
      <c r="P292" s="205"/>
      <c r="Q292" s="205"/>
      <c r="R292" s="205"/>
      <c r="S292" s="205"/>
      <c r="T292" s="206"/>
      <c r="AT292" s="207" t="s">
        <v>172</v>
      </c>
      <c r="AU292" s="207" t="s">
        <v>83</v>
      </c>
      <c r="AV292" s="12" t="s">
        <v>83</v>
      </c>
      <c r="AW292" s="12" t="s">
        <v>35</v>
      </c>
      <c r="AX292" s="12" t="s">
        <v>72</v>
      </c>
      <c r="AY292" s="207" t="s">
        <v>161</v>
      </c>
    </row>
    <row r="293" spans="2:65" s="12" customFormat="1" ht="13.5">
      <c r="B293" s="198"/>
      <c r="D293" s="194" t="s">
        <v>172</v>
      </c>
      <c r="E293" s="207" t="s">
        <v>5</v>
      </c>
      <c r="F293" s="208" t="s">
        <v>1076</v>
      </c>
      <c r="H293" s="209">
        <v>40.884999999999998</v>
      </c>
      <c r="I293" s="203"/>
      <c r="L293" s="198"/>
      <c r="M293" s="204"/>
      <c r="N293" s="205"/>
      <c r="O293" s="205"/>
      <c r="P293" s="205"/>
      <c r="Q293" s="205"/>
      <c r="R293" s="205"/>
      <c r="S293" s="205"/>
      <c r="T293" s="206"/>
      <c r="AT293" s="207" t="s">
        <v>172</v>
      </c>
      <c r="AU293" s="207" t="s">
        <v>83</v>
      </c>
      <c r="AV293" s="12" t="s">
        <v>83</v>
      </c>
      <c r="AW293" s="12" t="s">
        <v>35</v>
      </c>
      <c r="AX293" s="12" t="s">
        <v>72</v>
      </c>
      <c r="AY293" s="207" t="s">
        <v>161</v>
      </c>
    </row>
    <row r="294" spans="2:65" s="12" customFormat="1" ht="13.5">
      <c r="B294" s="198"/>
      <c r="D294" s="194" t="s">
        <v>172</v>
      </c>
      <c r="E294" s="207" t="s">
        <v>5</v>
      </c>
      <c r="F294" s="208" t="s">
        <v>1077</v>
      </c>
      <c r="H294" s="209">
        <v>104</v>
      </c>
      <c r="I294" s="203"/>
      <c r="L294" s="198"/>
      <c r="M294" s="204"/>
      <c r="N294" s="205"/>
      <c r="O294" s="205"/>
      <c r="P294" s="205"/>
      <c r="Q294" s="205"/>
      <c r="R294" s="205"/>
      <c r="S294" s="205"/>
      <c r="T294" s="206"/>
      <c r="AT294" s="207" t="s">
        <v>172</v>
      </c>
      <c r="AU294" s="207" t="s">
        <v>83</v>
      </c>
      <c r="AV294" s="12" t="s">
        <v>83</v>
      </c>
      <c r="AW294" s="12" t="s">
        <v>35</v>
      </c>
      <c r="AX294" s="12" t="s">
        <v>72</v>
      </c>
      <c r="AY294" s="207" t="s">
        <v>161</v>
      </c>
    </row>
    <row r="295" spans="2:65" s="13" customFormat="1" ht="13.5">
      <c r="B295" s="210"/>
      <c r="D295" s="199" t="s">
        <v>172</v>
      </c>
      <c r="E295" s="244" t="s">
        <v>5</v>
      </c>
      <c r="F295" s="245" t="s">
        <v>1049</v>
      </c>
      <c r="H295" s="246">
        <v>268.11700000000002</v>
      </c>
      <c r="I295" s="214"/>
      <c r="L295" s="210"/>
      <c r="M295" s="215"/>
      <c r="N295" s="216"/>
      <c r="O295" s="216"/>
      <c r="P295" s="216"/>
      <c r="Q295" s="216"/>
      <c r="R295" s="216"/>
      <c r="S295" s="216"/>
      <c r="T295" s="217"/>
      <c r="AT295" s="211" t="s">
        <v>172</v>
      </c>
      <c r="AU295" s="211" t="s">
        <v>83</v>
      </c>
      <c r="AV295" s="13" t="s">
        <v>180</v>
      </c>
      <c r="AW295" s="13" t="s">
        <v>35</v>
      </c>
      <c r="AX295" s="13" t="s">
        <v>80</v>
      </c>
      <c r="AY295" s="211" t="s">
        <v>161</v>
      </c>
    </row>
    <row r="296" spans="2:65" s="1" customFormat="1" ht="31.5" customHeight="1">
      <c r="B296" s="181"/>
      <c r="C296" s="182" t="s">
        <v>296</v>
      </c>
      <c r="D296" s="182" t="s">
        <v>163</v>
      </c>
      <c r="E296" s="183" t="s">
        <v>771</v>
      </c>
      <c r="F296" s="184" t="s">
        <v>772</v>
      </c>
      <c r="G296" s="185" t="s">
        <v>176</v>
      </c>
      <c r="H296" s="186">
        <v>853.87800000000004</v>
      </c>
      <c r="I296" s="187"/>
      <c r="J296" s="188">
        <f>ROUND(I296*H296,2)</f>
        <v>0</v>
      </c>
      <c r="K296" s="184" t="s">
        <v>167</v>
      </c>
      <c r="L296" s="41"/>
      <c r="M296" s="189" t="s">
        <v>5</v>
      </c>
      <c r="N296" s="190" t="s">
        <v>43</v>
      </c>
      <c r="O296" s="42"/>
      <c r="P296" s="191">
        <f>O296*H296</f>
        <v>0</v>
      </c>
      <c r="Q296" s="191">
        <v>0</v>
      </c>
      <c r="R296" s="191">
        <f>Q296*H296</f>
        <v>0</v>
      </c>
      <c r="S296" s="191">
        <v>0</v>
      </c>
      <c r="T296" s="192">
        <f>S296*H296</f>
        <v>0</v>
      </c>
      <c r="AR296" s="24" t="s">
        <v>168</v>
      </c>
      <c r="AT296" s="24" t="s">
        <v>163</v>
      </c>
      <c r="AU296" s="24" t="s">
        <v>83</v>
      </c>
      <c r="AY296" s="24" t="s">
        <v>161</v>
      </c>
      <c r="BE296" s="193">
        <f>IF(N296="základní",J296,0)</f>
        <v>0</v>
      </c>
      <c r="BF296" s="193">
        <f>IF(N296="snížená",J296,0)</f>
        <v>0</v>
      </c>
      <c r="BG296" s="193">
        <f>IF(N296="zákl. přenesená",J296,0)</f>
        <v>0</v>
      </c>
      <c r="BH296" s="193">
        <f>IF(N296="sníž. přenesená",J296,0)</f>
        <v>0</v>
      </c>
      <c r="BI296" s="193">
        <f>IF(N296="nulová",J296,0)</f>
        <v>0</v>
      </c>
      <c r="BJ296" s="24" t="s">
        <v>80</v>
      </c>
      <c r="BK296" s="193">
        <f>ROUND(I296*H296,2)</f>
        <v>0</v>
      </c>
      <c r="BL296" s="24" t="s">
        <v>168</v>
      </c>
      <c r="BM296" s="24" t="s">
        <v>1086</v>
      </c>
    </row>
    <row r="297" spans="2:65" s="12" customFormat="1" ht="13.5">
      <c r="B297" s="198"/>
      <c r="D297" s="194" t="s">
        <v>172</v>
      </c>
      <c r="E297" s="207" t="s">
        <v>5</v>
      </c>
      <c r="F297" s="208" t="s">
        <v>1079</v>
      </c>
      <c r="H297" s="209">
        <v>145.36000000000001</v>
      </c>
      <c r="I297" s="203"/>
      <c r="L297" s="198"/>
      <c r="M297" s="204"/>
      <c r="N297" s="205"/>
      <c r="O297" s="205"/>
      <c r="P297" s="205"/>
      <c r="Q297" s="205"/>
      <c r="R297" s="205"/>
      <c r="S297" s="205"/>
      <c r="T297" s="206"/>
      <c r="AT297" s="207" t="s">
        <v>172</v>
      </c>
      <c r="AU297" s="207" t="s">
        <v>83</v>
      </c>
      <c r="AV297" s="12" t="s">
        <v>83</v>
      </c>
      <c r="AW297" s="12" t="s">
        <v>35</v>
      </c>
      <c r="AX297" s="12" t="s">
        <v>72</v>
      </c>
      <c r="AY297" s="207" t="s">
        <v>161</v>
      </c>
    </row>
    <row r="298" spans="2:65" s="12" customFormat="1" ht="13.5">
      <c r="B298" s="198"/>
      <c r="D298" s="194" t="s">
        <v>172</v>
      </c>
      <c r="E298" s="207" t="s">
        <v>5</v>
      </c>
      <c r="F298" s="208" t="s">
        <v>1080</v>
      </c>
      <c r="H298" s="209">
        <v>167.99299999999999</v>
      </c>
      <c r="I298" s="203"/>
      <c r="L298" s="198"/>
      <c r="M298" s="204"/>
      <c r="N298" s="205"/>
      <c r="O298" s="205"/>
      <c r="P298" s="205"/>
      <c r="Q298" s="205"/>
      <c r="R298" s="205"/>
      <c r="S298" s="205"/>
      <c r="T298" s="206"/>
      <c r="AT298" s="207" t="s">
        <v>172</v>
      </c>
      <c r="AU298" s="207" t="s">
        <v>83</v>
      </c>
      <c r="AV298" s="12" t="s">
        <v>83</v>
      </c>
      <c r="AW298" s="12" t="s">
        <v>35</v>
      </c>
      <c r="AX298" s="12" t="s">
        <v>72</v>
      </c>
      <c r="AY298" s="207" t="s">
        <v>161</v>
      </c>
    </row>
    <row r="299" spans="2:65" s="12" customFormat="1" ht="13.5">
      <c r="B299" s="198"/>
      <c r="D299" s="194" t="s">
        <v>172</v>
      </c>
      <c r="E299" s="207" t="s">
        <v>5</v>
      </c>
      <c r="F299" s="208" t="s">
        <v>1081</v>
      </c>
      <c r="H299" s="209">
        <v>96.674999999999997</v>
      </c>
      <c r="I299" s="203"/>
      <c r="L299" s="198"/>
      <c r="M299" s="204"/>
      <c r="N299" s="205"/>
      <c r="O299" s="205"/>
      <c r="P299" s="205"/>
      <c r="Q299" s="205"/>
      <c r="R299" s="205"/>
      <c r="S299" s="205"/>
      <c r="T299" s="206"/>
      <c r="AT299" s="207" t="s">
        <v>172</v>
      </c>
      <c r="AU299" s="207" t="s">
        <v>83</v>
      </c>
      <c r="AV299" s="12" t="s">
        <v>83</v>
      </c>
      <c r="AW299" s="12" t="s">
        <v>35</v>
      </c>
      <c r="AX299" s="12" t="s">
        <v>72</v>
      </c>
      <c r="AY299" s="207" t="s">
        <v>161</v>
      </c>
    </row>
    <row r="300" spans="2:65" s="12" customFormat="1" ht="13.5">
      <c r="B300" s="198"/>
      <c r="D300" s="194" t="s">
        <v>172</v>
      </c>
      <c r="E300" s="207" t="s">
        <v>5</v>
      </c>
      <c r="F300" s="208" t="s">
        <v>1082</v>
      </c>
      <c r="H300" s="209">
        <v>70.066999999999993</v>
      </c>
      <c r="I300" s="203"/>
      <c r="L300" s="198"/>
      <c r="M300" s="204"/>
      <c r="N300" s="205"/>
      <c r="O300" s="205"/>
      <c r="P300" s="205"/>
      <c r="Q300" s="205"/>
      <c r="R300" s="205"/>
      <c r="S300" s="205"/>
      <c r="T300" s="206"/>
      <c r="AT300" s="207" t="s">
        <v>172</v>
      </c>
      <c r="AU300" s="207" t="s">
        <v>83</v>
      </c>
      <c r="AV300" s="12" t="s">
        <v>83</v>
      </c>
      <c r="AW300" s="12" t="s">
        <v>35</v>
      </c>
      <c r="AX300" s="12" t="s">
        <v>72</v>
      </c>
      <c r="AY300" s="207" t="s">
        <v>161</v>
      </c>
    </row>
    <row r="301" spans="2:65" s="12" customFormat="1" ht="13.5">
      <c r="B301" s="198"/>
      <c r="D301" s="194" t="s">
        <v>172</v>
      </c>
      <c r="E301" s="207" t="s">
        <v>5</v>
      </c>
      <c r="F301" s="208" t="s">
        <v>1083</v>
      </c>
      <c r="H301" s="209">
        <v>240.803</v>
      </c>
      <c r="I301" s="203"/>
      <c r="L301" s="198"/>
      <c r="M301" s="204"/>
      <c r="N301" s="205"/>
      <c r="O301" s="205"/>
      <c r="P301" s="205"/>
      <c r="Q301" s="205"/>
      <c r="R301" s="205"/>
      <c r="S301" s="205"/>
      <c r="T301" s="206"/>
      <c r="AT301" s="207" t="s">
        <v>172</v>
      </c>
      <c r="AU301" s="207" t="s">
        <v>83</v>
      </c>
      <c r="AV301" s="12" t="s">
        <v>83</v>
      </c>
      <c r="AW301" s="12" t="s">
        <v>35</v>
      </c>
      <c r="AX301" s="12" t="s">
        <v>72</v>
      </c>
      <c r="AY301" s="207" t="s">
        <v>161</v>
      </c>
    </row>
    <row r="302" spans="2:65" s="12" customFormat="1" ht="13.5">
      <c r="B302" s="198"/>
      <c r="D302" s="194" t="s">
        <v>172</v>
      </c>
      <c r="E302" s="207" t="s">
        <v>5</v>
      </c>
      <c r="F302" s="208" t="s">
        <v>1084</v>
      </c>
      <c r="H302" s="209">
        <v>132.97999999999999</v>
      </c>
      <c r="I302" s="203"/>
      <c r="L302" s="198"/>
      <c r="M302" s="204"/>
      <c r="N302" s="205"/>
      <c r="O302" s="205"/>
      <c r="P302" s="205"/>
      <c r="Q302" s="205"/>
      <c r="R302" s="205"/>
      <c r="S302" s="205"/>
      <c r="T302" s="206"/>
      <c r="AT302" s="207" t="s">
        <v>172</v>
      </c>
      <c r="AU302" s="207" t="s">
        <v>83</v>
      </c>
      <c r="AV302" s="12" t="s">
        <v>83</v>
      </c>
      <c r="AW302" s="12" t="s">
        <v>35</v>
      </c>
      <c r="AX302" s="12" t="s">
        <v>72</v>
      </c>
      <c r="AY302" s="207" t="s">
        <v>161</v>
      </c>
    </row>
    <row r="303" spans="2:65" s="13" customFormat="1" ht="13.5">
      <c r="B303" s="210"/>
      <c r="D303" s="199" t="s">
        <v>172</v>
      </c>
      <c r="E303" s="244" t="s">
        <v>5</v>
      </c>
      <c r="F303" s="245" t="s">
        <v>1049</v>
      </c>
      <c r="H303" s="246">
        <v>853.87800000000004</v>
      </c>
      <c r="I303" s="214"/>
      <c r="L303" s="210"/>
      <c r="M303" s="215"/>
      <c r="N303" s="216"/>
      <c r="O303" s="216"/>
      <c r="P303" s="216"/>
      <c r="Q303" s="216"/>
      <c r="R303" s="216"/>
      <c r="S303" s="216"/>
      <c r="T303" s="217"/>
      <c r="AT303" s="211" t="s">
        <v>172</v>
      </c>
      <c r="AU303" s="211" t="s">
        <v>83</v>
      </c>
      <c r="AV303" s="13" t="s">
        <v>180</v>
      </c>
      <c r="AW303" s="13" t="s">
        <v>35</v>
      </c>
      <c r="AX303" s="13" t="s">
        <v>80</v>
      </c>
      <c r="AY303" s="211" t="s">
        <v>161</v>
      </c>
    </row>
    <row r="304" spans="2:65" s="1" customFormat="1" ht="22.5" customHeight="1">
      <c r="B304" s="181"/>
      <c r="C304" s="182" t="s">
        <v>10</v>
      </c>
      <c r="D304" s="182" t="s">
        <v>163</v>
      </c>
      <c r="E304" s="183" t="s">
        <v>774</v>
      </c>
      <c r="F304" s="184" t="s">
        <v>775</v>
      </c>
      <c r="G304" s="185" t="s">
        <v>176</v>
      </c>
      <c r="H304" s="186">
        <v>98.16</v>
      </c>
      <c r="I304" s="187"/>
      <c r="J304" s="188">
        <f>ROUND(I304*H304,2)</f>
        <v>0</v>
      </c>
      <c r="K304" s="184" t="s">
        <v>167</v>
      </c>
      <c r="L304" s="41"/>
      <c r="M304" s="189" t="s">
        <v>5</v>
      </c>
      <c r="N304" s="190" t="s">
        <v>43</v>
      </c>
      <c r="O304" s="42"/>
      <c r="P304" s="191">
        <f>O304*H304</f>
        <v>0</v>
      </c>
      <c r="Q304" s="191">
        <v>6.9999999999999999E-4</v>
      </c>
      <c r="R304" s="191">
        <f>Q304*H304</f>
        <v>6.8711999999999995E-2</v>
      </c>
      <c r="S304" s="191">
        <v>0</v>
      </c>
      <c r="T304" s="192">
        <f>S304*H304</f>
        <v>0</v>
      </c>
      <c r="AR304" s="24" t="s">
        <v>168</v>
      </c>
      <c r="AT304" s="24" t="s">
        <v>163</v>
      </c>
      <c r="AU304" s="24" t="s">
        <v>83</v>
      </c>
      <c r="AY304" s="24" t="s">
        <v>161</v>
      </c>
      <c r="BE304" s="193">
        <f>IF(N304="základní",J304,0)</f>
        <v>0</v>
      </c>
      <c r="BF304" s="193">
        <f>IF(N304="snížená",J304,0)</f>
        <v>0</v>
      </c>
      <c r="BG304" s="193">
        <f>IF(N304="zákl. přenesená",J304,0)</f>
        <v>0</v>
      </c>
      <c r="BH304" s="193">
        <f>IF(N304="sníž. přenesená",J304,0)</f>
        <v>0</v>
      </c>
      <c r="BI304" s="193">
        <f>IF(N304="nulová",J304,0)</f>
        <v>0</v>
      </c>
      <c r="BJ304" s="24" t="s">
        <v>80</v>
      </c>
      <c r="BK304" s="193">
        <f>ROUND(I304*H304,2)</f>
        <v>0</v>
      </c>
      <c r="BL304" s="24" t="s">
        <v>168</v>
      </c>
      <c r="BM304" s="24" t="s">
        <v>1087</v>
      </c>
    </row>
    <row r="305" spans="2:65" s="1" customFormat="1" ht="81">
      <c r="B305" s="41"/>
      <c r="D305" s="194" t="s">
        <v>170</v>
      </c>
      <c r="F305" s="195" t="s">
        <v>777</v>
      </c>
      <c r="I305" s="196"/>
      <c r="L305" s="41"/>
      <c r="M305" s="197"/>
      <c r="N305" s="42"/>
      <c r="O305" s="42"/>
      <c r="P305" s="42"/>
      <c r="Q305" s="42"/>
      <c r="R305" s="42"/>
      <c r="S305" s="42"/>
      <c r="T305" s="70"/>
      <c r="AT305" s="24" t="s">
        <v>170</v>
      </c>
      <c r="AU305" s="24" t="s">
        <v>83</v>
      </c>
    </row>
    <row r="306" spans="2:65" s="12" customFormat="1" ht="13.5">
      <c r="B306" s="198"/>
      <c r="D306" s="199" t="s">
        <v>172</v>
      </c>
      <c r="E306" s="200" t="s">
        <v>5</v>
      </c>
      <c r="F306" s="201" t="s">
        <v>1088</v>
      </c>
      <c r="H306" s="202">
        <v>98.16</v>
      </c>
      <c r="I306" s="203"/>
      <c r="L306" s="198"/>
      <c r="M306" s="204"/>
      <c r="N306" s="205"/>
      <c r="O306" s="205"/>
      <c r="P306" s="205"/>
      <c r="Q306" s="205"/>
      <c r="R306" s="205"/>
      <c r="S306" s="205"/>
      <c r="T306" s="206"/>
      <c r="AT306" s="207" t="s">
        <v>172</v>
      </c>
      <c r="AU306" s="207" t="s">
        <v>83</v>
      </c>
      <c r="AV306" s="12" t="s">
        <v>83</v>
      </c>
      <c r="AW306" s="12" t="s">
        <v>35</v>
      </c>
      <c r="AX306" s="12" t="s">
        <v>80</v>
      </c>
      <c r="AY306" s="207" t="s">
        <v>161</v>
      </c>
    </row>
    <row r="307" spans="2:65" s="1" customFormat="1" ht="31.5" customHeight="1">
      <c r="B307" s="181"/>
      <c r="C307" s="182" t="s">
        <v>91</v>
      </c>
      <c r="D307" s="182" t="s">
        <v>163</v>
      </c>
      <c r="E307" s="183" t="s">
        <v>779</v>
      </c>
      <c r="F307" s="184" t="s">
        <v>780</v>
      </c>
      <c r="G307" s="185" t="s">
        <v>176</v>
      </c>
      <c r="H307" s="186">
        <v>98.16</v>
      </c>
      <c r="I307" s="187"/>
      <c r="J307" s="188">
        <f>ROUND(I307*H307,2)</f>
        <v>0</v>
      </c>
      <c r="K307" s="184" t="s">
        <v>167</v>
      </c>
      <c r="L307" s="41"/>
      <c r="M307" s="189" t="s">
        <v>5</v>
      </c>
      <c r="N307" s="190" t="s">
        <v>43</v>
      </c>
      <c r="O307" s="42"/>
      <c r="P307" s="191">
        <f>O307*H307</f>
        <v>0</v>
      </c>
      <c r="Q307" s="191">
        <v>0</v>
      </c>
      <c r="R307" s="191">
        <f>Q307*H307</f>
        <v>0</v>
      </c>
      <c r="S307" s="191">
        <v>0</v>
      </c>
      <c r="T307" s="192">
        <f>S307*H307</f>
        <v>0</v>
      </c>
      <c r="AR307" s="24" t="s">
        <v>168</v>
      </c>
      <c r="AT307" s="24" t="s">
        <v>163</v>
      </c>
      <c r="AU307" s="24" t="s">
        <v>83</v>
      </c>
      <c r="AY307" s="24" t="s">
        <v>161</v>
      </c>
      <c r="BE307" s="193">
        <f>IF(N307="základní",J307,0)</f>
        <v>0</v>
      </c>
      <c r="BF307" s="193">
        <f>IF(N307="snížená",J307,0)</f>
        <v>0</v>
      </c>
      <c r="BG307" s="193">
        <f>IF(N307="zákl. přenesená",J307,0)</f>
        <v>0</v>
      </c>
      <c r="BH307" s="193">
        <f>IF(N307="sníž. přenesená",J307,0)</f>
        <v>0</v>
      </c>
      <c r="BI307" s="193">
        <f>IF(N307="nulová",J307,0)</f>
        <v>0</v>
      </c>
      <c r="BJ307" s="24" t="s">
        <v>80</v>
      </c>
      <c r="BK307" s="193">
        <f>ROUND(I307*H307,2)</f>
        <v>0</v>
      </c>
      <c r="BL307" s="24" t="s">
        <v>168</v>
      </c>
      <c r="BM307" s="24" t="s">
        <v>1089</v>
      </c>
    </row>
    <row r="308" spans="2:65" s="12" customFormat="1" ht="13.5">
      <c r="B308" s="198"/>
      <c r="D308" s="199" t="s">
        <v>172</v>
      </c>
      <c r="E308" s="200" t="s">
        <v>5</v>
      </c>
      <c r="F308" s="201" t="s">
        <v>1088</v>
      </c>
      <c r="H308" s="202">
        <v>98.16</v>
      </c>
      <c r="I308" s="203"/>
      <c r="L308" s="198"/>
      <c r="M308" s="204"/>
      <c r="N308" s="205"/>
      <c r="O308" s="205"/>
      <c r="P308" s="205"/>
      <c r="Q308" s="205"/>
      <c r="R308" s="205"/>
      <c r="S308" s="205"/>
      <c r="T308" s="206"/>
      <c r="AT308" s="207" t="s">
        <v>172</v>
      </c>
      <c r="AU308" s="207" t="s">
        <v>83</v>
      </c>
      <c r="AV308" s="12" t="s">
        <v>83</v>
      </c>
      <c r="AW308" s="12" t="s">
        <v>35</v>
      </c>
      <c r="AX308" s="12" t="s">
        <v>80</v>
      </c>
      <c r="AY308" s="207" t="s">
        <v>161</v>
      </c>
    </row>
    <row r="309" spans="2:65" s="1" customFormat="1" ht="31.5" customHeight="1">
      <c r="B309" s="181"/>
      <c r="C309" s="182" t="s">
        <v>319</v>
      </c>
      <c r="D309" s="182" t="s">
        <v>163</v>
      </c>
      <c r="E309" s="183" t="s">
        <v>782</v>
      </c>
      <c r="F309" s="184" t="s">
        <v>783</v>
      </c>
      <c r="G309" s="185" t="s">
        <v>189</v>
      </c>
      <c r="H309" s="186">
        <v>49.08</v>
      </c>
      <c r="I309" s="187"/>
      <c r="J309" s="188">
        <f>ROUND(I309*H309,2)</f>
        <v>0</v>
      </c>
      <c r="K309" s="184" t="s">
        <v>167</v>
      </c>
      <c r="L309" s="41"/>
      <c r="M309" s="189" t="s">
        <v>5</v>
      </c>
      <c r="N309" s="190" t="s">
        <v>43</v>
      </c>
      <c r="O309" s="42"/>
      <c r="P309" s="191">
        <f>O309*H309</f>
        <v>0</v>
      </c>
      <c r="Q309" s="191">
        <v>4.6000000000000001E-4</v>
      </c>
      <c r="R309" s="191">
        <f>Q309*H309</f>
        <v>2.2576800000000001E-2</v>
      </c>
      <c r="S309" s="191">
        <v>0</v>
      </c>
      <c r="T309" s="192">
        <f>S309*H309</f>
        <v>0</v>
      </c>
      <c r="AR309" s="24" t="s">
        <v>168</v>
      </c>
      <c r="AT309" s="24" t="s">
        <v>163</v>
      </c>
      <c r="AU309" s="24" t="s">
        <v>83</v>
      </c>
      <c r="AY309" s="24" t="s">
        <v>161</v>
      </c>
      <c r="BE309" s="193">
        <f>IF(N309="základní",J309,0)</f>
        <v>0</v>
      </c>
      <c r="BF309" s="193">
        <f>IF(N309="snížená",J309,0)</f>
        <v>0</v>
      </c>
      <c r="BG309" s="193">
        <f>IF(N309="zákl. přenesená",J309,0)</f>
        <v>0</v>
      </c>
      <c r="BH309" s="193">
        <f>IF(N309="sníž. přenesená",J309,0)</f>
        <v>0</v>
      </c>
      <c r="BI309" s="193">
        <f>IF(N309="nulová",J309,0)</f>
        <v>0</v>
      </c>
      <c r="BJ309" s="24" t="s">
        <v>80</v>
      </c>
      <c r="BK309" s="193">
        <f>ROUND(I309*H309,2)</f>
        <v>0</v>
      </c>
      <c r="BL309" s="24" t="s">
        <v>168</v>
      </c>
      <c r="BM309" s="24" t="s">
        <v>1090</v>
      </c>
    </row>
    <row r="310" spans="2:65" s="1" customFormat="1" ht="54">
      <c r="B310" s="41"/>
      <c r="D310" s="194" t="s">
        <v>170</v>
      </c>
      <c r="F310" s="195" t="s">
        <v>785</v>
      </c>
      <c r="I310" s="196"/>
      <c r="L310" s="41"/>
      <c r="M310" s="197"/>
      <c r="N310" s="42"/>
      <c r="O310" s="42"/>
      <c r="P310" s="42"/>
      <c r="Q310" s="42"/>
      <c r="R310" s="42"/>
      <c r="S310" s="42"/>
      <c r="T310" s="70"/>
      <c r="AT310" s="24" t="s">
        <v>170</v>
      </c>
      <c r="AU310" s="24" t="s">
        <v>83</v>
      </c>
    </row>
    <row r="311" spans="2:65" s="12" customFormat="1" ht="13.5">
      <c r="B311" s="198"/>
      <c r="D311" s="199" t="s">
        <v>172</v>
      </c>
      <c r="E311" s="200" t="s">
        <v>5</v>
      </c>
      <c r="F311" s="201" t="s">
        <v>1091</v>
      </c>
      <c r="H311" s="202">
        <v>49.08</v>
      </c>
      <c r="I311" s="203"/>
      <c r="L311" s="198"/>
      <c r="M311" s="204"/>
      <c r="N311" s="205"/>
      <c r="O311" s="205"/>
      <c r="P311" s="205"/>
      <c r="Q311" s="205"/>
      <c r="R311" s="205"/>
      <c r="S311" s="205"/>
      <c r="T311" s="206"/>
      <c r="AT311" s="207" t="s">
        <v>172</v>
      </c>
      <c r="AU311" s="207" t="s">
        <v>83</v>
      </c>
      <c r="AV311" s="12" t="s">
        <v>83</v>
      </c>
      <c r="AW311" s="12" t="s">
        <v>35</v>
      </c>
      <c r="AX311" s="12" t="s">
        <v>80</v>
      </c>
      <c r="AY311" s="207" t="s">
        <v>161</v>
      </c>
    </row>
    <row r="312" spans="2:65" s="1" customFormat="1" ht="31.5" customHeight="1">
      <c r="B312" s="181"/>
      <c r="C312" s="182" t="s">
        <v>324</v>
      </c>
      <c r="D312" s="182" t="s">
        <v>163</v>
      </c>
      <c r="E312" s="183" t="s">
        <v>786</v>
      </c>
      <c r="F312" s="184" t="s">
        <v>787</v>
      </c>
      <c r="G312" s="185" t="s">
        <v>189</v>
      </c>
      <c r="H312" s="186">
        <v>49.08</v>
      </c>
      <c r="I312" s="187"/>
      <c r="J312" s="188">
        <f>ROUND(I312*H312,2)</f>
        <v>0</v>
      </c>
      <c r="K312" s="184" t="s">
        <v>167</v>
      </c>
      <c r="L312" s="41"/>
      <c r="M312" s="189" t="s">
        <v>5</v>
      </c>
      <c r="N312" s="190" t="s">
        <v>43</v>
      </c>
      <c r="O312" s="42"/>
      <c r="P312" s="191">
        <f>O312*H312</f>
        <v>0</v>
      </c>
      <c r="Q312" s="191">
        <v>0</v>
      </c>
      <c r="R312" s="191">
        <f>Q312*H312</f>
        <v>0</v>
      </c>
      <c r="S312" s="191">
        <v>0</v>
      </c>
      <c r="T312" s="192">
        <f>S312*H312</f>
        <v>0</v>
      </c>
      <c r="AR312" s="24" t="s">
        <v>168</v>
      </c>
      <c r="AT312" s="24" t="s">
        <v>163</v>
      </c>
      <c r="AU312" s="24" t="s">
        <v>83</v>
      </c>
      <c r="AY312" s="24" t="s">
        <v>161</v>
      </c>
      <c r="BE312" s="193">
        <f>IF(N312="základní",J312,0)</f>
        <v>0</v>
      </c>
      <c r="BF312" s="193">
        <f>IF(N312="snížená",J312,0)</f>
        <v>0</v>
      </c>
      <c r="BG312" s="193">
        <f>IF(N312="zákl. přenesená",J312,0)</f>
        <v>0</v>
      </c>
      <c r="BH312" s="193">
        <f>IF(N312="sníž. přenesená",J312,0)</f>
        <v>0</v>
      </c>
      <c r="BI312" s="193">
        <f>IF(N312="nulová",J312,0)</f>
        <v>0</v>
      </c>
      <c r="BJ312" s="24" t="s">
        <v>80</v>
      </c>
      <c r="BK312" s="193">
        <f>ROUND(I312*H312,2)</f>
        <v>0</v>
      </c>
      <c r="BL312" s="24" t="s">
        <v>168</v>
      </c>
      <c r="BM312" s="24" t="s">
        <v>1092</v>
      </c>
    </row>
    <row r="313" spans="2:65" s="12" customFormat="1" ht="13.5">
      <c r="B313" s="198"/>
      <c r="D313" s="199" t="s">
        <v>172</v>
      </c>
      <c r="E313" s="200" t="s">
        <v>5</v>
      </c>
      <c r="F313" s="201" t="s">
        <v>1091</v>
      </c>
      <c r="H313" s="202">
        <v>49.08</v>
      </c>
      <c r="I313" s="203"/>
      <c r="L313" s="198"/>
      <c r="M313" s="204"/>
      <c r="N313" s="205"/>
      <c r="O313" s="205"/>
      <c r="P313" s="205"/>
      <c r="Q313" s="205"/>
      <c r="R313" s="205"/>
      <c r="S313" s="205"/>
      <c r="T313" s="206"/>
      <c r="AT313" s="207" t="s">
        <v>172</v>
      </c>
      <c r="AU313" s="207" t="s">
        <v>83</v>
      </c>
      <c r="AV313" s="12" t="s">
        <v>83</v>
      </c>
      <c r="AW313" s="12" t="s">
        <v>35</v>
      </c>
      <c r="AX313" s="12" t="s">
        <v>80</v>
      </c>
      <c r="AY313" s="207" t="s">
        <v>161</v>
      </c>
    </row>
    <row r="314" spans="2:65" s="1" customFormat="1" ht="44.25" customHeight="1">
      <c r="B314" s="181"/>
      <c r="C314" s="182" t="s">
        <v>330</v>
      </c>
      <c r="D314" s="182" t="s">
        <v>163</v>
      </c>
      <c r="E314" s="183" t="s">
        <v>789</v>
      </c>
      <c r="F314" s="184" t="s">
        <v>790</v>
      </c>
      <c r="G314" s="185" t="s">
        <v>189</v>
      </c>
      <c r="H314" s="186">
        <v>223.16800000000001</v>
      </c>
      <c r="I314" s="187"/>
      <c r="J314" s="188">
        <f>ROUND(I314*H314,2)</f>
        <v>0</v>
      </c>
      <c r="K314" s="184" t="s">
        <v>167</v>
      </c>
      <c r="L314" s="41"/>
      <c r="M314" s="189" t="s">
        <v>5</v>
      </c>
      <c r="N314" s="190" t="s">
        <v>43</v>
      </c>
      <c r="O314" s="42"/>
      <c r="P314" s="191">
        <f>O314*H314</f>
        <v>0</v>
      </c>
      <c r="Q314" s="191">
        <v>0</v>
      </c>
      <c r="R314" s="191">
        <f>Q314*H314</f>
        <v>0</v>
      </c>
      <c r="S314" s="191">
        <v>0</v>
      </c>
      <c r="T314" s="192">
        <f>S314*H314</f>
        <v>0</v>
      </c>
      <c r="AR314" s="24" t="s">
        <v>168</v>
      </c>
      <c r="AT314" s="24" t="s">
        <v>163</v>
      </c>
      <c r="AU314" s="24" t="s">
        <v>83</v>
      </c>
      <c r="AY314" s="24" t="s">
        <v>161</v>
      </c>
      <c r="BE314" s="193">
        <f>IF(N314="základní",J314,0)</f>
        <v>0</v>
      </c>
      <c r="BF314" s="193">
        <f>IF(N314="snížená",J314,0)</f>
        <v>0</v>
      </c>
      <c r="BG314" s="193">
        <f>IF(N314="zákl. přenesená",J314,0)</f>
        <v>0</v>
      </c>
      <c r="BH314" s="193">
        <f>IF(N314="sníž. přenesená",J314,0)</f>
        <v>0</v>
      </c>
      <c r="BI314" s="193">
        <f>IF(N314="nulová",J314,0)</f>
        <v>0</v>
      </c>
      <c r="BJ314" s="24" t="s">
        <v>80</v>
      </c>
      <c r="BK314" s="193">
        <f>ROUND(I314*H314,2)</f>
        <v>0</v>
      </c>
      <c r="BL314" s="24" t="s">
        <v>168</v>
      </c>
      <c r="BM314" s="24" t="s">
        <v>1093</v>
      </c>
    </row>
    <row r="315" spans="2:65" s="1" customFormat="1" ht="94.5">
      <c r="B315" s="41"/>
      <c r="D315" s="194" t="s">
        <v>170</v>
      </c>
      <c r="F315" s="195" t="s">
        <v>792</v>
      </c>
      <c r="I315" s="196"/>
      <c r="L315" s="41"/>
      <c r="M315" s="197"/>
      <c r="N315" s="42"/>
      <c r="O315" s="42"/>
      <c r="P315" s="42"/>
      <c r="Q315" s="42"/>
      <c r="R315" s="42"/>
      <c r="S315" s="42"/>
      <c r="T315" s="70"/>
      <c r="AT315" s="24" t="s">
        <v>170</v>
      </c>
      <c r="AU315" s="24" t="s">
        <v>83</v>
      </c>
    </row>
    <row r="316" spans="2:65" s="12" customFormat="1" ht="13.5">
      <c r="B316" s="198"/>
      <c r="D316" s="194" t="s">
        <v>172</v>
      </c>
      <c r="E316" s="207" t="s">
        <v>5</v>
      </c>
      <c r="F316" s="208" t="s">
        <v>1036</v>
      </c>
      <c r="H316" s="209">
        <v>6.867</v>
      </c>
      <c r="I316" s="203"/>
      <c r="L316" s="198"/>
      <c r="M316" s="204"/>
      <c r="N316" s="205"/>
      <c r="O316" s="205"/>
      <c r="P316" s="205"/>
      <c r="Q316" s="205"/>
      <c r="R316" s="205"/>
      <c r="S316" s="205"/>
      <c r="T316" s="206"/>
      <c r="AT316" s="207" t="s">
        <v>172</v>
      </c>
      <c r="AU316" s="207" t="s">
        <v>83</v>
      </c>
      <c r="AV316" s="12" t="s">
        <v>83</v>
      </c>
      <c r="AW316" s="12" t="s">
        <v>35</v>
      </c>
      <c r="AX316" s="12" t="s">
        <v>72</v>
      </c>
      <c r="AY316" s="207" t="s">
        <v>161</v>
      </c>
    </row>
    <row r="317" spans="2:65" s="13" customFormat="1" ht="13.5">
      <c r="B317" s="210"/>
      <c r="D317" s="194" t="s">
        <v>172</v>
      </c>
      <c r="E317" s="211" t="s">
        <v>5</v>
      </c>
      <c r="F317" s="212" t="s">
        <v>1037</v>
      </c>
      <c r="H317" s="213">
        <v>6.867</v>
      </c>
      <c r="I317" s="214"/>
      <c r="L317" s="210"/>
      <c r="M317" s="215"/>
      <c r="N317" s="216"/>
      <c r="O317" s="216"/>
      <c r="P317" s="216"/>
      <c r="Q317" s="216"/>
      <c r="R317" s="216"/>
      <c r="S317" s="216"/>
      <c r="T317" s="217"/>
      <c r="AT317" s="211" t="s">
        <v>172</v>
      </c>
      <c r="AU317" s="211" t="s">
        <v>83</v>
      </c>
      <c r="AV317" s="13" t="s">
        <v>180</v>
      </c>
      <c r="AW317" s="13" t="s">
        <v>35</v>
      </c>
      <c r="AX317" s="13" t="s">
        <v>72</v>
      </c>
      <c r="AY317" s="211" t="s">
        <v>161</v>
      </c>
    </row>
    <row r="318" spans="2:65" s="12" customFormat="1" ht="13.5">
      <c r="B318" s="198"/>
      <c r="D318" s="194" t="s">
        <v>172</v>
      </c>
      <c r="E318" s="207" t="s">
        <v>5</v>
      </c>
      <c r="F318" s="208" t="s">
        <v>5</v>
      </c>
      <c r="H318" s="209">
        <v>0</v>
      </c>
      <c r="I318" s="203"/>
      <c r="L318" s="198"/>
      <c r="M318" s="204"/>
      <c r="N318" s="205"/>
      <c r="O318" s="205"/>
      <c r="P318" s="205"/>
      <c r="Q318" s="205"/>
      <c r="R318" s="205"/>
      <c r="S318" s="205"/>
      <c r="T318" s="206"/>
      <c r="AT318" s="207" t="s">
        <v>172</v>
      </c>
      <c r="AU318" s="207" t="s">
        <v>83</v>
      </c>
      <c r="AV318" s="12" t="s">
        <v>83</v>
      </c>
      <c r="AW318" s="12" t="s">
        <v>35</v>
      </c>
      <c r="AX318" s="12" t="s">
        <v>72</v>
      </c>
      <c r="AY318" s="207" t="s">
        <v>161</v>
      </c>
    </row>
    <row r="319" spans="2:65" s="12" customFormat="1" ht="13.5">
      <c r="B319" s="198"/>
      <c r="D319" s="194" t="s">
        <v>172</v>
      </c>
      <c r="E319" s="207" t="s">
        <v>5</v>
      </c>
      <c r="F319" s="208" t="s">
        <v>1038</v>
      </c>
      <c r="H319" s="209">
        <v>3.2709999999999999</v>
      </c>
      <c r="I319" s="203"/>
      <c r="L319" s="198"/>
      <c r="M319" s="204"/>
      <c r="N319" s="205"/>
      <c r="O319" s="205"/>
      <c r="P319" s="205"/>
      <c r="Q319" s="205"/>
      <c r="R319" s="205"/>
      <c r="S319" s="205"/>
      <c r="T319" s="206"/>
      <c r="AT319" s="207" t="s">
        <v>172</v>
      </c>
      <c r="AU319" s="207" t="s">
        <v>83</v>
      </c>
      <c r="AV319" s="12" t="s">
        <v>83</v>
      </c>
      <c r="AW319" s="12" t="s">
        <v>35</v>
      </c>
      <c r="AX319" s="12" t="s">
        <v>72</v>
      </c>
      <c r="AY319" s="207" t="s">
        <v>161</v>
      </c>
    </row>
    <row r="320" spans="2:65" s="12" customFormat="1" ht="13.5">
      <c r="B320" s="198"/>
      <c r="D320" s="194" t="s">
        <v>172</v>
      </c>
      <c r="E320" s="207" t="s">
        <v>5</v>
      </c>
      <c r="F320" s="208" t="s">
        <v>1039</v>
      </c>
      <c r="H320" s="209">
        <v>30.920999999999999</v>
      </c>
      <c r="I320" s="203"/>
      <c r="L320" s="198"/>
      <c r="M320" s="204"/>
      <c r="N320" s="205"/>
      <c r="O320" s="205"/>
      <c r="P320" s="205"/>
      <c r="Q320" s="205"/>
      <c r="R320" s="205"/>
      <c r="S320" s="205"/>
      <c r="T320" s="206"/>
      <c r="AT320" s="207" t="s">
        <v>172</v>
      </c>
      <c r="AU320" s="207" t="s">
        <v>83</v>
      </c>
      <c r="AV320" s="12" t="s">
        <v>83</v>
      </c>
      <c r="AW320" s="12" t="s">
        <v>35</v>
      </c>
      <c r="AX320" s="12" t="s">
        <v>72</v>
      </c>
      <c r="AY320" s="207" t="s">
        <v>161</v>
      </c>
    </row>
    <row r="321" spans="2:51" s="12" customFormat="1" ht="13.5">
      <c r="B321" s="198"/>
      <c r="D321" s="194" t="s">
        <v>172</v>
      </c>
      <c r="E321" s="207" t="s">
        <v>5</v>
      </c>
      <c r="F321" s="208" t="s">
        <v>1040</v>
      </c>
      <c r="H321" s="209">
        <v>3.7210000000000001</v>
      </c>
      <c r="I321" s="203"/>
      <c r="L321" s="198"/>
      <c r="M321" s="204"/>
      <c r="N321" s="205"/>
      <c r="O321" s="205"/>
      <c r="P321" s="205"/>
      <c r="Q321" s="205"/>
      <c r="R321" s="205"/>
      <c r="S321" s="205"/>
      <c r="T321" s="206"/>
      <c r="AT321" s="207" t="s">
        <v>172</v>
      </c>
      <c r="AU321" s="207" t="s">
        <v>83</v>
      </c>
      <c r="AV321" s="12" t="s">
        <v>83</v>
      </c>
      <c r="AW321" s="12" t="s">
        <v>35</v>
      </c>
      <c r="AX321" s="12" t="s">
        <v>72</v>
      </c>
      <c r="AY321" s="207" t="s">
        <v>161</v>
      </c>
    </row>
    <row r="322" spans="2:51" s="12" customFormat="1" ht="13.5">
      <c r="B322" s="198"/>
      <c r="D322" s="194" t="s">
        <v>172</v>
      </c>
      <c r="E322" s="207" t="s">
        <v>5</v>
      </c>
      <c r="F322" s="208" t="s">
        <v>1041</v>
      </c>
      <c r="H322" s="209">
        <v>9.8510000000000009</v>
      </c>
      <c r="I322" s="203"/>
      <c r="L322" s="198"/>
      <c r="M322" s="204"/>
      <c r="N322" s="205"/>
      <c r="O322" s="205"/>
      <c r="P322" s="205"/>
      <c r="Q322" s="205"/>
      <c r="R322" s="205"/>
      <c r="S322" s="205"/>
      <c r="T322" s="206"/>
      <c r="AT322" s="207" t="s">
        <v>172</v>
      </c>
      <c r="AU322" s="207" t="s">
        <v>83</v>
      </c>
      <c r="AV322" s="12" t="s">
        <v>83</v>
      </c>
      <c r="AW322" s="12" t="s">
        <v>35</v>
      </c>
      <c r="AX322" s="12" t="s">
        <v>72</v>
      </c>
      <c r="AY322" s="207" t="s">
        <v>161</v>
      </c>
    </row>
    <row r="323" spans="2:51" s="12" customFormat="1" ht="13.5">
      <c r="B323" s="198"/>
      <c r="D323" s="194" t="s">
        <v>172</v>
      </c>
      <c r="E323" s="207" t="s">
        <v>5</v>
      </c>
      <c r="F323" s="208" t="s">
        <v>1042</v>
      </c>
      <c r="H323" s="209">
        <v>16.353999999999999</v>
      </c>
      <c r="I323" s="203"/>
      <c r="L323" s="198"/>
      <c r="M323" s="204"/>
      <c r="N323" s="205"/>
      <c r="O323" s="205"/>
      <c r="P323" s="205"/>
      <c r="Q323" s="205"/>
      <c r="R323" s="205"/>
      <c r="S323" s="205"/>
      <c r="T323" s="206"/>
      <c r="AT323" s="207" t="s">
        <v>172</v>
      </c>
      <c r="AU323" s="207" t="s">
        <v>83</v>
      </c>
      <c r="AV323" s="12" t="s">
        <v>83</v>
      </c>
      <c r="AW323" s="12" t="s">
        <v>35</v>
      </c>
      <c r="AX323" s="12" t="s">
        <v>72</v>
      </c>
      <c r="AY323" s="207" t="s">
        <v>161</v>
      </c>
    </row>
    <row r="324" spans="2:51" s="12" customFormat="1" ht="13.5">
      <c r="B324" s="198"/>
      <c r="D324" s="194" t="s">
        <v>172</v>
      </c>
      <c r="E324" s="207" t="s">
        <v>5</v>
      </c>
      <c r="F324" s="208" t="s">
        <v>1043</v>
      </c>
      <c r="H324" s="209">
        <v>58.143999999999998</v>
      </c>
      <c r="I324" s="203"/>
      <c r="L324" s="198"/>
      <c r="M324" s="204"/>
      <c r="N324" s="205"/>
      <c r="O324" s="205"/>
      <c r="P324" s="205"/>
      <c r="Q324" s="205"/>
      <c r="R324" s="205"/>
      <c r="S324" s="205"/>
      <c r="T324" s="206"/>
      <c r="AT324" s="207" t="s">
        <v>172</v>
      </c>
      <c r="AU324" s="207" t="s">
        <v>83</v>
      </c>
      <c r="AV324" s="12" t="s">
        <v>83</v>
      </c>
      <c r="AW324" s="12" t="s">
        <v>35</v>
      </c>
      <c r="AX324" s="12" t="s">
        <v>72</v>
      </c>
      <c r="AY324" s="207" t="s">
        <v>161</v>
      </c>
    </row>
    <row r="325" spans="2:51" s="12" customFormat="1" ht="13.5">
      <c r="B325" s="198"/>
      <c r="D325" s="194" t="s">
        <v>172</v>
      </c>
      <c r="E325" s="207" t="s">
        <v>5</v>
      </c>
      <c r="F325" s="208" t="s">
        <v>1044</v>
      </c>
      <c r="H325" s="209">
        <v>67.197000000000003</v>
      </c>
      <c r="I325" s="203"/>
      <c r="L325" s="198"/>
      <c r="M325" s="204"/>
      <c r="N325" s="205"/>
      <c r="O325" s="205"/>
      <c r="P325" s="205"/>
      <c r="Q325" s="205"/>
      <c r="R325" s="205"/>
      <c r="S325" s="205"/>
      <c r="T325" s="206"/>
      <c r="AT325" s="207" t="s">
        <v>172</v>
      </c>
      <c r="AU325" s="207" t="s">
        <v>83</v>
      </c>
      <c r="AV325" s="12" t="s">
        <v>83</v>
      </c>
      <c r="AW325" s="12" t="s">
        <v>35</v>
      </c>
      <c r="AX325" s="12" t="s">
        <v>72</v>
      </c>
      <c r="AY325" s="207" t="s">
        <v>161</v>
      </c>
    </row>
    <row r="326" spans="2:51" s="12" customFormat="1" ht="13.5">
      <c r="B326" s="198"/>
      <c r="D326" s="194" t="s">
        <v>172</v>
      </c>
      <c r="E326" s="207" t="s">
        <v>5</v>
      </c>
      <c r="F326" s="208" t="s">
        <v>1045</v>
      </c>
      <c r="H326" s="209">
        <v>38.67</v>
      </c>
      <c r="I326" s="203"/>
      <c r="L326" s="198"/>
      <c r="M326" s="204"/>
      <c r="N326" s="205"/>
      <c r="O326" s="205"/>
      <c r="P326" s="205"/>
      <c r="Q326" s="205"/>
      <c r="R326" s="205"/>
      <c r="S326" s="205"/>
      <c r="T326" s="206"/>
      <c r="AT326" s="207" t="s">
        <v>172</v>
      </c>
      <c r="AU326" s="207" t="s">
        <v>83</v>
      </c>
      <c r="AV326" s="12" t="s">
        <v>83</v>
      </c>
      <c r="AW326" s="12" t="s">
        <v>35</v>
      </c>
      <c r="AX326" s="12" t="s">
        <v>72</v>
      </c>
      <c r="AY326" s="207" t="s">
        <v>161</v>
      </c>
    </row>
    <row r="327" spans="2:51" s="12" customFormat="1" ht="13.5">
      <c r="B327" s="198"/>
      <c r="D327" s="194" t="s">
        <v>172</v>
      </c>
      <c r="E327" s="207" t="s">
        <v>5</v>
      </c>
      <c r="F327" s="208" t="s">
        <v>1046</v>
      </c>
      <c r="H327" s="209">
        <v>28.027000000000001</v>
      </c>
      <c r="I327" s="203"/>
      <c r="L327" s="198"/>
      <c r="M327" s="204"/>
      <c r="N327" s="205"/>
      <c r="O327" s="205"/>
      <c r="P327" s="205"/>
      <c r="Q327" s="205"/>
      <c r="R327" s="205"/>
      <c r="S327" s="205"/>
      <c r="T327" s="206"/>
      <c r="AT327" s="207" t="s">
        <v>172</v>
      </c>
      <c r="AU327" s="207" t="s">
        <v>83</v>
      </c>
      <c r="AV327" s="12" t="s">
        <v>83</v>
      </c>
      <c r="AW327" s="12" t="s">
        <v>35</v>
      </c>
      <c r="AX327" s="12" t="s">
        <v>72</v>
      </c>
      <c r="AY327" s="207" t="s">
        <v>161</v>
      </c>
    </row>
    <row r="328" spans="2:51" s="12" customFormat="1" ht="13.5">
      <c r="B328" s="198"/>
      <c r="D328" s="194" t="s">
        <v>172</v>
      </c>
      <c r="E328" s="207" t="s">
        <v>5</v>
      </c>
      <c r="F328" s="208" t="s">
        <v>1047</v>
      </c>
      <c r="H328" s="209">
        <v>96.320999999999998</v>
      </c>
      <c r="I328" s="203"/>
      <c r="L328" s="198"/>
      <c r="M328" s="204"/>
      <c r="N328" s="205"/>
      <c r="O328" s="205"/>
      <c r="P328" s="205"/>
      <c r="Q328" s="205"/>
      <c r="R328" s="205"/>
      <c r="S328" s="205"/>
      <c r="T328" s="206"/>
      <c r="AT328" s="207" t="s">
        <v>172</v>
      </c>
      <c r="AU328" s="207" t="s">
        <v>83</v>
      </c>
      <c r="AV328" s="12" t="s">
        <v>83</v>
      </c>
      <c r="AW328" s="12" t="s">
        <v>35</v>
      </c>
      <c r="AX328" s="12" t="s">
        <v>72</v>
      </c>
      <c r="AY328" s="207" t="s">
        <v>161</v>
      </c>
    </row>
    <row r="329" spans="2:51" s="12" customFormat="1" ht="13.5">
      <c r="B329" s="198"/>
      <c r="D329" s="194" t="s">
        <v>172</v>
      </c>
      <c r="E329" s="207" t="s">
        <v>5</v>
      </c>
      <c r="F329" s="208" t="s">
        <v>1048</v>
      </c>
      <c r="H329" s="209">
        <v>53.192</v>
      </c>
      <c r="I329" s="203"/>
      <c r="L329" s="198"/>
      <c r="M329" s="204"/>
      <c r="N329" s="205"/>
      <c r="O329" s="205"/>
      <c r="P329" s="205"/>
      <c r="Q329" s="205"/>
      <c r="R329" s="205"/>
      <c r="S329" s="205"/>
      <c r="T329" s="206"/>
      <c r="AT329" s="207" t="s">
        <v>172</v>
      </c>
      <c r="AU329" s="207" t="s">
        <v>83</v>
      </c>
      <c r="AV329" s="12" t="s">
        <v>83</v>
      </c>
      <c r="AW329" s="12" t="s">
        <v>35</v>
      </c>
      <c r="AX329" s="12" t="s">
        <v>72</v>
      </c>
      <c r="AY329" s="207" t="s">
        <v>161</v>
      </c>
    </row>
    <row r="330" spans="2:51" s="13" customFormat="1" ht="13.5">
      <c r="B330" s="210"/>
      <c r="D330" s="194" t="s">
        <v>172</v>
      </c>
      <c r="E330" s="211" t="s">
        <v>5</v>
      </c>
      <c r="F330" s="212" t="s">
        <v>1049</v>
      </c>
      <c r="H330" s="213">
        <v>405.66899999999998</v>
      </c>
      <c r="I330" s="214"/>
      <c r="L330" s="210"/>
      <c r="M330" s="215"/>
      <c r="N330" s="216"/>
      <c r="O330" s="216"/>
      <c r="P330" s="216"/>
      <c r="Q330" s="216"/>
      <c r="R330" s="216"/>
      <c r="S330" s="216"/>
      <c r="T330" s="217"/>
      <c r="AT330" s="211" t="s">
        <v>172</v>
      </c>
      <c r="AU330" s="211" t="s">
        <v>83</v>
      </c>
      <c r="AV330" s="13" t="s">
        <v>180</v>
      </c>
      <c r="AW330" s="13" t="s">
        <v>35</v>
      </c>
      <c r="AX330" s="13" t="s">
        <v>72</v>
      </c>
      <c r="AY330" s="211" t="s">
        <v>161</v>
      </c>
    </row>
    <row r="331" spans="2:51" s="12" customFormat="1" ht="13.5">
      <c r="B331" s="198"/>
      <c r="D331" s="194" t="s">
        <v>172</v>
      </c>
      <c r="E331" s="207" t="s">
        <v>5</v>
      </c>
      <c r="F331" s="208" t="s">
        <v>5</v>
      </c>
      <c r="H331" s="209">
        <v>0</v>
      </c>
      <c r="I331" s="203"/>
      <c r="L331" s="198"/>
      <c r="M331" s="204"/>
      <c r="N331" s="205"/>
      <c r="O331" s="205"/>
      <c r="P331" s="205"/>
      <c r="Q331" s="205"/>
      <c r="R331" s="205"/>
      <c r="S331" s="205"/>
      <c r="T331" s="206"/>
      <c r="AT331" s="207" t="s">
        <v>172</v>
      </c>
      <c r="AU331" s="207" t="s">
        <v>83</v>
      </c>
      <c r="AV331" s="12" t="s">
        <v>83</v>
      </c>
      <c r="AW331" s="12" t="s">
        <v>35</v>
      </c>
      <c r="AX331" s="12" t="s">
        <v>72</v>
      </c>
      <c r="AY331" s="207" t="s">
        <v>161</v>
      </c>
    </row>
    <row r="332" spans="2:51" s="12" customFormat="1" ht="13.5">
      <c r="B332" s="198"/>
      <c r="D332" s="194" t="s">
        <v>172</v>
      </c>
      <c r="E332" s="207" t="s">
        <v>5</v>
      </c>
      <c r="F332" s="208" t="s">
        <v>1050</v>
      </c>
      <c r="H332" s="209">
        <v>41.6</v>
      </c>
      <c r="I332" s="203"/>
      <c r="L332" s="198"/>
      <c r="M332" s="204"/>
      <c r="N332" s="205"/>
      <c r="O332" s="205"/>
      <c r="P332" s="205"/>
      <c r="Q332" s="205"/>
      <c r="R332" s="205"/>
      <c r="S332" s="205"/>
      <c r="T332" s="206"/>
      <c r="AT332" s="207" t="s">
        <v>172</v>
      </c>
      <c r="AU332" s="207" t="s">
        <v>83</v>
      </c>
      <c r="AV332" s="12" t="s">
        <v>83</v>
      </c>
      <c r="AW332" s="12" t="s">
        <v>35</v>
      </c>
      <c r="AX332" s="12" t="s">
        <v>72</v>
      </c>
      <c r="AY332" s="207" t="s">
        <v>161</v>
      </c>
    </row>
    <row r="333" spans="2:51" s="13" customFormat="1" ht="13.5">
      <c r="B333" s="210"/>
      <c r="D333" s="194" t="s">
        <v>172</v>
      </c>
      <c r="E333" s="211" t="s">
        <v>5</v>
      </c>
      <c r="F333" s="212" t="s">
        <v>1051</v>
      </c>
      <c r="H333" s="213">
        <v>41.6</v>
      </c>
      <c r="I333" s="214"/>
      <c r="L333" s="210"/>
      <c r="M333" s="215"/>
      <c r="N333" s="216"/>
      <c r="O333" s="216"/>
      <c r="P333" s="216"/>
      <c r="Q333" s="216"/>
      <c r="R333" s="216"/>
      <c r="S333" s="216"/>
      <c r="T333" s="217"/>
      <c r="AT333" s="211" t="s">
        <v>172</v>
      </c>
      <c r="AU333" s="211" t="s">
        <v>83</v>
      </c>
      <c r="AV333" s="13" t="s">
        <v>180</v>
      </c>
      <c r="AW333" s="13" t="s">
        <v>35</v>
      </c>
      <c r="AX333" s="13" t="s">
        <v>72</v>
      </c>
      <c r="AY333" s="211" t="s">
        <v>161</v>
      </c>
    </row>
    <row r="334" spans="2:51" s="12" customFormat="1" ht="13.5">
      <c r="B334" s="198"/>
      <c r="D334" s="194" t="s">
        <v>172</v>
      </c>
      <c r="E334" s="207" t="s">
        <v>5</v>
      </c>
      <c r="F334" s="208" t="s">
        <v>5</v>
      </c>
      <c r="H334" s="209">
        <v>0</v>
      </c>
      <c r="I334" s="203"/>
      <c r="L334" s="198"/>
      <c r="M334" s="204"/>
      <c r="N334" s="205"/>
      <c r="O334" s="205"/>
      <c r="P334" s="205"/>
      <c r="Q334" s="205"/>
      <c r="R334" s="205"/>
      <c r="S334" s="205"/>
      <c r="T334" s="206"/>
      <c r="AT334" s="207" t="s">
        <v>172</v>
      </c>
      <c r="AU334" s="207" t="s">
        <v>83</v>
      </c>
      <c r="AV334" s="12" t="s">
        <v>83</v>
      </c>
      <c r="AW334" s="12" t="s">
        <v>35</v>
      </c>
      <c r="AX334" s="12" t="s">
        <v>72</v>
      </c>
      <c r="AY334" s="207" t="s">
        <v>161</v>
      </c>
    </row>
    <row r="335" spans="2:51" s="12" customFormat="1" ht="13.5">
      <c r="B335" s="198"/>
      <c r="D335" s="194" t="s">
        <v>172</v>
      </c>
      <c r="E335" s="207" t="s">
        <v>5</v>
      </c>
      <c r="F335" s="208" t="s">
        <v>1052</v>
      </c>
      <c r="H335" s="209">
        <v>12</v>
      </c>
      <c r="I335" s="203"/>
      <c r="L335" s="198"/>
      <c r="M335" s="204"/>
      <c r="N335" s="205"/>
      <c r="O335" s="205"/>
      <c r="P335" s="205"/>
      <c r="Q335" s="205"/>
      <c r="R335" s="205"/>
      <c r="S335" s="205"/>
      <c r="T335" s="206"/>
      <c r="AT335" s="207" t="s">
        <v>172</v>
      </c>
      <c r="AU335" s="207" t="s">
        <v>83</v>
      </c>
      <c r="AV335" s="12" t="s">
        <v>83</v>
      </c>
      <c r="AW335" s="12" t="s">
        <v>35</v>
      </c>
      <c r="AX335" s="12" t="s">
        <v>72</v>
      </c>
      <c r="AY335" s="207" t="s">
        <v>161</v>
      </c>
    </row>
    <row r="336" spans="2:51" s="13" customFormat="1" ht="13.5">
      <c r="B336" s="210"/>
      <c r="D336" s="194" t="s">
        <v>172</v>
      </c>
      <c r="E336" s="211" t="s">
        <v>5</v>
      </c>
      <c r="F336" s="212" t="s">
        <v>1053</v>
      </c>
      <c r="H336" s="213">
        <v>12</v>
      </c>
      <c r="I336" s="214"/>
      <c r="L336" s="210"/>
      <c r="M336" s="215"/>
      <c r="N336" s="216"/>
      <c r="O336" s="216"/>
      <c r="P336" s="216"/>
      <c r="Q336" s="216"/>
      <c r="R336" s="216"/>
      <c r="S336" s="216"/>
      <c r="T336" s="217"/>
      <c r="AT336" s="211" t="s">
        <v>172</v>
      </c>
      <c r="AU336" s="211" t="s">
        <v>83</v>
      </c>
      <c r="AV336" s="13" t="s">
        <v>180</v>
      </c>
      <c r="AW336" s="13" t="s">
        <v>35</v>
      </c>
      <c r="AX336" s="13" t="s">
        <v>72</v>
      </c>
      <c r="AY336" s="211" t="s">
        <v>161</v>
      </c>
    </row>
    <row r="337" spans="2:65" s="12" customFormat="1" ht="13.5">
      <c r="B337" s="198"/>
      <c r="D337" s="194" t="s">
        <v>172</v>
      </c>
      <c r="E337" s="207" t="s">
        <v>5</v>
      </c>
      <c r="F337" s="208" t="s">
        <v>5</v>
      </c>
      <c r="H337" s="209">
        <v>0</v>
      </c>
      <c r="I337" s="203"/>
      <c r="L337" s="198"/>
      <c r="M337" s="204"/>
      <c r="N337" s="205"/>
      <c r="O337" s="205"/>
      <c r="P337" s="205"/>
      <c r="Q337" s="205"/>
      <c r="R337" s="205"/>
      <c r="S337" s="205"/>
      <c r="T337" s="206"/>
      <c r="AT337" s="207" t="s">
        <v>172</v>
      </c>
      <c r="AU337" s="207" t="s">
        <v>83</v>
      </c>
      <c r="AV337" s="12" t="s">
        <v>83</v>
      </c>
      <c r="AW337" s="12" t="s">
        <v>35</v>
      </c>
      <c r="AX337" s="12" t="s">
        <v>72</v>
      </c>
      <c r="AY337" s="207" t="s">
        <v>161</v>
      </c>
    </row>
    <row r="338" spans="2:65" s="12" customFormat="1" ht="13.5">
      <c r="B338" s="198"/>
      <c r="D338" s="194" t="s">
        <v>172</v>
      </c>
      <c r="E338" s="207" t="s">
        <v>5</v>
      </c>
      <c r="F338" s="208" t="s">
        <v>1054</v>
      </c>
      <c r="H338" s="209">
        <v>-19.800999999999998</v>
      </c>
      <c r="I338" s="203"/>
      <c r="L338" s="198"/>
      <c r="M338" s="204"/>
      <c r="N338" s="205"/>
      <c r="O338" s="205"/>
      <c r="P338" s="205"/>
      <c r="Q338" s="205"/>
      <c r="R338" s="205"/>
      <c r="S338" s="205"/>
      <c r="T338" s="206"/>
      <c r="AT338" s="207" t="s">
        <v>172</v>
      </c>
      <c r="AU338" s="207" t="s">
        <v>83</v>
      </c>
      <c r="AV338" s="12" t="s">
        <v>83</v>
      </c>
      <c r="AW338" s="12" t="s">
        <v>35</v>
      </c>
      <c r="AX338" s="12" t="s">
        <v>72</v>
      </c>
      <c r="AY338" s="207" t="s">
        <v>161</v>
      </c>
    </row>
    <row r="339" spans="2:65" s="13" customFormat="1" ht="13.5">
      <c r="B339" s="210"/>
      <c r="D339" s="194" t="s">
        <v>172</v>
      </c>
      <c r="E339" s="211" t="s">
        <v>5</v>
      </c>
      <c r="F339" s="212" t="s">
        <v>1055</v>
      </c>
      <c r="H339" s="213">
        <v>-19.800999999999998</v>
      </c>
      <c r="I339" s="214"/>
      <c r="L339" s="210"/>
      <c r="M339" s="215"/>
      <c r="N339" s="216"/>
      <c r="O339" s="216"/>
      <c r="P339" s="216"/>
      <c r="Q339" s="216"/>
      <c r="R339" s="216"/>
      <c r="S339" s="216"/>
      <c r="T339" s="217"/>
      <c r="AT339" s="211" t="s">
        <v>172</v>
      </c>
      <c r="AU339" s="211" t="s">
        <v>83</v>
      </c>
      <c r="AV339" s="13" t="s">
        <v>180</v>
      </c>
      <c r="AW339" s="13" t="s">
        <v>35</v>
      </c>
      <c r="AX339" s="13" t="s">
        <v>72</v>
      </c>
      <c r="AY339" s="211" t="s">
        <v>161</v>
      </c>
    </row>
    <row r="340" spans="2:65" s="12" customFormat="1" ht="13.5">
      <c r="B340" s="198"/>
      <c r="D340" s="194" t="s">
        <v>172</v>
      </c>
      <c r="E340" s="207" t="s">
        <v>5</v>
      </c>
      <c r="F340" s="208" t="s">
        <v>5</v>
      </c>
      <c r="H340" s="209">
        <v>0</v>
      </c>
      <c r="I340" s="203"/>
      <c r="L340" s="198"/>
      <c r="M340" s="204"/>
      <c r="N340" s="205"/>
      <c r="O340" s="205"/>
      <c r="P340" s="205"/>
      <c r="Q340" s="205"/>
      <c r="R340" s="205"/>
      <c r="S340" s="205"/>
      <c r="T340" s="206"/>
      <c r="AT340" s="207" t="s">
        <v>172</v>
      </c>
      <c r="AU340" s="207" t="s">
        <v>83</v>
      </c>
      <c r="AV340" s="12" t="s">
        <v>83</v>
      </c>
      <c r="AW340" s="12" t="s">
        <v>35</v>
      </c>
      <c r="AX340" s="12" t="s">
        <v>72</v>
      </c>
      <c r="AY340" s="207" t="s">
        <v>161</v>
      </c>
    </row>
    <row r="341" spans="2:65" s="14" customFormat="1" ht="13.5">
      <c r="B341" s="218"/>
      <c r="D341" s="194" t="s">
        <v>172</v>
      </c>
      <c r="E341" s="237" t="s">
        <v>5</v>
      </c>
      <c r="F341" s="238" t="s">
        <v>211</v>
      </c>
      <c r="H341" s="239">
        <v>446.33499999999998</v>
      </c>
      <c r="I341" s="222"/>
      <c r="L341" s="218"/>
      <c r="M341" s="223"/>
      <c r="N341" s="224"/>
      <c r="O341" s="224"/>
      <c r="P341" s="224"/>
      <c r="Q341" s="224"/>
      <c r="R341" s="224"/>
      <c r="S341" s="224"/>
      <c r="T341" s="225"/>
      <c r="AT341" s="226" t="s">
        <v>172</v>
      </c>
      <c r="AU341" s="226" t="s">
        <v>83</v>
      </c>
      <c r="AV341" s="14" t="s">
        <v>168</v>
      </c>
      <c r="AW341" s="14" t="s">
        <v>35</v>
      </c>
      <c r="AX341" s="14" t="s">
        <v>72</v>
      </c>
      <c r="AY341" s="226" t="s">
        <v>161</v>
      </c>
    </row>
    <row r="342" spans="2:65" s="12" customFormat="1" ht="13.5">
      <c r="B342" s="198"/>
      <c r="D342" s="199" t="s">
        <v>172</v>
      </c>
      <c r="E342" s="200" t="s">
        <v>5</v>
      </c>
      <c r="F342" s="201" t="s">
        <v>1056</v>
      </c>
      <c r="H342" s="202">
        <v>223.16800000000001</v>
      </c>
      <c r="I342" s="203"/>
      <c r="L342" s="198"/>
      <c r="M342" s="204"/>
      <c r="N342" s="205"/>
      <c r="O342" s="205"/>
      <c r="P342" s="205"/>
      <c r="Q342" s="205"/>
      <c r="R342" s="205"/>
      <c r="S342" s="205"/>
      <c r="T342" s="206"/>
      <c r="AT342" s="207" t="s">
        <v>172</v>
      </c>
      <c r="AU342" s="207" t="s">
        <v>83</v>
      </c>
      <c r="AV342" s="12" t="s">
        <v>83</v>
      </c>
      <c r="AW342" s="12" t="s">
        <v>35</v>
      </c>
      <c r="AX342" s="12" t="s">
        <v>80</v>
      </c>
      <c r="AY342" s="207" t="s">
        <v>161</v>
      </c>
    </row>
    <row r="343" spans="2:65" s="1" customFormat="1" ht="44.25" customHeight="1">
      <c r="B343" s="181"/>
      <c r="C343" s="182" t="s">
        <v>335</v>
      </c>
      <c r="D343" s="182" t="s">
        <v>163</v>
      </c>
      <c r="E343" s="183" t="s">
        <v>240</v>
      </c>
      <c r="F343" s="184" t="s">
        <v>241</v>
      </c>
      <c r="G343" s="185" t="s">
        <v>189</v>
      </c>
      <c r="H343" s="186">
        <v>192.27799999999999</v>
      </c>
      <c r="I343" s="187"/>
      <c r="J343" s="188">
        <f>ROUND(I343*H343,2)</f>
        <v>0</v>
      </c>
      <c r="K343" s="184" t="s">
        <v>167</v>
      </c>
      <c r="L343" s="41"/>
      <c r="M343" s="189" t="s">
        <v>5</v>
      </c>
      <c r="N343" s="190" t="s">
        <v>43</v>
      </c>
      <c r="O343" s="42"/>
      <c r="P343" s="191">
        <f>O343*H343</f>
        <v>0</v>
      </c>
      <c r="Q343" s="191">
        <v>0</v>
      </c>
      <c r="R343" s="191">
        <f>Q343*H343</f>
        <v>0</v>
      </c>
      <c r="S343" s="191">
        <v>0</v>
      </c>
      <c r="T343" s="192">
        <f>S343*H343</f>
        <v>0</v>
      </c>
      <c r="AR343" s="24" t="s">
        <v>168</v>
      </c>
      <c r="AT343" s="24" t="s">
        <v>163</v>
      </c>
      <c r="AU343" s="24" t="s">
        <v>83</v>
      </c>
      <c r="AY343" s="24" t="s">
        <v>161</v>
      </c>
      <c r="BE343" s="193">
        <f>IF(N343="základní",J343,0)</f>
        <v>0</v>
      </c>
      <c r="BF343" s="193">
        <f>IF(N343="snížená",J343,0)</f>
        <v>0</v>
      </c>
      <c r="BG343" s="193">
        <f>IF(N343="zákl. přenesená",J343,0)</f>
        <v>0</v>
      </c>
      <c r="BH343" s="193">
        <f>IF(N343="sníž. přenesená",J343,0)</f>
        <v>0</v>
      </c>
      <c r="BI343" s="193">
        <f>IF(N343="nulová",J343,0)</f>
        <v>0</v>
      </c>
      <c r="BJ343" s="24" t="s">
        <v>80</v>
      </c>
      <c r="BK343" s="193">
        <f>ROUND(I343*H343,2)</f>
        <v>0</v>
      </c>
      <c r="BL343" s="24" t="s">
        <v>168</v>
      </c>
      <c r="BM343" s="24" t="s">
        <v>1094</v>
      </c>
    </row>
    <row r="344" spans="2:65" s="1" customFormat="1" ht="175.5">
      <c r="B344" s="41"/>
      <c r="D344" s="194" t="s">
        <v>170</v>
      </c>
      <c r="F344" s="195" t="s">
        <v>237</v>
      </c>
      <c r="I344" s="196"/>
      <c r="L344" s="41"/>
      <c r="M344" s="197"/>
      <c r="N344" s="42"/>
      <c r="O344" s="42"/>
      <c r="P344" s="42"/>
      <c r="Q344" s="42"/>
      <c r="R344" s="42"/>
      <c r="S344" s="42"/>
      <c r="T344" s="70"/>
      <c r="AT344" s="24" t="s">
        <v>170</v>
      </c>
      <c r="AU344" s="24" t="s">
        <v>83</v>
      </c>
    </row>
    <row r="345" spans="2:65" s="12" customFormat="1" ht="13.5">
      <c r="B345" s="198"/>
      <c r="D345" s="194" t="s">
        <v>172</v>
      </c>
      <c r="E345" s="207" t="s">
        <v>5</v>
      </c>
      <c r="F345" s="208" t="s">
        <v>1095</v>
      </c>
      <c r="H345" s="209">
        <v>171.09899999999999</v>
      </c>
      <c r="I345" s="203"/>
      <c r="L345" s="198"/>
      <c r="M345" s="204"/>
      <c r="N345" s="205"/>
      <c r="O345" s="205"/>
      <c r="P345" s="205"/>
      <c r="Q345" s="205"/>
      <c r="R345" s="205"/>
      <c r="S345" s="205"/>
      <c r="T345" s="206"/>
      <c r="AT345" s="207" t="s">
        <v>172</v>
      </c>
      <c r="AU345" s="207" t="s">
        <v>83</v>
      </c>
      <c r="AV345" s="12" t="s">
        <v>83</v>
      </c>
      <c r="AW345" s="12" t="s">
        <v>35</v>
      </c>
      <c r="AX345" s="12" t="s">
        <v>72</v>
      </c>
      <c r="AY345" s="207" t="s">
        <v>161</v>
      </c>
    </row>
    <row r="346" spans="2:65" s="12" customFormat="1" ht="13.5">
      <c r="B346" s="198"/>
      <c r="D346" s="194" t="s">
        <v>172</v>
      </c>
      <c r="E346" s="207" t="s">
        <v>5</v>
      </c>
      <c r="F346" s="208" t="s">
        <v>1096</v>
      </c>
      <c r="H346" s="209">
        <v>21.178999999999998</v>
      </c>
      <c r="I346" s="203"/>
      <c r="L346" s="198"/>
      <c r="M346" s="204"/>
      <c r="N346" s="205"/>
      <c r="O346" s="205"/>
      <c r="P346" s="205"/>
      <c r="Q346" s="205"/>
      <c r="R346" s="205"/>
      <c r="S346" s="205"/>
      <c r="T346" s="206"/>
      <c r="AT346" s="207" t="s">
        <v>172</v>
      </c>
      <c r="AU346" s="207" t="s">
        <v>83</v>
      </c>
      <c r="AV346" s="12" t="s">
        <v>83</v>
      </c>
      <c r="AW346" s="12" t="s">
        <v>35</v>
      </c>
      <c r="AX346" s="12" t="s">
        <v>72</v>
      </c>
      <c r="AY346" s="207" t="s">
        <v>161</v>
      </c>
    </row>
    <row r="347" spans="2:65" s="14" customFormat="1" ht="13.5">
      <c r="B347" s="218"/>
      <c r="D347" s="199" t="s">
        <v>172</v>
      </c>
      <c r="E347" s="219" t="s">
        <v>5</v>
      </c>
      <c r="F347" s="220" t="s">
        <v>211</v>
      </c>
      <c r="H347" s="221">
        <v>192.27799999999999</v>
      </c>
      <c r="I347" s="222"/>
      <c r="L347" s="218"/>
      <c r="M347" s="223"/>
      <c r="N347" s="224"/>
      <c r="O347" s="224"/>
      <c r="P347" s="224"/>
      <c r="Q347" s="224"/>
      <c r="R347" s="224"/>
      <c r="S347" s="224"/>
      <c r="T347" s="225"/>
      <c r="AT347" s="226" t="s">
        <v>172</v>
      </c>
      <c r="AU347" s="226" t="s">
        <v>83</v>
      </c>
      <c r="AV347" s="14" t="s">
        <v>168</v>
      </c>
      <c r="AW347" s="14" t="s">
        <v>35</v>
      </c>
      <c r="AX347" s="14" t="s">
        <v>80</v>
      </c>
      <c r="AY347" s="226" t="s">
        <v>161</v>
      </c>
    </row>
    <row r="348" spans="2:65" s="1" customFormat="1" ht="44.25" customHeight="1">
      <c r="B348" s="181"/>
      <c r="C348" s="182" t="s">
        <v>341</v>
      </c>
      <c r="D348" s="182" t="s">
        <v>163</v>
      </c>
      <c r="E348" s="183" t="s">
        <v>245</v>
      </c>
      <c r="F348" s="184" t="s">
        <v>246</v>
      </c>
      <c r="G348" s="185" t="s">
        <v>189</v>
      </c>
      <c r="H348" s="186">
        <v>2307.3359999999998</v>
      </c>
      <c r="I348" s="187"/>
      <c r="J348" s="188">
        <f>ROUND(I348*H348,2)</f>
        <v>0</v>
      </c>
      <c r="K348" s="184" t="s">
        <v>167</v>
      </c>
      <c r="L348" s="41"/>
      <c r="M348" s="189" t="s">
        <v>5</v>
      </c>
      <c r="N348" s="190" t="s">
        <v>43</v>
      </c>
      <c r="O348" s="42"/>
      <c r="P348" s="191">
        <f>O348*H348</f>
        <v>0</v>
      </c>
      <c r="Q348" s="191">
        <v>0</v>
      </c>
      <c r="R348" s="191">
        <f>Q348*H348</f>
        <v>0</v>
      </c>
      <c r="S348" s="191">
        <v>0</v>
      </c>
      <c r="T348" s="192">
        <f>S348*H348</f>
        <v>0</v>
      </c>
      <c r="AR348" s="24" t="s">
        <v>168</v>
      </c>
      <c r="AT348" s="24" t="s">
        <v>163</v>
      </c>
      <c r="AU348" s="24" t="s">
        <v>83</v>
      </c>
      <c r="AY348" s="24" t="s">
        <v>161</v>
      </c>
      <c r="BE348" s="193">
        <f>IF(N348="základní",J348,0)</f>
        <v>0</v>
      </c>
      <c r="BF348" s="193">
        <f>IF(N348="snížená",J348,0)</f>
        <v>0</v>
      </c>
      <c r="BG348" s="193">
        <f>IF(N348="zákl. přenesená",J348,0)</f>
        <v>0</v>
      </c>
      <c r="BH348" s="193">
        <f>IF(N348="sníž. přenesená",J348,0)</f>
        <v>0</v>
      </c>
      <c r="BI348" s="193">
        <f>IF(N348="nulová",J348,0)</f>
        <v>0</v>
      </c>
      <c r="BJ348" s="24" t="s">
        <v>80</v>
      </c>
      <c r="BK348" s="193">
        <f>ROUND(I348*H348,2)</f>
        <v>0</v>
      </c>
      <c r="BL348" s="24" t="s">
        <v>168</v>
      </c>
      <c r="BM348" s="24" t="s">
        <v>1097</v>
      </c>
    </row>
    <row r="349" spans="2:65" s="1" customFormat="1" ht="175.5">
      <c r="B349" s="41"/>
      <c r="D349" s="194" t="s">
        <v>170</v>
      </c>
      <c r="F349" s="195" t="s">
        <v>237</v>
      </c>
      <c r="I349" s="196"/>
      <c r="L349" s="41"/>
      <c r="M349" s="197"/>
      <c r="N349" s="42"/>
      <c r="O349" s="42"/>
      <c r="P349" s="42"/>
      <c r="Q349" s="42"/>
      <c r="R349" s="42"/>
      <c r="S349" s="42"/>
      <c r="T349" s="70"/>
      <c r="AT349" s="24" t="s">
        <v>170</v>
      </c>
      <c r="AU349" s="24" t="s">
        <v>83</v>
      </c>
    </row>
    <row r="350" spans="2:65" s="12" customFormat="1" ht="13.5">
      <c r="B350" s="198"/>
      <c r="D350" s="199" t="s">
        <v>172</v>
      </c>
      <c r="E350" s="200" t="s">
        <v>5</v>
      </c>
      <c r="F350" s="201" t="s">
        <v>1098</v>
      </c>
      <c r="H350" s="202">
        <v>2307.3359999999998</v>
      </c>
      <c r="I350" s="203"/>
      <c r="L350" s="198"/>
      <c r="M350" s="204"/>
      <c r="N350" s="205"/>
      <c r="O350" s="205"/>
      <c r="P350" s="205"/>
      <c r="Q350" s="205"/>
      <c r="R350" s="205"/>
      <c r="S350" s="205"/>
      <c r="T350" s="206"/>
      <c r="AT350" s="207" t="s">
        <v>172</v>
      </c>
      <c r="AU350" s="207" t="s">
        <v>83</v>
      </c>
      <c r="AV350" s="12" t="s">
        <v>83</v>
      </c>
      <c r="AW350" s="12" t="s">
        <v>35</v>
      </c>
      <c r="AX350" s="12" t="s">
        <v>80</v>
      </c>
      <c r="AY350" s="207" t="s">
        <v>161</v>
      </c>
    </row>
    <row r="351" spans="2:65" s="1" customFormat="1" ht="31.5" customHeight="1">
      <c r="B351" s="181"/>
      <c r="C351" s="182" t="s">
        <v>348</v>
      </c>
      <c r="D351" s="182" t="s">
        <v>163</v>
      </c>
      <c r="E351" s="183" t="s">
        <v>250</v>
      </c>
      <c r="F351" s="184" t="s">
        <v>251</v>
      </c>
      <c r="G351" s="185" t="s">
        <v>189</v>
      </c>
      <c r="H351" s="186">
        <v>192.27799999999999</v>
      </c>
      <c r="I351" s="187"/>
      <c r="J351" s="188">
        <f>ROUND(I351*H351,2)</f>
        <v>0</v>
      </c>
      <c r="K351" s="184" t="s">
        <v>167</v>
      </c>
      <c r="L351" s="41"/>
      <c r="M351" s="189" t="s">
        <v>5</v>
      </c>
      <c r="N351" s="190" t="s">
        <v>43</v>
      </c>
      <c r="O351" s="42"/>
      <c r="P351" s="191">
        <f>O351*H351</f>
        <v>0</v>
      </c>
      <c r="Q351" s="191">
        <v>0</v>
      </c>
      <c r="R351" s="191">
        <f>Q351*H351</f>
        <v>0</v>
      </c>
      <c r="S351" s="191">
        <v>0</v>
      </c>
      <c r="T351" s="192">
        <f>S351*H351</f>
        <v>0</v>
      </c>
      <c r="AR351" s="24" t="s">
        <v>168</v>
      </c>
      <c r="AT351" s="24" t="s">
        <v>163</v>
      </c>
      <c r="AU351" s="24" t="s">
        <v>83</v>
      </c>
      <c r="AY351" s="24" t="s">
        <v>161</v>
      </c>
      <c r="BE351" s="193">
        <f>IF(N351="základní",J351,0)</f>
        <v>0</v>
      </c>
      <c r="BF351" s="193">
        <f>IF(N351="snížená",J351,0)</f>
        <v>0</v>
      </c>
      <c r="BG351" s="193">
        <f>IF(N351="zákl. přenesená",J351,0)</f>
        <v>0</v>
      </c>
      <c r="BH351" s="193">
        <f>IF(N351="sníž. přenesená",J351,0)</f>
        <v>0</v>
      </c>
      <c r="BI351" s="193">
        <f>IF(N351="nulová",J351,0)</f>
        <v>0</v>
      </c>
      <c r="BJ351" s="24" t="s">
        <v>80</v>
      </c>
      <c r="BK351" s="193">
        <f>ROUND(I351*H351,2)</f>
        <v>0</v>
      </c>
      <c r="BL351" s="24" t="s">
        <v>168</v>
      </c>
      <c r="BM351" s="24" t="s">
        <v>1099</v>
      </c>
    </row>
    <row r="352" spans="2:65" s="1" customFormat="1" ht="148.5">
      <c r="B352" s="41"/>
      <c r="D352" s="194" t="s">
        <v>170</v>
      </c>
      <c r="F352" s="195" t="s">
        <v>253</v>
      </c>
      <c r="I352" s="196"/>
      <c r="L352" s="41"/>
      <c r="M352" s="197"/>
      <c r="N352" s="42"/>
      <c r="O352" s="42"/>
      <c r="P352" s="42"/>
      <c r="Q352" s="42"/>
      <c r="R352" s="42"/>
      <c r="S352" s="42"/>
      <c r="T352" s="70"/>
      <c r="AT352" s="24" t="s">
        <v>170</v>
      </c>
      <c r="AU352" s="24" t="s">
        <v>83</v>
      </c>
    </row>
    <row r="353" spans="2:65" s="12" customFormat="1" ht="13.5">
      <c r="B353" s="198"/>
      <c r="D353" s="194" t="s">
        <v>172</v>
      </c>
      <c r="E353" s="207" t="s">
        <v>5</v>
      </c>
      <c r="F353" s="208" t="s">
        <v>1095</v>
      </c>
      <c r="H353" s="209">
        <v>171.09899999999999</v>
      </c>
      <c r="I353" s="203"/>
      <c r="L353" s="198"/>
      <c r="M353" s="204"/>
      <c r="N353" s="205"/>
      <c r="O353" s="205"/>
      <c r="P353" s="205"/>
      <c r="Q353" s="205"/>
      <c r="R353" s="205"/>
      <c r="S353" s="205"/>
      <c r="T353" s="206"/>
      <c r="AT353" s="207" t="s">
        <v>172</v>
      </c>
      <c r="AU353" s="207" t="s">
        <v>83</v>
      </c>
      <c r="AV353" s="12" t="s">
        <v>83</v>
      </c>
      <c r="AW353" s="12" t="s">
        <v>35</v>
      </c>
      <c r="AX353" s="12" t="s">
        <v>72</v>
      </c>
      <c r="AY353" s="207" t="s">
        <v>161</v>
      </c>
    </row>
    <row r="354" spans="2:65" s="12" customFormat="1" ht="13.5">
      <c r="B354" s="198"/>
      <c r="D354" s="194" t="s">
        <v>172</v>
      </c>
      <c r="E354" s="207" t="s">
        <v>5</v>
      </c>
      <c r="F354" s="208" t="s">
        <v>1096</v>
      </c>
      <c r="H354" s="209">
        <v>21.178999999999998</v>
      </c>
      <c r="I354" s="203"/>
      <c r="L354" s="198"/>
      <c r="M354" s="204"/>
      <c r="N354" s="205"/>
      <c r="O354" s="205"/>
      <c r="P354" s="205"/>
      <c r="Q354" s="205"/>
      <c r="R354" s="205"/>
      <c r="S354" s="205"/>
      <c r="T354" s="206"/>
      <c r="AT354" s="207" t="s">
        <v>172</v>
      </c>
      <c r="AU354" s="207" t="s">
        <v>83</v>
      </c>
      <c r="AV354" s="12" t="s">
        <v>83</v>
      </c>
      <c r="AW354" s="12" t="s">
        <v>35</v>
      </c>
      <c r="AX354" s="12" t="s">
        <v>72</v>
      </c>
      <c r="AY354" s="207" t="s">
        <v>161</v>
      </c>
    </row>
    <row r="355" spans="2:65" s="14" customFormat="1" ht="13.5">
      <c r="B355" s="218"/>
      <c r="D355" s="199" t="s">
        <v>172</v>
      </c>
      <c r="E355" s="219" t="s">
        <v>5</v>
      </c>
      <c r="F355" s="220" t="s">
        <v>211</v>
      </c>
      <c r="H355" s="221">
        <v>192.27799999999999</v>
      </c>
      <c r="I355" s="222"/>
      <c r="L355" s="218"/>
      <c r="M355" s="223"/>
      <c r="N355" s="224"/>
      <c r="O355" s="224"/>
      <c r="P355" s="224"/>
      <c r="Q355" s="224"/>
      <c r="R355" s="224"/>
      <c r="S355" s="224"/>
      <c r="T355" s="225"/>
      <c r="AT355" s="226" t="s">
        <v>172</v>
      </c>
      <c r="AU355" s="226" t="s">
        <v>83</v>
      </c>
      <c r="AV355" s="14" t="s">
        <v>168</v>
      </c>
      <c r="AW355" s="14" t="s">
        <v>35</v>
      </c>
      <c r="AX355" s="14" t="s">
        <v>80</v>
      </c>
      <c r="AY355" s="226" t="s">
        <v>161</v>
      </c>
    </row>
    <row r="356" spans="2:65" s="1" customFormat="1" ht="22.5" customHeight="1">
      <c r="B356" s="181"/>
      <c r="C356" s="182" t="s">
        <v>353</v>
      </c>
      <c r="D356" s="182" t="s">
        <v>163</v>
      </c>
      <c r="E356" s="183" t="s">
        <v>270</v>
      </c>
      <c r="F356" s="184" t="s">
        <v>271</v>
      </c>
      <c r="G356" s="185" t="s">
        <v>189</v>
      </c>
      <c r="H356" s="186">
        <v>192.27799999999999</v>
      </c>
      <c r="I356" s="187"/>
      <c r="J356" s="188">
        <f>ROUND(I356*H356,2)</f>
        <v>0</v>
      </c>
      <c r="K356" s="184" t="s">
        <v>167</v>
      </c>
      <c r="L356" s="41"/>
      <c r="M356" s="189" t="s">
        <v>5</v>
      </c>
      <c r="N356" s="190" t="s">
        <v>43</v>
      </c>
      <c r="O356" s="42"/>
      <c r="P356" s="191">
        <f>O356*H356</f>
        <v>0</v>
      </c>
      <c r="Q356" s="191">
        <v>0</v>
      </c>
      <c r="R356" s="191">
        <f>Q356*H356</f>
        <v>0</v>
      </c>
      <c r="S356" s="191">
        <v>0</v>
      </c>
      <c r="T356" s="192">
        <f>S356*H356</f>
        <v>0</v>
      </c>
      <c r="AR356" s="24" t="s">
        <v>168</v>
      </c>
      <c r="AT356" s="24" t="s">
        <v>163</v>
      </c>
      <c r="AU356" s="24" t="s">
        <v>83</v>
      </c>
      <c r="AY356" s="24" t="s">
        <v>161</v>
      </c>
      <c r="BE356" s="193">
        <f>IF(N356="základní",J356,0)</f>
        <v>0</v>
      </c>
      <c r="BF356" s="193">
        <f>IF(N356="snížená",J356,0)</f>
        <v>0</v>
      </c>
      <c r="BG356" s="193">
        <f>IF(N356="zákl. přenesená",J356,0)</f>
        <v>0</v>
      </c>
      <c r="BH356" s="193">
        <f>IF(N356="sníž. přenesená",J356,0)</f>
        <v>0</v>
      </c>
      <c r="BI356" s="193">
        <f>IF(N356="nulová",J356,0)</f>
        <v>0</v>
      </c>
      <c r="BJ356" s="24" t="s">
        <v>80</v>
      </c>
      <c r="BK356" s="193">
        <f>ROUND(I356*H356,2)</f>
        <v>0</v>
      </c>
      <c r="BL356" s="24" t="s">
        <v>168</v>
      </c>
      <c r="BM356" s="24" t="s">
        <v>1100</v>
      </c>
    </row>
    <row r="357" spans="2:65" s="1" customFormat="1" ht="175.5">
      <c r="B357" s="41"/>
      <c r="D357" s="194" t="s">
        <v>170</v>
      </c>
      <c r="F357" s="195" t="s">
        <v>273</v>
      </c>
      <c r="I357" s="196"/>
      <c r="L357" s="41"/>
      <c r="M357" s="197"/>
      <c r="N357" s="42"/>
      <c r="O357" s="42"/>
      <c r="P357" s="42"/>
      <c r="Q357" s="42"/>
      <c r="R357" s="42"/>
      <c r="S357" s="42"/>
      <c r="T357" s="70"/>
      <c r="AT357" s="24" t="s">
        <v>170</v>
      </c>
      <c r="AU357" s="24" t="s">
        <v>83</v>
      </c>
    </row>
    <row r="358" spans="2:65" s="12" customFormat="1" ht="13.5">
      <c r="B358" s="198"/>
      <c r="D358" s="194" t="s">
        <v>172</v>
      </c>
      <c r="E358" s="207" t="s">
        <v>5</v>
      </c>
      <c r="F358" s="208" t="s">
        <v>1095</v>
      </c>
      <c r="H358" s="209">
        <v>171.09899999999999</v>
      </c>
      <c r="I358" s="203"/>
      <c r="L358" s="198"/>
      <c r="M358" s="204"/>
      <c r="N358" s="205"/>
      <c r="O358" s="205"/>
      <c r="P358" s="205"/>
      <c r="Q358" s="205"/>
      <c r="R358" s="205"/>
      <c r="S358" s="205"/>
      <c r="T358" s="206"/>
      <c r="AT358" s="207" t="s">
        <v>172</v>
      </c>
      <c r="AU358" s="207" t="s">
        <v>83</v>
      </c>
      <c r="AV358" s="12" t="s">
        <v>83</v>
      </c>
      <c r="AW358" s="12" t="s">
        <v>35</v>
      </c>
      <c r="AX358" s="12" t="s">
        <v>72</v>
      </c>
      <c r="AY358" s="207" t="s">
        <v>161</v>
      </c>
    </row>
    <row r="359" spans="2:65" s="12" customFormat="1" ht="13.5">
      <c r="B359" s="198"/>
      <c r="D359" s="194" t="s">
        <v>172</v>
      </c>
      <c r="E359" s="207" t="s">
        <v>5</v>
      </c>
      <c r="F359" s="208" t="s">
        <v>1096</v>
      </c>
      <c r="H359" s="209">
        <v>21.178999999999998</v>
      </c>
      <c r="I359" s="203"/>
      <c r="L359" s="198"/>
      <c r="M359" s="204"/>
      <c r="N359" s="205"/>
      <c r="O359" s="205"/>
      <c r="P359" s="205"/>
      <c r="Q359" s="205"/>
      <c r="R359" s="205"/>
      <c r="S359" s="205"/>
      <c r="T359" s="206"/>
      <c r="AT359" s="207" t="s">
        <v>172</v>
      </c>
      <c r="AU359" s="207" t="s">
        <v>83</v>
      </c>
      <c r="AV359" s="12" t="s">
        <v>83</v>
      </c>
      <c r="AW359" s="12" t="s">
        <v>35</v>
      </c>
      <c r="AX359" s="12" t="s">
        <v>72</v>
      </c>
      <c r="AY359" s="207" t="s">
        <v>161</v>
      </c>
    </row>
    <row r="360" spans="2:65" s="14" customFormat="1" ht="13.5">
      <c r="B360" s="218"/>
      <c r="D360" s="199" t="s">
        <v>172</v>
      </c>
      <c r="E360" s="219" t="s">
        <v>5</v>
      </c>
      <c r="F360" s="220" t="s">
        <v>211</v>
      </c>
      <c r="H360" s="221">
        <v>192.27799999999999</v>
      </c>
      <c r="I360" s="222"/>
      <c r="L360" s="218"/>
      <c r="M360" s="223"/>
      <c r="N360" s="224"/>
      <c r="O360" s="224"/>
      <c r="P360" s="224"/>
      <c r="Q360" s="224"/>
      <c r="R360" s="224"/>
      <c r="S360" s="224"/>
      <c r="T360" s="225"/>
      <c r="AT360" s="226" t="s">
        <v>172</v>
      </c>
      <c r="AU360" s="226" t="s">
        <v>83</v>
      </c>
      <c r="AV360" s="14" t="s">
        <v>168</v>
      </c>
      <c r="AW360" s="14" t="s">
        <v>35</v>
      </c>
      <c r="AX360" s="14" t="s">
        <v>80</v>
      </c>
      <c r="AY360" s="226" t="s">
        <v>161</v>
      </c>
    </row>
    <row r="361" spans="2:65" s="1" customFormat="1" ht="22.5" customHeight="1">
      <c r="B361" s="181"/>
      <c r="C361" s="182" t="s">
        <v>360</v>
      </c>
      <c r="D361" s="182" t="s">
        <v>163</v>
      </c>
      <c r="E361" s="183" t="s">
        <v>275</v>
      </c>
      <c r="F361" s="184" t="s">
        <v>276</v>
      </c>
      <c r="G361" s="185" t="s">
        <v>277</v>
      </c>
      <c r="H361" s="186">
        <v>384.55599999999998</v>
      </c>
      <c r="I361" s="187"/>
      <c r="J361" s="188">
        <f>ROUND(I361*H361,2)</f>
        <v>0</v>
      </c>
      <c r="K361" s="184" t="s">
        <v>167</v>
      </c>
      <c r="L361" s="41"/>
      <c r="M361" s="189" t="s">
        <v>5</v>
      </c>
      <c r="N361" s="190" t="s">
        <v>43</v>
      </c>
      <c r="O361" s="42"/>
      <c r="P361" s="191">
        <f>O361*H361</f>
        <v>0</v>
      </c>
      <c r="Q361" s="191">
        <v>0</v>
      </c>
      <c r="R361" s="191">
        <f>Q361*H361</f>
        <v>0</v>
      </c>
      <c r="S361" s="191">
        <v>0</v>
      </c>
      <c r="T361" s="192">
        <f>S361*H361</f>
        <v>0</v>
      </c>
      <c r="AR361" s="24" t="s">
        <v>168</v>
      </c>
      <c r="AT361" s="24" t="s">
        <v>163</v>
      </c>
      <c r="AU361" s="24" t="s">
        <v>83</v>
      </c>
      <c r="AY361" s="24" t="s">
        <v>161</v>
      </c>
      <c r="BE361" s="193">
        <f>IF(N361="základní",J361,0)</f>
        <v>0</v>
      </c>
      <c r="BF361" s="193">
        <f>IF(N361="snížená",J361,0)</f>
        <v>0</v>
      </c>
      <c r="BG361" s="193">
        <f>IF(N361="zákl. přenesená",J361,0)</f>
        <v>0</v>
      </c>
      <c r="BH361" s="193">
        <f>IF(N361="sníž. přenesená",J361,0)</f>
        <v>0</v>
      </c>
      <c r="BI361" s="193">
        <f>IF(N361="nulová",J361,0)</f>
        <v>0</v>
      </c>
      <c r="BJ361" s="24" t="s">
        <v>80</v>
      </c>
      <c r="BK361" s="193">
        <f>ROUND(I361*H361,2)</f>
        <v>0</v>
      </c>
      <c r="BL361" s="24" t="s">
        <v>168</v>
      </c>
      <c r="BM361" s="24" t="s">
        <v>1101</v>
      </c>
    </row>
    <row r="362" spans="2:65" s="1" customFormat="1" ht="175.5">
      <c r="B362" s="41"/>
      <c r="D362" s="194" t="s">
        <v>170</v>
      </c>
      <c r="F362" s="195" t="s">
        <v>273</v>
      </c>
      <c r="I362" s="196"/>
      <c r="L362" s="41"/>
      <c r="M362" s="197"/>
      <c r="N362" s="42"/>
      <c r="O362" s="42"/>
      <c r="P362" s="42"/>
      <c r="Q362" s="42"/>
      <c r="R362" s="42"/>
      <c r="S362" s="42"/>
      <c r="T362" s="70"/>
      <c r="AT362" s="24" t="s">
        <v>170</v>
      </c>
      <c r="AU362" s="24" t="s">
        <v>83</v>
      </c>
    </row>
    <row r="363" spans="2:65" s="12" customFormat="1" ht="13.5">
      <c r="B363" s="198"/>
      <c r="D363" s="199" t="s">
        <v>172</v>
      </c>
      <c r="E363" s="200" t="s">
        <v>5</v>
      </c>
      <c r="F363" s="201" t="s">
        <v>1102</v>
      </c>
      <c r="H363" s="202">
        <v>384.55599999999998</v>
      </c>
      <c r="I363" s="203"/>
      <c r="L363" s="198"/>
      <c r="M363" s="204"/>
      <c r="N363" s="205"/>
      <c r="O363" s="205"/>
      <c r="P363" s="205"/>
      <c r="Q363" s="205"/>
      <c r="R363" s="205"/>
      <c r="S363" s="205"/>
      <c r="T363" s="206"/>
      <c r="AT363" s="207" t="s">
        <v>172</v>
      </c>
      <c r="AU363" s="207" t="s">
        <v>83</v>
      </c>
      <c r="AV363" s="12" t="s">
        <v>83</v>
      </c>
      <c r="AW363" s="12" t="s">
        <v>35</v>
      </c>
      <c r="AX363" s="12" t="s">
        <v>80</v>
      </c>
      <c r="AY363" s="207" t="s">
        <v>161</v>
      </c>
    </row>
    <row r="364" spans="2:65" s="1" customFormat="1" ht="31.5" customHeight="1">
      <c r="B364" s="181"/>
      <c r="C364" s="182" t="s">
        <v>97</v>
      </c>
      <c r="D364" s="182" t="s">
        <v>163</v>
      </c>
      <c r="E364" s="183" t="s">
        <v>803</v>
      </c>
      <c r="F364" s="184" t="s">
        <v>804</v>
      </c>
      <c r="G364" s="185" t="s">
        <v>189</v>
      </c>
      <c r="H364" s="186">
        <v>325.31700000000001</v>
      </c>
      <c r="I364" s="187"/>
      <c r="J364" s="188">
        <f>ROUND(I364*H364,2)</f>
        <v>0</v>
      </c>
      <c r="K364" s="184" t="s">
        <v>167</v>
      </c>
      <c r="L364" s="41"/>
      <c r="M364" s="189" t="s">
        <v>5</v>
      </c>
      <c r="N364" s="190" t="s">
        <v>43</v>
      </c>
      <c r="O364" s="42"/>
      <c r="P364" s="191">
        <f>O364*H364</f>
        <v>0</v>
      </c>
      <c r="Q364" s="191">
        <v>0</v>
      </c>
      <c r="R364" s="191">
        <f>Q364*H364</f>
        <v>0</v>
      </c>
      <c r="S364" s="191">
        <v>0</v>
      </c>
      <c r="T364" s="192">
        <f>S364*H364</f>
        <v>0</v>
      </c>
      <c r="AR364" s="24" t="s">
        <v>168</v>
      </c>
      <c r="AT364" s="24" t="s">
        <v>163</v>
      </c>
      <c r="AU364" s="24" t="s">
        <v>83</v>
      </c>
      <c r="AY364" s="24" t="s">
        <v>161</v>
      </c>
      <c r="BE364" s="193">
        <f>IF(N364="základní",J364,0)</f>
        <v>0</v>
      </c>
      <c r="BF364" s="193">
        <f>IF(N364="snížená",J364,0)</f>
        <v>0</v>
      </c>
      <c r="BG364" s="193">
        <f>IF(N364="zákl. přenesená",J364,0)</f>
        <v>0</v>
      </c>
      <c r="BH364" s="193">
        <f>IF(N364="sníž. přenesená",J364,0)</f>
        <v>0</v>
      </c>
      <c r="BI364" s="193">
        <f>IF(N364="nulová",J364,0)</f>
        <v>0</v>
      </c>
      <c r="BJ364" s="24" t="s">
        <v>80</v>
      </c>
      <c r="BK364" s="193">
        <f>ROUND(I364*H364,2)</f>
        <v>0</v>
      </c>
      <c r="BL364" s="24" t="s">
        <v>168</v>
      </c>
      <c r="BM364" s="24" t="s">
        <v>1103</v>
      </c>
    </row>
    <row r="365" spans="2:65" s="1" customFormat="1" ht="175.5">
      <c r="B365" s="41"/>
      <c r="D365" s="194" t="s">
        <v>170</v>
      </c>
      <c r="F365" s="195" t="s">
        <v>806</v>
      </c>
      <c r="I365" s="196"/>
      <c r="L365" s="41"/>
      <c r="M365" s="197"/>
      <c r="N365" s="42"/>
      <c r="O365" s="42"/>
      <c r="P365" s="42"/>
      <c r="Q365" s="42"/>
      <c r="R365" s="42"/>
      <c r="S365" s="42"/>
      <c r="T365" s="70"/>
      <c r="AT365" s="24" t="s">
        <v>170</v>
      </c>
      <c r="AU365" s="24" t="s">
        <v>83</v>
      </c>
    </row>
    <row r="366" spans="2:65" s="12" customFormat="1" ht="13.5">
      <c r="B366" s="198"/>
      <c r="D366" s="194" t="s">
        <v>172</v>
      </c>
      <c r="E366" s="207" t="s">
        <v>5</v>
      </c>
      <c r="F366" s="208" t="s">
        <v>1104</v>
      </c>
      <c r="H366" s="209">
        <v>285.87400000000002</v>
      </c>
      <c r="I366" s="203"/>
      <c r="L366" s="198"/>
      <c r="M366" s="204"/>
      <c r="N366" s="205"/>
      <c r="O366" s="205"/>
      <c r="P366" s="205"/>
      <c r="Q366" s="205"/>
      <c r="R366" s="205"/>
      <c r="S366" s="205"/>
      <c r="T366" s="206"/>
      <c r="AT366" s="207" t="s">
        <v>172</v>
      </c>
      <c r="AU366" s="207" t="s">
        <v>83</v>
      </c>
      <c r="AV366" s="12" t="s">
        <v>83</v>
      </c>
      <c r="AW366" s="12" t="s">
        <v>35</v>
      </c>
      <c r="AX366" s="12" t="s">
        <v>72</v>
      </c>
      <c r="AY366" s="207" t="s">
        <v>161</v>
      </c>
    </row>
    <row r="367" spans="2:65" s="12" customFormat="1" ht="13.5">
      <c r="B367" s="198"/>
      <c r="D367" s="194" t="s">
        <v>172</v>
      </c>
      <c r="E367" s="207" t="s">
        <v>5</v>
      </c>
      <c r="F367" s="208" t="s">
        <v>1105</v>
      </c>
      <c r="H367" s="209">
        <v>39.442999999999998</v>
      </c>
      <c r="I367" s="203"/>
      <c r="L367" s="198"/>
      <c r="M367" s="204"/>
      <c r="N367" s="205"/>
      <c r="O367" s="205"/>
      <c r="P367" s="205"/>
      <c r="Q367" s="205"/>
      <c r="R367" s="205"/>
      <c r="S367" s="205"/>
      <c r="T367" s="206"/>
      <c r="AT367" s="207" t="s">
        <v>172</v>
      </c>
      <c r="AU367" s="207" t="s">
        <v>83</v>
      </c>
      <c r="AV367" s="12" t="s">
        <v>83</v>
      </c>
      <c r="AW367" s="12" t="s">
        <v>35</v>
      </c>
      <c r="AX367" s="12" t="s">
        <v>72</v>
      </c>
      <c r="AY367" s="207" t="s">
        <v>161</v>
      </c>
    </row>
    <row r="368" spans="2:65" s="14" customFormat="1" ht="13.5">
      <c r="B368" s="218"/>
      <c r="D368" s="199" t="s">
        <v>172</v>
      </c>
      <c r="E368" s="219" t="s">
        <v>5</v>
      </c>
      <c r="F368" s="220" t="s">
        <v>211</v>
      </c>
      <c r="H368" s="221">
        <v>325.31700000000001</v>
      </c>
      <c r="I368" s="222"/>
      <c r="L368" s="218"/>
      <c r="M368" s="223"/>
      <c r="N368" s="224"/>
      <c r="O368" s="224"/>
      <c r="P368" s="224"/>
      <c r="Q368" s="224"/>
      <c r="R368" s="224"/>
      <c r="S368" s="224"/>
      <c r="T368" s="225"/>
      <c r="AT368" s="226" t="s">
        <v>172</v>
      </c>
      <c r="AU368" s="226" t="s">
        <v>83</v>
      </c>
      <c r="AV368" s="14" t="s">
        <v>168</v>
      </c>
      <c r="AW368" s="14" t="s">
        <v>35</v>
      </c>
      <c r="AX368" s="14" t="s">
        <v>80</v>
      </c>
      <c r="AY368" s="226" t="s">
        <v>161</v>
      </c>
    </row>
    <row r="369" spans="2:65" s="1" customFormat="1" ht="44.25" customHeight="1">
      <c r="B369" s="181"/>
      <c r="C369" s="182" t="s">
        <v>99</v>
      </c>
      <c r="D369" s="182" t="s">
        <v>163</v>
      </c>
      <c r="E369" s="183" t="s">
        <v>810</v>
      </c>
      <c r="F369" s="184" t="s">
        <v>811</v>
      </c>
      <c r="G369" s="185" t="s">
        <v>189</v>
      </c>
      <c r="H369" s="186">
        <v>138.512</v>
      </c>
      <c r="I369" s="187"/>
      <c r="J369" s="188">
        <f>ROUND(I369*H369,2)</f>
        <v>0</v>
      </c>
      <c r="K369" s="184" t="s">
        <v>167</v>
      </c>
      <c r="L369" s="41"/>
      <c r="M369" s="189" t="s">
        <v>5</v>
      </c>
      <c r="N369" s="190" t="s">
        <v>43</v>
      </c>
      <c r="O369" s="42"/>
      <c r="P369" s="191">
        <f>O369*H369</f>
        <v>0</v>
      </c>
      <c r="Q369" s="191">
        <v>0</v>
      </c>
      <c r="R369" s="191">
        <f>Q369*H369</f>
        <v>0</v>
      </c>
      <c r="S369" s="191">
        <v>0</v>
      </c>
      <c r="T369" s="192">
        <f>S369*H369</f>
        <v>0</v>
      </c>
      <c r="AR369" s="24" t="s">
        <v>168</v>
      </c>
      <c r="AT369" s="24" t="s">
        <v>163</v>
      </c>
      <c r="AU369" s="24" t="s">
        <v>83</v>
      </c>
      <c r="AY369" s="24" t="s">
        <v>161</v>
      </c>
      <c r="BE369" s="193">
        <f>IF(N369="základní",J369,0)</f>
        <v>0</v>
      </c>
      <c r="BF369" s="193">
        <f>IF(N369="snížená",J369,0)</f>
        <v>0</v>
      </c>
      <c r="BG369" s="193">
        <f>IF(N369="zákl. přenesená",J369,0)</f>
        <v>0</v>
      </c>
      <c r="BH369" s="193">
        <f>IF(N369="sníž. přenesená",J369,0)</f>
        <v>0</v>
      </c>
      <c r="BI369" s="193">
        <f>IF(N369="nulová",J369,0)</f>
        <v>0</v>
      </c>
      <c r="BJ369" s="24" t="s">
        <v>80</v>
      </c>
      <c r="BK369" s="193">
        <f>ROUND(I369*H369,2)</f>
        <v>0</v>
      </c>
      <c r="BL369" s="24" t="s">
        <v>168</v>
      </c>
      <c r="BM369" s="24" t="s">
        <v>1106</v>
      </c>
    </row>
    <row r="370" spans="2:65" s="1" customFormat="1" ht="108">
      <c r="B370" s="41"/>
      <c r="D370" s="194" t="s">
        <v>170</v>
      </c>
      <c r="F370" s="195" t="s">
        <v>813</v>
      </c>
      <c r="I370" s="196"/>
      <c r="L370" s="41"/>
      <c r="M370" s="197"/>
      <c r="N370" s="42"/>
      <c r="O370" s="42"/>
      <c r="P370" s="42"/>
      <c r="Q370" s="42"/>
      <c r="R370" s="42"/>
      <c r="S370" s="42"/>
      <c r="T370" s="70"/>
      <c r="AT370" s="24" t="s">
        <v>170</v>
      </c>
      <c r="AU370" s="24" t="s">
        <v>83</v>
      </c>
    </row>
    <row r="371" spans="2:65" s="12" customFormat="1" ht="13.5">
      <c r="B371" s="198"/>
      <c r="D371" s="194" t="s">
        <v>172</v>
      </c>
      <c r="E371" s="207" t="s">
        <v>5</v>
      </c>
      <c r="F371" s="208" t="s">
        <v>1107</v>
      </c>
      <c r="H371" s="209">
        <v>114.68600000000001</v>
      </c>
      <c r="I371" s="203"/>
      <c r="L371" s="198"/>
      <c r="M371" s="204"/>
      <c r="N371" s="205"/>
      <c r="O371" s="205"/>
      <c r="P371" s="205"/>
      <c r="Q371" s="205"/>
      <c r="R371" s="205"/>
      <c r="S371" s="205"/>
      <c r="T371" s="206"/>
      <c r="AT371" s="207" t="s">
        <v>172</v>
      </c>
      <c r="AU371" s="207" t="s">
        <v>83</v>
      </c>
      <c r="AV371" s="12" t="s">
        <v>83</v>
      </c>
      <c r="AW371" s="12" t="s">
        <v>35</v>
      </c>
      <c r="AX371" s="12" t="s">
        <v>72</v>
      </c>
      <c r="AY371" s="207" t="s">
        <v>161</v>
      </c>
    </row>
    <row r="372" spans="2:65" s="12" customFormat="1" ht="13.5">
      <c r="B372" s="198"/>
      <c r="D372" s="194" t="s">
        <v>172</v>
      </c>
      <c r="E372" s="207" t="s">
        <v>5</v>
      </c>
      <c r="F372" s="208" t="s">
        <v>1108</v>
      </c>
      <c r="H372" s="209">
        <v>14.465999999999999</v>
      </c>
      <c r="I372" s="203"/>
      <c r="L372" s="198"/>
      <c r="M372" s="204"/>
      <c r="N372" s="205"/>
      <c r="O372" s="205"/>
      <c r="P372" s="205"/>
      <c r="Q372" s="205"/>
      <c r="R372" s="205"/>
      <c r="S372" s="205"/>
      <c r="T372" s="206"/>
      <c r="AT372" s="207" t="s">
        <v>172</v>
      </c>
      <c r="AU372" s="207" t="s">
        <v>83</v>
      </c>
      <c r="AV372" s="12" t="s">
        <v>83</v>
      </c>
      <c r="AW372" s="12" t="s">
        <v>35</v>
      </c>
      <c r="AX372" s="12" t="s">
        <v>72</v>
      </c>
      <c r="AY372" s="207" t="s">
        <v>161</v>
      </c>
    </row>
    <row r="373" spans="2:65" s="12" customFormat="1" ht="13.5">
      <c r="B373" s="198"/>
      <c r="D373" s="194" t="s">
        <v>172</v>
      </c>
      <c r="E373" s="207" t="s">
        <v>5</v>
      </c>
      <c r="F373" s="208" t="s">
        <v>1109</v>
      </c>
      <c r="H373" s="209">
        <v>9.36</v>
      </c>
      <c r="I373" s="203"/>
      <c r="L373" s="198"/>
      <c r="M373" s="204"/>
      <c r="N373" s="205"/>
      <c r="O373" s="205"/>
      <c r="P373" s="205"/>
      <c r="Q373" s="205"/>
      <c r="R373" s="205"/>
      <c r="S373" s="205"/>
      <c r="T373" s="206"/>
      <c r="AT373" s="207" t="s">
        <v>172</v>
      </c>
      <c r="AU373" s="207" t="s">
        <v>83</v>
      </c>
      <c r="AV373" s="12" t="s">
        <v>83</v>
      </c>
      <c r="AW373" s="12" t="s">
        <v>35</v>
      </c>
      <c r="AX373" s="12" t="s">
        <v>72</v>
      </c>
      <c r="AY373" s="207" t="s">
        <v>161</v>
      </c>
    </row>
    <row r="374" spans="2:65" s="14" customFormat="1" ht="13.5">
      <c r="B374" s="218"/>
      <c r="D374" s="199" t="s">
        <v>172</v>
      </c>
      <c r="E374" s="219" t="s">
        <v>5</v>
      </c>
      <c r="F374" s="220" t="s">
        <v>1031</v>
      </c>
      <c r="H374" s="221">
        <v>138.512</v>
      </c>
      <c r="I374" s="222"/>
      <c r="L374" s="218"/>
      <c r="M374" s="223"/>
      <c r="N374" s="224"/>
      <c r="O374" s="224"/>
      <c r="P374" s="224"/>
      <c r="Q374" s="224"/>
      <c r="R374" s="224"/>
      <c r="S374" s="224"/>
      <c r="T374" s="225"/>
      <c r="AT374" s="226" t="s">
        <v>172</v>
      </c>
      <c r="AU374" s="226" t="s">
        <v>83</v>
      </c>
      <c r="AV374" s="14" t="s">
        <v>168</v>
      </c>
      <c r="AW374" s="14" t="s">
        <v>35</v>
      </c>
      <c r="AX374" s="14" t="s">
        <v>80</v>
      </c>
      <c r="AY374" s="226" t="s">
        <v>161</v>
      </c>
    </row>
    <row r="375" spans="2:65" s="1" customFormat="1" ht="22.5" customHeight="1">
      <c r="B375" s="181"/>
      <c r="C375" s="227" t="s">
        <v>375</v>
      </c>
      <c r="D375" s="227" t="s">
        <v>297</v>
      </c>
      <c r="E375" s="228" t="s">
        <v>815</v>
      </c>
      <c r="F375" s="229" t="s">
        <v>816</v>
      </c>
      <c r="G375" s="230" t="s">
        <v>277</v>
      </c>
      <c r="H375" s="231">
        <v>277.024</v>
      </c>
      <c r="I375" s="232"/>
      <c r="J375" s="233">
        <f>ROUND(I375*H375,2)</f>
        <v>0</v>
      </c>
      <c r="K375" s="229" t="s">
        <v>167</v>
      </c>
      <c r="L375" s="234"/>
      <c r="M375" s="235" t="s">
        <v>5</v>
      </c>
      <c r="N375" s="236" t="s">
        <v>43</v>
      </c>
      <c r="O375" s="42"/>
      <c r="P375" s="191">
        <f>O375*H375</f>
        <v>0</v>
      </c>
      <c r="Q375" s="191">
        <v>1</v>
      </c>
      <c r="R375" s="191">
        <f>Q375*H375</f>
        <v>277.024</v>
      </c>
      <c r="S375" s="191">
        <v>0</v>
      </c>
      <c r="T375" s="192">
        <f>S375*H375</f>
        <v>0</v>
      </c>
      <c r="AR375" s="24" t="s">
        <v>222</v>
      </c>
      <c r="AT375" s="24" t="s">
        <v>297</v>
      </c>
      <c r="AU375" s="24" t="s">
        <v>83</v>
      </c>
      <c r="AY375" s="24" t="s">
        <v>161</v>
      </c>
      <c r="BE375" s="193">
        <f>IF(N375="základní",J375,0)</f>
        <v>0</v>
      </c>
      <c r="BF375" s="193">
        <f>IF(N375="snížená",J375,0)</f>
        <v>0</v>
      </c>
      <c r="BG375" s="193">
        <f>IF(N375="zákl. přenesená",J375,0)</f>
        <v>0</v>
      </c>
      <c r="BH375" s="193">
        <f>IF(N375="sníž. přenesená",J375,0)</f>
        <v>0</v>
      </c>
      <c r="BI375" s="193">
        <f>IF(N375="nulová",J375,0)</f>
        <v>0</v>
      </c>
      <c r="BJ375" s="24" t="s">
        <v>80</v>
      </c>
      <c r="BK375" s="193">
        <f>ROUND(I375*H375,2)</f>
        <v>0</v>
      </c>
      <c r="BL375" s="24" t="s">
        <v>168</v>
      </c>
      <c r="BM375" s="24" t="s">
        <v>1110</v>
      </c>
    </row>
    <row r="376" spans="2:65" s="12" customFormat="1" ht="13.5">
      <c r="B376" s="198"/>
      <c r="D376" s="194" t="s">
        <v>172</v>
      </c>
      <c r="E376" s="207" t="s">
        <v>5</v>
      </c>
      <c r="F376" s="208" t="s">
        <v>1107</v>
      </c>
      <c r="H376" s="209">
        <v>114.68600000000001</v>
      </c>
      <c r="I376" s="203"/>
      <c r="L376" s="198"/>
      <c r="M376" s="204"/>
      <c r="N376" s="205"/>
      <c r="O376" s="205"/>
      <c r="P376" s="205"/>
      <c r="Q376" s="205"/>
      <c r="R376" s="205"/>
      <c r="S376" s="205"/>
      <c r="T376" s="206"/>
      <c r="AT376" s="207" t="s">
        <v>172</v>
      </c>
      <c r="AU376" s="207" t="s">
        <v>83</v>
      </c>
      <c r="AV376" s="12" t="s">
        <v>83</v>
      </c>
      <c r="AW376" s="12" t="s">
        <v>35</v>
      </c>
      <c r="AX376" s="12" t="s">
        <v>72</v>
      </c>
      <c r="AY376" s="207" t="s">
        <v>161</v>
      </c>
    </row>
    <row r="377" spans="2:65" s="12" customFormat="1" ht="13.5">
      <c r="B377" s="198"/>
      <c r="D377" s="194" t="s">
        <v>172</v>
      </c>
      <c r="E377" s="207" t="s">
        <v>5</v>
      </c>
      <c r="F377" s="208" t="s">
        <v>1108</v>
      </c>
      <c r="H377" s="209">
        <v>14.465999999999999</v>
      </c>
      <c r="I377" s="203"/>
      <c r="L377" s="198"/>
      <c r="M377" s="204"/>
      <c r="N377" s="205"/>
      <c r="O377" s="205"/>
      <c r="P377" s="205"/>
      <c r="Q377" s="205"/>
      <c r="R377" s="205"/>
      <c r="S377" s="205"/>
      <c r="T377" s="206"/>
      <c r="AT377" s="207" t="s">
        <v>172</v>
      </c>
      <c r="AU377" s="207" t="s">
        <v>83</v>
      </c>
      <c r="AV377" s="12" t="s">
        <v>83</v>
      </c>
      <c r="AW377" s="12" t="s">
        <v>35</v>
      </c>
      <c r="AX377" s="12" t="s">
        <v>72</v>
      </c>
      <c r="AY377" s="207" t="s">
        <v>161</v>
      </c>
    </row>
    <row r="378" spans="2:65" s="12" customFormat="1" ht="13.5">
      <c r="B378" s="198"/>
      <c r="D378" s="194" t="s">
        <v>172</v>
      </c>
      <c r="E378" s="207" t="s">
        <v>5</v>
      </c>
      <c r="F378" s="208" t="s">
        <v>1109</v>
      </c>
      <c r="H378" s="209">
        <v>9.36</v>
      </c>
      <c r="I378" s="203"/>
      <c r="L378" s="198"/>
      <c r="M378" s="204"/>
      <c r="N378" s="205"/>
      <c r="O378" s="205"/>
      <c r="P378" s="205"/>
      <c r="Q378" s="205"/>
      <c r="R378" s="205"/>
      <c r="S378" s="205"/>
      <c r="T378" s="206"/>
      <c r="AT378" s="207" t="s">
        <v>172</v>
      </c>
      <c r="AU378" s="207" t="s">
        <v>83</v>
      </c>
      <c r="AV378" s="12" t="s">
        <v>83</v>
      </c>
      <c r="AW378" s="12" t="s">
        <v>35</v>
      </c>
      <c r="AX378" s="12" t="s">
        <v>72</v>
      </c>
      <c r="AY378" s="207" t="s">
        <v>161</v>
      </c>
    </row>
    <row r="379" spans="2:65" s="14" customFormat="1" ht="13.5">
      <c r="B379" s="218"/>
      <c r="D379" s="194" t="s">
        <v>172</v>
      </c>
      <c r="E379" s="237" t="s">
        <v>5</v>
      </c>
      <c r="F379" s="238" t="s">
        <v>1031</v>
      </c>
      <c r="H379" s="239">
        <v>138.512</v>
      </c>
      <c r="I379" s="222"/>
      <c r="L379" s="218"/>
      <c r="M379" s="223"/>
      <c r="N379" s="224"/>
      <c r="O379" s="224"/>
      <c r="P379" s="224"/>
      <c r="Q379" s="224"/>
      <c r="R379" s="224"/>
      <c r="S379" s="224"/>
      <c r="T379" s="225"/>
      <c r="AT379" s="226" t="s">
        <v>172</v>
      </c>
      <c r="AU379" s="226" t="s">
        <v>83</v>
      </c>
      <c r="AV379" s="14" t="s">
        <v>168</v>
      </c>
      <c r="AW379" s="14" t="s">
        <v>35</v>
      </c>
      <c r="AX379" s="14" t="s">
        <v>80</v>
      </c>
      <c r="AY379" s="226" t="s">
        <v>161</v>
      </c>
    </row>
    <row r="380" spans="2:65" s="12" customFormat="1" ht="13.5">
      <c r="B380" s="198"/>
      <c r="D380" s="199" t="s">
        <v>172</v>
      </c>
      <c r="F380" s="201" t="s">
        <v>1111</v>
      </c>
      <c r="H380" s="202">
        <v>277.024</v>
      </c>
      <c r="I380" s="203"/>
      <c r="L380" s="198"/>
      <c r="M380" s="204"/>
      <c r="N380" s="205"/>
      <c r="O380" s="205"/>
      <c r="P380" s="205"/>
      <c r="Q380" s="205"/>
      <c r="R380" s="205"/>
      <c r="S380" s="205"/>
      <c r="T380" s="206"/>
      <c r="AT380" s="207" t="s">
        <v>172</v>
      </c>
      <c r="AU380" s="207" t="s">
        <v>83</v>
      </c>
      <c r="AV380" s="12" t="s">
        <v>83</v>
      </c>
      <c r="AW380" s="12" t="s">
        <v>6</v>
      </c>
      <c r="AX380" s="12" t="s">
        <v>80</v>
      </c>
      <c r="AY380" s="207" t="s">
        <v>161</v>
      </c>
    </row>
    <row r="381" spans="2:65" s="1" customFormat="1" ht="31.5" customHeight="1">
      <c r="B381" s="181"/>
      <c r="C381" s="182" t="s">
        <v>379</v>
      </c>
      <c r="D381" s="182" t="s">
        <v>163</v>
      </c>
      <c r="E381" s="183" t="s">
        <v>1112</v>
      </c>
      <c r="F381" s="184" t="s">
        <v>1113</v>
      </c>
      <c r="G381" s="185" t="s">
        <v>176</v>
      </c>
      <c r="H381" s="186">
        <v>18.34</v>
      </c>
      <c r="I381" s="187"/>
      <c r="J381" s="188">
        <f>ROUND(I381*H381,2)</f>
        <v>0</v>
      </c>
      <c r="K381" s="184" t="s">
        <v>167</v>
      </c>
      <c r="L381" s="41"/>
      <c r="M381" s="189" t="s">
        <v>5</v>
      </c>
      <c r="N381" s="190" t="s">
        <v>43</v>
      </c>
      <c r="O381" s="42"/>
      <c r="P381" s="191">
        <f>O381*H381</f>
        <v>0</v>
      </c>
      <c r="Q381" s="191">
        <v>0</v>
      </c>
      <c r="R381" s="191">
        <f>Q381*H381</f>
        <v>0</v>
      </c>
      <c r="S381" s="191">
        <v>0</v>
      </c>
      <c r="T381" s="192">
        <f>S381*H381</f>
        <v>0</v>
      </c>
      <c r="AR381" s="24" t="s">
        <v>168</v>
      </c>
      <c r="AT381" s="24" t="s">
        <v>163</v>
      </c>
      <c r="AU381" s="24" t="s">
        <v>83</v>
      </c>
      <c r="AY381" s="24" t="s">
        <v>161</v>
      </c>
      <c r="BE381" s="193">
        <f>IF(N381="základní",J381,0)</f>
        <v>0</v>
      </c>
      <c r="BF381" s="193">
        <f>IF(N381="snížená",J381,0)</f>
        <v>0</v>
      </c>
      <c r="BG381" s="193">
        <f>IF(N381="zákl. přenesená",J381,0)</f>
        <v>0</v>
      </c>
      <c r="BH381" s="193">
        <f>IF(N381="sníž. přenesená",J381,0)</f>
        <v>0</v>
      </c>
      <c r="BI381" s="193">
        <f>IF(N381="nulová",J381,0)</f>
        <v>0</v>
      </c>
      <c r="BJ381" s="24" t="s">
        <v>80</v>
      </c>
      <c r="BK381" s="193">
        <f>ROUND(I381*H381,2)</f>
        <v>0</v>
      </c>
      <c r="BL381" s="24" t="s">
        <v>168</v>
      </c>
      <c r="BM381" s="24" t="s">
        <v>1114</v>
      </c>
    </row>
    <row r="382" spans="2:65" s="1" customFormat="1" ht="121.5">
      <c r="B382" s="41"/>
      <c r="D382" s="194" t="s">
        <v>170</v>
      </c>
      <c r="F382" s="195" t="s">
        <v>284</v>
      </c>
      <c r="I382" s="196"/>
      <c r="L382" s="41"/>
      <c r="M382" s="197"/>
      <c r="N382" s="42"/>
      <c r="O382" s="42"/>
      <c r="P382" s="42"/>
      <c r="Q382" s="42"/>
      <c r="R382" s="42"/>
      <c r="S382" s="42"/>
      <c r="T382" s="70"/>
      <c r="AT382" s="24" t="s">
        <v>170</v>
      </c>
      <c r="AU382" s="24" t="s">
        <v>83</v>
      </c>
    </row>
    <row r="383" spans="2:65" s="12" customFormat="1" ht="13.5">
      <c r="B383" s="198"/>
      <c r="D383" s="194" t="s">
        <v>172</v>
      </c>
      <c r="E383" s="207" t="s">
        <v>5</v>
      </c>
      <c r="F383" s="208" t="s">
        <v>1115</v>
      </c>
      <c r="H383" s="209">
        <v>3.97</v>
      </c>
      <c r="I383" s="203"/>
      <c r="L383" s="198"/>
      <c r="M383" s="204"/>
      <c r="N383" s="205"/>
      <c r="O383" s="205"/>
      <c r="P383" s="205"/>
      <c r="Q383" s="205"/>
      <c r="R383" s="205"/>
      <c r="S383" s="205"/>
      <c r="T383" s="206"/>
      <c r="AT383" s="207" t="s">
        <v>172</v>
      </c>
      <c r="AU383" s="207" t="s">
        <v>83</v>
      </c>
      <c r="AV383" s="12" t="s">
        <v>83</v>
      </c>
      <c r="AW383" s="12" t="s">
        <v>35</v>
      </c>
      <c r="AX383" s="12" t="s">
        <v>72</v>
      </c>
      <c r="AY383" s="207" t="s">
        <v>161</v>
      </c>
    </row>
    <row r="384" spans="2:65" s="12" customFormat="1" ht="13.5">
      <c r="B384" s="198"/>
      <c r="D384" s="194" t="s">
        <v>172</v>
      </c>
      <c r="E384" s="207" t="s">
        <v>5</v>
      </c>
      <c r="F384" s="208" t="s">
        <v>1116</v>
      </c>
      <c r="H384" s="209">
        <v>3.42</v>
      </c>
      <c r="I384" s="203"/>
      <c r="L384" s="198"/>
      <c r="M384" s="204"/>
      <c r="N384" s="205"/>
      <c r="O384" s="205"/>
      <c r="P384" s="205"/>
      <c r="Q384" s="205"/>
      <c r="R384" s="205"/>
      <c r="S384" s="205"/>
      <c r="T384" s="206"/>
      <c r="AT384" s="207" t="s">
        <v>172</v>
      </c>
      <c r="AU384" s="207" t="s">
        <v>83</v>
      </c>
      <c r="AV384" s="12" t="s">
        <v>83</v>
      </c>
      <c r="AW384" s="12" t="s">
        <v>35</v>
      </c>
      <c r="AX384" s="12" t="s">
        <v>72</v>
      </c>
      <c r="AY384" s="207" t="s">
        <v>161</v>
      </c>
    </row>
    <row r="385" spans="2:65" s="12" customFormat="1" ht="13.5">
      <c r="B385" s="198"/>
      <c r="D385" s="194" t="s">
        <v>172</v>
      </c>
      <c r="E385" s="207" t="s">
        <v>5</v>
      </c>
      <c r="F385" s="208" t="s">
        <v>1117</v>
      </c>
      <c r="H385" s="209">
        <v>10.95</v>
      </c>
      <c r="I385" s="203"/>
      <c r="L385" s="198"/>
      <c r="M385" s="204"/>
      <c r="N385" s="205"/>
      <c r="O385" s="205"/>
      <c r="P385" s="205"/>
      <c r="Q385" s="205"/>
      <c r="R385" s="205"/>
      <c r="S385" s="205"/>
      <c r="T385" s="206"/>
      <c r="AT385" s="207" t="s">
        <v>172</v>
      </c>
      <c r="AU385" s="207" t="s">
        <v>83</v>
      </c>
      <c r="AV385" s="12" t="s">
        <v>83</v>
      </c>
      <c r="AW385" s="12" t="s">
        <v>35</v>
      </c>
      <c r="AX385" s="12" t="s">
        <v>72</v>
      </c>
      <c r="AY385" s="207" t="s">
        <v>161</v>
      </c>
    </row>
    <row r="386" spans="2:65" s="14" customFormat="1" ht="13.5">
      <c r="B386" s="218"/>
      <c r="D386" s="199" t="s">
        <v>172</v>
      </c>
      <c r="E386" s="219" t="s">
        <v>5</v>
      </c>
      <c r="F386" s="220" t="s">
        <v>1031</v>
      </c>
      <c r="H386" s="221">
        <v>18.34</v>
      </c>
      <c r="I386" s="222"/>
      <c r="L386" s="218"/>
      <c r="M386" s="223"/>
      <c r="N386" s="224"/>
      <c r="O386" s="224"/>
      <c r="P386" s="224"/>
      <c r="Q386" s="224"/>
      <c r="R386" s="224"/>
      <c r="S386" s="224"/>
      <c r="T386" s="225"/>
      <c r="AT386" s="226" t="s">
        <v>172</v>
      </c>
      <c r="AU386" s="226" t="s">
        <v>83</v>
      </c>
      <c r="AV386" s="14" t="s">
        <v>168</v>
      </c>
      <c r="AW386" s="14" t="s">
        <v>35</v>
      </c>
      <c r="AX386" s="14" t="s">
        <v>80</v>
      </c>
      <c r="AY386" s="226" t="s">
        <v>161</v>
      </c>
    </row>
    <row r="387" spans="2:65" s="1" customFormat="1" ht="31.5" customHeight="1">
      <c r="B387" s="181"/>
      <c r="C387" s="182" t="s">
        <v>383</v>
      </c>
      <c r="D387" s="182" t="s">
        <v>163</v>
      </c>
      <c r="E387" s="183" t="s">
        <v>1118</v>
      </c>
      <c r="F387" s="184" t="s">
        <v>1119</v>
      </c>
      <c r="G387" s="185" t="s">
        <v>176</v>
      </c>
      <c r="H387" s="186">
        <v>18.34</v>
      </c>
      <c r="I387" s="187"/>
      <c r="J387" s="188">
        <f>ROUND(I387*H387,2)</f>
        <v>0</v>
      </c>
      <c r="K387" s="184" t="s">
        <v>167</v>
      </c>
      <c r="L387" s="41"/>
      <c r="M387" s="189" t="s">
        <v>5</v>
      </c>
      <c r="N387" s="190" t="s">
        <v>43</v>
      </c>
      <c r="O387" s="42"/>
      <c r="P387" s="191">
        <f>O387*H387</f>
        <v>0</v>
      </c>
      <c r="Q387" s="191">
        <v>0</v>
      </c>
      <c r="R387" s="191">
        <f>Q387*H387</f>
        <v>0</v>
      </c>
      <c r="S387" s="191">
        <v>0</v>
      </c>
      <c r="T387" s="192">
        <f>S387*H387</f>
        <v>0</v>
      </c>
      <c r="AR387" s="24" t="s">
        <v>168</v>
      </c>
      <c r="AT387" s="24" t="s">
        <v>163</v>
      </c>
      <c r="AU387" s="24" t="s">
        <v>83</v>
      </c>
      <c r="AY387" s="24" t="s">
        <v>161</v>
      </c>
      <c r="BE387" s="193">
        <f>IF(N387="základní",J387,0)</f>
        <v>0</v>
      </c>
      <c r="BF387" s="193">
        <f>IF(N387="snížená",J387,0)</f>
        <v>0</v>
      </c>
      <c r="BG387" s="193">
        <f>IF(N387="zákl. přenesená",J387,0)</f>
        <v>0</v>
      </c>
      <c r="BH387" s="193">
        <f>IF(N387="sníž. přenesená",J387,0)</f>
        <v>0</v>
      </c>
      <c r="BI387" s="193">
        <f>IF(N387="nulová",J387,0)</f>
        <v>0</v>
      </c>
      <c r="BJ387" s="24" t="s">
        <v>80</v>
      </c>
      <c r="BK387" s="193">
        <f>ROUND(I387*H387,2)</f>
        <v>0</v>
      </c>
      <c r="BL387" s="24" t="s">
        <v>168</v>
      </c>
      <c r="BM387" s="24" t="s">
        <v>1120</v>
      </c>
    </row>
    <row r="388" spans="2:65" s="1" customFormat="1" ht="121.5">
      <c r="B388" s="41"/>
      <c r="D388" s="194" t="s">
        <v>170</v>
      </c>
      <c r="F388" s="195" t="s">
        <v>295</v>
      </c>
      <c r="I388" s="196"/>
      <c r="L388" s="41"/>
      <c r="M388" s="197"/>
      <c r="N388" s="42"/>
      <c r="O388" s="42"/>
      <c r="P388" s="42"/>
      <c r="Q388" s="42"/>
      <c r="R388" s="42"/>
      <c r="S388" s="42"/>
      <c r="T388" s="70"/>
      <c r="AT388" s="24" t="s">
        <v>170</v>
      </c>
      <c r="AU388" s="24" t="s">
        <v>83</v>
      </c>
    </row>
    <row r="389" spans="2:65" s="12" customFormat="1" ht="13.5">
      <c r="B389" s="198"/>
      <c r="D389" s="194" t="s">
        <v>172</v>
      </c>
      <c r="E389" s="207" t="s">
        <v>5</v>
      </c>
      <c r="F389" s="208" t="s">
        <v>1115</v>
      </c>
      <c r="H389" s="209">
        <v>3.97</v>
      </c>
      <c r="I389" s="203"/>
      <c r="L389" s="198"/>
      <c r="M389" s="204"/>
      <c r="N389" s="205"/>
      <c r="O389" s="205"/>
      <c r="P389" s="205"/>
      <c r="Q389" s="205"/>
      <c r="R389" s="205"/>
      <c r="S389" s="205"/>
      <c r="T389" s="206"/>
      <c r="AT389" s="207" t="s">
        <v>172</v>
      </c>
      <c r="AU389" s="207" t="s">
        <v>83</v>
      </c>
      <c r="AV389" s="12" t="s">
        <v>83</v>
      </c>
      <c r="AW389" s="12" t="s">
        <v>35</v>
      </c>
      <c r="AX389" s="12" t="s">
        <v>72</v>
      </c>
      <c r="AY389" s="207" t="s">
        <v>161</v>
      </c>
    </row>
    <row r="390" spans="2:65" s="12" customFormat="1" ht="13.5">
      <c r="B390" s="198"/>
      <c r="D390" s="194" t="s">
        <v>172</v>
      </c>
      <c r="E390" s="207" t="s">
        <v>5</v>
      </c>
      <c r="F390" s="208" t="s">
        <v>1116</v>
      </c>
      <c r="H390" s="209">
        <v>3.42</v>
      </c>
      <c r="I390" s="203"/>
      <c r="L390" s="198"/>
      <c r="M390" s="204"/>
      <c r="N390" s="205"/>
      <c r="O390" s="205"/>
      <c r="P390" s="205"/>
      <c r="Q390" s="205"/>
      <c r="R390" s="205"/>
      <c r="S390" s="205"/>
      <c r="T390" s="206"/>
      <c r="AT390" s="207" t="s">
        <v>172</v>
      </c>
      <c r="AU390" s="207" t="s">
        <v>83</v>
      </c>
      <c r="AV390" s="12" t="s">
        <v>83</v>
      </c>
      <c r="AW390" s="12" t="s">
        <v>35</v>
      </c>
      <c r="AX390" s="12" t="s">
        <v>72</v>
      </c>
      <c r="AY390" s="207" t="s">
        <v>161</v>
      </c>
    </row>
    <row r="391" spans="2:65" s="12" customFormat="1" ht="13.5">
      <c r="B391" s="198"/>
      <c r="D391" s="194" t="s">
        <v>172</v>
      </c>
      <c r="E391" s="207" t="s">
        <v>5</v>
      </c>
      <c r="F391" s="208" t="s">
        <v>1117</v>
      </c>
      <c r="H391" s="209">
        <v>10.95</v>
      </c>
      <c r="I391" s="203"/>
      <c r="L391" s="198"/>
      <c r="M391" s="204"/>
      <c r="N391" s="205"/>
      <c r="O391" s="205"/>
      <c r="P391" s="205"/>
      <c r="Q391" s="205"/>
      <c r="R391" s="205"/>
      <c r="S391" s="205"/>
      <c r="T391" s="206"/>
      <c r="AT391" s="207" t="s">
        <v>172</v>
      </c>
      <c r="AU391" s="207" t="s">
        <v>83</v>
      </c>
      <c r="AV391" s="12" t="s">
        <v>83</v>
      </c>
      <c r="AW391" s="12" t="s">
        <v>35</v>
      </c>
      <c r="AX391" s="12" t="s">
        <v>72</v>
      </c>
      <c r="AY391" s="207" t="s">
        <v>161</v>
      </c>
    </row>
    <row r="392" spans="2:65" s="14" customFormat="1" ht="13.5">
      <c r="B392" s="218"/>
      <c r="D392" s="199" t="s">
        <v>172</v>
      </c>
      <c r="E392" s="219" t="s">
        <v>5</v>
      </c>
      <c r="F392" s="220" t="s">
        <v>1031</v>
      </c>
      <c r="H392" s="221">
        <v>18.34</v>
      </c>
      <c r="I392" s="222"/>
      <c r="L392" s="218"/>
      <c r="M392" s="223"/>
      <c r="N392" s="224"/>
      <c r="O392" s="224"/>
      <c r="P392" s="224"/>
      <c r="Q392" s="224"/>
      <c r="R392" s="224"/>
      <c r="S392" s="224"/>
      <c r="T392" s="225"/>
      <c r="AT392" s="226" t="s">
        <v>172</v>
      </c>
      <c r="AU392" s="226" t="s">
        <v>83</v>
      </c>
      <c r="AV392" s="14" t="s">
        <v>168</v>
      </c>
      <c r="AW392" s="14" t="s">
        <v>35</v>
      </c>
      <c r="AX392" s="14" t="s">
        <v>80</v>
      </c>
      <c r="AY392" s="226" t="s">
        <v>161</v>
      </c>
    </row>
    <row r="393" spans="2:65" s="1" customFormat="1" ht="22.5" customHeight="1">
      <c r="B393" s="181"/>
      <c r="C393" s="227" t="s">
        <v>388</v>
      </c>
      <c r="D393" s="227" t="s">
        <v>297</v>
      </c>
      <c r="E393" s="228" t="s">
        <v>1121</v>
      </c>
      <c r="F393" s="229" t="s">
        <v>1122</v>
      </c>
      <c r="G393" s="230" t="s">
        <v>300</v>
      </c>
      <c r="H393" s="231">
        <v>0.45900000000000002</v>
      </c>
      <c r="I393" s="232"/>
      <c r="J393" s="233">
        <f>ROUND(I393*H393,2)</f>
        <v>0</v>
      </c>
      <c r="K393" s="229" t="s">
        <v>167</v>
      </c>
      <c r="L393" s="234"/>
      <c r="M393" s="235" t="s">
        <v>5</v>
      </c>
      <c r="N393" s="236" t="s">
        <v>43</v>
      </c>
      <c r="O393" s="42"/>
      <c r="P393" s="191">
        <f>O393*H393</f>
        <v>0</v>
      </c>
      <c r="Q393" s="191">
        <v>1E-3</v>
      </c>
      <c r="R393" s="191">
        <f>Q393*H393</f>
        <v>4.5900000000000004E-4</v>
      </c>
      <c r="S393" s="191">
        <v>0</v>
      </c>
      <c r="T393" s="192">
        <f>S393*H393</f>
        <v>0</v>
      </c>
      <c r="AR393" s="24" t="s">
        <v>222</v>
      </c>
      <c r="AT393" s="24" t="s">
        <v>297</v>
      </c>
      <c r="AU393" s="24" t="s">
        <v>83</v>
      </c>
      <c r="AY393" s="24" t="s">
        <v>161</v>
      </c>
      <c r="BE393" s="193">
        <f>IF(N393="základní",J393,0)</f>
        <v>0</v>
      </c>
      <c r="BF393" s="193">
        <f>IF(N393="snížená",J393,0)</f>
        <v>0</v>
      </c>
      <c r="BG393" s="193">
        <f>IF(N393="zákl. přenesená",J393,0)</f>
        <v>0</v>
      </c>
      <c r="BH393" s="193">
        <f>IF(N393="sníž. přenesená",J393,0)</f>
        <v>0</v>
      </c>
      <c r="BI393" s="193">
        <f>IF(N393="nulová",J393,0)</f>
        <v>0</v>
      </c>
      <c r="BJ393" s="24" t="s">
        <v>80</v>
      </c>
      <c r="BK393" s="193">
        <f>ROUND(I393*H393,2)</f>
        <v>0</v>
      </c>
      <c r="BL393" s="24" t="s">
        <v>168</v>
      </c>
      <c r="BM393" s="24" t="s">
        <v>1123</v>
      </c>
    </row>
    <row r="394" spans="2:65" s="12" customFormat="1" ht="13.5">
      <c r="B394" s="198"/>
      <c r="D394" s="194" t="s">
        <v>172</v>
      </c>
      <c r="F394" s="208" t="s">
        <v>1124</v>
      </c>
      <c r="H394" s="209">
        <v>0.45900000000000002</v>
      </c>
      <c r="I394" s="203"/>
      <c r="L394" s="198"/>
      <c r="M394" s="204"/>
      <c r="N394" s="205"/>
      <c r="O394" s="205"/>
      <c r="P394" s="205"/>
      <c r="Q394" s="205"/>
      <c r="R394" s="205"/>
      <c r="S394" s="205"/>
      <c r="T394" s="206"/>
      <c r="AT394" s="207" t="s">
        <v>172</v>
      </c>
      <c r="AU394" s="207" t="s">
        <v>83</v>
      </c>
      <c r="AV394" s="12" t="s">
        <v>83</v>
      </c>
      <c r="AW394" s="12" t="s">
        <v>6</v>
      </c>
      <c r="AX394" s="12" t="s">
        <v>80</v>
      </c>
      <c r="AY394" s="207" t="s">
        <v>161</v>
      </c>
    </row>
    <row r="395" spans="2:65" s="11" customFormat="1" ht="29.85" customHeight="1">
      <c r="B395" s="167"/>
      <c r="D395" s="178" t="s">
        <v>71</v>
      </c>
      <c r="E395" s="179" t="s">
        <v>83</v>
      </c>
      <c r="F395" s="179" t="s">
        <v>329</v>
      </c>
      <c r="I395" s="170"/>
      <c r="J395" s="180">
        <f>BK395</f>
        <v>0</v>
      </c>
      <c r="L395" s="167"/>
      <c r="M395" s="172"/>
      <c r="N395" s="173"/>
      <c r="O395" s="173"/>
      <c r="P395" s="174">
        <f>SUM(P396:P397)</f>
        <v>0</v>
      </c>
      <c r="Q395" s="173"/>
      <c r="R395" s="174">
        <f>SUM(R396:R397)</f>
        <v>6.7970999999999995</v>
      </c>
      <c r="S395" s="173"/>
      <c r="T395" s="175">
        <f>SUM(T396:T397)</f>
        <v>0</v>
      </c>
      <c r="AR395" s="168" t="s">
        <v>80</v>
      </c>
      <c r="AT395" s="176" t="s">
        <v>71</v>
      </c>
      <c r="AU395" s="176" t="s">
        <v>80</v>
      </c>
      <c r="AY395" s="168" t="s">
        <v>161</v>
      </c>
      <c r="BK395" s="177">
        <f>SUM(BK396:BK397)</f>
        <v>0</v>
      </c>
    </row>
    <row r="396" spans="2:65" s="1" customFormat="1" ht="44.25" customHeight="1">
      <c r="B396" s="181"/>
      <c r="C396" s="182" t="s">
        <v>394</v>
      </c>
      <c r="D396" s="182" t="s">
        <v>163</v>
      </c>
      <c r="E396" s="183" t="s">
        <v>331</v>
      </c>
      <c r="F396" s="184" t="s">
        <v>332</v>
      </c>
      <c r="G396" s="185" t="s">
        <v>183</v>
      </c>
      <c r="H396" s="186">
        <v>30</v>
      </c>
      <c r="I396" s="187"/>
      <c r="J396" s="188">
        <f>ROUND(I396*H396,2)</f>
        <v>0</v>
      </c>
      <c r="K396" s="184" t="s">
        <v>167</v>
      </c>
      <c r="L396" s="41"/>
      <c r="M396" s="189" t="s">
        <v>5</v>
      </c>
      <c r="N396" s="190" t="s">
        <v>43</v>
      </c>
      <c r="O396" s="42"/>
      <c r="P396" s="191">
        <f>O396*H396</f>
        <v>0</v>
      </c>
      <c r="Q396" s="191">
        <v>0.22656999999999999</v>
      </c>
      <c r="R396" s="191">
        <f>Q396*H396</f>
        <v>6.7970999999999995</v>
      </c>
      <c r="S396" s="191">
        <v>0</v>
      </c>
      <c r="T396" s="192">
        <f>S396*H396</f>
        <v>0</v>
      </c>
      <c r="AR396" s="24" t="s">
        <v>168</v>
      </c>
      <c r="AT396" s="24" t="s">
        <v>163</v>
      </c>
      <c r="AU396" s="24" t="s">
        <v>83</v>
      </c>
      <c r="AY396" s="24" t="s">
        <v>161</v>
      </c>
      <c r="BE396" s="193">
        <f>IF(N396="základní",J396,0)</f>
        <v>0</v>
      </c>
      <c r="BF396" s="193">
        <f>IF(N396="snížená",J396,0)</f>
        <v>0</v>
      </c>
      <c r="BG396" s="193">
        <f>IF(N396="zákl. přenesená",J396,0)</f>
        <v>0</v>
      </c>
      <c r="BH396" s="193">
        <f>IF(N396="sníž. přenesená",J396,0)</f>
        <v>0</v>
      </c>
      <c r="BI396" s="193">
        <f>IF(N396="nulová",J396,0)</f>
        <v>0</v>
      </c>
      <c r="BJ396" s="24" t="s">
        <v>80</v>
      </c>
      <c r="BK396" s="193">
        <f>ROUND(I396*H396,2)</f>
        <v>0</v>
      </c>
      <c r="BL396" s="24" t="s">
        <v>168</v>
      </c>
      <c r="BM396" s="24" t="s">
        <v>1125</v>
      </c>
    </row>
    <row r="397" spans="2:65" s="12" customFormat="1" ht="13.5">
      <c r="B397" s="198"/>
      <c r="D397" s="194" t="s">
        <v>172</v>
      </c>
      <c r="E397" s="207" t="s">
        <v>5</v>
      </c>
      <c r="F397" s="208" t="s">
        <v>1126</v>
      </c>
      <c r="H397" s="209">
        <v>30</v>
      </c>
      <c r="I397" s="203"/>
      <c r="L397" s="198"/>
      <c r="M397" s="204"/>
      <c r="N397" s="205"/>
      <c r="O397" s="205"/>
      <c r="P397" s="205"/>
      <c r="Q397" s="205"/>
      <c r="R397" s="205"/>
      <c r="S397" s="205"/>
      <c r="T397" s="206"/>
      <c r="AT397" s="207" t="s">
        <v>172</v>
      </c>
      <c r="AU397" s="207" t="s">
        <v>83</v>
      </c>
      <c r="AV397" s="12" t="s">
        <v>83</v>
      </c>
      <c r="AW397" s="12" t="s">
        <v>35</v>
      </c>
      <c r="AX397" s="12" t="s">
        <v>80</v>
      </c>
      <c r="AY397" s="207" t="s">
        <v>161</v>
      </c>
    </row>
    <row r="398" spans="2:65" s="11" customFormat="1" ht="29.85" customHeight="1">
      <c r="B398" s="167"/>
      <c r="D398" s="178" t="s">
        <v>71</v>
      </c>
      <c r="E398" s="179" t="s">
        <v>180</v>
      </c>
      <c r="F398" s="179" t="s">
        <v>352</v>
      </c>
      <c r="I398" s="170"/>
      <c r="J398" s="180">
        <f>BK398</f>
        <v>0</v>
      </c>
      <c r="L398" s="167"/>
      <c r="M398" s="172"/>
      <c r="N398" s="173"/>
      <c r="O398" s="173"/>
      <c r="P398" s="174">
        <f>SUM(P399:P410)</f>
        <v>0</v>
      </c>
      <c r="Q398" s="173"/>
      <c r="R398" s="174">
        <f>SUM(R399:R410)</f>
        <v>2.3481749999999999</v>
      </c>
      <c r="S398" s="173"/>
      <c r="T398" s="175">
        <f>SUM(T399:T410)</f>
        <v>0</v>
      </c>
      <c r="AR398" s="168" t="s">
        <v>80</v>
      </c>
      <c r="AT398" s="176" t="s">
        <v>71</v>
      </c>
      <c r="AU398" s="176" t="s">
        <v>80</v>
      </c>
      <c r="AY398" s="168" t="s">
        <v>161</v>
      </c>
      <c r="BK398" s="177">
        <f>SUM(BK399:BK410)</f>
        <v>0</v>
      </c>
    </row>
    <row r="399" spans="2:65" s="1" customFormat="1" ht="57" customHeight="1">
      <c r="B399" s="181"/>
      <c r="C399" s="182" t="s">
        <v>398</v>
      </c>
      <c r="D399" s="182" t="s">
        <v>163</v>
      </c>
      <c r="E399" s="183" t="s">
        <v>1127</v>
      </c>
      <c r="F399" s="184" t="s">
        <v>1128</v>
      </c>
      <c r="G399" s="185" t="s">
        <v>189</v>
      </c>
      <c r="H399" s="186">
        <v>0.75</v>
      </c>
      <c r="I399" s="187"/>
      <c r="J399" s="188">
        <f>ROUND(I399*H399,2)</f>
        <v>0</v>
      </c>
      <c r="K399" s="184" t="s">
        <v>167</v>
      </c>
      <c r="L399" s="41"/>
      <c r="M399" s="189" t="s">
        <v>5</v>
      </c>
      <c r="N399" s="190" t="s">
        <v>43</v>
      </c>
      <c r="O399" s="42"/>
      <c r="P399" s="191">
        <f>O399*H399</f>
        <v>0</v>
      </c>
      <c r="Q399" s="191">
        <v>3.11388</v>
      </c>
      <c r="R399" s="191">
        <f>Q399*H399</f>
        <v>2.33541</v>
      </c>
      <c r="S399" s="191">
        <v>0</v>
      </c>
      <c r="T399" s="192">
        <f>S399*H399</f>
        <v>0</v>
      </c>
      <c r="AR399" s="24" t="s">
        <v>168</v>
      </c>
      <c r="AT399" s="24" t="s">
        <v>163</v>
      </c>
      <c r="AU399" s="24" t="s">
        <v>83</v>
      </c>
      <c r="AY399" s="24" t="s">
        <v>161</v>
      </c>
      <c r="BE399" s="193">
        <f>IF(N399="základní",J399,0)</f>
        <v>0</v>
      </c>
      <c r="BF399" s="193">
        <f>IF(N399="snížená",J399,0)</f>
        <v>0</v>
      </c>
      <c r="BG399" s="193">
        <f>IF(N399="zákl. přenesená",J399,0)</f>
        <v>0</v>
      </c>
      <c r="BH399" s="193">
        <f>IF(N399="sníž. přenesená",J399,0)</f>
        <v>0</v>
      </c>
      <c r="BI399" s="193">
        <f>IF(N399="nulová",J399,0)</f>
        <v>0</v>
      </c>
      <c r="BJ399" s="24" t="s">
        <v>80</v>
      </c>
      <c r="BK399" s="193">
        <f>ROUND(I399*H399,2)</f>
        <v>0</v>
      </c>
      <c r="BL399" s="24" t="s">
        <v>168</v>
      </c>
      <c r="BM399" s="24" t="s">
        <v>1129</v>
      </c>
    </row>
    <row r="400" spans="2:65" s="1" customFormat="1" ht="54">
      <c r="B400" s="41"/>
      <c r="D400" s="194" t="s">
        <v>170</v>
      </c>
      <c r="F400" s="195" t="s">
        <v>1130</v>
      </c>
      <c r="I400" s="196"/>
      <c r="L400" s="41"/>
      <c r="M400" s="197"/>
      <c r="N400" s="42"/>
      <c r="O400" s="42"/>
      <c r="P400" s="42"/>
      <c r="Q400" s="42"/>
      <c r="R400" s="42"/>
      <c r="S400" s="42"/>
      <c r="T400" s="70"/>
      <c r="AT400" s="24" t="s">
        <v>170</v>
      </c>
      <c r="AU400" s="24" t="s">
        <v>83</v>
      </c>
    </row>
    <row r="401" spans="2:65" s="12" customFormat="1" ht="13.5">
      <c r="B401" s="198"/>
      <c r="D401" s="199" t="s">
        <v>172</v>
      </c>
      <c r="E401" s="200" t="s">
        <v>5</v>
      </c>
      <c r="F401" s="201" t="s">
        <v>1131</v>
      </c>
      <c r="H401" s="202">
        <v>0.75</v>
      </c>
      <c r="I401" s="203"/>
      <c r="L401" s="198"/>
      <c r="M401" s="204"/>
      <c r="N401" s="205"/>
      <c r="O401" s="205"/>
      <c r="P401" s="205"/>
      <c r="Q401" s="205"/>
      <c r="R401" s="205"/>
      <c r="S401" s="205"/>
      <c r="T401" s="206"/>
      <c r="AT401" s="207" t="s">
        <v>172</v>
      </c>
      <c r="AU401" s="207" t="s">
        <v>83</v>
      </c>
      <c r="AV401" s="12" t="s">
        <v>83</v>
      </c>
      <c r="AW401" s="12" t="s">
        <v>35</v>
      </c>
      <c r="AX401" s="12" t="s">
        <v>80</v>
      </c>
      <c r="AY401" s="207" t="s">
        <v>161</v>
      </c>
    </row>
    <row r="402" spans="2:65" s="1" customFormat="1" ht="57" customHeight="1">
      <c r="B402" s="181"/>
      <c r="C402" s="182" t="s">
        <v>403</v>
      </c>
      <c r="D402" s="182" t="s">
        <v>163</v>
      </c>
      <c r="E402" s="183" t="s">
        <v>1132</v>
      </c>
      <c r="F402" s="184" t="s">
        <v>1133</v>
      </c>
      <c r="G402" s="185" t="s">
        <v>189</v>
      </c>
      <c r="H402" s="186">
        <v>1</v>
      </c>
      <c r="I402" s="187"/>
      <c r="J402" s="188">
        <f>ROUND(I402*H402,2)</f>
        <v>0</v>
      </c>
      <c r="K402" s="184" t="s">
        <v>167</v>
      </c>
      <c r="L402" s="41"/>
      <c r="M402" s="189" t="s">
        <v>5</v>
      </c>
      <c r="N402" s="190" t="s">
        <v>43</v>
      </c>
      <c r="O402" s="42"/>
      <c r="P402" s="191">
        <f>O402*H402</f>
        <v>0</v>
      </c>
      <c r="Q402" s="191">
        <v>0</v>
      </c>
      <c r="R402" s="191">
        <f>Q402*H402</f>
        <v>0</v>
      </c>
      <c r="S402" s="191">
        <v>0</v>
      </c>
      <c r="T402" s="192">
        <f>S402*H402</f>
        <v>0</v>
      </c>
      <c r="AR402" s="24" t="s">
        <v>168</v>
      </c>
      <c r="AT402" s="24" t="s">
        <v>163</v>
      </c>
      <c r="AU402" s="24" t="s">
        <v>83</v>
      </c>
      <c r="AY402" s="24" t="s">
        <v>161</v>
      </c>
      <c r="BE402" s="193">
        <f>IF(N402="základní",J402,0)</f>
        <v>0</v>
      </c>
      <c r="BF402" s="193">
        <f>IF(N402="snížená",J402,0)</f>
        <v>0</v>
      </c>
      <c r="BG402" s="193">
        <f>IF(N402="zákl. přenesená",J402,0)</f>
        <v>0</v>
      </c>
      <c r="BH402" s="193">
        <f>IF(N402="sníž. přenesená",J402,0)</f>
        <v>0</v>
      </c>
      <c r="BI402" s="193">
        <f>IF(N402="nulová",J402,0)</f>
        <v>0</v>
      </c>
      <c r="BJ402" s="24" t="s">
        <v>80</v>
      </c>
      <c r="BK402" s="193">
        <f>ROUND(I402*H402,2)</f>
        <v>0</v>
      </c>
      <c r="BL402" s="24" t="s">
        <v>168</v>
      </c>
      <c r="BM402" s="24" t="s">
        <v>1134</v>
      </c>
    </row>
    <row r="403" spans="2:65" s="1" customFormat="1" ht="175.5">
      <c r="B403" s="41"/>
      <c r="D403" s="194" t="s">
        <v>170</v>
      </c>
      <c r="F403" s="195" t="s">
        <v>1135</v>
      </c>
      <c r="I403" s="196"/>
      <c r="L403" s="41"/>
      <c r="M403" s="197"/>
      <c r="N403" s="42"/>
      <c r="O403" s="42"/>
      <c r="P403" s="42"/>
      <c r="Q403" s="42"/>
      <c r="R403" s="42"/>
      <c r="S403" s="42"/>
      <c r="T403" s="70"/>
      <c r="AT403" s="24" t="s">
        <v>170</v>
      </c>
      <c r="AU403" s="24" t="s">
        <v>83</v>
      </c>
    </row>
    <row r="404" spans="2:65" s="12" customFormat="1" ht="13.5">
      <c r="B404" s="198"/>
      <c r="D404" s="199" t="s">
        <v>172</v>
      </c>
      <c r="E404" s="200" t="s">
        <v>5</v>
      </c>
      <c r="F404" s="201" t="s">
        <v>1033</v>
      </c>
      <c r="H404" s="202">
        <v>1</v>
      </c>
      <c r="I404" s="203"/>
      <c r="L404" s="198"/>
      <c r="M404" s="204"/>
      <c r="N404" s="205"/>
      <c r="O404" s="205"/>
      <c r="P404" s="205"/>
      <c r="Q404" s="205"/>
      <c r="R404" s="205"/>
      <c r="S404" s="205"/>
      <c r="T404" s="206"/>
      <c r="AT404" s="207" t="s">
        <v>172</v>
      </c>
      <c r="AU404" s="207" t="s">
        <v>83</v>
      </c>
      <c r="AV404" s="12" t="s">
        <v>83</v>
      </c>
      <c r="AW404" s="12" t="s">
        <v>35</v>
      </c>
      <c r="AX404" s="12" t="s">
        <v>80</v>
      </c>
      <c r="AY404" s="207" t="s">
        <v>161</v>
      </c>
    </row>
    <row r="405" spans="2:65" s="1" customFormat="1" ht="57" customHeight="1">
      <c r="B405" s="181"/>
      <c r="C405" s="182" t="s">
        <v>409</v>
      </c>
      <c r="D405" s="182" t="s">
        <v>163</v>
      </c>
      <c r="E405" s="183" t="s">
        <v>1136</v>
      </c>
      <c r="F405" s="184" t="s">
        <v>1137</v>
      </c>
      <c r="G405" s="185" t="s">
        <v>176</v>
      </c>
      <c r="H405" s="186">
        <v>1.5</v>
      </c>
      <c r="I405" s="187"/>
      <c r="J405" s="188">
        <f>ROUND(I405*H405,2)</f>
        <v>0</v>
      </c>
      <c r="K405" s="184" t="s">
        <v>167</v>
      </c>
      <c r="L405" s="41"/>
      <c r="M405" s="189" t="s">
        <v>5</v>
      </c>
      <c r="N405" s="190" t="s">
        <v>43</v>
      </c>
      <c r="O405" s="42"/>
      <c r="P405" s="191">
        <f>O405*H405</f>
        <v>0</v>
      </c>
      <c r="Q405" s="191">
        <v>7.6499999999999997E-3</v>
      </c>
      <c r="R405" s="191">
        <f>Q405*H405</f>
        <v>1.1474999999999999E-2</v>
      </c>
      <c r="S405" s="191">
        <v>0</v>
      </c>
      <c r="T405" s="192">
        <f>S405*H405</f>
        <v>0</v>
      </c>
      <c r="AR405" s="24" t="s">
        <v>168</v>
      </c>
      <c r="AT405" s="24" t="s">
        <v>163</v>
      </c>
      <c r="AU405" s="24" t="s">
        <v>83</v>
      </c>
      <c r="AY405" s="24" t="s">
        <v>161</v>
      </c>
      <c r="BE405" s="193">
        <f>IF(N405="základní",J405,0)</f>
        <v>0</v>
      </c>
      <c r="BF405" s="193">
        <f>IF(N405="snížená",J405,0)</f>
        <v>0</v>
      </c>
      <c r="BG405" s="193">
        <f>IF(N405="zákl. přenesená",J405,0)</f>
        <v>0</v>
      </c>
      <c r="BH405" s="193">
        <f>IF(N405="sníž. přenesená",J405,0)</f>
        <v>0</v>
      </c>
      <c r="BI405" s="193">
        <f>IF(N405="nulová",J405,0)</f>
        <v>0</v>
      </c>
      <c r="BJ405" s="24" t="s">
        <v>80</v>
      </c>
      <c r="BK405" s="193">
        <f>ROUND(I405*H405,2)</f>
        <v>0</v>
      </c>
      <c r="BL405" s="24" t="s">
        <v>168</v>
      </c>
      <c r="BM405" s="24" t="s">
        <v>1138</v>
      </c>
    </row>
    <row r="406" spans="2:65" s="1" customFormat="1" ht="175.5">
      <c r="B406" s="41"/>
      <c r="D406" s="194" t="s">
        <v>170</v>
      </c>
      <c r="F406" s="195" t="s">
        <v>1139</v>
      </c>
      <c r="I406" s="196"/>
      <c r="L406" s="41"/>
      <c r="M406" s="197"/>
      <c r="N406" s="42"/>
      <c r="O406" s="42"/>
      <c r="P406" s="42"/>
      <c r="Q406" s="42"/>
      <c r="R406" s="42"/>
      <c r="S406" s="42"/>
      <c r="T406" s="70"/>
      <c r="AT406" s="24" t="s">
        <v>170</v>
      </c>
      <c r="AU406" s="24" t="s">
        <v>83</v>
      </c>
    </row>
    <row r="407" spans="2:65" s="12" customFormat="1" ht="13.5">
      <c r="B407" s="198"/>
      <c r="D407" s="199" t="s">
        <v>172</v>
      </c>
      <c r="E407" s="200" t="s">
        <v>5</v>
      </c>
      <c r="F407" s="201" t="s">
        <v>1140</v>
      </c>
      <c r="H407" s="202">
        <v>1.5</v>
      </c>
      <c r="I407" s="203"/>
      <c r="L407" s="198"/>
      <c r="M407" s="204"/>
      <c r="N407" s="205"/>
      <c r="O407" s="205"/>
      <c r="P407" s="205"/>
      <c r="Q407" s="205"/>
      <c r="R407" s="205"/>
      <c r="S407" s="205"/>
      <c r="T407" s="206"/>
      <c r="AT407" s="207" t="s">
        <v>172</v>
      </c>
      <c r="AU407" s="207" t="s">
        <v>83</v>
      </c>
      <c r="AV407" s="12" t="s">
        <v>83</v>
      </c>
      <c r="AW407" s="12" t="s">
        <v>35</v>
      </c>
      <c r="AX407" s="12" t="s">
        <v>80</v>
      </c>
      <c r="AY407" s="207" t="s">
        <v>161</v>
      </c>
    </row>
    <row r="408" spans="2:65" s="1" customFormat="1" ht="57" customHeight="1">
      <c r="B408" s="181"/>
      <c r="C408" s="182" t="s">
        <v>105</v>
      </c>
      <c r="D408" s="182" t="s">
        <v>163</v>
      </c>
      <c r="E408" s="183" t="s">
        <v>1141</v>
      </c>
      <c r="F408" s="184" t="s">
        <v>1142</v>
      </c>
      <c r="G408" s="185" t="s">
        <v>176</v>
      </c>
      <c r="H408" s="186">
        <v>1.5</v>
      </c>
      <c r="I408" s="187"/>
      <c r="J408" s="188">
        <f>ROUND(I408*H408,2)</f>
        <v>0</v>
      </c>
      <c r="K408" s="184" t="s">
        <v>167</v>
      </c>
      <c r="L408" s="41"/>
      <c r="M408" s="189" t="s">
        <v>5</v>
      </c>
      <c r="N408" s="190" t="s">
        <v>43</v>
      </c>
      <c r="O408" s="42"/>
      <c r="P408" s="191">
        <f>O408*H408</f>
        <v>0</v>
      </c>
      <c r="Q408" s="191">
        <v>8.5999999999999998E-4</v>
      </c>
      <c r="R408" s="191">
        <f>Q408*H408</f>
        <v>1.2899999999999999E-3</v>
      </c>
      <c r="S408" s="191">
        <v>0</v>
      </c>
      <c r="T408" s="192">
        <f>S408*H408</f>
        <v>0</v>
      </c>
      <c r="AR408" s="24" t="s">
        <v>168</v>
      </c>
      <c r="AT408" s="24" t="s">
        <v>163</v>
      </c>
      <c r="AU408" s="24" t="s">
        <v>83</v>
      </c>
      <c r="AY408" s="24" t="s">
        <v>161</v>
      </c>
      <c r="BE408" s="193">
        <f>IF(N408="základní",J408,0)</f>
        <v>0</v>
      </c>
      <c r="BF408" s="193">
        <f>IF(N408="snížená",J408,0)</f>
        <v>0</v>
      </c>
      <c r="BG408" s="193">
        <f>IF(N408="zákl. přenesená",J408,0)</f>
        <v>0</v>
      </c>
      <c r="BH408" s="193">
        <f>IF(N408="sníž. přenesená",J408,0)</f>
        <v>0</v>
      </c>
      <c r="BI408" s="193">
        <f>IF(N408="nulová",J408,0)</f>
        <v>0</v>
      </c>
      <c r="BJ408" s="24" t="s">
        <v>80</v>
      </c>
      <c r="BK408" s="193">
        <f>ROUND(I408*H408,2)</f>
        <v>0</v>
      </c>
      <c r="BL408" s="24" t="s">
        <v>168</v>
      </c>
      <c r="BM408" s="24" t="s">
        <v>1143</v>
      </c>
    </row>
    <row r="409" spans="2:65" s="1" customFormat="1" ht="175.5">
      <c r="B409" s="41"/>
      <c r="D409" s="194" t="s">
        <v>170</v>
      </c>
      <c r="F409" s="195" t="s">
        <v>1139</v>
      </c>
      <c r="I409" s="196"/>
      <c r="L409" s="41"/>
      <c r="M409" s="197"/>
      <c r="N409" s="42"/>
      <c r="O409" s="42"/>
      <c r="P409" s="42"/>
      <c r="Q409" s="42"/>
      <c r="R409" s="42"/>
      <c r="S409" s="42"/>
      <c r="T409" s="70"/>
      <c r="AT409" s="24" t="s">
        <v>170</v>
      </c>
      <c r="AU409" s="24" t="s">
        <v>83</v>
      </c>
    </row>
    <row r="410" spans="2:65" s="12" customFormat="1" ht="13.5">
      <c r="B410" s="198"/>
      <c r="D410" s="194" t="s">
        <v>172</v>
      </c>
      <c r="E410" s="207" t="s">
        <v>5</v>
      </c>
      <c r="F410" s="208" t="s">
        <v>1140</v>
      </c>
      <c r="H410" s="209">
        <v>1.5</v>
      </c>
      <c r="I410" s="203"/>
      <c r="L410" s="198"/>
      <c r="M410" s="204"/>
      <c r="N410" s="205"/>
      <c r="O410" s="205"/>
      <c r="P410" s="205"/>
      <c r="Q410" s="205"/>
      <c r="R410" s="205"/>
      <c r="S410" s="205"/>
      <c r="T410" s="206"/>
      <c r="AT410" s="207" t="s">
        <v>172</v>
      </c>
      <c r="AU410" s="207" t="s">
        <v>83</v>
      </c>
      <c r="AV410" s="12" t="s">
        <v>83</v>
      </c>
      <c r="AW410" s="12" t="s">
        <v>35</v>
      </c>
      <c r="AX410" s="12" t="s">
        <v>80</v>
      </c>
      <c r="AY410" s="207" t="s">
        <v>161</v>
      </c>
    </row>
    <row r="411" spans="2:65" s="11" customFormat="1" ht="29.85" customHeight="1">
      <c r="B411" s="167"/>
      <c r="D411" s="178" t="s">
        <v>71</v>
      </c>
      <c r="E411" s="179" t="s">
        <v>168</v>
      </c>
      <c r="F411" s="179" t="s">
        <v>359</v>
      </c>
      <c r="I411" s="170"/>
      <c r="J411" s="180">
        <f>BK411</f>
        <v>0</v>
      </c>
      <c r="L411" s="167"/>
      <c r="M411" s="172"/>
      <c r="N411" s="173"/>
      <c r="O411" s="173"/>
      <c r="P411" s="174">
        <f>SUM(P412:P429)</f>
        <v>0</v>
      </c>
      <c r="Q411" s="173"/>
      <c r="R411" s="174">
        <f>SUM(R412:R429)</f>
        <v>7.3776980200000004</v>
      </c>
      <c r="S411" s="173"/>
      <c r="T411" s="175">
        <f>SUM(T412:T429)</f>
        <v>0</v>
      </c>
      <c r="AR411" s="168" t="s">
        <v>80</v>
      </c>
      <c r="AT411" s="176" t="s">
        <v>71</v>
      </c>
      <c r="AU411" s="176" t="s">
        <v>80</v>
      </c>
      <c r="AY411" s="168" t="s">
        <v>161</v>
      </c>
      <c r="BK411" s="177">
        <f>SUM(BK412:BK429)</f>
        <v>0</v>
      </c>
    </row>
    <row r="412" spans="2:65" s="1" customFormat="1" ht="31.5" customHeight="1">
      <c r="B412" s="181"/>
      <c r="C412" s="182" t="s">
        <v>108</v>
      </c>
      <c r="D412" s="182" t="s">
        <v>163</v>
      </c>
      <c r="E412" s="183" t="s">
        <v>1144</v>
      </c>
      <c r="F412" s="184" t="s">
        <v>1145</v>
      </c>
      <c r="G412" s="185" t="s">
        <v>176</v>
      </c>
      <c r="H412" s="186">
        <v>9.9260000000000002</v>
      </c>
      <c r="I412" s="187"/>
      <c r="J412" s="188">
        <f>ROUND(I412*H412,2)</f>
        <v>0</v>
      </c>
      <c r="K412" s="184" t="s">
        <v>167</v>
      </c>
      <c r="L412" s="41"/>
      <c r="M412" s="189" t="s">
        <v>5</v>
      </c>
      <c r="N412" s="190" t="s">
        <v>43</v>
      </c>
      <c r="O412" s="42"/>
      <c r="P412" s="191">
        <f>O412*H412</f>
        <v>0</v>
      </c>
      <c r="Q412" s="191">
        <v>0</v>
      </c>
      <c r="R412" s="191">
        <f>Q412*H412</f>
        <v>0</v>
      </c>
      <c r="S412" s="191">
        <v>0</v>
      </c>
      <c r="T412" s="192">
        <f>S412*H412</f>
        <v>0</v>
      </c>
      <c r="AR412" s="24" t="s">
        <v>168</v>
      </c>
      <c r="AT412" s="24" t="s">
        <v>163</v>
      </c>
      <c r="AU412" s="24" t="s">
        <v>83</v>
      </c>
      <c r="AY412" s="24" t="s">
        <v>161</v>
      </c>
      <c r="BE412" s="193">
        <f>IF(N412="základní",J412,0)</f>
        <v>0</v>
      </c>
      <c r="BF412" s="193">
        <f>IF(N412="snížená",J412,0)</f>
        <v>0</v>
      </c>
      <c r="BG412" s="193">
        <f>IF(N412="zákl. přenesená",J412,0)</f>
        <v>0</v>
      </c>
      <c r="BH412" s="193">
        <f>IF(N412="sníž. přenesená",J412,0)</f>
        <v>0</v>
      </c>
      <c r="BI412" s="193">
        <f>IF(N412="nulová",J412,0)</f>
        <v>0</v>
      </c>
      <c r="BJ412" s="24" t="s">
        <v>80</v>
      </c>
      <c r="BK412" s="193">
        <f>ROUND(I412*H412,2)</f>
        <v>0</v>
      </c>
      <c r="BL412" s="24" t="s">
        <v>168</v>
      </c>
      <c r="BM412" s="24" t="s">
        <v>1146</v>
      </c>
    </row>
    <row r="413" spans="2:65" s="1" customFormat="1" ht="108">
      <c r="B413" s="41"/>
      <c r="D413" s="194" t="s">
        <v>170</v>
      </c>
      <c r="F413" s="195" t="s">
        <v>1147</v>
      </c>
      <c r="I413" s="196"/>
      <c r="L413" s="41"/>
      <c r="M413" s="197"/>
      <c r="N413" s="42"/>
      <c r="O413" s="42"/>
      <c r="P413" s="42"/>
      <c r="Q413" s="42"/>
      <c r="R413" s="42"/>
      <c r="S413" s="42"/>
      <c r="T413" s="70"/>
      <c r="AT413" s="24" t="s">
        <v>170</v>
      </c>
      <c r="AU413" s="24" t="s">
        <v>83</v>
      </c>
    </row>
    <row r="414" spans="2:65" s="12" customFormat="1" ht="13.5">
      <c r="B414" s="198"/>
      <c r="D414" s="199" t="s">
        <v>172</v>
      </c>
      <c r="E414" s="200" t="s">
        <v>5</v>
      </c>
      <c r="F414" s="201" t="s">
        <v>1148</v>
      </c>
      <c r="H414" s="202">
        <v>9.9260000000000002</v>
      </c>
      <c r="I414" s="203"/>
      <c r="L414" s="198"/>
      <c r="M414" s="204"/>
      <c r="N414" s="205"/>
      <c r="O414" s="205"/>
      <c r="P414" s="205"/>
      <c r="Q414" s="205"/>
      <c r="R414" s="205"/>
      <c r="S414" s="205"/>
      <c r="T414" s="206"/>
      <c r="AT414" s="207" t="s">
        <v>172</v>
      </c>
      <c r="AU414" s="207" t="s">
        <v>83</v>
      </c>
      <c r="AV414" s="12" t="s">
        <v>83</v>
      </c>
      <c r="AW414" s="12" t="s">
        <v>35</v>
      </c>
      <c r="AX414" s="12" t="s">
        <v>80</v>
      </c>
      <c r="AY414" s="207" t="s">
        <v>161</v>
      </c>
    </row>
    <row r="415" spans="2:65" s="1" customFormat="1" ht="22.5" customHeight="1">
      <c r="B415" s="181"/>
      <c r="C415" s="182" t="s">
        <v>423</v>
      </c>
      <c r="D415" s="182" t="s">
        <v>163</v>
      </c>
      <c r="E415" s="183" t="s">
        <v>821</v>
      </c>
      <c r="F415" s="184" t="s">
        <v>822</v>
      </c>
      <c r="G415" s="185" t="s">
        <v>189</v>
      </c>
      <c r="H415" s="186">
        <v>1.35</v>
      </c>
      <c r="I415" s="187"/>
      <c r="J415" s="188">
        <f>ROUND(I415*H415,2)</f>
        <v>0</v>
      </c>
      <c r="K415" s="184" t="s">
        <v>167</v>
      </c>
      <c r="L415" s="41"/>
      <c r="M415" s="189" t="s">
        <v>5</v>
      </c>
      <c r="N415" s="190" t="s">
        <v>43</v>
      </c>
      <c r="O415" s="42"/>
      <c r="P415" s="191">
        <f>O415*H415</f>
        <v>0</v>
      </c>
      <c r="Q415" s="191">
        <v>0</v>
      </c>
      <c r="R415" s="191">
        <f>Q415*H415</f>
        <v>0</v>
      </c>
      <c r="S415" s="191">
        <v>0</v>
      </c>
      <c r="T415" s="192">
        <f>S415*H415</f>
        <v>0</v>
      </c>
      <c r="AR415" s="24" t="s">
        <v>168</v>
      </c>
      <c r="AT415" s="24" t="s">
        <v>163</v>
      </c>
      <c r="AU415" s="24" t="s">
        <v>83</v>
      </c>
      <c r="AY415" s="24" t="s">
        <v>161</v>
      </c>
      <c r="BE415" s="193">
        <f>IF(N415="základní",J415,0)</f>
        <v>0</v>
      </c>
      <c r="BF415" s="193">
        <f>IF(N415="snížená",J415,0)</f>
        <v>0</v>
      </c>
      <c r="BG415" s="193">
        <f>IF(N415="zákl. přenesená",J415,0)</f>
        <v>0</v>
      </c>
      <c r="BH415" s="193">
        <f>IF(N415="sníž. přenesená",J415,0)</f>
        <v>0</v>
      </c>
      <c r="BI415" s="193">
        <f>IF(N415="nulová",J415,0)</f>
        <v>0</v>
      </c>
      <c r="BJ415" s="24" t="s">
        <v>80</v>
      </c>
      <c r="BK415" s="193">
        <f>ROUND(I415*H415,2)</f>
        <v>0</v>
      </c>
      <c r="BL415" s="24" t="s">
        <v>168</v>
      </c>
      <c r="BM415" s="24" t="s">
        <v>1149</v>
      </c>
    </row>
    <row r="416" spans="2:65" s="1" customFormat="1" ht="54">
      <c r="B416" s="41"/>
      <c r="D416" s="194" t="s">
        <v>170</v>
      </c>
      <c r="F416" s="195" t="s">
        <v>824</v>
      </c>
      <c r="I416" s="196"/>
      <c r="L416" s="41"/>
      <c r="M416" s="197"/>
      <c r="N416" s="42"/>
      <c r="O416" s="42"/>
      <c r="P416" s="42"/>
      <c r="Q416" s="42"/>
      <c r="R416" s="42"/>
      <c r="S416" s="42"/>
      <c r="T416" s="70"/>
      <c r="AT416" s="24" t="s">
        <v>170</v>
      </c>
      <c r="AU416" s="24" t="s">
        <v>83</v>
      </c>
    </row>
    <row r="417" spans="2:65" s="12" customFormat="1" ht="13.5">
      <c r="B417" s="198"/>
      <c r="D417" s="199" t="s">
        <v>172</v>
      </c>
      <c r="E417" s="200" t="s">
        <v>5</v>
      </c>
      <c r="F417" s="201" t="s">
        <v>1150</v>
      </c>
      <c r="H417" s="202">
        <v>1.35</v>
      </c>
      <c r="I417" s="203"/>
      <c r="L417" s="198"/>
      <c r="M417" s="204"/>
      <c r="N417" s="205"/>
      <c r="O417" s="205"/>
      <c r="P417" s="205"/>
      <c r="Q417" s="205"/>
      <c r="R417" s="205"/>
      <c r="S417" s="205"/>
      <c r="T417" s="206"/>
      <c r="AT417" s="207" t="s">
        <v>172</v>
      </c>
      <c r="AU417" s="207" t="s">
        <v>83</v>
      </c>
      <c r="AV417" s="12" t="s">
        <v>83</v>
      </c>
      <c r="AW417" s="12" t="s">
        <v>35</v>
      </c>
      <c r="AX417" s="12" t="s">
        <v>80</v>
      </c>
      <c r="AY417" s="207" t="s">
        <v>161</v>
      </c>
    </row>
    <row r="418" spans="2:65" s="1" customFormat="1" ht="31.5" customHeight="1">
      <c r="B418" s="181"/>
      <c r="C418" s="182" t="s">
        <v>428</v>
      </c>
      <c r="D418" s="182" t="s">
        <v>163</v>
      </c>
      <c r="E418" s="183" t="s">
        <v>826</v>
      </c>
      <c r="F418" s="184" t="s">
        <v>827</v>
      </c>
      <c r="G418" s="185" t="s">
        <v>189</v>
      </c>
      <c r="H418" s="186">
        <v>21.95</v>
      </c>
      <c r="I418" s="187"/>
      <c r="J418" s="188">
        <f>ROUND(I418*H418,2)</f>
        <v>0</v>
      </c>
      <c r="K418" s="184" t="s">
        <v>167</v>
      </c>
      <c r="L418" s="41"/>
      <c r="M418" s="189" t="s">
        <v>5</v>
      </c>
      <c r="N418" s="190" t="s">
        <v>43</v>
      </c>
      <c r="O418" s="42"/>
      <c r="P418" s="191">
        <f>O418*H418</f>
        <v>0</v>
      </c>
      <c r="Q418" s="191">
        <v>0</v>
      </c>
      <c r="R418" s="191">
        <f>Q418*H418</f>
        <v>0</v>
      </c>
      <c r="S418" s="191">
        <v>0</v>
      </c>
      <c r="T418" s="192">
        <f>S418*H418</f>
        <v>0</v>
      </c>
      <c r="AR418" s="24" t="s">
        <v>168</v>
      </c>
      <c r="AT418" s="24" t="s">
        <v>163</v>
      </c>
      <c r="AU418" s="24" t="s">
        <v>83</v>
      </c>
      <c r="AY418" s="24" t="s">
        <v>161</v>
      </c>
      <c r="BE418" s="193">
        <f>IF(N418="základní",J418,0)</f>
        <v>0</v>
      </c>
      <c r="BF418" s="193">
        <f>IF(N418="snížená",J418,0)</f>
        <v>0</v>
      </c>
      <c r="BG418" s="193">
        <f>IF(N418="zákl. přenesená",J418,0)</f>
        <v>0</v>
      </c>
      <c r="BH418" s="193">
        <f>IF(N418="sníž. přenesená",J418,0)</f>
        <v>0</v>
      </c>
      <c r="BI418" s="193">
        <f>IF(N418="nulová",J418,0)</f>
        <v>0</v>
      </c>
      <c r="BJ418" s="24" t="s">
        <v>80</v>
      </c>
      <c r="BK418" s="193">
        <f>ROUND(I418*H418,2)</f>
        <v>0</v>
      </c>
      <c r="BL418" s="24" t="s">
        <v>168</v>
      </c>
      <c r="BM418" s="24" t="s">
        <v>1151</v>
      </c>
    </row>
    <row r="419" spans="2:65" s="1" customFormat="1" ht="54">
      <c r="B419" s="41"/>
      <c r="D419" s="194" t="s">
        <v>170</v>
      </c>
      <c r="F419" s="195" t="s">
        <v>824</v>
      </c>
      <c r="I419" s="196"/>
      <c r="L419" s="41"/>
      <c r="M419" s="197"/>
      <c r="N419" s="42"/>
      <c r="O419" s="42"/>
      <c r="P419" s="42"/>
      <c r="Q419" s="42"/>
      <c r="R419" s="42"/>
      <c r="S419" s="42"/>
      <c r="T419" s="70"/>
      <c r="AT419" s="24" t="s">
        <v>170</v>
      </c>
      <c r="AU419" s="24" t="s">
        <v>83</v>
      </c>
    </row>
    <row r="420" spans="2:65" s="12" customFormat="1" ht="13.5">
      <c r="B420" s="198"/>
      <c r="D420" s="194" t="s">
        <v>172</v>
      </c>
      <c r="E420" s="207" t="s">
        <v>5</v>
      </c>
      <c r="F420" s="208" t="s">
        <v>1152</v>
      </c>
      <c r="H420" s="209">
        <v>17.643999999999998</v>
      </c>
      <c r="I420" s="203"/>
      <c r="L420" s="198"/>
      <c r="M420" s="204"/>
      <c r="N420" s="205"/>
      <c r="O420" s="205"/>
      <c r="P420" s="205"/>
      <c r="Q420" s="205"/>
      <c r="R420" s="205"/>
      <c r="S420" s="205"/>
      <c r="T420" s="206"/>
      <c r="AT420" s="207" t="s">
        <v>172</v>
      </c>
      <c r="AU420" s="207" t="s">
        <v>83</v>
      </c>
      <c r="AV420" s="12" t="s">
        <v>83</v>
      </c>
      <c r="AW420" s="12" t="s">
        <v>35</v>
      </c>
      <c r="AX420" s="12" t="s">
        <v>72</v>
      </c>
      <c r="AY420" s="207" t="s">
        <v>161</v>
      </c>
    </row>
    <row r="421" spans="2:65" s="12" customFormat="1" ht="13.5">
      <c r="B421" s="198"/>
      <c r="D421" s="194" t="s">
        <v>172</v>
      </c>
      <c r="E421" s="207" t="s">
        <v>5</v>
      </c>
      <c r="F421" s="208" t="s">
        <v>1153</v>
      </c>
      <c r="H421" s="209">
        <v>2.226</v>
      </c>
      <c r="I421" s="203"/>
      <c r="L421" s="198"/>
      <c r="M421" s="204"/>
      <c r="N421" s="205"/>
      <c r="O421" s="205"/>
      <c r="P421" s="205"/>
      <c r="Q421" s="205"/>
      <c r="R421" s="205"/>
      <c r="S421" s="205"/>
      <c r="T421" s="206"/>
      <c r="AT421" s="207" t="s">
        <v>172</v>
      </c>
      <c r="AU421" s="207" t="s">
        <v>83</v>
      </c>
      <c r="AV421" s="12" t="s">
        <v>83</v>
      </c>
      <c r="AW421" s="12" t="s">
        <v>35</v>
      </c>
      <c r="AX421" s="12" t="s">
        <v>72</v>
      </c>
      <c r="AY421" s="207" t="s">
        <v>161</v>
      </c>
    </row>
    <row r="422" spans="2:65" s="12" customFormat="1" ht="13.5">
      <c r="B422" s="198"/>
      <c r="D422" s="194" t="s">
        <v>172</v>
      </c>
      <c r="E422" s="207" t="s">
        <v>5</v>
      </c>
      <c r="F422" s="208" t="s">
        <v>1154</v>
      </c>
      <c r="H422" s="209">
        <v>2.08</v>
      </c>
      <c r="I422" s="203"/>
      <c r="L422" s="198"/>
      <c r="M422" s="204"/>
      <c r="N422" s="205"/>
      <c r="O422" s="205"/>
      <c r="P422" s="205"/>
      <c r="Q422" s="205"/>
      <c r="R422" s="205"/>
      <c r="S422" s="205"/>
      <c r="T422" s="206"/>
      <c r="AT422" s="207" t="s">
        <v>172</v>
      </c>
      <c r="AU422" s="207" t="s">
        <v>83</v>
      </c>
      <c r="AV422" s="12" t="s">
        <v>83</v>
      </c>
      <c r="AW422" s="12" t="s">
        <v>35</v>
      </c>
      <c r="AX422" s="12" t="s">
        <v>72</v>
      </c>
      <c r="AY422" s="207" t="s">
        <v>161</v>
      </c>
    </row>
    <row r="423" spans="2:65" s="14" customFormat="1" ht="13.5">
      <c r="B423" s="218"/>
      <c r="D423" s="199" t="s">
        <v>172</v>
      </c>
      <c r="E423" s="219" t="s">
        <v>5</v>
      </c>
      <c r="F423" s="220" t="s">
        <v>1031</v>
      </c>
      <c r="H423" s="221">
        <v>21.95</v>
      </c>
      <c r="I423" s="222"/>
      <c r="L423" s="218"/>
      <c r="M423" s="223"/>
      <c r="N423" s="224"/>
      <c r="O423" s="224"/>
      <c r="P423" s="224"/>
      <c r="Q423" s="224"/>
      <c r="R423" s="224"/>
      <c r="S423" s="224"/>
      <c r="T423" s="225"/>
      <c r="AT423" s="226" t="s">
        <v>172</v>
      </c>
      <c r="AU423" s="226" t="s">
        <v>83</v>
      </c>
      <c r="AV423" s="14" t="s">
        <v>168</v>
      </c>
      <c r="AW423" s="14" t="s">
        <v>35</v>
      </c>
      <c r="AX423" s="14" t="s">
        <v>80</v>
      </c>
      <c r="AY423" s="226" t="s">
        <v>161</v>
      </c>
    </row>
    <row r="424" spans="2:65" s="1" customFormat="1" ht="31.5" customHeight="1">
      <c r="B424" s="181"/>
      <c r="C424" s="182" t="s">
        <v>433</v>
      </c>
      <c r="D424" s="182" t="s">
        <v>163</v>
      </c>
      <c r="E424" s="183" t="s">
        <v>830</v>
      </c>
      <c r="F424" s="184" t="s">
        <v>831</v>
      </c>
      <c r="G424" s="185" t="s">
        <v>189</v>
      </c>
      <c r="H424" s="186">
        <v>1.35</v>
      </c>
      <c r="I424" s="187"/>
      <c r="J424" s="188">
        <f>ROUND(I424*H424,2)</f>
        <v>0</v>
      </c>
      <c r="K424" s="184" t="s">
        <v>167</v>
      </c>
      <c r="L424" s="41"/>
      <c r="M424" s="189" t="s">
        <v>5</v>
      </c>
      <c r="N424" s="190" t="s">
        <v>43</v>
      </c>
      <c r="O424" s="42"/>
      <c r="P424" s="191">
        <f>O424*H424</f>
        <v>0</v>
      </c>
      <c r="Q424" s="191">
        <v>0</v>
      </c>
      <c r="R424" s="191">
        <f>Q424*H424</f>
        <v>0</v>
      </c>
      <c r="S424" s="191">
        <v>0</v>
      </c>
      <c r="T424" s="192">
        <f>S424*H424</f>
        <v>0</v>
      </c>
      <c r="AR424" s="24" t="s">
        <v>168</v>
      </c>
      <c r="AT424" s="24" t="s">
        <v>163</v>
      </c>
      <c r="AU424" s="24" t="s">
        <v>83</v>
      </c>
      <c r="AY424" s="24" t="s">
        <v>161</v>
      </c>
      <c r="BE424" s="193">
        <f>IF(N424="základní",J424,0)</f>
        <v>0</v>
      </c>
      <c r="BF424" s="193">
        <f>IF(N424="snížená",J424,0)</f>
        <v>0</v>
      </c>
      <c r="BG424" s="193">
        <f>IF(N424="zákl. přenesená",J424,0)</f>
        <v>0</v>
      </c>
      <c r="BH424" s="193">
        <f>IF(N424="sníž. přenesená",J424,0)</f>
        <v>0</v>
      </c>
      <c r="BI424" s="193">
        <f>IF(N424="nulová",J424,0)</f>
        <v>0</v>
      </c>
      <c r="BJ424" s="24" t="s">
        <v>80</v>
      </c>
      <c r="BK424" s="193">
        <f>ROUND(I424*H424,2)</f>
        <v>0</v>
      </c>
      <c r="BL424" s="24" t="s">
        <v>168</v>
      </c>
      <c r="BM424" s="24" t="s">
        <v>1155</v>
      </c>
    </row>
    <row r="425" spans="2:65" s="1" customFormat="1" ht="40.5">
      <c r="B425" s="41"/>
      <c r="D425" s="194" t="s">
        <v>170</v>
      </c>
      <c r="F425" s="195" t="s">
        <v>833</v>
      </c>
      <c r="I425" s="196"/>
      <c r="L425" s="41"/>
      <c r="M425" s="197"/>
      <c r="N425" s="42"/>
      <c r="O425" s="42"/>
      <c r="P425" s="42"/>
      <c r="Q425" s="42"/>
      <c r="R425" s="42"/>
      <c r="S425" s="42"/>
      <c r="T425" s="70"/>
      <c r="AT425" s="24" t="s">
        <v>170</v>
      </c>
      <c r="AU425" s="24" t="s">
        <v>83</v>
      </c>
    </row>
    <row r="426" spans="2:65" s="12" customFormat="1" ht="13.5">
      <c r="B426" s="198"/>
      <c r="D426" s="199" t="s">
        <v>172</v>
      </c>
      <c r="E426" s="200" t="s">
        <v>5</v>
      </c>
      <c r="F426" s="201" t="s">
        <v>1150</v>
      </c>
      <c r="H426" s="202">
        <v>1.35</v>
      </c>
      <c r="I426" s="203"/>
      <c r="L426" s="198"/>
      <c r="M426" s="204"/>
      <c r="N426" s="205"/>
      <c r="O426" s="205"/>
      <c r="P426" s="205"/>
      <c r="Q426" s="205"/>
      <c r="R426" s="205"/>
      <c r="S426" s="205"/>
      <c r="T426" s="206"/>
      <c r="AT426" s="207" t="s">
        <v>172</v>
      </c>
      <c r="AU426" s="207" t="s">
        <v>83</v>
      </c>
      <c r="AV426" s="12" t="s">
        <v>83</v>
      </c>
      <c r="AW426" s="12" t="s">
        <v>35</v>
      </c>
      <c r="AX426" s="12" t="s">
        <v>80</v>
      </c>
      <c r="AY426" s="207" t="s">
        <v>161</v>
      </c>
    </row>
    <row r="427" spans="2:65" s="1" customFormat="1" ht="31.5" customHeight="1">
      <c r="B427" s="181"/>
      <c r="C427" s="182" t="s">
        <v>438</v>
      </c>
      <c r="D427" s="182" t="s">
        <v>163</v>
      </c>
      <c r="E427" s="183" t="s">
        <v>1156</v>
      </c>
      <c r="F427" s="184" t="s">
        <v>1157</v>
      </c>
      <c r="G427" s="185" t="s">
        <v>176</v>
      </c>
      <c r="H427" s="186">
        <v>9.9260000000000002</v>
      </c>
      <c r="I427" s="187"/>
      <c r="J427" s="188">
        <f>ROUND(I427*H427,2)</f>
        <v>0</v>
      </c>
      <c r="K427" s="184" t="s">
        <v>167</v>
      </c>
      <c r="L427" s="41"/>
      <c r="M427" s="189" t="s">
        <v>5</v>
      </c>
      <c r="N427" s="190" t="s">
        <v>43</v>
      </c>
      <c r="O427" s="42"/>
      <c r="P427" s="191">
        <f>O427*H427</f>
        <v>0</v>
      </c>
      <c r="Q427" s="191">
        <v>0.74326999999999999</v>
      </c>
      <c r="R427" s="191">
        <f>Q427*H427</f>
        <v>7.3776980200000004</v>
      </c>
      <c r="S427" s="191">
        <v>0</v>
      </c>
      <c r="T427" s="192">
        <f>S427*H427</f>
        <v>0</v>
      </c>
      <c r="AR427" s="24" t="s">
        <v>168</v>
      </c>
      <c r="AT427" s="24" t="s">
        <v>163</v>
      </c>
      <c r="AU427" s="24" t="s">
        <v>83</v>
      </c>
      <c r="AY427" s="24" t="s">
        <v>161</v>
      </c>
      <c r="BE427" s="193">
        <f>IF(N427="základní",J427,0)</f>
        <v>0</v>
      </c>
      <c r="BF427" s="193">
        <f>IF(N427="snížená",J427,0)</f>
        <v>0</v>
      </c>
      <c r="BG427" s="193">
        <f>IF(N427="zákl. přenesená",J427,0)</f>
        <v>0</v>
      </c>
      <c r="BH427" s="193">
        <f>IF(N427="sníž. přenesená",J427,0)</f>
        <v>0</v>
      </c>
      <c r="BI427" s="193">
        <f>IF(N427="nulová",J427,0)</f>
        <v>0</v>
      </c>
      <c r="BJ427" s="24" t="s">
        <v>80</v>
      </c>
      <c r="BK427" s="193">
        <f>ROUND(I427*H427,2)</f>
        <v>0</v>
      </c>
      <c r="BL427" s="24" t="s">
        <v>168</v>
      </c>
      <c r="BM427" s="24" t="s">
        <v>1158</v>
      </c>
    </row>
    <row r="428" spans="2:65" s="1" customFormat="1" ht="81">
      <c r="B428" s="41"/>
      <c r="D428" s="194" t="s">
        <v>170</v>
      </c>
      <c r="F428" s="195" t="s">
        <v>1159</v>
      </c>
      <c r="I428" s="196"/>
      <c r="L428" s="41"/>
      <c r="M428" s="197"/>
      <c r="N428" s="42"/>
      <c r="O428" s="42"/>
      <c r="P428" s="42"/>
      <c r="Q428" s="42"/>
      <c r="R428" s="42"/>
      <c r="S428" s="42"/>
      <c r="T428" s="70"/>
      <c r="AT428" s="24" t="s">
        <v>170</v>
      </c>
      <c r="AU428" s="24" t="s">
        <v>83</v>
      </c>
    </row>
    <row r="429" spans="2:65" s="12" customFormat="1" ht="13.5">
      <c r="B429" s="198"/>
      <c r="D429" s="194" t="s">
        <v>172</v>
      </c>
      <c r="E429" s="207" t="s">
        <v>5</v>
      </c>
      <c r="F429" s="208" t="s">
        <v>1148</v>
      </c>
      <c r="H429" s="209">
        <v>9.9260000000000002</v>
      </c>
      <c r="I429" s="203"/>
      <c r="L429" s="198"/>
      <c r="M429" s="204"/>
      <c r="N429" s="205"/>
      <c r="O429" s="205"/>
      <c r="P429" s="205"/>
      <c r="Q429" s="205"/>
      <c r="R429" s="205"/>
      <c r="S429" s="205"/>
      <c r="T429" s="206"/>
      <c r="AT429" s="207" t="s">
        <v>172</v>
      </c>
      <c r="AU429" s="207" t="s">
        <v>83</v>
      </c>
      <c r="AV429" s="12" t="s">
        <v>83</v>
      </c>
      <c r="AW429" s="12" t="s">
        <v>35</v>
      </c>
      <c r="AX429" s="12" t="s">
        <v>80</v>
      </c>
      <c r="AY429" s="207" t="s">
        <v>161</v>
      </c>
    </row>
    <row r="430" spans="2:65" s="11" customFormat="1" ht="29.85" customHeight="1">
      <c r="B430" s="167"/>
      <c r="D430" s="178" t="s">
        <v>71</v>
      </c>
      <c r="E430" s="179" t="s">
        <v>193</v>
      </c>
      <c r="F430" s="179" t="s">
        <v>371</v>
      </c>
      <c r="I430" s="170"/>
      <c r="J430" s="180">
        <f>BK430</f>
        <v>0</v>
      </c>
      <c r="L430" s="167"/>
      <c r="M430" s="172"/>
      <c r="N430" s="173"/>
      <c r="O430" s="173"/>
      <c r="P430" s="174">
        <f>SUM(P431:P441)</f>
        <v>0</v>
      </c>
      <c r="Q430" s="173"/>
      <c r="R430" s="174">
        <f>SUM(R431:R441)</f>
        <v>36.590534799999993</v>
      </c>
      <c r="S430" s="173"/>
      <c r="T430" s="175">
        <f>SUM(T431:T441)</f>
        <v>0</v>
      </c>
      <c r="AR430" s="168" t="s">
        <v>80</v>
      </c>
      <c r="AT430" s="176" t="s">
        <v>71</v>
      </c>
      <c r="AU430" s="176" t="s">
        <v>80</v>
      </c>
      <c r="AY430" s="168" t="s">
        <v>161</v>
      </c>
      <c r="BK430" s="177">
        <f>SUM(BK431:BK441)</f>
        <v>0</v>
      </c>
    </row>
    <row r="431" spans="2:65" s="1" customFormat="1" ht="31.5" customHeight="1">
      <c r="B431" s="181"/>
      <c r="C431" s="182" t="s">
        <v>443</v>
      </c>
      <c r="D431" s="182" t="s">
        <v>163</v>
      </c>
      <c r="E431" s="183" t="s">
        <v>1160</v>
      </c>
      <c r="F431" s="184" t="s">
        <v>1161</v>
      </c>
      <c r="G431" s="185" t="s">
        <v>176</v>
      </c>
      <c r="H431" s="186">
        <v>67.22</v>
      </c>
      <c r="I431" s="187"/>
      <c r="J431" s="188">
        <f>ROUND(I431*H431,2)</f>
        <v>0</v>
      </c>
      <c r="K431" s="184" t="s">
        <v>167</v>
      </c>
      <c r="L431" s="41"/>
      <c r="M431" s="189" t="s">
        <v>5</v>
      </c>
      <c r="N431" s="190" t="s">
        <v>43</v>
      </c>
      <c r="O431" s="42"/>
      <c r="P431" s="191">
        <f>O431*H431</f>
        <v>0</v>
      </c>
      <c r="Q431" s="191">
        <v>0.34762999999999999</v>
      </c>
      <c r="R431" s="191">
        <f>Q431*H431</f>
        <v>23.367688599999997</v>
      </c>
      <c r="S431" s="191">
        <v>0</v>
      </c>
      <c r="T431" s="192">
        <f>S431*H431</f>
        <v>0</v>
      </c>
      <c r="AR431" s="24" t="s">
        <v>168</v>
      </c>
      <c r="AT431" s="24" t="s">
        <v>163</v>
      </c>
      <c r="AU431" s="24" t="s">
        <v>83</v>
      </c>
      <c r="AY431" s="24" t="s">
        <v>161</v>
      </c>
      <c r="BE431" s="193">
        <f>IF(N431="základní",J431,0)</f>
        <v>0</v>
      </c>
      <c r="BF431" s="193">
        <f>IF(N431="snížená",J431,0)</f>
        <v>0</v>
      </c>
      <c r="BG431" s="193">
        <f>IF(N431="zákl. přenesená",J431,0)</f>
        <v>0</v>
      </c>
      <c r="BH431" s="193">
        <f>IF(N431="sníž. přenesená",J431,0)</f>
        <v>0</v>
      </c>
      <c r="BI431" s="193">
        <f>IF(N431="nulová",J431,0)</f>
        <v>0</v>
      </c>
      <c r="BJ431" s="24" t="s">
        <v>80</v>
      </c>
      <c r="BK431" s="193">
        <f>ROUND(I431*H431,2)</f>
        <v>0</v>
      </c>
      <c r="BL431" s="24" t="s">
        <v>168</v>
      </c>
      <c r="BM431" s="24" t="s">
        <v>1162</v>
      </c>
    </row>
    <row r="432" spans="2:65" s="1" customFormat="1" ht="81">
      <c r="B432" s="41"/>
      <c r="D432" s="194" t="s">
        <v>170</v>
      </c>
      <c r="F432" s="195" t="s">
        <v>1163</v>
      </c>
      <c r="I432" s="196"/>
      <c r="L432" s="41"/>
      <c r="M432" s="197"/>
      <c r="N432" s="42"/>
      <c r="O432" s="42"/>
      <c r="P432" s="42"/>
      <c r="Q432" s="42"/>
      <c r="R432" s="42"/>
      <c r="S432" s="42"/>
      <c r="T432" s="70"/>
      <c r="AT432" s="24" t="s">
        <v>170</v>
      </c>
      <c r="AU432" s="24" t="s">
        <v>83</v>
      </c>
    </row>
    <row r="433" spans="2:65" s="12" customFormat="1" ht="13.5">
      <c r="B433" s="198"/>
      <c r="D433" s="199" t="s">
        <v>172</v>
      </c>
      <c r="E433" s="200" t="s">
        <v>5</v>
      </c>
      <c r="F433" s="201" t="s">
        <v>1164</v>
      </c>
      <c r="H433" s="202">
        <v>67.22</v>
      </c>
      <c r="I433" s="203"/>
      <c r="L433" s="198"/>
      <c r="M433" s="204"/>
      <c r="N433" s="205"/>
      <c r="O433" s="205"/>
      <c r="P433" s="205"/>
      <c r="Q433" s="205"/>
      <c r="R433" s="205"/>
      <c r="S433" s="205"/>
      <c r="T433" s="206"/>
      <c r="AT433" s="207" t="s">
        <v>172</v>
      </c>
      <c r="AU433" s="207" t="s">
        <v>83</v>
      </c>
      <c r="AV433" s="12" t="s">
        <v>83</v>
      </c>
      <c r="AW433" s="12" t="s">
        <v>35</v>
      </c>
      <c r="AX433" s="12" t="s">
        <v>80</v>
      </c>
      <c r="AY433" s="207" t="s">
        <v>161</v>
      </c>
    </row>
    <row r="434" spans="2:65" s="1" customFormat="1" ht="31.5" customHeight="1">
      <c r="B434" s="181"/>
      <c r="C434" s="182" t="s">
        <v>448</v>
      </c>
      <c r="D434" s="182" t="s">
        <v>163</v>
      </c>
      <c r="E434" s="183" t="s">
        <v>1165</v>
      </c>
      <c r="F434" s="184" t="s">
        <v>1166</v>
      </c>
      <c r="G434" s="185" t="s">
        <v>176</v>
      </c>
      <c r="H434" s="186">
        <v>33.61</v>
      </c>
      <c r="I434" s="187"/>
      <c r="J434" s="188">
        <f>ROUND(I434*H434,2)</f>
        <v>0</v>
      </c>
      <c r="K434" s="184" t="s">
        <v>167</v>
      </c>
      <c r="L434" s="41"/>
      <c r="M434" s="189" t="s">
        <v>5</v>
      </c>
      <c r="N434" s="190" t="s">
        <v>43</v>
      </c>
      <c r="O434" s="42"/>
      <c r="P434" s="191">
        <f>O434*H434</f>
        <v>0</v>
      </c>
      <c r="Q434" s="191">
        <v>0.26375999999999999</v>
      </c>
      <c r="R434" s="191">
        <f>Q434*H434</f>
        <v>8.864973599999999</v>
      </c>
      <c r="S434" s="191">
        <v>0</v>
      </c>
      <c r="T434" s="192">
        <f>S434*H434</f>
        <v>0</v>
      </c>
      <c r="AR434" s="24" t="s">
        <v>168</v>
      </c>
      <c r="AT434" s="24" t="s">
        <v>163</v>
      </c>
      <c r="AU434" s="24" t="s">
        <v>83</v>
      </c>
      <c r="AY434" s="24" t="s">
        <v>161</v>
      </c>
      <c r="BE434" s="193">
        <f>IF(N434="základní",J434,0)</f>
        <v>0</v>
      </c>
      <c r="BF434" s="193">
        <f>IF(N434="snížená",J434,0)</f>
        <v>0</v>
      </c>
      <c r="BG434" s="193">
        <f>IF(N434="zákl. přenesená",J434,0)</f>
        <v>0</v>
      </c>
      <c r="BH434" s="193">
        <f>IF(N434="sníž. přenesená",J434,0)</f>
        <v>0</v>
      </c>
      <c r="BI434" s="193">
        <f>IF(N434="nulová",J434,0)</f>
        <v>0</v>
      </c>
      <c r="BJ434" s="24" t="s">
        <v>80</v>
      </c>
      <c r="BK434" s="193">
        <f>ROUND(I434*H434,2)</f>
        <v>0</v>
      </c>
      <c r="BL434" s="24" t="s">
        <v>168</v>
      </c>
      <c r="BM434" s="24" t="s">
        <v>1167</v>
      </c>
    </row>
    <row r="435" spans="2:65" s="1" customFormat="1" ht="81">
      <c r="B435" s="41"/>
      <c r="D435" s="194" t="s">
        <v>170</v>
      </c>
      <c r="F435" s="195" t="s">
        <v>1163</v>
      </c>
      <c r="I435" s="196"/>
      <c r="L435" s="41"/>
      <c r="M435" s="197"/>
      <c r="N435" s="42"/>
      <c r="O435" s="42"/>
      <c r="P435" s="42"/>
      <c r="Q435" s="42"/>
      <c r="R435" s="42"/>
      <c r="S435" s="42"/>
      <c r="T435" s="70"/>
      <c r="AT435" s="24" t="s">
        <v>170</v>
      </c>
      <c r="AU435" s="24" t="s">
        <v>83</v>
      </c>
    </row>
    <row r="436" spans="2:65" s="12" customFormat="1" ht="13.5">
      <c r="B436" s="198"/>
      <c r="D436" s="199" t="s">
        <v>172</v>
      </c>
      <c r="E436" s="200" t="s">
        <v>5</v>
      </c>
      <c r="F436" s="201" t="s">
        <v>1011</v>
      </c>
      <c r="H436" s="202">
        <v>33.61</v>
      </c>
      <c r="I436" s="203"/>
      <c r="L436" s="198"/>
      <c r="M436" s="204"/>
      <c r="N436" s="205"/>
      <c r="O436" s="205"/>
      <c r="P436" s="205"/>
      <c r="Q436" s="205"/>
      <c r="R436" s="205"/>
      <c r="S436" s="205"/>
      <c r="T436" s="206"/>
      <c r="AT436" s="207" t="s">
        <v>172</v>
      </c>
      <c r="AU436" s="207" t="s">
        <v>83</v>
      </c>
      <c r="AV436" s="12" t="s">
        <v>83</v>
      </c>
      <c r="AW436" s="12" t="s">
        <v>35</v>
      </c>
      <c r="AX436" s="12" t="s">
        <v>80</v>
      </c>
      <c r="AY436" s="207" t="s">
        <v>161</v>
      </c>
    </row>
    <row r="437" spans="2:65" s="1" customFormat="1" ht="31.5" customHeight="1">
      <c r="B437" s="181"/>
      <c r="C437" s="182" t="s">
        <v>455</v>
      </c>
      <c r="D437" s="182" t="s">
        <v>163</v>
      </c>
      <c r="E437" s="183" t="s">
        <v>1168</v>
      </c>
      <c r="F437" s="184" t="s">
        <v>1169</v>
      </c>
      <c r="G437" s="185" t="s">
        <v>176</v>
      </c>
      <c r="H437" s="186">
        <v>33.61</v>
      </c>
      <c r="I437" s="187"/>
      <c r="J437" s="188">
        <f>ROUND(I437*H437,2)</f>
        <v>0</v>
      </c>
      <c r="K437" s="184" t="s">
        <v>167</v>
      </c>
      <c r="L437" s="41"/>
      <c r="M437" s="189" t="s">
        <v>5</v>
      </c>
      <c r="N437" s="190" t="s">
        <v>43</v>
      </c>
      <c r="O437" s="42"/>
      <c r="P437" s="191">
        <f>O437*H437</f>
        <v>0</v>
      </c>
      <c r="Q437" s="191">
        <v>0.12966</v>
      </c>
      <c r="R437" s="191">
        <f>Q437*H437</f>
        <v>4.3578725999999994</v>
      </c>
      <c r="S437" s="191">
        <v>0</v>
      </c>
      <c r="T437" s="192">
        <f>S437*H437</f>
        <v>0</v>
      </c>
      <c r="AR437" s="24" t="s">
        <v>168</v>
      </c>
      <c r="AT437" s="24" t="s">
        <v>163</v>
      </c>
      <c r="AU437" s="24" t="s">
        <v>83</v>
      </c>
      <c r="AY437" s="24" t="s">
        <v>161</v>
      </c>
      <c r="BE437" s="193">
        <f>IF(N437="základní",J437,0)</f>
        <v>0</v>
      </c>
      <c r="BF437" s="193">
        <f>IF(N437="snížená",J437,0)</f>
        <v>0</v>
      </c>
      <c r="BG437" s="193">
        <f>IF(N437="zákl. přenesená",J437,0)</f>
        <v>0</v>
      </c>
      <c r="BH437" s="193">
        <f>IF(N437="sníž. přenesená",J437,0)</f>
        <v>0</v>
      </c>
      <c r="BI437" s="193">
        <f>IF(N437="nulová",J437,0)</f>
        <v>0</v>
      </c>
      <c r="BJ437" s="24" t="s">
        <v>80</v>
      </c>
      <c r="BK437" s="193">
        <f>ROUND(I437*H437,2)</f>
        <v>0</v>
      </c>
      <c r="BL437" s="24" t="s">
        <v>168</v>
      </c>
      <c r="BM437" s="24" t="s">
        <v>1170</v>
      </c>
    </row>
    <row r="438" spans="2:65" s="1" customFormat="1" ht="121.5">
      <c r="B438" s="41"/>
      <c r="D438" s="194" t="s">
        <v>170</v>
      </c>
      <c r="F438" s="195" t="s">
        <v>1171</v>
      </c>
      <c r="I438" s="196"/>
      <c r="L438" s="41"/>
      <c r="M438" s="197"/>
      <c r="N438" s="42"/>
      <c r="O438" s="42"/>
      <c r="P438" s="42"/>
      <c r="Q438" s="42"/>
      <c r="R438" s="42"/>
      <c r="S438" s="42"/>
      <c r="T438" s="70"/>
      <c r="AT438" s="24" t="s">
        <v>170</v>
      </c>
      <c r="AU438" s="24" t="s">
        <v>83</v>
      </c>
    </row>
    <row r="439" spans="2:65" s="12" customFormat="1" ht="13.5">
      <c r="B439" s="198"/>
      <c r="D439" s="199" t="s">
        <v>172</v>
      </c>
      <c r="E439" s="200" t="s">
        <v>5</v>
      </c>
      <c r="F439" s="201" t="s">
        <v>1011</v>
      </c>
      <c r="H439" s="202">
        <v>33.61</v>
      </c>
      <c r="I439" s="203"/>
      <c r="L439" s="198"/>
      <c r="M439" s="204"/>
      <c r="N439" s="205"/>
      <c r="O439" s="205"/>
      <c r="P439" s="205"/>
      <c r="Q439" s="205"/>
      <c r="R439" s="205"/>
      <c r="S439" s="205"/>
      <c r="T439" s="206"/>
      <c r="AT439" s="207" t="s">
        <v>172</v>
      </c>
      <c r="AU439" s="207" t="s">
        <v>83</v>
      </c>
      <c r="AV439" s="12" t="s">
        <v>83</v>
      </c>
      <c r="AW439" s="12" t="s">
        <v>35</v>
      </c>
      <c r="AX439" s="12" t="s">
        <v>80</v>
      </c>
      <c r="AY439" s="207" t="s">
        <v>161</v>
      </c>
    </row>
    <row r="440" spans="2:65" s="1" customFormat="1" ht="22.5" customHeight="1">
      <c r="B440" s="181"/>
      <c r="C440" s="182" t="s">
        <v>460</v>
      </c>
      <c r="D440" s="182" t="s">
        <v>163</v>
      </c>
      <c r="E440" s="183" t="s">
        <v>410</v>
      </c>
      <c r="F440" s="184" t="s">
        <v>411</v>
      </c>
      <c r="G440" s="185" t="s">
        <v>176</v>
      </c>
      <c r="H440" s="186">
        <v>33.61</v>
      </c>
      <c r="I440" s="187"/>
      <c r="J440" s="188">
        <f>ROUND(I440*H440,2)</f>
        <v>0</v>
      </c>
      <c r="K440" s="184" t="s">
        <v>167</v>
      </c>
      <c r="L440" s="41"/>
      <c r="M440" s="189" t="s">
        <v>5</v>
      </c>
      <c r="N440" s="190" t="s">
        <v>43</v>
      </c>
      <c r="O440" s="42"/>
      <c r="P440" s="191">
        <f>O440*H440</f>
        <v>0</v>
      </c>
      <c r="Q440" s="191">
        <v>0</v>
      </c>
      <c r="R440" s="191">
        <f>Q440*H440</f>
        <v>0</v>
      </c>
      <c r="S440" s="191">
        <v>0</v>
      </c>
      <c r="T440" s="192">
        <f>S440*H440</f>
        <v>0</v>
      </c>
      <c r="AR440" s="24" t="s">
        <v>168</v>
      </c>
      <c r="AT440" s="24" t="s">
        <v>163</v>
      </c>
      <c r="AU440" s="24" t="s">
        <v>83</v>
      </c>
      <c r="AY440" s="24" t="s">
        <v>161</v>
      </c>
      <c r="BE440" s="193">
        <f>IF(N440="základní",J440,0)</f>
        <v>0</v>
      </c>
      <c r="BF440" s="193">
        <f>IF(N440="snížená",J440,0)</f>
        <v>0</v>
      </c>
      <c r="BG440" s="193">
        <f>IF(N440="zákl. přenesená",J440,0)</f>
        <v>0</v>
      </c>
      <c r="BH440" s="193">
        <f>IF(N440="sníž. přenesená",J440,0)</f>
        <v>0</v>
      </c>
      <c r="BI440" s="193">
        <f>IF(N440="nulová",J440,0)</f>
        <v>0</v>
      </c>
      <c r="BJ440" s="24" t="s">
        <v>80</v>
      </c>
      <c r="BK440" s="193">
        <f>ROUND(I440*H440,2)</f>
        <v>0</v>
      </c>
      <c r="BL440" s="24" t="s">
        <v>168</v>
      </c>
      <c r="BM440" s="24" t="s">
        <v>1172</v>
      </c>
    </row>
    <row r="441" spans="2:65" s="12" customFormat="1" ht="13.5">
      <c r="B441" s="198"/>
      <c r="D441" s="194" t="s">
        <v>172</v>
      </c>
      <c r="E441" s="207" t="s">
        <v>5</v>
      </c>
      <c r="F441" s="208" t="s">
        <v>1011</v>
      </c>
      <c r="H441" s="209">
        <v>33.61</v>
      </c>
      <c r="I441" s="203"/>
      <c r="L441" s="198"/>
      <c r="M441" s="204"/>
      <c r="N441" s="205"/>
      <c r="O441" s="205"/>
      <c r="P441" s="205"/>
      <c r="Q441" s="205"/>
      <c r="R441" s="205"/>
      <c r="S441" s="205"/>
      <c r="T441" s="206"/>
      <c r="AT441" s="207" t="s">
        <v>172</v>
      </c>
      <c r="AU441" s="207" t="s">
        <v>83</v>
      </c>
      <c r="AV441" s="12" t="s">
        <v>83</v>
      </c>
      <c r="AW441" s="12" t="s">
        <v>35</v>
      </c>
      <c r="AX441" s="12" t="s">
        <v>80</v>
      </c>
      <c r="AY441" s="207" t="s">
        <v>161</v>
      </c>
    </row>
    <row r="442" spans="2:65" s="11" customFormat="1" ht="29.85" customHeight="1">
      <c r="B442" s="167"/>
      <c r="D442" s="178" t="s">
        <v>71</v>
      </c>
      <c r="E442" s="179" t="s">
        <v>222</v>
      </c>
      <c r="F442" s="179" t="s">
        <v>470</v>
      </c>
      <c r="I442" s="170"/>
      <c r="J442" s="180">
        <f>BK442</f>
        <v>0</v>
      </c>
      <c r="L442" s="167"/>
      <c r="M442" s="172"/>
      <c r="N442" s="173"/>
      <c r="O442" s="173"/>
      <c r="P442" s="174">
        <f>SUM(P443:P532)</f>
        <v>0</v>
      </c>
      <c r="Q442" s="173"/>
      <c r="R442" s="174">
        <f>SUM(R443:R532)</f>
        <v>9.3615598999999996</v>
      </c>
      <c r="S442" s="173"/>
      <c r="T442" s="175">
        <f>SUM(T443:T532)</f>
        <v>0</v>
      </c>
      <c r="AR442" s="168" t="s">
        <v>80</v>
      </c>
      <c r="AT442" s="176" t="s">
        <v>71</v>
      </c>
      <c r="AU442" s="176" t="s">
        <v>80</v>
      </c>
      <c r="AY442" s="168" t="s">
        <v>161</v>
      </c>
      <c r="BK442" s="177">
        <f>SUM(BK443:BK532)</f>
        <v>0</v>
      </c>
    </row>
    <row r="443" spans="2:65" s="1" customFormat="1" ht="31.5" customHeight="1">
      <c r="B443" s="181"/>
      <c r="C443" s="182" t="s">
        <v>465</v>
      </c>
      <c r="D443" s="182" t="s">
        <v>163</v>
      </c>
      <c r="E443" s="183" t="s">
        <v>1173</v>
      </c>
      <c r="F443" s="184" t="s">
        <v>1174</v>
      </c>
      <c r="G443" s="185" t="s">
        <v>338</v>
      </c>
      <c r="H443" s="186">
        <v>18</v>
      </c>
      <c r="I443" s="187"/>
      <c r="J443" s="188">
        <f>ROUND(I443*H443,2)</f>
        <v>0</v>
      </c>
      <c r="K443" s="184" t="s">
        <v>167</v>
      </c>
      <c r="L443" s="41"/>
      <c r="M443" s="189" t="s">
        <v>5</v>
      </c>
      <c r="N443" s="190" t="s">
        <v>43</v>
      </c>
      <c r="O443" s="42"/>
      <c r="P443" s="191">
        <f>O443*H443</f>
        <v>0</v>
      </c>
      <c r="Q443" s="191">
        <v>0</v>
      </c>
      <c r="R443" s="191">
        <f>Q443*H443</f>
        <v>0</v>
      </c>
      <c r="S443" s="191">
        <v>0</v>
      </c>
      <c r="T443" s="192">
        <f>S443*H443</f>
        <v>0</v>
      </c>
      <c r="AR443" s="24" t="s">
        <v>168</v>
      </c>
      <c r="AT443" s="24" t="s">
        <v>163</v>
      </c>
      <c r="AU443" s="24" t="s">
        <v>83</v>
      </c>
      <c r="AY443" s="24" t="s">
        <v>161</v>
      </c>
      <c r="BE443" s="193">
        <f>IF(N443="základní",J443,0)</f>
        <v>0</v>
      </c>
      <c r="BF443" s="193">
        <f>IF(N443="snížená",J443,0)</f>
        <v>0</v>
      </c>
      <c r="BG443" s="193">
        <f>IF(N443="zákl. přenesená",J443,0)</f>
        <v>0</v>
      </c>
      <c r="BH443" s="193">
        <f>IF(N443="sníž. přenesená",J443,0)</f>
        <v>0</v>
      </c>
      <c r="BI443" s="193">
        <f>IF(N443="nulová",J443,0)</f>
        <v>0</v>
      </c>
      <c r="BJ443" s="24" t="s">
        <v>80</v>
      </c>
      <c r="BK443" s="193">
        <f>ROUND(I443*H443,2)</f>
        <v>0</v>
      </c>
      <c r="BL443" s="24" t="s">
        <v>168</v>
      </c>
      <c r="BM443" s="24" t="s">
        <v>1175</v>
      </c>
    </row>
    <row r="444" spans="2:65" s="1" customFormat="1" ht="27">
      <c r="B444" s="41"/>
      <c r="D444" s="194" t="s">
        <v>170</v>
      </c>
      <c r="F444" s="195" t="s">
        <v>982</v>
      </c>
      <c r="I444" s="196"/>
      <c r="L444" s="41"/>
      <c r="M444" s="197"/>
      <c r="N444" s="42"/>
      <c r="O444" s="42"/>
      <c r="P444" s="42"/>
      <c r="Q444" s="42"/>
      <c r="R444" s="42"/>
      <c r="S444" s="42"/>
      <c r="T444" s="70"/>
      <c r="AT444" s="24" t="s">
        <v>170</v>
      </c>
      <c r="AU444" s="24" t="s">
        <v>83</v>
      </c>
    </row>
    <row r="445" spans="2:65" s="12" customFormat="1" ht="13.5">
      <c r="B445" s="198"/>
      <c r="D445" s="199" t="s">
        <v>172</v>
      </c>
      <c r="E445" s="200" t="s">
        <v>5</v>
      </c>
      <c r="F445" s="201" t="s">
        <v>1176</v>
      </c>
      <c r="H445" s="202">
        <v>18</v>
      </c>
      <c r="I445" s="203"/>
      <c r="L445" s="198"/>
      <c r="M445" s="204"/>
      <c r="N445" s="205"/>
      <c r="O445" s="205"/>
      <c r="P445" s="205"/>
      <c r="Q445" s="205"/>
      <c r="R445" s="205"/>
      <c r="S445" s="205"/>
      <c r="T445" s="206"/>
      <c r="AT445" s="207" t="s">
        <v>172</v>
      </c>
      <c r="AU445" s="207" t="s">
        <v>83</v>
      </c>
      <c r="AV445" s="12" t="s">
        <v>83</v>
      </c>
      <c r="AW445" s="12" t="s">
        <v>35</v>
      </c>
      <c r="AX445" s="12" t="s">
        <v>80</v>
      </c>
      <c r="AY445" s="207" t="s">
        <v>161</v>
      </c>
    </row>
    <row r="446" spans="2:65" s="1" customFormat="1" ht="31.5" customHeight="1">
      <c r="B446" s="181"/>
      <c r="C446" s="182" t="s">
        <v>471</v>
      </c>
      <c r="D446" s="182" t="s">
        <v>163</v>
      </c>
      <c r="E446" s="183" t="s">
        <v>974</v>
      </c>
      <c r="F446" s="184" t="s">
        <v>975</v>
      </c>
      <c r="G446" s="185" t="s">
        <v>183</v>
      </c>
      <c r="H446" s="186">
        <v>21</v>
      </c>
      <c r="I446" s="187"/>
      <c r="J446" s="188">
        <f>ROUND(I446*H446,2)</f>
        <v>0</v>
      </c>
      <c r="K446" s="184" t="s">
        <v>167</v>
      </c>
      <c r="L446" s="41"/>
      <c r="M446" s="189" t="s">
        <v>5</v>
      </c>
      <c r="N446" s="190" t="s">
        <v>43</v>
      </c>
      <c r="O446" s="42"/>
      <c r="P446" s="191">
        <f>O446*H446</f>
        <v>0</v>
      </c>
      <c r="Q446" s="191">
        <v>3.62E-3</v>
      </c>
      <c r="R446" s="191">
        <f>Q446*H446</f>
        <v>7.6020000000000004E-2</v>
      </c>
      <c r="S446" s="191">
        <v>0</v>
      </c>
      <c r="T446" s="192">
        <f>S446*H446</f>
        <v>0</v>
      </c>
      <c r="AR446" s="24" t="s">
        <v>168</v>
      </c>
      <c r="AT446" s="24" t="s">
        <v>163</v>
      </c>
      <c r="AU446" s="24" t="s">
        <v>83</v>
      </c>
      <c r="AY446" s="24" t="s">
        <v>161</v>
      </c>
      <c r="BE446" s="193">
        <f>IF(N446="základní",J446,0)</f>
        <v>0</v>
      </c>
      <c r="BF446" s="193">
        <f>IF(N446="snížená",J446,0)</f>
        <v>0</v>
      </c>
      <c r="BG446" s="193">
        <f>IF(N446="zákl. přenesená",J446,0)</f>
        <v>0</v>
      </c>
      <c r="BH446" s="193">
        <f>IF(N446="sníž. přenesená",J446,0)</f>
        <v>0</v>
      </c>
      <c r="BI446" s="193">
        <f>IF(N446="nulová",J446,0)</f>
        <v>0</v>
      </c>
      <c r="BJ446" s="24" t="s">
        <v>80</v>
      </c>
      <c r="BK446" s="193">
        <f>ROUND(I446*H446,2)</f>
        <v>0</v>
      </c>
      <c r="BL446" s="24" t="s">
        <v>168</v>
      </c>
      <c r="BM446" s="24" t="s">
        <v>1177</v>
      </c>
    </row>
    <row r="447" spans="2:65" s="1" customFormat="1" ht="108">
      <c r="B447" s="41"/>
      <c r="D447" s="194" t="s">
        <v>170</v>
      </c>
      <c r="F447" s="195" t="s">
        <v>977</v>
      </c>
      <c r="I447" s="196"/>
      <c r="L447" s="41"/>
      <c r="M447" s="197"/>
      <c r="N447" s="42"/>
      <c r="O447" s="42"/>
      <c r="P447" s="42"/>
      <c r="Q447" s="42"/>
      <c r="R447" s="42"/>
      <c r="S447" s="42"/>
      <c r="T447" s="70"/>
      <c r="AT447" s="24" t="s">
        <v>170</v>
      </c>
      <c r="AU447" s="24" t="s">
        <v>83</v>
      </c>
    </row>
    <row r="448" spans="2:65" s="12" customFormat="1" ht="13.5">
      <c r="B448" s="198"/>
      <c r="D448" s="199" t="s">
        <v>172</v>
      </c>
      <c r="E448" s="200" t="s">
        <v>5</v>
      </c>
      <c r="F448" s="201" t="s">
        <v>1178</v>
      </c>
      <c r="H448" s="202">
        <v>21</v>
      </c>
      <c r="I448" s="203"/>
      <c r="L448" s="198"/>
      <c r="M448" s="204"/>
      <c r="N448" s="205"/>
      <c r="O448" s="205"/>
      <c r="P448" s="205"/>
      <c r="Q448" s="205"/>
      <c r="R448" s="205"/>
      <c r="S448" s="205"/>
      <c r="T448" s="206"/>
      <c r="AT448" s="207" t="s">
        <v>172</v>
      </c>
      <c r="AU448" s="207" t="s">
        <v>83</v>
      </c>
      <c r="AV448" s="12" t="s">
        <v>83</v>
      </c>
      <c r="AW448" s="12" t="s">
        <v>35</v>
      </c>
      <c r="AX448" s="12" t="s">
        <v>80</v>
      </c>
      <c r="AY448" s="207" t="s">
        <v>161</v>
      </c>
    </row>
    <row r="449" spans="2:65" s="1" customFormat="1" ht="22.5" customHeight="1">
      <c r="B449" s="181"/>
      <c r="C449" s="182" t="s">
        <v>476</v>
      </c>
      <c r="D449" s="182" t="s">
        <v>163</v>
      </c>
      <c r="E449" s="183" t="s">
        <v>1179</v>
      </c>
      <c r="F449" s="184" t="s">
        <v>1180</v>
      </c>
      <c r="G449" s="185" t="s">
        <v>183</v>
      </c>
      <c r="H449" s="186">
        <v>253.09</v>
      </c>
      <c r="I449" s="187"/>
      <c r="J449" s="188">
        <f>ROUND(I449*H449,2)</f>
        <v>0</v>
      </c>
      <c r="K449" s="184" t="s">
        <v>167</v>
      </c>
      <c r="L449" s="41"/>
      <c r="M449" s="189" t="s">
        <v>5</v>
      </c>
      <c r="N449" s="190" t="s">
        <v>43</v>
      </c>
      <c r="O449" s="42"/>
      <c r="P449" s="191">
        <f>O449*H449</f>
        <v>0</v>
      </c>
      <c r="Q449" s="191">
        <v>2.0000000000000002E-5</v>
      </c>
      <c r="R449" s="191">
        <f>Q449*H449</f>
        <v>5.0618000000000008E-3</v>
      </c>
      <c r="S449" s="191">
        <v>0</v>
      </c>
      <c r="T449" s="192">
        <f>S449*H449</f>
        <v>0</v>
      </c>
      <c r="AR449" s="24" t="s">
        <v>168</v>
      </c>
      <c r="AT449" s="24" t="s">
        <v>163</v>
      </c>
      <c r="AU449" s="24" t="s">
        <v>83</v>
      </c>
      <c r="AY449" s="24" t="s">
        <v>161</v>
      </c>
      <c r="BE449" s="193">
        <f>IF(N449="základní",J449,0)</f>
        <v>0</v>
      </c>
      <c r="BF449" s="193">
        <f>IF(N449="snížená",J449,0)</f>
        <v>0</v>
      </c>
      <c r="BG449" s="193">
        <f>IF(N449="zákl. přenesená",J449,0)</f>
        <v>0</v>
      </c>
      <c r="BH449" s="193">
        <f>IF(N449="sníž. přenesená",J449,0)</f>
        <v>0</v>
      </c>
      <c r="BI449" s="193">
        <f>IF(N449="nulová",J449,0)</f>
        <v>0</v>
      </c>
      <c r="BJ449" s="24" t="s">
        <v>80</v>
      </c>
      <c r="BK449" s="193">
        <f>ROUND(I449*H449,2)</f>
        <v>0</v>
      </c>
      <c r="BL449" s="24" t="s">
        <v>168</v>
      </c>
      <c r="BM449" s="24" t="s">
        <v>1181</v>
      </c>
    </row>
    <row r="450" spans="2:65" s="1" customFormat="1" ht="94.5">
      <c r="B450" s="41"/>
      <c r="D450" s="194" t="s">
        <v>170</v>
      </c>
      <c r="F450" s="195" t="s">
        <v>837</v>
      </c>
      <c r="I450" s="196"/>
      <c r="L450" s="41"/>
      <c r="M450" s="197"/>
      <c r="N450" s="42"/>
      <c r="O450" s="42"/>
      <c r="P450" s="42"/>
      <c r="Q450" s="42"/>
      <c r="R450" s="42"/>
      <c r="S450" s="42"/>
      <c r="T450" s="70"/>
      <c r="AT450" s="24" t="s">
        <v>170</v>
      </c>
      <c r="AU450" s="24" t="s">
        <v>83</v>
      </c>
    </row>
    <row r="451" spans="2:65" s="12" customFormat="1" ht="13.5">
      <c r="B451" s="198"/>
      <c r="D451" s="199" t="s">
        <v>172</v>
      </c>
      <c r="E451" s="200" t="s">
        <v>5</v>
      </c>
      <c r="F451" s="201" t="s">
        <v>1182</v>
      </c>
      <c r="H451" s="202">
        <v>253.09</v>
      </c>
      <c r="I451" s="203"/>
      <c r="L451" s="198"/>
      <c r="M451" s="204"/>
      <c r="N451" s="205"/>
      <c r="O451" s="205"/>
      <c r="P451" s="205"/>
      <c r="Q451" s="205"/>
      <c r="R451" s="205"/>
      <c r="S451" s="205"/>
      <c r="T451" s="206"/>
      <c r="AT451" s="207" t="s">
        <v>172</v>
      </c>
      <c r="AU451" s="207" t="s">
        <v>83</v>
      </c>
      <c r="AV451" s="12" t="s">
        <v>83</v>
      </c>
      <c r="AW451" s="12" t="s">
        <v>35</v>
      </c>
      <c r="AX451" s="12" t="s">
        <v>80</v>
      </c>
      <c r="AY451" s="207" t="s">
        <v>161</v>
      </c>
    </row>
    <row r="452" spans="2:65" s="1" customFormat="1" ht="22.5" customHeight="1">
      <c r="B452" s="181"/>
      <c r="C452" s="227" t="s">
        <v>482</v>
      </c>
      <c r="D452" s="227" t="s">
        <v>297</v>
      </c>
      <c r="E452" s="228" t="s">
        <v>1183</v>
      </c>
      <c r="F452" s="229" t="s">
        <v>1184</v>
      </c>
      <c r="G452" s="230" t="s">
        <v>338</v>
      </c>
      <c r="H452" s="231">
        <v>35</v>
      </c>
      <c r="I452" s="232"/>
      <c r="J452" s="233">
        <f>ROUND(I452*H452,2)</f>
        <v>0</v>
      </c>
      <c r="K452" s="229" t="s">
        <v>167</v>
      </c>
      <c r="L452" s="234"/>
      <c r="M452" s="235" t="s">
        <v>5</v>
      </c>
      <c r="N452" s="236" t="s">
        <v>43</v>
      </c>
      <c r="O452" s="42"/>
      <c r="P452" s="191">
        <f>O452*H452</f>
        <v>0</v>
      </c>
      <c r="Q452" s="191">
        <v>4.2000000000000003E-2</v>
      </c>
      <c r="R452" s="191">
        <f>Q452*H452</f>
        <v>1.4700000000000002</v>
      </c>
      <c r="S452" s="191">
        <v>0</v>
      </c>
      <c r="T452" s="192">
        <f>S452*H452</f>
        <v>0</v>
      </c>
      <c r="AR452" s="24" t="s">
        <v>222</v>
      </c>
      <c r="AT452" s="24" t="s">
        <v>297</v>
      </c>
      <c r="AU452" s="24" t="s">
        <v>83</v>
      </c>
      <c r="AY452" s="24" t="s">
        <v>161</v>
      </c>
      <c r="BE452" s="193">
        <f>IF(N452="základní",J452,0)</f>
        <v>0</v>
      </c>
      <c r="BF452" s="193">
        <f>IF(N452="snížená",J452,0)</f>
        <v>0</v>
      </c>
      <c r="BG452" s="193">
        <f>IF(N452="zákl. přenesená",J452,0)</f>
        <v>0</v>
      </c>
      <c r="BH452" s="193">
        <f>IF(N452="sníž. přenesená",J452,0)</f>
        <v>0</v>
      </c>
      <c r="BI452" s="193">
        <f>IF(N452="nulová",J452,0)</f>
        <v>0</v>
      </c>
      <c r="BJ452" s="24" t="s">
        <v>80</v>
      </c>
      <c r="BK452" s="193">
        <f>ROUND(I452*H452,2)</f>
        <v>0</v>
      </c>
      <c r="BL452" s="24" t="s">
        <v>168</v>
      </c>
      <c r="BM452" s="24" t="s">
        <v>1185</v>
      </c>
    </row>
    <row r="453" spans="2:65" s="12" customFormat="1" ht="13.5">
      <c r="B453" s="198"/>
      <c r="D453" s="199" t="s">
        <v>172</v>
      </c>
      <c r="E453" s="200" t="s">
        <v>5</v>
      </c>
      <c r="F453" s="201" t="s">
        <v>1186</v>
      </c>
      <c r="H453" s="202">
        <v>35</v>
      </c>
      <c r="I453" s="203"/>
      <c r="L453" s="198"/>
      <c r="M453" s="204"/>
      <c r="N453" s="205"/>
      <c r="O453" s="205"/>
      <c r="P453" s="205"/>
      <c r="Q453" s="205"/>
      <c r="R453" s="205"/>
      <c r="S453" s="205"/>
      <c r="T453" s="206"/>
      <c r="AT453" s="207" t="s">
        <v>172</v>
      </c>
      <c r="AU453" s="207" t="s">
        <v>83</v>
      </c>
      <c r="AV453" s="12" t="s">
        <v>83</v>
      </c>
      <c r="AW453" s="12" t="s">
        <v>35</v>
      </c>
      <c r="AX453" s="12" t="s">
        <v>80</v>
      </c>
      <c r="AY453" s="207" t="s">
        <v>161</v>
      </c>
    </row>
    <row r="454" spans="2:65" s="1" customFormat="1" ht="22.5" customHeight="1">
      <c r="B454" s="181"/>
      <c r="C454" s="227" t="s">
        <v>486</v>
      </c>
      <c r="D454" s="227" t="s">
        <v>297</v>
      </c>
      <c r="E454" s="228" t="s">
        <v>1187</v>
      </c>
      <c r="F454" s="229" t="s">
        <v>1188</v>
      </c>
      <c r="G454" s="230" t="s">
        <v>338</v>
      </c>
      <c r="H454" s="231">
        <v>2</v>
      </c>
      <c r="I454" s="232"/>
      <c r="J454" s="233">
        <f>ROUND(I454*H454,2)</f>
        <v>0</v>
      </c>
      <c r="K454" s="229" t="s">
        <v>167</v>
      </c>
      <c r="L454" s="234"/>
      <c r="M454" s="235" t="s">
        <v>5</v>
      </c>
      <c r="N454" s="236" t="s">
        <v>43</v>
      </c>
      <c r="O454" s="42"/>
      <c r="P454" s="191">
        <f>O454*H454</f>
        <v>0</v>
      </c>
      <c r="Q454" s="191">
        <v>3.5000000000000003E-2</v>
      </c>
      <c r="R454" s="191">
        <f>Q454*H454</f>
        <v>7.0000000000000007E-2</v>
      </c>
      <c r="S454" s="191">
        <v>0</v>
      </c>
      <c r="T454" s="192">
        <f>S454*H454</f>
        <v>0</v>
      </c>
      <c r="AR454" s="24" t="s">
        <v>222</v>
      </c>
      <c r="AT454" s="24" t="s">
        <v>297</v>
      </c>
      <c r="AU454" s="24" t="s">
        <v>83</v>
      </c>
      <c r="AY454" s="24" t="s">
        <v>161</v>
      </c>
      <c r="BE454" s="193">
        <f>IF(N454="základní",J454,0)</f>
        <v>0</v>
      </c>
      <c r="BF454" s="193">
        <f>IF(N454="snížená",J454,0)</f>
        <v>0</v>
      </c>
      <c r="BG454" s="193">
        <f>IF(N454="zákl. přenesená",J454,0)</f>
        <v>0</v>
      </c>
      <c r="BH454" s="193">
        <f>IF(N454="sníž. přenesená",J454,0)</f>
        <v>0</v>
      </c>
      <c r="BI454" s="193">
        <f>IF(N454="nulová",J454,0)</f>
        <v>0</v>
      </c>
      <c r="BJ454" s="24" t="s">
        <v>80</v>
      </c>
      <c r="BK454" s="193">
        <f>ROUND(I454*H454,2)</f>
        <v>0</v>
      </c>
      <c r="BL454" s="24" t="s">
        <v>168</v>
      </c>
      <c r="BM454" s="24" t="s">
        <v>1189</v>
      </c>
    </row>
    <row r="455" spans="2:65" s="12" customFormat="1" ht="13.5">
      <c r="B455" s="198"/>
      <c r="D455" s="199" t="s">
        <v>172</v>
      </c>
      <c r="E455" s="200" t="s">
        <v>5</v>
      </c>
      <c r="F455" s="201" t="s">
        <v>1190</v>
      </c>
      <c r="H455" s="202">
        <v>2</v>
      </c>
      <c r="I455" s="203"/>
      <c r="L455" s="198"/>
      <c r="M455" s="204"/>
      <c r="N455" s="205"/>
      <c r="O455" s="205"/>
      <c r="P455" s="205"/>
      <c r="Q455" s="205"/>
      <c r="R455" s="205"/>
      <c r="S455" s="205"/>
      <c r="T455" s="206"/>
      <c r="AT455" s="207" t="s">
        <v>172</v>
      </c>
      <c r="AU455" s="207" t="s">
        <v>83</v>
      </c>
      <c r="AV455" s="12" t="s">
        <v>83</v>
      </c>
      <c r="AW455" s="12" t="s">
        <v>35</v>
      </c>
      <c r="AX455" s="12" t="s">
        <v>80</v>
      </c>
      <c r="AY455" s="207" t="s">
        <v>161</v>
      </c>
    </row>
    <row r="456" spans="2:65" s="1" customFormat="1" ht="22.5" customHeight="1">
      <c r="B456" s="181"/>
      <c r="C456" s="227" t="s">
        <v>490</v>
      </c>
      <c r="D456" s="227" t="s">
        <v>297</v>
      </c>
      <c r="E456" s="228" t="s">
        <v>1191</v>
      </c>
      <c r="F456" s="229" t="s">
        <v>1192</v>
      </c>
      <c r="G456" s="230" t="s">
        <v>338</v>
      </c>
      <c r="H456" s="231">
        <v>10</v>
      </c>
      <c r="I456" s="232"/>
      <c r="J456" s="233">
        <f>ROUND(I456*H456,2)</f>
        <v>0</v>
      </c>
      <c r="K456" s="229" t="s">
        <v>167</v>
      </c>
      <c r="L456" s="234"/>
      <c r="M456" s="235" t="s">
        <v>5</v>
      </c>
      <c r="N456" s="236" t="s">
        <v>43</v>
      </c>
      <c r="O456" s="42"/>
      <c r="P456" s="191">
        <f>O456*H456</f>
        <v>0</v>
      </c>
      <c r="Q456" s="191">
        <v>2.1399999999999999E-2</v>
      </c>
      <c r="R456" s="191">
        <f>Q456*H456</f>
        <v>0.214</v>
      </c>
      <c r="S456" s="191">
        <v>0</v>
      </c>
      <c r="T456" s="192">
        <f>S456*H456</f>
        <v>0</v>
      </c>
      <c r="AR456" s="24" t="s">
        <v>222</v>
      </c>
      <c r="AT456" s="24" t="s">
        <v>297</v>
      </c>
      <c r="AU456" s="24" t="s">
        <v>83</v>
      </c>
      <c r="AY456" s="24" t="s">
        <v>161</v>
      </c>
      <c r="BE456" s="193">
        <f>IF(N456="základní",J456,0)</f>
        <v>0</v>
      </c>
      <c r="BF456" s="193">
        <f>IF(N456="snížená",J456,0)</f>
        <v>0</v>
      </c>
      <c r="BG456" s="193">
        <f>IF(N456="zákl. přenesená",J456,0)</f>
        <v>0</v>
      </c>
      <c r="BH456" s="193">
        <f>IF(N456="sníž. přenesená",J456,0)</f>
        <v>0</v>
      </c>
      <c r="BI456" s="193">
        <f>IF(N456="nulová",J456,0)</f>
        <v>0</v>
      </c>
      <c r="BJ456" s="24" t="s">
        <v>80</v>
      </c>
      <c r="BK456" s="193">
        <f>ROUND(I456*H456,2)</f>
        <v>0</v>
      </c>
      <c r="BL456" s="24" t="s">
        <v>168</v>
      </c>
      <c r="BM456" s="24" t="s">
        <v>1193</v>
      </c>
    </row>
    <row r="457" spans="2:65" s="12" customFormat="1" ht="13.5">
      <c r="B457" s="198"/>
      <c r="D457" s="199" t="s">
        <v>172</v>
      </c>
      <c r="E457" s="200" t="s">
        <v>5</v>
      </c>
      <c r="F457" s="201" t="s">
        <v>1026</v>
      </c>
      <c r="H457" s="202">
        <v>10</v>
      </c>
      <c r="I457" s="203"/>
      <c r="L457" s="198"/>
      <c r="M457" s="204"/>
      <c r="N457" s="205"/>
      <c r="O457" s="205"/>
      <c r="P457" s="205"/>
      <c r="Q457" s="205"/>
      <c r="R457" s="205"/>
      <c r="S457" s="205"/>
      <c r="T457" s="206"/>
      <c r="AT457" s="207" t="s">
        <v>172</v>
      </c>
      <c r="AU457" s="207" t="s">
        <v>83</v>
      </c>
      <c r="AV457" s="12" t="s">
        <v>83</v>
      </c>
      <c r="AW457" s="12" t="s">
        <v>35</v>
      </c>
      <c r="AX457" s="12" t="s">
        <v>80</v>
      </c>
      <c r="AY457" s="207" t="s">
        <v>161</v>
      </c>
    </row>
    <row r="458" spans="2:65" s="1" customFormat="1" ht="22.5" customHeight="1">
      <c r="B458" s="181"/>
      <c r="C458" s="227" t="s">
        <v>494</v>
      </c>
      <c r="D458" s="227" t="s">
        <v>297</v>
      </c>
      <c r="E458" s="228" t="s">
        <v>1194</v>
      </c>
      <c r="F458" s="229" t="s">
        <v>1195</v>
      </c>
      <c r="G458" s="230" t="s">
        <v>338</v>
      </c>
      <c r="H458" s="231">
        <v>10</v>
      </c>
      <c r="I458" s="232"/>
      <c r="J458" s="233">
        <f>ROUND(I458*H458,2)</f>
        <v>0</v>
      </c>
      <c r="K458" s="229" t="s">
        <v>167</v>
      </c>
      <c r="L458" s="234"/>
      <c r="M458" s="235" t="s">
        <v>5</v>
      </c>
      <c r="N458" s="236" t="s">
        <v>43</v>
      </c>
      <c r="O458" s="42"/>
      <c r="P458" s="191">
        <f>O458*H458</f>
        <v>0</v>
      </c>
      <c r="Q458" s="191">
        <v>1.4500000000000001E-2</v>
      </c>
      <c r="R458" s="191">
        <f>Q458*H458</f>
        <v>0.14500000000000002</v>
      </c>
      <c r="S458" s="191">
        <v>0</v>
      </c>
      <c r="T458" s="192">
        <f>S458*H458</f>
        <v>0</v>
      </c>
      <c r="AR458" s="24" t="s">
        <v>222</v>
      </c>
      <c r="AT458" s="24" t="s">
        <v>297</v>
      </c>
      <c r="AU458" s="24" t="s">
        <v>83</v>
      </c>
      <c r="AY458" s="24" t="s">
        <v>161</v>
      </c>
      <c r="BE458" s="193">
        <f>IF(N458="základní",J458,0)</f>
        <v>0</v>
      </c>
      <c r="BF458" s="193">
        <f>IF(N458="snížená",J458,0)</f>
        <v>0</v>
      </c>
      <c r="BG458" s="193">
        <f>IF(N458="zákl. přenesená",J458,0)</f>
        <v>0</v>
      </c>
      <c r="BH458" s="193">
        <f>IF(N458="sníž. přenesená",J458,0)</f>
        <v>0</v>
      </c>
      <c r="BI458" s="193">
        <f>IF(N458="nulová",J458,0)</f>
        <v>0</v>
      </c>
      <c r="BJ458" s="24" t="s">
        <v>80</v>
      </c>
      <c r="BK458" s="193">
        <f>ROUND(I458*H458,2)</f>
        <v>0</v>
      </c>
      <c r="BL458" s="24" t="s">
        <v>168</v>
      </c>
      <c r="BM458" s="24" t="s">
        <v>1196</v>
      </c>
    </row>
    <row r="459" spans="2:65" s="12" customFormat="1" ht="13.5">
      <c r="B459" s="198"/>
      <c r="D459" s="199" t="s">
        <v>172</v>
      </c>
      <c r="E459" s="200" t="s">
        <v>5</v>
      </c>
      <c r="F459" s="201" t="s">
        <v>1026</v>
      </c>
      <c r="H459" s="202">
        <v>10</v>
      </c>
      <c r="I459" s="203"/>
      <c r="L459" s="198"/>
      <c r="M459" s="204"/>
      <c r="N459" s="205"/>
      <c r="O459" s="205"/>
      <c r="P459" s="205"/>
      <c r="Q459" s="205"/>
      <c r="R459" s="205"/>
      <c r="S459" s="205"/>
      <c r="T459" s="206"/>
      <c r="AT459" s="207" t="s">
        <v>172</v>
      </c>
      <c r="AU459" s="207" t="s">
        <v>83</v>
      </c>
      <c r="AV459" s="12" t="s">
        <v>83</v>
      </c>
      <c r="AW459" s="12" t="s">
        <v>35</v>
      </c>
      <c r="AX459" s="12" t="s">
        <v>80</v>
      </c>
      <c r="AY459" s="207" t="s">
        <v>161</v>
      </c>
    </row>
    <row r="460" spans="2:65" s="1" customFormat="1" ht="31.5" customHeight="1">
      <c r="B460" s="181"/>
      <c r="C460" s="182" t="s">
        <v>498</v>
      </c>
      <c r="D460" s="182" t="s">
        <v>163</v>
      </c>
      <c r="E460" s="183" t="s">
        <v>979</v>
      </c>
      <c r="F460" s="184" t="s">
        <v>980</v>
      </c>
      <c r="G460" s="185" t="s">
        <v>338</v>
      </c>
      <c r="H460" s="186">
        <v>28</v>
      </c>
      <c r="I460" s="187"/>
      <c r="J460" s="188">
        <f>ROUND(I460*H460,2)</f>
        <v>0</v>
      </c>
      <c r="K460" s="184" t="s">
        <v>167</v>
      </c>
      <c r="L460" s="41"/>
      <c r="M460" s="189" t="s">
        <v>5</v>
      </c>
      <c r="N460" s="190" t="s">
        <v>43</v>
      </c>
      <c r="O460" s="42"/>
      <c r="P460" s="191">
        <f>O460*H460</f>
        <v>0</v>
      </c>
      <c r="Q460" s="191">
        <v>0</v>
      </c>
      <c r="R460" s="191">
        <f>Q460*H460</f>
        <v>0</v>
      </c>
      <c r="S460" s="191">
        <v>0</v>
      </c>
      <c r="T460" s="192">
        <f>S460*H460</f>
        <v>0</v>
      </c>
      <c r="AR460" s="24" t="s">
        <v>168</v>
      </c>
      <c r="AT460" s="24" t="s">
        <v>163</v>
      </c>
      <c r="AU460" s="24" t="s">
        <v>83</v>
      </c>
      <c r="AY460" s="24" t="s">
        <v>161</v>
      </c>
      <c r="BE460" s="193">
        <f>IF(N460="základní",J460,0)</f>
        <v>0</v>
      </c>
      <c r="BF460" s="193">
        <f>IF(N460="snížená",J460,0)</f>
        <v>0</v>
      </c>
      <c r="BG460" s="193">
        <f>IF(N460="zákl. přenesená",J460,0)</f>
        <v>0</v>
      </c>
      <c r="BH460" s="193">
        <f>IF(N460="sníž. přenesená",J460,0)</f>
        <v>0</v>
      </c>
      <c r="BI460" s="193">
        <f>IF(N460="nulová",J460,0)</f>
        <v>0</v>
      </c>
      <c r="BJ460" s="24" t="s">
        <v>80</v>
      </c>
      <c r="BK460" s="193">
        <f>ROUND(I460*H460,2)</f>
        <v>0</v>
      </c>
      <c r="BL460" s="24" t="s">
        <v>168</v>
      </c>
      <c r="BM460" s="24" t="s">
        <v>1197</v>
      </c>
    </row>
    <row r="461" spans="2:65" s="1" customFormat="1" ht="27">
      <c r="B461" s="41"/>
      <c r="D461" s="194" t="s">
        <v>170</v>
      </c>
      <c r="F461" s="195" t="s">
        <v>982</v>
      </c>
      <c r="I461" s="196"/>
      <c r="L461" s="41"/>
      <c r="M461" s="197"/>
      <c r="N461" s="42"/>
      <c r="O461" s="42"/>
      <c r="P461" s="42"/>
      <c r="Q461" s="42"/>
      <c r="R461" s="42"/>
      <c r="S461" s="42"/>
      <c r="T461" s="70"/>
      <c r="AT461" s="24" t="s">
        <v>170</v>
      </c>
      <c r="AU461" s="24" t="s">
        <v>83</v>
      </c>
    </row>
    <row r="462" spans="2:65" s="12" customFormat="1" ht="13.5">
      <c r="B462" s="198"/>
      <c r="D462" s="199" t="s">
        <v>172</v>
      </c>
      <c r="E462" s="200" t="s">
        <v>5</v>
      </c>
      <c r="F462" s="201" t="s">
        <v>1198</v>
      </c>
      <c r="H462" s="202">
        <v>28</v>
      </c>
      <c r="I462" s="203"/>
      <c r="L462" s="198"/>
      <c r="M462" s="204"/>
      <c r="N462" s="205"/>
      <c r="O462" s="205"/>
      <c r="P462" s="205"/>
      <c r="Q462" s="205"/>
      <c r="R462" s="205"/>
      <c r="S462" s="205"/>
      <c r="T462" s="206"/>
      <c r="AT462" s="207" t="s">
        <v>172</v>
      </c>
      <c r="AU462" s="207" t="s">
        <v>83</v>
      </c>
      <c r="AV462" s="12" t="s">
        <v>83</v>
      </c>
      <c r="AW462" s="12" t="s">
        <v>35</v>
      </c>
      <c r="AX462" s="12" t="s">
        <v>80</v>
      </c>
      <c r="AY462" s="207" t="s">
        <v>161</v>
      </c>
    </row>
    <row r="463" spans="2:65" s="1" customFormat="1" ht="22.5" customHeight="1">
      <c r="B463" s="181"/>
      <c r="C463" s="227" t="s">
        <v>502</v>
      </c>
      <c r="D463" s="227" t="s">
        <v>297</v>
      </c>
      <c r="E463" s="228" t="s">
        <v>984</v>
      </c>
      <c r="F463" s="229" t="s">
        <v>985</v>
      </c>
      <c r="G463" s="230" t="s">
        <v>338</v>
      </c>
      <c r="H463" s="231">
        <v>28</v>
      </c>
      <c r="I463" s="232"/>
      <c r="J463" s="233">
        <f>ROUND(I463*H463,2)</f>
        <v>0</v>
      </c>
      <c r="K463" s="229" t="s">
        <v>167</v>
      </c>
      <c r="L463" s="234"/>
      <c r="M463" s="235" t="s">
        <v>5</v>
      </c>
      <c r="N463" s="236" t="s">
        <v>43</v>
      </c>
      <c r="O463" s="42"/>
      <c r="P463" s="191">
        <f>O463*H463</f>
        <v>0</v>
      </c>
      <c r="Q463" s="191">
        <v>6.4999999999999997E-4</v>
      </c>
      <c r="R463" s="191">
        <f>Q463*H463</f>
        <v>1.8200000000000001E-2</v>
      </c>
      <c r="S463" s="191">
        <v>0</v>
      </c>
      <c r="T463" s="192">
        <f>S463*H463</f>
        <v>0</v>
      </c>
      <c r="AR463" s="24" t="s">
        <v>222</v>
      </c>
      <c r="AT463" s="24" t="s">
        <v>297</v>
      </c>
      <c r="AU463" s="24" t="s">
        <v>83</v>
      </c>
      <c r="AY463" s="24" t="s">
        <v>161</v>
      </c>
      <c r="BE463" s="193">
        <f>IF(N463="základní",J463,0)</f>
        <v>0</v>
      </c>
      <c r="BF463" s="193">
        <f>IF(N463="snížená",J463,0)</f>
        <v>0</v>
      </c>
      <c r="BG463" s="193">
        <f>IF(N463="zákl. přenesená",J463,0)</f>
        <v>0</v>
      </c>
      <c r="BH463" s="193">
        <f>IF(N463="sníž. přenesená",J463,0)</f>
        <v>0</v>
      </c>
      <c r="BI463" s="193">
        <f>IF(N463="nulová",J463,0)</f>
        <v>0</v>
      </c>
      <c r="BJ463" s="24" t="s">
        <v>80</v>
      </c>
      <c r="BK463" s="193">
        <f>ROUND(I463*H463,2)</f>
        <v>0</v>
      </c>
      <c r="BL463" s="24" t="s">
        <v>168</v>
      </c>
      <c r="BM463" s="24" t="s">
        <v>1199</v>
      </c>
    </row>
    <row r="464" spans="2:65" s="12" customFormat="1" ht="13.5">
      <c r="B464" s="198"/>
      <c r="D464" s="199" t="s">
        <v>172</v>
      </c>
      <c r="E464" s="200" t="s">
        <v>5</v>
      </c>
      <c r="F464" s="201" t="s">
        <v>1198</v>
      </c>
      <c r="H464" s="202">
        <v>28</v>
      </c>
      <c r="I464" s="203"/>
      <c r="L464" s="198"/>
      <c r="M464" s="204"/>
      <c r="N464" s="205"/>
      <c r="O464" s="205"/>
      <c r="P464" s="205"/>
      <c r="Q464" s="205"/>
      <c r="R464" s="205"/>
      <c r="S464" s="205"/>
      <c r="T464" s="206"/>
      <c r="AT464" s="207" t="s">
        <v>172</v>
      </c>
      <c r="AU464" s="207" t="s">
        <v>83</v>
      </c>
      <c r="AV464" s="12" t="s">
        <v>83</v>
      </c>
      <c r="AW464" s="12" t="s">
        <v>35</v>
      </c>
      <c r="AX464" s="12" t="s">
        <v>80</v>
      </c>
      <c r="AY464" s="207" t="s">
        <v>161</v>
      </c>
    </row>
    <row r="465" spans="2:65" s="1" customFormat="1" ht="22.5" customHeight="1">
      <c r="B465" s="181"/>
      <c r="C465" s="227" t="s">
        <v>506</v>
      </c>
      <c r="D465" s="227" t="s">
        <v>297</v>
      </c>
      <c r="E465" s="228" t="s">
        <v>1200</v>
      </c>
      <c r="F465" s="229" t="s">
        <v>1201</v>
      </c>
      <c r="G465" s="230" t="s">
        <v>338</v>
      </c>
      <c r="H465" s="231">
        <v>18</v>
      </c>
      <c r="I465" s="232"/>
      <c r="J465" s="233">
        <f>ROUND(I465*H465,2)</f>
        <v>0</v>
      </c>
      <c r="K465" s="229" t="s">
        <v>167</v>
      </c>
      <c r="L465" s="234"/>
      <c r="M465" s="235" t="s">
        <v>5</v>
      </c>
      <c r="N465" s="236" t="s">
        <v>43</v>
      </c>
      <c r="O465" s="42"/>
      <c r="P465" s="191">
        <f>O465*H465</f>
        <v>0</v>
      </c>
      <c r="Q465" s="191">
        <v>2.9E-4</v>
      </c>
      <c r="R465" s="191">
        <f>Q465*H465</f>
        <v>5.2199999999999998E-3</v>
      </c>
      <c r="S465" s="191">
        <v>0</v>
      </c>
      <c r="T465" s="192">
        <f>S465*H465</f>
        <v>0</v>
      </c>
      <c r="AR465" s="24" t="s">
        <v>222</v>
      </c>
      <c r="AT465" s="24" t="s">
        <v>297</v>
      </c>
      <c r="AU465" s="24" t="s">
        <v>83</v>
      </c>
      <c r="AY465" s="24" t="s">
        <v>161</v>
      </c>
      <c r="BE465" s="193">
        <f>IF(N465="základní",J465,0)</f>
        <v>0</v>
      </c>
      <c r="BF465" s="193">
        <f>IF(N465="snížená",J465,0)</f>
        <v>0</v>
      </c>
      <c r="BG465" s="193">
        <f>IF(N465="zákl. přenesená",J465,0)</f>
        <v>0</v>
      </c>
      <c r="BH465" s="193">
        <f>IF(N465="sníž. přenesená",J465,0)</f>
        <v>0</v>
      </c>
      <c r="BI465" s="193">
        <f>IF(N465="nulová",J465,0)</f>
        <v>0</v>
      </c>
      <c r="BJ465" s="24" t="s">
        <v>80</v>
      </c>
      <c r="BK465" s="193">
        <f>ROUND(I465*H465,2)</f>
        <v>0</v>
      </c>
      <c r="BL465" s="24" t="s">
        <v>168</v>
      </c>
      <c r="BM465" s="24" t="s">
        <v>1202</v>
      </c>
    </row>
    <row r="466" spans="2:65" s="12" customFormat="1" ht="13.5">
      <c r="B466" s="198"/>
      <c r="D466" s="199" t="s">
        <v>172</v>
      </c>
      <c r="E466" s="200" t="s">
        <v>5</v>
      </c>
      <c r="F466" s="201" t="s">
        <v>1203</v>
      </c>
      <c r="H466" s="202">
        <v>18</v>
      </c>
      <c r="I466" s="203"/>
      <c r="L466" s="198"/>
      <c r="M466" s="204"/>
      <c r="N466" s="205"/>
      <c r="O466" s="205"/>
      <c r="P466" s="205"/>
      <c r="Q466" s="205"/>
      <c r="R466" s="205"/>
      <c r="S466" s="205"/>
      <c r="T466" s="206"/>
      <c r="AT466" s="207" t="s">
        <v>172</v>
      </c>
      <c r="AU466" s="207" t="s">
        <v>83</v>
      </c>
      <c r="AV466" s="12" t="s">
        <v>83</v>
      </c>
      <c r="AW466" s="12" t="s">
        <v>35</v>
      </c>
      <c r="AX466" s="12" t="s">
        <v>80</v>
      </c>
      <c r="AY466" s="207" t="s">
        <v>161</v>
      </c>
    </row>
    <row r="467" spans="2:65" s="1" customFormat="1" ht="31.5" customHeight="1">
      <c r="B467" s="181"/>
      <c r="C467" s="182" t="s">
        <v>510</v>
      </c>
      <c r="D467" s="182" t="s">
        <v>163</v>
      </c>
      <c r="E467" s="183" t="s">
        <v>1204</v>
      </c>
      <c r="F467" s="184" t="s">
        <v>1205</v>
      </c>
      <c r="G467" s="185" t="s">
        <v>338</v>
      </c>
      <c r="H467" s="186">
        <v>13</v>
      </c>
      <c r="I467" s="187"/>
      <c r="J467" s="188">
        <f>ROUND(I467*H467,2)</f>
        <v>0</v>
      </c>
      <c r="K467" s="184" t="s">
        <v>167</v>
      </c>
      <c r="L467" s="41"/>
      <c r="M467" s="189" t="s">
        <v>5</v>
      </c>
      <c r="N467" s="190" t="s">
        <v>43</v>
      </c>
      <c r="O467" s="42"/>
      <c r="P467" s="191">
        <f>O467*H467</f>
        <v>0</v>
      </c>
      <c r="Q467" s="191">
        <v>1E-4</v>
      </c>
      <c r="R467" s="191">
        <f>Q467*H467</f>
        <v>1.3000000000000002E-3</v>
      </c>
      <c r="S467" s="191">
        <v>0</v>
      </c>
      <c r="T467" s="192">
        <f>S467*H467</f>
        <v>0</v>
      </c>
      <c r="AR467" s="24" t="s">
        <v>168</v>
      </c>
      <c r="AT467" s="24" t="s">
        <v>163</v>
      </c>
      <c r="AU467" s="24" t="s">
        <v>83</v>
      </c>
      <c r="AY467" s="24" t="s">
        <v>161</v>
      </c>
      <c r="BE467" s="193">
        <f>IF(N467="základní",J467,0)</f>
        <v>0</v>
      </c>
      <c r="BF467" s="193">
        <f>IF(N467="snížená",J467,0)</f>
        <v>0</v>
      </c>
      <c r="BG467" s="193">
        <f>IF(N467="zákl. přenesená",J467,0)</f>
        <v>0</v>
      </c>
      <c r="BH467" s="193">
        <f>IF(N467="sníž. přenesená",J467,0)</f>
        <v>0</v>
      </c>
      <c r="BI467" s="193">
        <f>IF(N467="nulová",J467,0)</f>
        <v>0</v>
      </c>
      <c r="BJ467" s="24" t="s">
        <v>80</v>
      </c>
      <c r="BK467" s="193">
        <f>ROUND(I467*H467,2)</f>
        <v>0</v>
      </c>
      <c r="BL467" s="24" t="s">
        <v>168</v>
      </c>
      <c r="BM467" s="24" t="s">
        <v>1206</v>
      </c>
    </row>
    <row r="468" spans="2:65" s="1" customFormat="1" ht="54">
      <c r="B468" s="41"/>
      <c r="D468" s="194" t="s">
        <v>170</v>
      </c>
      <c r="F468" s="195" t="s">
        <v>857</v>
      </c>
      <c r="I468" s="196"/>
      <c r="L468" s="41"/>
      <c r="M468" s="197"/>
      <c r="N468" s="42"/>
      <c r="O468" s="42"/>
      <c r="P468" s="42"/>
      <c r="Q468" s="42"/>
      <c r="R468" s="42"/>
      <c r="S468" s="42"/>
      <c r="T468" s="70"/>
      <c r="AT468" s="24" t="s">
        <v>170</v>
      </c>
      <c r="AU468" s="24" t="s">
        <v>83</v>
      </c>
    </row>
    <row r="469" spans="2:65" s="12" customFormat="1" ht="13.5">
      <c r="B469" s="198"/>
      <c r="D469" s="199" t="s">
        <v>172</v>
      </c>
      <c r="E469" s="200" t="s">
        <v>5</v>
      </c>
      <c r="F469" s="201" t="s">
        <v>1207</v>
      </c>
      <c r="H469" s="202">
        <v>13</v>
      </c>
      <c r="I469" s="203"/>
      <c r="L469" s="198"/>
      <c r="M469" s="204"/>
      <c r="N469" s="205"/>
      <c r="O469" s="205"/>
      <c r="P469" s="205"/>
      <c r="Q469" s="205"/>
      <c r="R469" s="205"/>
      <c r="S469" s="205"/>
      <c r="T469" s="206"/>
      <c r="AT469" s="207" t="s">
        <v>172</v>
      </c>
      <c r="AU469" s="207" t="s">
        <v>83</v>
      </c>
      <c r="AV469" s="12" t="s">
        <v>83</v>
      </c>
      <c r="AW469" s="12" t="s">
        <v>35</v>
      </c>
      <c r="AX469" s="12" t="s">
        <v>80</v>
      </c>
      <c r="AY469" s="207" t="s">
        <v>161</v>
      </c>
    </row>
    <row r="470" spans="2:65" s="1" customFormat="1" ht="22.5" customHeight="1">
      <c r="B470" s="181"/>
      <c r="C470" s="227" t="s">
        <v>515</v>
      </c>
      <c r="D470" s="227" t="s">
        <v>297</v>
      </c>
      <c r="E470" s="228" t="s">
        <v>1208</v>
      </c>
      <c r="F470" s="229" t="s">
        <v>1209</v>
      </c>
      <c r="G470" s="230" t="s">
        <v>338</v>
      </c>
      <c r="H470" s="231">
        <v>13</v>
      </c>
      <c r="I470" s="232"/>
      <c r="J470" s="233">
        <f>ROUND(I470*H470,2)</f>
        <v>0</v>
      </c>
      <c r="K470" s="229" t="s">
        <v>167</v>
      </c>
      <c r="L470" s="234"/>
      <c r="M470" s="235" t="s">
        <v>5</v>
      </c>
      <c r="N470" s="236" t="s">
        <v>43</v>
      </c>
      <c r="O470" s="42"/>
      <c r="P470" s="191">
        <f>O470*H470</f>
        <v>0</v>
      </c>
      <c r="Q470" s="191">
        <v>4.7999999999999996E-3</v>
      </c>
      <c r="R470" s="191">
        <f>Q470*H470</f>
        <v>6.2399999999999997E-2</v>
      </c>
      <c r="S470" s="191">
        <v>0</v>
      </c>
      <c r="T470" s="192">
        <f>S470*H470</f>
        <v>0</v>
      </c>
      <c r="AR470" s="24" t="s">
        <v>222</v>
      </c>
      <c r="AT470" s="24" t="s">
        <v>297</v>
      </c>
      <c r="AU470" s="24" t="s">
        <v>83</v>
      </c>
      <c r="AY470" s="24" t="s">
        <v>161</v>
      </c>
      <c r="BE470" s="193">
        <f>IF(N470="základní",J470,0)</f>
        <v>0</v>
      </c>
      <c r="BF470" s="193">
        <f>IF(N470="snížená",J470,0)</f>
        <v>0</v>
      </c>
      <c r="BG470" s="193">
        <f>IF(N470="zákl. přenesená",J470,0)</f>
        <v>0</v>
      </c>
      <c r="BH470" s="193">
        <f>IF(N470="sníž. přenesená",J470,0)</f>
        <v>0</v>
      </c>
      <c r="BI470" s="193">
        <f>IF(N470="nulová",J470,0)</f>
        <v>0</v>
      </c>
      <c r="BJ470" s="24" t="s">
        <v>80</v>
      </c>
      <c r="BK470" s="193">
        <f>ROUND(I470*H470,2)</f>
        <v>0</v>
      </c>
      <c r="BL470" s="24" t="s">
        <v>168</v>
      </c>
      <c r="BM470" s="24" t="s">
        <v>1210</v>
      </c>
    </row>
    <row r="471" spans="2:65" s="12" customFormat="1" ht="13.5">
      <c r="B471" s="198"/>
      <c r="D471" s="199" t="s">
        <v>172</v>
      </c>
      <c r="E471" s="200" t="s">
        <v>5</v>
      </c>
      <c r="F471" s="201" t="s">
        <v>1211</v>
      </c>
      <c r="H471" s="202">
        <v>13</v>
      </c>
      <c r="I471" s="203"/>
      <c r="L471" s="198"/>
      <c r="M471" s="204"/>
      <c r="N471" s="205"/>
      <c r="O471" s="205"/>
      <c r="P471" s="205"/>
      <c r="Q471" s="205"/>
      <c r="R471" s="205"/>
      <c r="S471" s="205"/>
      <c r="T471" s="206"/>
      <c r="AT471" s="207" t="s">
        <v>172</v>
      </c>
      <c r="AU471" s="207" t="s">
        <v>83</v>
      </c>
      <c r="AV471" s="12" t="s">
        <v>83</v>
      </c>
      <c r="AW471" s="12" t="s">
        <v>35</v>
      </c>
      <c r="AX471" s="12" t="s">
        <v>80</v>
      </c>
      <c r="AY471" s="207" t="s">
        <v>161</v>
      </c>
    </row>
    <row r="472" spans="2:65" s="1" customFormat="1" ht="22.5" customHeight="1">
      <c r="B472" s="181"/>
      <c r="C472" s="182" t="s">
        <v>519</v>
      </c>
      <c r="D472" s="182" t="s">
        <v>163</v>
      </c>
      <c r="E472" s="183" t="s">
        <v>1212</v>
      </c>
      <c r="F472" s="184" t="s">
        <v>1213</v>
      </c>
      <c r="G472" s="185" t="s">
        <v>338</v>
      </c>
      <c r="H472" s="186">
        <v>1</v>
      </c>
      <c r="I472" s="187"/>
      <c r="J472" s="188">
        <f>ROUND(I472*H472,2)</f>
        <v>0</v>
      </c>
      <c r="K472" s="184" t="s">
        <v>167</v>
      </c>
      <c r="L472" s="41"/>
      <c r="M472" s="189" t="s">
        <v>5</v>
      </c>
      <c r="N472" s="190" t="s">
        <v>43</v>
      </c>
      <c r="O472" s="42"/>
      <c r="P472" s="191">
        <f>O472*H472</f>
        <v>0</v>
      </c>
      <c r="Q472" s="191">
        <v>1.5100000000000001E-3</v>
      </c>
      <c r="R472" s="191">
        <f>Q472*H472</f>
        <v>1.5100000000000001E-3</v>
      </c>
      <c r="S472" s="191">
        <v>0</v>
      </c>
      <c r="T472" s="192">
        <f>S472*H472</f>
        <v>0</v>
      </c>
      <c r="AR472" s="24" t="s">
        <v>168</v>
      </c>
      <c r="AT472" s="24" t="s">
        <v>163</v>
      </c>
      <c r="AU472" s="24" t="s">
        <v>83</v>
      </c>
      <c r="AY472" s="24" t="s">
        <v>161</v>
      </c>
      <c r="BE472" s="193">
        <f>IF(N472="základní",J472,0)</f>
        <v>0</v>
      </c>
      <c r="BF472" s="193">
        <f>IF(N472="snížená",J472,0)</f>
        <v>0</v>
      </c>
      <c r="BG472" s="193">
        <f>IF(N472="zákl. přenesená",J472,0)</f>
        <v>0</v>
      </c>
      <c r="BH472" s="193">
        <f>IF(N472="sníž. přenesená",J472,0)</f>
        <v>0</v>
      </c>
      <c r="BI472" s="193">
        <f>IF(N472="nulová",J472,0)</f>
        <v>0</v>
      </c>
      <c r="BJ472" s="24" t="s">
        <v>80</v>
      </c>
      <c r="BK472" s="193">
        <f>ROUND(I472*H472,2)</f>
        <v>0</v>
      </c>
      <c r="BL472" s="24" t="s">
        <v>168</v>
      </c>
      <c r="BM472" s="24" t="s">
        <v>1214</v>
      </c>
    </row>
    <row r="473" spans="2:65" s="1" customFormat="1" ht="175.5">
      <c r="B473" s="41"/>
      <c r="D473" s="194" t="s">
        <v>170</v>
      </c>
      <c r="F473" s="195" t="s">
        <v>1215</v>
      </c>
      <c r="I473" s="196"/>
      <c r="L473" s="41"/>
      <c r="M473" s="197"/>
      <c r="N473" s="42"/>
      <c r="O473" s="42"/>
      <c r="P473" s="42"/>
      <c r="Q473" s="42"/>
      <c r="R473" s="42"/>
      <c r="S473" s="42"/>
      <c r="T473" s="70"/>
      <c r="AT473" s="24" t="s">
        <v>170</v>
      </c>
      <c r="AU473" s="24" t="s">
        <v>83</v>
      </c>
    </row>
    <row r="474" spans="2:65" s="12" customFormat="1" ht="13.5">
      <c r="B474" s="198"/>
      <c r="D474" s="199" t="s">
        <v>172</v>
      </c>
      <c r="E474" s="200" t="s">
        <v>5</v>
      </c>
      <c r="F474" s="201" t="s">
        <v>1216</v>
      </c>
      <c r="H474" s="202">
        <v>1</v>
      </c>
      <c r="I474" s="203"/>
      <c r="L474" s="198"/>
      <c r="M474" s="204"/>
      <c r="N474" s="205"/>
      <c r="O474" s="205"/>
      <c r="P474" s="205"/>
      <c r="Q474" s="205"/>
      <c r="R474" s="205"/>
      <c r="S474" s="205"/>
      <c r="T474" s="206"/>
      <c r="AT474" s="207" t="s">
        <v>172</v>
      </c>
      <c r="AU474" s="207" t="s">
        <v>83</v>
      </c>
      <c r="AV474" s="12" t="s">
        <v>83</v>
      </c>
      <c r="AW474" s="12" t="s">
        <v>35</v>
      </c>
      <c r="AX474" s="12" t="s">
        <v>80</v>
      </c>
      <c r="AY474" s="207" t="s">
        <v>161</v>
      </c>
    </row>
    <row r="475" spans="2:65" s="1" customFormat="1" ht="22.5" customHeight="1">
      <c r="B475" s="181"/>
      <c r="C475" s="227" t="s">
        <v>525</v>
      </c>
      <c r="D475" s="227" t="s">
        <v>297</v>
      </c>
      <c r="E475" s="228" t="s">
        <v>1217</v>
      </c>
      <c r="F475" s="229" t="s">
        <v>1218</v>
      </c>
      <c r="G475" s="230" t="s">
        <v>338</v>
      </c>
      <c r="H475" s="231">
        <v>1</v>
      </c>
      <c r="I475" s="232"/>
      <c r="J475" s="233">
        <f>ROUND(I475*H475,2)</f>
        <v>0</v>
      </c>
      <c r="K475" s="229" t="s">
        <v>167</v>
      </c>
      <c r="L475" s="234"/>
      <c r="M475" s="235" t="s">
        <v>5</v>
      </c>
      <c r="N475" s="236" t="s">
        <v>43</v>
      </c>
      <c r="O475" s="42"/>
      <c r="P475" s="191">
        <f>O475*H475</f>
        <v>0</v>
      </c>
      <c r="Q475" s="191">
        <v>2.5000000000000001E-2</v>
      </c>
      <c r="R475" s="191">
        <f>Q475*H475</f>
        <v>2.5000000000000001E-2</v>
      </c>
      <c r="S475" s="191">
        <v>0</v>
      </c>
      <c r="T475" s="192">
        <f>S475*H475</f>
        <v>0</v>
      </c>
      <c r="AR475" s="24" t="s">
        <v>222</v>
      </c>
      <c r="AT475" s="24" t="s">
        <v>297</v>
      </c>
      <c r="AU475" s="24" t="s">
        <v>83</v>
      </c>
      <c r="AY475" s="24" t="s">
        <v>161</v>
      </c>
      <c r="BE475" s="193">
        <f>IF(N475="základní",J475,0)</f>
        <v>0</v>
      </c>
      <c r="BF475" s="193">
        <f>IF(N475="snížená",J475,0)</f>
        <v>0</v>
      </c>
      <c r="BG475" s="193">
        <f>IF(N475="zákl. přenesená",J475,0)</f>
        <v>0</v>
      </c>
      <c r="BH475" s="193">
        <f>IF(N475="sníž. přenesená",J475,0)</f>
        <v>0</v>
      </c>
      <c r="BI475" s="193">
        <f>IF(N475="nulová",J475,0)</f>
        <v>0</v>
      </c>
      <c r="BJ475" s="24" t="s">
        <v>80</v>
      </c>
      <c r="BK475" s="193">
        <f>ROUND(I475*H475,2)</f>
        <v>0</v>
      </c>
      <c r="BL475" s="24" t="s">
        <v>168</v>
      </c>
      <c r="BM475" s="24" t="s">
        <v>1219</v>
      </c>
    </row>
    <row r="476" spans="2:65" s="12" customFormat="1" ht="13.5">
      <c r="B476" s="198"/>
      <c r="D476" s="199" t="s">
        <v>172</v>
      </c>
      <c r="E476" s="200" t="s">
        <v>5</v>
      </c>
      <c r="F476" s="201" t="s">
        <v>1216</v>
      </c>
      <c r="H476" s="202">
        <v>1</v>
      </c>
      <c r="I476" s="203"/>
      <c r="L476" s="198"/>
      <c r="M476" s="204"/>
      <c r="N476" s="205"/>
      <c r="O476" s="205"/>
      <c r="P476" s="205"/>
      <c r="Q476" s="205"/>
      <c r="R476" s="205"/>
      <c r="S476" s="205"/>
      <c r="T476" s="206"/>
      <c r="AT476" s="207" t="s">
        <v>172</v>
      </c>
      <c r="AU476" s="207" t="s">
        <v>83</v>
      </c>
      <c r="AV476" s="12" t="s">
        <v>83</v>
      </c>
      <c r="AW476" s="12" t="s">
        <v>35</v>
      </c>
      <c r="AX476" s="12" t="s">
        <v>80</v>
      </c>
      <c r="AY476" s="207" t="s">
        <v>161</v>
      </c>
    </row>
    <row r="477" spans="2:65" s="1" customFormat="1" ht="22.5" customHeight="1">
      <c r="B477" s="181"/>
      <c r="C477" s="182" t="s">
        <v>531</v>
      </c>
      <c r="D477" s="182" t="s">
        <v>163</v>
      </c>
      <c r="E477" s="183" t="s">
        <v>987</v>
      </c>
      <c r="F477" s="184" t="s">
        <v>988</v>
      </c>
      <c r="G477" s="185" t="s">
        <v>183</v>
      </c>
      <c r="H477" s="186">
        <v>21</v>
      </c>
      <c r="I477" s="187"/>
      <c r="J477" s="188">
        <f>ROUND(I477*H477,2)</f>
        <v>0</v>
      </c>
      <c r="K477" s="184" t="s">
        <v>167</v>
      </c>
      <c r="L477" s="41"/>
      <c r="M477" s="189" t="s">
        <v>5</v>
      </c>
      <c r="N477" s="190" t="s">
        <v>43</v>
      </c>
      <c r="O477" s="42"/>
      <c r="P477" s="191">
        <f>O477*H477</f>
        <v>0</v>
      </c>
      <c r="Q477" s="191">
        <v>0</v>
      </c>
      <c r="R477" s="191">
        <f>Q477*H477</f>
        <v>0</v>
      </c>
      <c r="S477" s="191">
        <v>0</v>
      </c>
      <c r="T477" s="192">
        <f>S477*H477</f>
        <v>0</v>
      </c>
      <c r="AR477" s="24" t="s">
        <v>168</v>
      </c>
      <c r="AT477" s="24" t="s">
        <v>163</v>
      </c>
      <c r="AU477" s="24" t="s">
        <v>83</v>
      </c>
      <c r="AY477" s="24" t="s">
        <v>161</v>
      </c>
      <c r="BE477" s="193">
        <f>IF(N477="základní",J477,0)</f>
        <v>0</v>
      </c>
      <c r="BF477" s="193">
        <f>IF(N477="snížená",J477,0)</f>
        <v>0</v>
      </c>
      <c r="BG477" s="193">
        <f>IF(N477="zákl. přenesená",J477,0)</f>
        <v>0</v>
      </c>
      <c r="BH477" s="193">
        <f>IF(N477="sníž. přenesená",J477,0)</f>
        <v>0</v>
      </c>
      <c r="BI477" s="193">
        <f>IF(N477="nulová",J477,0)</f>
        <v>0</v>
      </c>
      <c r="BJ477" s="24" t="s">
        <v>80</v>
      </c>
      <c r="BK477" s="193">
        <f>ROUND(I477*H477,2)</f>
        <v>0</v>
      </c>
      <c r="BL477" s="24" t="s">
        <v>168</v>
      </c>
      <c r="BM477" s="24" t="s">
        <v>1220</v>
      </c>
    </row>
    <row r="478" spans="2:65" s="1" customFormat="1" ht="94.5">
      <c r="B478" s="41"/>
      <c r="D478" s="194" t="s">
        <v>170</v>
      </c>
      <c r="F478" s="195" t="s">
        <v>865</v>
      </c>
      <c r="I478" s="196"/>
      <c r="L478" s="41"/>
      <c r="M478" s="197"/>
      <c r="N478" s="42"/>
      <c r="O478" s="42"/>
      <c r="P478" s="42"/>
      <c r="Q478" s="42"/>
      <c r="R478" s="42"/>
      <c r="S478" s="42"/>
      <c r="T478" s="70"/>
      <c r="AT478" s="24" t="s">
        <v>170</v>
      </c>
      <c r="AU478" s="24" t="s">
        <v>83</v>
      </c>
    </row>
    <row r="479" spans="2:65" s="12" customFormat="1" ht="13.5">
      <c r="B479" s="198"/>
      <c r="D479" s="199" t="s">
        <v>172</v>
      </c>
      <c r="E479" s="200" t="s">
        <v>5</v>
      </c>
      <c r="F479" s="201" t="s">
        <v>1178</v>
      </c>
      <c r="H479" s="202">
        <v>21</v>
      </c>
      <c r="I479" s="203"/>
      <c r="L479" s="198"/>
      <c r="M479" s="204"/>
      <c r="N479" s="205"/>
      <c r="O479" s="205"/>
      <c r="P479" s="205"/>
      <c r="Q479" s="205"/>
      <c r="R479" s="205"/>
      <c r="S479" s="205"/>
      <c r="T479" s="206"/>
      <c r="AT479" s="207" t="s">
        <v>172</v>
      </c>
      <c r="AU479" s="207" t="s">
        <v>83</v>
      </c>
      <c r="AV479" s="12" t="s">
        <v>83</v>
      </c>
      <c r="AW479" s="12" t="s">
        <v>35</v>
      </c>
      <c r="AX479" s="12" t="s">
        <v>80</v>
      </c>
      <c r="AY479" s="207" t="s">
        <v>161</v>
      </c>
    </row>
    <row r="480" spans="2:65" s="1" customFormat="1" ht="22.5" customHeight="1">
      <c r="B480" s="181"/>
      <c r="C480" s="182" t="s">
        <v>536</v>
      </c>
      <c r="D480" s="182" t="s">
        <v>163</v>
      </c>
      <c r="E480" s="183" t="s">
        <v>862</v>
      </c>
      <c r="F480" s="184" t="s">
        <v>863</v>
      </c>
      <c r="G480" s="185" t="s">
        <v>338</v>
      </c>
      <c r="H480" s="186">
        <v>4</v>
      </c>
      <c r="I480" s="187"/>
      <c r="J480" s="188">
        <f>ROUND(I480*H480,2)</f>
        <v>0</v>
      </c>
      <c r="K480" s="184" t="s">
        <v>167</v>
      </c>
      <c r="L480" s="41"/>
      <c r="M480" s="189" t="s">
        <v>5</v>
      </c>
      <c r="N480" s="190" t="s">
        <v>43</v>
      </c>
      <c r="O480" s="42"/>
      <c r="P480" s="191">
        <f>O480*H480</f>
        <v>0</v>
      </c>
      <c r="Q480" s="191">
        <v>0.46009</v>
      </c>
      <c r="R480" s="191">
        <f>Q480*H480</f>
        <v>1.84036</v>
      </c>
      <c r="S480" s="191">
        <v>0</v>
      </c>
      <c r="T480" s="192">
        <f>S480*H480</f>
        <v>0</v>
      </c>
      <c r="AR480" s="24" t="s">
        <v>168</v>
      </c>
      <c r="AT480" s="24" t="s">
        <v>163</v>
      </c>
      <c r="AU480" s="24" t="s">
        <v>83</v>
      </c>
      <c r="AY480" s="24" t="s">
        <v>161</v>
      </c>
      <c r="BE480" s="193">
        <f>IF(N480="základní",J480,0)</f>
        <v>0</v>
      </c>
      <c r="BF480" s="193">
        <f>IF(N480="snížená",J480,0)</f>
        <v>0</v>
      </c>
      <c r="BG480" s="193">
        <f>IF(N480="zákl. přenesená",J480,0)</f>
        <v>0</v>
      </c>
      <c r="BH480" s="193">
        <f>IF(N480="sníž. přenesená",J480,0)</f>
        <v>0</v>
      </c>
      <c r="BI480" s="193">
        <f>IF(N480="nulová",J480,0)</f>
        <v>0</v>
      </c>
      <c r="BJ480" s="24" t="s">
        <v>80</v>
      </c>
      <c r="BK480" s="193">
        <f>ROUND(I480*H480,2)</f>
        <v>0</v>
      </c>
      <c r="BL480" s="24" t="s">
        <v>168</v>
      </c>
      <c r="BM480" s="24" t="s">
        <v>1221</v>
      </c>
    </row>
    <row r="481" spans="2:65" s="1" customFormat="1" ht="94.5">
      <c r="B481" s="41"/>
      <c r="D481" s="194" t="s">
        <v>170</v>
      </c>
      <c r="F481" s="195" t="s">
        <v>865</v>
      </c>
      <c r="I481" s="196"/>
      <c r="L481" s="41"/>
      <c r="M481" s="197"/>
      <c r="N481" s="42"/>
      <c r="O481" s="42"/>
      <c r="P481" s="42"/>
      <c r="Q481" s="42"/>
      <c r="R481" s="42"/>
      <c r="S481" s="42"/>
      <c r="T481" s="70"/>
      <c r="AT481" s="24" t="s">
        <v>170</v>
      </c>
      <c r="AU481" s="24" t="s">
        <v>83</v>
      </c>
    </row>
    <row r="482" spans="2:65" s="12" customFormat="1" ht="13.5">
      <c r="B482" s="198"/>
      <c r="D482" s="199" t="s">
        <v>172</v>
      </c>
      <c r="E482" s="200" t="s">
        <v>5</v>
      </c>
      <c r="F482" s="201" t="s">
        <v>1222</v>
      </c>
      <c r="H482" s="202">
        <v>4</v>
      </c>
      <c r="I482" s="203"/>
      <c r="L482" s="198"/>
      <c r="M482" s="204"/>
      <c r="N482" s="205"/>
      <c r="O482" s="205"/>
      <c r="P482" s="205"/>
      <c r="Q482" s="205"/>
      <c r="R482" s="205"/>
      <c r="S482" s="205"/>
      <c r="T482" s="206"/>
      <c r="AT482" s="207" t="s">
        <v>172</v>
      </c>
      <c r="AU482" s="207" t="s">
        <v>83</v>
      </c>
      <c r="AV482" s="12" t="s">
        <v>83</v>
      </c>
      <c r="AW482" s="12" t="s">
        <v>35</v>
      </c>
      <c r="AX482" s="12" t="s">
        <v>80</v>
      </c>
      <c r="AY482" s="207" t="s">
        <v>161</v>
      </c>
    </row>
    <row r="483" spans="2:65" s="1" customFormat="1" ht="22.5" customHeight="1">
      <c r="B483" s="181"/>
      <c r="C483" s="182" t="s">
        <v>542</v>
      </c>
      <c r="D483" s="182" t="s">
        <v>163</v>
      </c>
      <c r="E483" s="183" t="s">
        <v>867</v>
      </c>
      <c r="F483" s="184" t="s">
        <v>868</v>
      </c>
      <c r="G483" s="185" t="s">
        <v>183</v>
      </c>
      <c r="H483" s="186">
        <v>253.09</v>
      </c>
      <c r="I483" s="187"/>
      <c r="J483" s="188">
        <f>ROUND(I483*H483,2)</f>
        <v>0</v>
      </c>
      <c r="K483" s="184" t="s">
        <v>167</v>
      </c>
      <c r="L483" s="41"/>
      <c r="M483" s="189" t="s">
        <v>5</v>
      </c>
      <c r="N483" s="190" t="s">
        <v>43</v>
      </c>
      <c r="O483" s="42"/>
      <c r="P483" s="191">
        <f>O483*H483</f>
        <v>0</v>
      </c>
      <c r="Q483" s="191">
        <v>0</v>
      </c>
      <c r="R483" s="191">
        <f>Q483*H483</f>
        <v>0</v>
      </c>
      <c r="S483" s="191">
        <v>0</v>
      </c>
      <c r="T483" s="192">
        <f>S483*H483</f>
        <v>0</v>
      </c>
      <c r="AR483" s="24" t="s">
        <v>168</v>
      </c>
      <c r="AT483" s="24" t="s">
        <v>163</v>
      </c>
      <c r="AU483" s="24" t="s">
        <v>83</v>
      </c>
      <c r="AY483" s="24" t="s">
        <v>161</v>
      </c>
      <c r="BE483" s="193">
        <f>IF(N483="základní",J483,0)</f>
        <v>0</v>
      </c>
      <c r="BF483" s="193">
        <f>IF(N483="snížená",J483,0)</f>
        <v>0</v>
      </c>
      <c r="BG483" s="193">
        <f>IF(N483="zákl. přenesená",J483,0)</f>
        <v>0</v>
      </c>
      <c r="BH483" s="193">
        <f>IF(N483="sníž. přenesená",J483,0)</f>
        <v>0</v>
      </c>
      <c r="BI483" s="193">
        <f>IF(N483="nulová",J483,0)</f>
        <v>0</v>
      </c>
      <c r="BJ483" s="24" t="s">
        <v>80</v>
      </c>
      <c r="BK483" s="193">
        <f>ROUND(I483*H483,2)</f>
        <v>0</v>
      </c>
      <c r="BL483" s="24" t="s">
        <v>168</v>
      </c>
      <c r="BM483" s="24" t="s">
        <v>1223</v>
      </c>
    </row>
    <row r="484" spans="2:65" s="1" customFormat="1" ht="94.5">
      <c r="B484" s="41"/>
      <c r="D484" s="194" t="s">
        <v>170</v>
      </c>
      <c r="F484" s="195" t="s">
        <v>865</v>
      </c>
      <c r="I484" s="196"/>
      <c r="L484" s="41"/>
      <c r="M484" s="197"/>
      <c r="N484" s="42"/>
      <c r="O484" s="42"/>
      <c r="P484" s="42"/>
      <c r="Q484" s="42"/>
      <c r="R484" s="42"/>
      <c r="S484" s="42"/>
      <c r="T484" s="70"/>
      <c r="AT484" s="24" t="s">
        <v>170</v>
      </c>
      <c r="AU484" s="24" t="s">
        <v>83</v>
      </c>
    </row>
    <row r="485" spans="2:65" s="12" customFormat="1" ht="13.5">
      <c r="B485" s="198"/>
      <c r="D485" s="199" t="s">
        <v>172</v>
      </c>
      <c r="E485" s="200" t="s">
        <v>5</v>
      </c>
      <c r="F485" s="201" t="s">
        <v>1182</v>
      </c>
      <c r="H485" s="202">
        <v>253.09</v>
      </c>
      <c r="I485" s="203"/>
      <c r="L485" s="198"/>
      <c r="M485" s="204"/>
      <c r="N485" s="205"/>
      <c r="O485" s="205"/>
      <c r="P485" s="205"/>
      <c r="Q485" s="205"/>
      <c r="R485" s="205"/>
      <c r="S485" s="205"/>
      <c r="T485" s="206"/>
      <c r="AT485" s="207" t="s">
        <v>172</v>
      </c>
      <c r="AU485" s="207" t="s">
        <v>83</v>
      </c>
      <c r="AV485" s="12" t="s">
        <v>83</v>
      </c>
      <c r="AW485" s="12" t="s">
        <v>35</v>
      </c>
      <c r="AX485" s="12" t="s">
        <v>80</v>
      </c>
      <c r="AY485" s="207" t="s">
        <v>161</v>
      </c>
    </row>
    <row r="486" spans="2:65" s="1" customFormat="1" ht="31.5" customHeight="1">
      <c r="B486" s="181"/>
      <c r="C486" s="182" t="s">
        <v>547</v>
      </c>
      <c r="D486" s="182" t="s">
        <v>163</v>
      </c>
      <c r="E486" s="183" t="s">
        <v>1224</v>
      </c>
      <c r="F486" s="184" t="s">
        <v>1225</v>
      </c>
      <c r="G486" s="185" t="s">
        <v>338</v>
      </c>
      <c r="H486" s="186">
        <v>5</v>
      </c>
      <c r="I486" s="187"/>
      <c r="J486" s="188">
        <f>ROUND(I486*H486,2)</f>
        <v>0</v>
      </c>
      <c r="K486" s="184" t="s">
        <v>167</v>
      </c>
      <c r="L486" s="41"/>
      <c r="M486" s="189" t="s">
        <v>5</v>
      </c>
      <c r="N486" s="190" t="s">
        <v>43</v>
      </c>
      <c r="O486" s="42"/>
      <c r="P486" s="191">
        <f>O486*H486</f>
        <v>0</v>
      </c>
      <c r="Q486" s="191">
        <v>0.17891000000000001</v>
      </c>
      <c r="R486" s="191">
        <f>Q486*H486</f>
        <v>0.89455000000000007</v>
      </c>
      <c r="S486" s="191">
        <v>0</v>
      </c>
      <c r="T486" s="192">
        <f>S486*H486</f>
        <v>0</v>
      </c>
      <c r="AR486" s="24" t="s">
        <v>168</v>
      </c>
      <c r="AT486" s="24" t="s">
        <v>163</v>
      </c>
      <c r="AU486" s="24" t="s">
        <v>83</v>
      </c>
      <c r="AY486" s="24" t="s">
        <v>161</v>
      </c>
      <c r="BE486" s="193">
        <f>IF(N486="základní",J486,0)</f>
        <v>0</v>
      </c>
      <c r="BF486" s="193">
        <f>IF(N486="snížená",J486,0)</f>
        <v>0</v>
      </c>
      <c r="BG486" s="193">
        <f>IF(N486="zákl. přenesená",J486,0)</f>
        <v>0</v>
      </c>
      <c r="BH486" s="193">
        <f>IF(N486="sníž. přenesená",J486,0)</f>
        <v>0</v>
      </c>
      <c r="BI486" s="193">
        <f>IF(N486="nulová",J486,0)</f>
        <v>0</v>
      </c>
      <c r="BJ486" s="24" t="s">
        <v>80</v>
      </c>
      <c r="BK486" s="193">
        <f>ROUND(I486*H486,2)</f>
        <v>0</v>
      </c>
      <c r="BL486" s="24" t="s">
        <v>168</v>
      </c>
      <c r="BM486" s="24" t="s">
        <v>1226</v>
      </c>
    </row>
    <row r="487" spans="2:65" s="1" customFormat="1" ht="81">
      <c r="B487" s="41"/>
      <c r="D487" s="194" t="s">
        <v>170</v>
      </c>
      <c r="F487" s="195" t="s">
        <v>873</v>
      </c>
      <c r="I487" s="196"/>
      <c r="L487" s="41"/>
      <c r="M487" s="197"/>
      <c r="N487" s="42"/>
      <c r="O487" s="42"/>
      <c r="P487" s="42"/>
      <c r="Q487" s="42"/>
      <c r="R487" s="42"/>
      <c r="S487" s="42"/>
      <c r="T487" s="70"/>
      <c r="AT487" s="24" t="s">
        <v>170</v>
      </c>
      <c r="AU487" s="24" t="s">
        <v>83</v>
      </c>
    </row>
    <row r="488" spans="2:65" s="12" customFormat="1" ht="13.5">
      <c r="B488" s="198"/>
      <c r="D488" s="199" t="s">
        <v>172</v>
      </c>
      <c r="E488" s="200" t="s">
        <v>5</v>
      </c>
      <c r="F488" s="201" t="s">
        <v>1227</v>
      </c>
      <c r="H488" s="202">
        <v>5</v>
      </c>
      <c r="I488" s="203"/>
      <c r="L488" s="198"/>
      <c r="M488" s="204"/>
      <c r="N488" s="205"/>
      <c r="O488" s="205"/>
      <c r="P488" s="205"/>
      <c r="Q488" s="205"/>
      <c r="R488" s="205"/>
      <c r="S488" s="205"/>
      <c r="T488" s="206"/>
      <c r="AT488" s="207" t="s">
        <v>172</v>
      </c>
      <c r="AU488" s="207" t="s">
        <v>83</v>
      </c>
      <c r="AV488" s="12" t="s">
        <v>83</v>
      </c>
      <c r="AW488" s="12" t="s">
        <v>35</v>
      </c>
      <c r="AX488" s="12" t="s">
        <v>80</v>
      </c>
      <c r="AY488" s="207" t="s">
        <v>161</v>
      </c>
    </row>
    <row r="489" spans="2:65" s="1" customFormat="1" ht="31.5" customHeight="1">
      <c r="B489" s="181"/>
      <c r="C489" s="182" t="s">
        <v>552</v>
      </c>
      <c r="D489" s="182" t="s">
        <v>163</v>
      </c>
      <c r="E489" s="183" t="s">
        <v>1228</v>
      </c>
      <c r="F489" s="184" t="s">
        <v>1229</v>
      </c>
      <c r="G489" s="185" t="s">
        <v>338</v>
      </c>
      <c r="H489" s="186">
        <v>1</v>
      </c>
      <c r="I489" s="187"/>
      <c r="J489" s="188">
        <f>ROUND(I489*H489,2)</f>
        <v>0</v>
      </c>
      <c r="K489" s="184" t="s">
        <v>167</v>
      </c>
      <c r="L489" s="41"/>
      <c r="M489" s="189" t="s">
        <v>5</v>
      </c>
      <c r="N489" s="190" t="s">
        <v>43</v>
      </c>
      <c r="O489" s="42"/>
      <c r="P489" s="191">
        <f>O489*H489</f>
        <v>0</v>
      </c>
      <c r="Q489" s="191">
        <v>0.17891000000000001</v>
      </c>
      <c r="R489" s="191">
        <f>Q489*H489</f>
        <v>0.17891000000000001</v>
      </c>
      <c r="S489" s="191">
        <v>0</v>
      </c>
      <c r="T489" s="192">
        <f>S489*H489</f>
        <v>0</v>
      </c>
      <c r="AR489" s="24" t="s">
        <v>168</v>
      </c>
      <c r="AT489" s="24" t="s">
        <v>163</v>
      </c>
      <c r="AU489" s="24" t="s">
        <v>83</v>
      </c>
      <c r="AY489" s="24" t="s">
        <v>161</v>
      </c>
      <c r="BE489" s="193">
        <f>IF(N489="základní",J489,0)</f>
        <v>0</v>
      </c>
      <c r="BF489" s="193">
        <f>IF(N489="snížená",J489,0)</f>
        <v>0</v>
      </c>
      <c r="BG489" s="193">
        <f>IF(N489="zákl. přenesená",J489,0)</f>
        <v>0</v>
      </c>
      <c r="BH489" s="193">
        <f>IF(N489="sníž. přenesená",J489,0)</f>
        <v>0</v>
      </c>
      <c r="BI489" s="193">
        <f>IF(N489="nulová",J489,0)</f>
        <v>0</v>
      </c>
      <c r="BJ489" s="24" t="s">
        <v>80</v>
      </c>
      <c r="BK489" s="193">
        <f>ROUND(I489*H489,2)</f>
        <v>0</v>
      </c>
      <c r="BL489" s="24" t="s">
        <v>168</v>
      </c>
      <c r="BM489" s="24" t="s">
        <v>1230</v>
      </c>
    </row>
    <row r="490" spans="2:65" s="1" customFormat="1" ht="81">
      <c r="B490" s="41"/>
      <c r="D490" s="194" t="s">
        <v>170</v>
      </c>
      <c r="F490" s="195" t="s">
        <v>873</v>
      </c>
      <c r="I490" s="196"/>
      <c r="L490" s="41"/>
      <c r="M490" s="197"/>
      <c r="N490" s="42"/>
      <c r="O490" s="42"/>
      <c r="P490" s="42"/>
      <c r="Q490" s="42"/>
      <c r="R490" s="42"/>
      <c r="S490" s="42"/>
      <c r="T490" s="70"/>
      <c r="AT490" s="24" t="s">
        <v>170</v>
      </c>
      <c r="AU490" s="24" t="s">
        <v>83</v>
      </c>
    </row>
    <row r="491" spans="2:65" s="12" customFormat="1" ht="13.5">
      <c r="B491" s="198"/>
      <c r="D491" s="199" t="s">
        <v>172</v>
      </c>
      <c r="E491" s="200" t="s">
        <v>5</v>
      </c>
      <c r="F491" s="201" t="s">
        <v>1216</v>
      </c>
      <c r="H491" s="202">
        <v>1</v>
      </c>
      <c r="I491" s="203"/>
      <c r="L491" s="198"/>
      <c r="M491" s="204"/>
      <c r="N491" s="205"/>
      <c r="O491" s="205"/>
      <c r="P491" s="205"/>
      <c r="Q491" s="205"/>
      <c r="R491" s="205"/>
      <c r="S491" s="205"/>
      <c r="T491" s="206"/>
      <c r="AT491" s="207" t="s">
        <v>172</v>
      </c>
      <c r="AU491" s="207" t="s">
        <v>83</v>
      </c>
      <c r="AV491" s="12" t="s">
        <v>83</v>
      </c>
      <c r="AW491" s="12" t="s">
        <v>35</v>
      </c>
      <c r="AX491" s="12" t="s">
        <v>80</v>
      </c>
      <c r="AY491" s="207" t="s">
        <v>161</v>
      </c>
    </row>
    <row r="492" spans="2:65" s="1" customFormat="1" ht="31.5" customHeight="1">
      <c r="B492" s="181"/>
      <c r="C492" s="182" t="s">
        <v>557</v>
      </c>
      <c r="D492" s="182" t="s">
        <v>163</v>
      </c>
      <c r="E492" s="183" t="s">
        <v>1231</v>
      </c>
      <c r="F492" s="184" t="s">
        <v>1232</v>
      </c>
      <c r="G492" s="185" t="s">
        <v>338</v>
      </c>
      <c r="H492" s="186">
        <v>1</v>
      </c>
      <c r="I492" s="187"/>
      <c r="J492" s="188">
        <f>ROUND(I492*H492,2)</f>
        <v>0</v>
      </c>
      <c r="K492" s="184" t="s">
        <v>167</v>
      </c>
      <c r="L492" s="41"/>
      <c r="M492" s="189" t="s">
        <v>5</v>
      </c>
      <c r="N492" s="190" t="s">
        <v>43</v>
      </c>
      <c r="O492" s="42"/>
      <c r="P492" s="191">
        <f>O492*H492</f>
        <v>0</v>
      </c>
      <c r="Q492" s="191">
        <v>1.4330000000000001E-2</v>
      </c>
      <c r="R492" s="191">
        <f>Q492*H492</f>
        <v>1.4330000000000001E-2</v>
      </c>
      <c r="S492" s="191">
        <v>0</v>
      </c>
      <c r="T492" s="192">
        <f>S492*H492</f>
        <v>0</v>
      </c>
      <c r="AR492" s="24" t="s">
        <v>168</v>
      </c>
      <c r="AT492" s="24" t="s">
        <v>163</v>
      </c>
      <c r="AU492" s="24" t="s">
        <v>83</v>
      </c>
      <c r="AY492" s="24" t="s">
        <v>161</v>
      </c>
      <c r="BE492" s="193">
        <f>IF(N492="základní",J492,0)</f>
        <v>0</v>
      </c>
      <c r="BF492" s="193">
        <f>IF(N492="snížená",J492,0)</f>
        <v>0</v>
      </c>
      <c r="BG492" s="193">
        <f>IF(N492="zákl. přenesená",J492,0)</f>
        <v>0</v>
      </c>
      <c r="BH492" s="193">
        <f>IF(N492="sníž. přenesená",J492,0)</f>
        <v>0</v>
      </c>
      <c r="BI492" s="193">
        <f>IF(N492="nulová",J492,0)</f>
        <v>0</v>
      </c>
      <c r="BJ492" s="24" t="s">
        <v>80</v>
      </c>
      <c r="BK492" s="193">
        <f>ROUND(I492*H492,2)</f>
        <v>0</v>
      </c>
      <c r="BL492" s="24" t="s">
        <v>168</v>
      </c>
      <c r="BM492" s="24" t="s">
        <v>1233</v>
      </c>
    </row>
    <row r="493" spans="2:65" s="1" customFormat="1" ht="81">
      <c r="B493" s="41"/>
      <c r="D493" s="194" t="s">
        <v>170</v>
      </c>
      <c r="F493" s="195" t="s">
        <v>873</v>
      </c>
      <c r="I493" s="196"/>
      <c r="L493" s="41"/>
      <c r="M493" s="197"/>
      <c r="N493" s="42"/>
      <c r="O493" s="42"/>
      <c r="P493" s="42"/>
      <c r="Q493" s="42"/>
      <c r="R493" s="42"/>
      <c r="S493" s="42"/>
      <c r="T493" s="70"/>
      <c r="AT493" s="24" t="s">
        <v>170</v>
      </c>
      <c r="AU493" s="24" t="s">
        <v>83</v>
      </c>
    </row>
    <row r="494" spans="2:65" s="12" customFormat="1" ht="13.5">
      <c r="B494" s="198"/>
      <c r="D494" s="199" t="s">
        <v>172</v>
      </c>
      <c r="E494" s="200" t="s">
        <v>5</v>
      </c>
      <c r="F494" s="201" t="s">
        <v>1216</v>
      </c>
      <c r="H494" s="202">
        <v>1</v>
      </c>
      <c r="I494" s="203"/>
      <c r="L494" s="198"/>
      <c r="M494" s="204"/>
      <c r="N494" s="205"/>
      <c r="O494" s="205"/>
      <c r="P494" s="205"/>
      <c r="Q494" s="205"/>
      <c r="R494" s="205"/>
      <c r="S494" s="205"/>
      <c r="T494" s="206"/>
      <c r="AT494" s="207" t="s">
        <v>172</v>
      </c>
      <c r="AU494" s="207" t="s">
        <v>83</v>
      </c>
      <c r="AV494" s="12" t="s">
        <v>83</v>
      </c>
      <c r="AW494" s="12" t="s">
        <v>35</v>
      </c>
      <c r="AX494" s="12" t="s">
        <v>80</v>
      </c>
      <c r="AY494" s="207" t="s">
        <v>161</v>
      </c>
    </row>
    <row r="495" spans="2:65" s="1" customFormat="1" ht="31.5" customHeight="1">
      <c r="B495" s="181"/>
      <c r="C495" s="182" t="s">
        <v>563</v>
      </c>
      <c r="D495" s="182" t="s">
        <v>163</v>
      </c>
      <c r="E495" s="183" t="s">
        <v>874</v>
      </c>
      <c r="F495" s="184" t="s">
        <v>875</v>
      </c>
      <c r="G495" s="185" t="s">
        <v>338</v>
      </c>
      <c r="H495" s="186">
        <v>3</v>
      </c>
      <c r="I495" s="187"/>
      <c r="J495" s="188">
        <f>ROUND(I495*H495,2)</f>
        <v>0</v>
      </c>
      <c r="K495" s="184" t="s">
        <v>167</v>
      </c>
      <c r="L495" s="41"/>
      <c r="M495" s="189" t="s">
        <v>5</v>
      </c>
      <c r="N495" s="190" t="s">
        <v>43</v>
      </c>
      <c r="O495" s="42"/>
      <c r="P495" s="191">
        <f>O495*H495</f>
        <v>0</v>
      </c>
      <c r="Q495" s="191">
        <v>2.2409999999999999E-2</v>
      </c>
      <c r="R495" s="191">
        <f>Q495*H495</f>
        <v>6.7229999999999998E-2</v>
      </c>
      <c r="S495" s="191">
        <v>0</v>
      </c>
      <c r="T495" s="192">
        <f>S495*H495</f>
        <v>0</v>
      </c>
      <c r="AR495" s="24" t="s">
        <v>168</v>
      </c>
      <c r="AT495" s="24" t="s">
        <v>163</v>
      </c>
      <c r="AU495" s="24" t="s">
        <v>83</v>
      </c>
      <c r="AY495" s="24" t="s">
        <v>161</v>
      </c>
      <c r="BE495" s="193">
        <f>IF(N495="základní",J495,0)</f>
        <v>0</v>
      </c>
      <c r="BF495" s="193">
        <f>IF(N495="snížená",J495,0)</f>
        <v>0</v>
      </c>
      <c r="BG495" s="193">
        <f>IF(N495="zákl. přenesená",J495,0)</f>
        <v>0</v>
      </c>
      <c r="BH495" s="193">
        <f>IF(N495="sníž. přenesená",J495,0)</f>
        <v>0</v>
      </c>
      <c r="BI495" s="193">
        <f>IF(N495="nulová",J495,0)</f>
        <v>0</v>
      </c>
      <c r="BJ495" s="24" t="s">
        <v>80</v>
      </c>
      <c r="BK495" s="193">
        <f>ROUND(I495*H495,2)</f>
        <v>0</v>
      </c>
      <c r="BL495" s="24" t="s">
        <v>168</v>
      </c>
      <c r="BM495" s="24" t="s">
        <v>1234</v>
      </c>
    </row>
    <row r="496" spans="2:65" s="1" customFormat="1" ht="81">
      <c r="B496" s="41"/>
      <c r="D496" s="194" t="s">
        <v>170</v>
      </c>
      <c r="F496" s="195" t="s">
        <v>873</v>
      </c>
      <c r="I496" s="196"/>
      <c r="L496" s="41"/>
      <c r="M496" s="197"/>
      <c r="N496" s="42"/>
      <c r="O496" s="42"/>
      <c r="P496" s="42"/>
      <c r="Q496" s="42"/>
      <c r="R496" s="42"/>
      <c r="S496" s="42"/>
      <c r="T496" s="70"/>
      <c r="AT496" s="24" t="s">
        <v>170</v>
      </c>
      <c r="AU496" s="24" t="s">
        <v>83</v>
      </c>
    </row>
    <row r="497" spans="2:65" s="12" customFormat="1" ht="13.5">
      <c r="B497" s="198"/>
      <c r="D497" s="199" t="s">
        <v>172</v>
      </c>
      <c r="E497" s="200" t="s">
        <v>5</v>
      </c>
      <c r="F497" s="201" t="s">
        <v>1235</v>
      </c>
      <c r="H497" s="202">
        <v>3</v>
      </c>
      <c r="I497" s="203"/>
      <c r="L497" s="198"/>
      <c r="M497" s="204"/>
      <c r="N497" s="205"/>
      <c r="O497" s="205"/>
      <c r="P497" s="205"/>
      <c r="Q497" s="205"/>
      <c r="R497" s="205"/>
      <c r="S497" s="205"/>
      <c r="T497" s="206"/>
      <c r="AT497" s="207" t="s">
        <v>172</v>
      </c>
      <c r="AU497" s="207" t="s">
        <v>83</v>
      </c>
      <c r="AV497" s="12" t="s">
        <v>83</v>
      </c>
      <c r="AW497" s="12" t="s">
        <v>35</v>
      </c>
      <c r="AX497" s="12" t="s">
        <v>80</v>
      </c>
      <c r="AY497" s="207" t="s">
        <v>161</v>
      </c>
    </row>
    <row r="498" spans="2:65" s="1" customFormat="1" ht="31.5" customHeight="1">
      <c r="B498" s="181"/>
      <c r="C498" s="182" t="s">
        <v>568</v>
      </c>
      <c r="D498" s="182" t="s">
        <v>163</v>
      </c>
      <c r="E498" s="183" t="s">
        <v>1236</v>
      </c>
      <c r="F498" s="184" t="s">
        <v>1237</v>
      </c>
      <c r="G498" s="185" t="s">
        <v>338</v>
      </c>
      <c r="H498" s="186">
        <v>1</v>
      </c>
      <c r="I498" s="187"/>
      <c r="J498" s="188">
        <f>ROUND(I498*H498,2)</f>
        <v>0</v>
      </c>
      <c r="K498" s="184" t="s">
        <v>167</v>
      </c>
      <c r="L498" s="41"/>
      <c r="M498" s="189" t="s">
        <v>5</v>
      </c>
      <c r="N498" s="190" t="s">
        <v>43</v>
      </c>
      <c r="O498" s="42"/>
      <c r="P498" s="191">
        <f>O498*H498</f>
        <v>0</v>
      </c>
      <c r="Q498" s="191">
        <v>3.9579999999999997E-2</v>
      </c>
      <c r="R498" s="191">
        <f>Q498*H498</f>
        <v>3.9579999999999997E-2</v>
      </c>
      <c r="S498" s="191">
        <v>0</v>
      </c>
      <c r="T498" s="192">
        <f>S498*H498</f>
        <v>0</v>
      </c>
      <c r="AR498" s="24" t="s">
        <v>168</v>
      </c>
      <c r="AT498" s="24" t="s">
        <v>163</v>
      </c>
      <c r="AU498" s="24" t="s">
        <v>83</v>
      </c>
      <c r="AY498" s="24" t="s">
        <v>161</v>
      </c>
      <c r="BE498" s="193">
        <f>IF(N498="základní",J498,0)</f>
        <v>0</v>
      </c>
      <c r="BF498" s="193">
        <f>IF(N498="snížená",J498,0)</f>
        <v>0</v>
      </c>
      <c r="BG498" s="193">
        <f>IF(N498="zákl. přenesená",J498,0)</f>
        <v>0</v>
      </c>
      <c r="BH498" s="193">
        <f>IF(N498="sníž. přenesená",J498,0)</f>
        <v>0</v>
      </c>
      <c r="BI498" s="193">
        <f>IF(N498="nulová",J498,0)</f>
        <v>0</v>
      </c>
      <c r="BJ498" s="24" t="s">
        <v>80</v>
      </c>
      <c r="BK498" s="193">
        <f>ROUND(I498*H498,2)</f>
        <v>0</v>
      </c>
      <c r="BL498" s="24" t="s">
        <v>168</v>
      </c>
      <c r="BM498" s="24" t="s">
        <v>1238</v>
      </c>
    </row>
    <row r="499" spans="2:65" s="1" customFormat="1" ht="81">
      <c r="B499" s="41"/>
      <c r="D499" s="194" t="s">
        <v>170</v>
      </c>
      <c r="F499" s="195" t="s">
        <v>873</v>
      </c>
      <c r="I499" s="196"/>
      <c r="L499" s="41"/>
      <c r="M499" s="197"/>
      <c r="N499" s="42"/>
      <c r="O499" s="42"/>
      <c r="P499" s="42"/>
      <c r="Q499" s="42"/>
      <c r="R499" s="42"/>
      <c r="S499" s="42"/>
      <c r="T499" s="70"/>
      <c r="AT499" s="24" t="s">
        <v>170</v>
      </c>
      <c r="AU499" s="24" t="s">
        <v>83</v>
      </c>
    </row>
    <row r="500" spans="2:65" s="12" customFormat="1" ht="13.5">
      <c r="B500" s="198"/>
      <c r="D500" s="199" t="s">
        <v>172</v>
      </c>
      <c r="E500" s="200" t="s">
        <v>5</v>
      </c>
      <c r="F500" s="201" t="s">
        <v>1216</v>
      </c>
      <c r="H500" s="202">
        <v>1</v>
      </c>
      <c r="I500" s="203"/>
      <c r="L500" s="198"/>
      <c r="M500" s="204"/>
      <c r="N500" s="205"/>
      <c r="O500" s="205"/>
      <c r="P500" s="205"/>
      <c r="Q500" s="205"/>
      <c r="R500" s="205"/>
      <c r="S500" s="205"/>
      <c r="T500" s="206"/>
      <c r="AT500" s="207" t="s">
        <v>172</v>
      </c>
      <c r="AU500" s="207" t="s">
        <v>83</v>
      </c>
      <c r="AV500" s="12" t="s">
        <v>83</v>
      </c>
      <c r="AW500" s="12" t="s">
        <v>35</v>
      </c>
      <c r="AX500" s="12" t="s">
        <v>80</v>
      </c>
      <c r="AY500" s="207" t="s">
        <v>161</v>
      </c>
    </row>
    <row r="501" spans="2:65" s="1" customFormat="1" ht="31.5" customHeight="1">
      <c r="B501" s="181"/>
      <c r="C501" s="182" t="s">
        <v>572</v>
      </c>
      <c r="D501" s="182" t="s">
        <v>163</v>
      </c>
      <c r="E501" s="183" t="s">
        <v>881</v>
      </c>
      <c r="F501" s="184" t="s">
        <v>882</v>
      </c>
      <c r="G501" s="185" t="s">
        <v>338</v>
      </c>
      <c r="H501" s="186">
        <v>1</v>
      </c>
      <c r="I501" s="187"/>
      <c r="J501" s="188">
        <f>ROUND(I501*H501,2)</f>
        <v>0</v>
      </c>
      <c r="K501" s="184" t="s">
        <v>167</v>
      </c>
      <c r="L501" s="41"/>
      <c r="M501" s="189" t="s">
        <v>5</v>
      </c>
      <c r="N501" s="190" t="s">
        <v>43</v>
      </c>
      <c r="O501" s="42"/>
      <c r="P501" s="191">
        <f>O501*H501</f>
        <v>0</v>
      </c>
      <c r="Q501" s="191">
        <v>6.4829999999999999E-2</v>
      </c>
      <c r="R501" s="191">
        <f>Q501*H501</f>
        <v>6.4829999999999999E-2</v>
      </c>
      <c r="S501" s="191">
        <v>0</v>
      </c>
      <c r="T501" s="192">
        <f>S501*H501</f>
        <v>0</v>
      </c>
      <c r="AR501" s="24" t="s">
        <v>168</v>
      </c>
      <c r="AT501" s="24" t="s">
        <v>163</v>
      </c>
      <c r="AU501" s="24" t="s">
        <v>83</v>
      </c>
      <c r="AY501" s="24" t="s">
        <v>161</v>
      </c>
      <c r="BE501" s="193">
        <f>IF(N501="základní",J501,0)</f>
        <v>0</v>
      </c>
      <c r="BF501" s="193">
        <f>IF(N501="snížená",J501,0)</f>
        <v>0</v>
      </c>
      <c r="BG501" s="193">
        <f>IF(N501="zákl. přenesená",J501,0)</f>
        <v>0</v>
      </c>
      <c r="BH501" s="193">
        <f>IF(N501="sníž. přenesená",J501,0)</f>
        <v>0</v>
      </c>
      <c r="BI501" s="193">
        <f>IF(N501="nulová",J501,0)</f>
        <v>0</v>
      </c>
      <c r="BJ501" s="24" t="s">
        <v>80</v>
      </c>
      <c r="BK501" s="193">
        <f>ROUND(I501*H501,2)</f>
        <v>0</v>
      </c>
      <c r="BL501" s="24" t="s">
        <v>168</v>
      </c>
      <c r="BM501" s="24" t="s">
        <v>1239</v>
      </c>
    </row>
    <row r="502" spans="2:65" s="1" customFormat="1" ht="81">
      <c r="B502" s="41"/>
      <c r="D502" s="194" t="s">
        <v>170</v>
      </c>
      <c r="F502" s="195" t="s">
        <v>873</v>
      </c>
      <c r="I502" s="196"/>
      <c r="L502" s="41"/>
      <c r="M502" s="197"/>
      <c r="N502" s="42"/>
      <c r="O502" s="42"/>
      <c r="P502" s="42"/>
      <c r="Q502" s="42"/>
      <c r="R502" s="42"/>
      <c r="S502" s="42"/>
      <c r="T502" s="70"/>
      <c r="AT502" s="24" t="s">
        <v>170</v>
      </c>
      <c r="AU502" s="24" t="s">
        <v>83</v>
      </c>
    </row>
    <row r="503" spans="2:65" s="12" customFormat="1" ht="13.5">
      <c r="B503" s="198"/>
      <c r="D503" s="199" t="s">
        <v>172</v>
      </c>
      <c r="E503" s="200" t="s">
        <v>5</v>
      </c>
      <c r="F503" s="201" t="s">
        <v>1216</v>
      </c>
      <c r="H503" s="202">
        <v>1</v>
      </c>
      <c r="I503" s="203"/>
      <c r="L503" s="198"/>
      <c r="M503" s="204"/>
      <c r="N503" s="205"/>
      <c r="O503" s="205"/>
      <c r="P503" s="205"/>
      <c r="Q503" s="205"/>
      <c r="R503" s="205"/>
      <c r="S503" s="205"/>
      <c r="T503" s="206"/>
      <c r="AT503" s="207" t="s">
        <v>172</v>
      </c>
      <c r="AU503" s="207" t="s">
        <v>83</v>
      </c>
      <c r="AV503" s="12" t="s">
        <v>83</v>
      </c>
      <c r="AW503" s="12" t="s">
        <v>35</v>
      </c>
      <c r="AX503" s="12" t="s">
        <v>80</v>
      </c>
      <c r="AY503" s="207" t="s">
        <v>161</v>
      </c>
    </row>
    <row r="504" spans="2:65" s="1" customFormat="1" ht="31.5" customHeight="1">
      <c r="B504" s="181"/>
      <c r="C504" s="182" t="s">
        <v>577</v>
      </c>
      <c r="D504" s="182" t="s">
        <v>163</v>
      </c>
      <c r="E504" s="183" t="s">
        <v>884</v>
      </c>
      <c r="F504" s="184" t="s">
        <v>885</v>
      </c>
      <c r="G504" s="185" t="s">
        <v>338</v>
      </c>
      <c r="H504" s="186">
        <v>3</v>
      </c>
      <c r="I504" s="187"/>
      <c r="J504" s="188">
        <f>ROUND(I504*H504,2)</f>
        <v>0</v>
      </c>
      <c r="K504" s="184" t="s">
        <v>167</v>
      </c>
      <c r="L504" s="41"/>
      <c r="M504" s="189" t="s">
        <v>5</v>
      </c>
      <c r="N504" s="190" t="s">
        <v>43</v>
      </c>
      <c r="O504" s="42"/>
      <c r="P504" s="191">
        <f>O504*H504</f>
        <v>0</v>
      </c>
      <c r="Q504" s="191">
        <v>7.2910000000000003E-2</v>
      </c>
      <c r="R504" s="191">
        <f>Q504*H504</f>
        <v>0.21873000000000001</v>
      </c>
      <c r="S504" s="191">
        <v>0</v>
      </c>
      <c r="T504" s="192">
        <f>S504*H504</f>
        <v>0</v>
      </c>
      <c r="AR504" s="24" t="s">
        <v>168</v>
      </c>
      <c r="AT504" s="24" t="s">
        <v>163</v>
      </c>
      <c r="AU504" s="24" t="s">
        <v>83</v>
      </c>
      <c r="AY504" s="24" t="s">
        <v>161</v>
      </c>
      <c r="BE504" s="193">
        <f>IF(N504="základní",J504,0)</f>
        <v>0</v>
      </c>
      <c r="BF504" s="193">
        <f>IF(N504="snížená",J504,0)</f>
        <v>0</v>
      </c>
      <c r="BG504" s="193">
        <f>IF(N504="zákl. přenesená",J504,0)</f>
        <v>0</v>
      </c>
      <c r="BH504" s="193">
        <f>IF(N504="sníž. přenesená",J504,0)</f>
        <v>0</v>
      </c>
      <c r="BI504" s="193">
        <f>IF(N504="nulová",J504,0)</f>
        <v>0</v>
      </c>
      <c r="BJ504" s="24" t="s">
        <v>80</v>
      </c>
      <c r="BK504" s="193">
        <f>ROUND(I504*H504,2)</f>
        <v>0</v>
      </c>
      <c r="BL504" s="24" t="s">
        <v>168</v>
      </c>
      <c r="BM504" s="24" t="s">
        <v>1240</v>
      </c>
    </row>
    <row r="505" spans="2:65" s="1" customFormat="1" ht="81">
      <c r="B505" s="41"/>
      <c r="D505" s="194" t="s">
        <v>170</v>
      </c>
      <c r="F505" s="195" t="s">
        <v>873</v>
      </c>
      <c r="I505" s="196"/>
      <c r="L505" s="41"/>
      <c r="M505" s="197"/>
      <c r="N505" s="42"/>
      <c r="O505" s="42"/>
      <c r="P505" s="42"/>
      <c r="Q505" s="42"/>
      <c r="R505" s="42"/>
      <c r="S505" s="42"/>
      <c r="T505" s="70"/>
      <c r="AT505" s="24" t="s">
        <v>170</v>
      </c>
      <c r="AU505" s="24" t="s">
        <v>83</v>
      </c>
    </row>
    <row r="506" spans="2:65" s="12" customFormat="1" ht="13.5">
      <c r="B506" s="198"/>
      <c r="D506" s="199" t="s">
        <v>172</v>
      </c>
      <c r="E506" s="200" t="s">
        <v>5</v>
      </c>
      <c r="F506" s="201" t="s">
        <v>1235</v>
      </c>
      <c r="H506" s="202">
        <v>3</v>
      </c>
      <c r="I506" s="203"/>
      <c r="L506" s="198"/>
      <c r="M506" s="204"/>
      <c r="N506" s="205"/>
      <c r="O506" s="205"/>
      <c r="P506" s="205"/>
      <c r="Q506" s="205"/>
      <c r="R506" s="205"/>
      <c r="S506" s="205"/>
      <c r="T506" s="206"/>
      <c r="AT506" s="207" t="s">
        <v>172</v>
      </c>
      <c r="AU506" s="207" t="s">
        <v>83</v>
      </c>
      <c r="AV506" s="12" t="s">
        <v>83</v>
      </c>
      <c r="AW506" s="12" t="s">
        <v>35</v>
      </c>
      <c r="AX506" s="12" t="s">
        <v>80</v>
      </c>
      <c r="AY506" s="207" t="s">
        <v>161</v>
      </c>
    </row>
    <row r="507" spans="2:65" s="1" customFormat="1" ht="31.5" customHeight="1">
      <c r="B507" s="181"/>
      <c r="C507" s="182" t="s">
        <v>582</v>
      </c>
      <c r="D507" s="182" t="s">
        <v>163</v>
      </c>
      <c r="E507" s="183" t="s">
        <v>887</v>
      </c>
      <c r="F507" s="184" t="s">
        <v>888</v>
      </c>
      <c r="G507" s="185" t="s">
        <v>338</v>
      </c>
      <c r="H507" s="186">
        <v>6</v>
      </c>
      <c r="I507" s="187"/>
      <c r="J507" s="188">
        <f>ROUND(I507*H507,2)</f>
        <v>0</v>
      </c>
      <c r="K507" s="184" t="s">
        <v>167</v>
      </c>
      <c r="L507" s="41"/>
      <c r="M507" s="189" t="s">
        <v>5</v>
      </c>
      <c r="N507" s="190" t="s">
        <v>43</v>
      </c>
      <c r="O507" s="42"/>
      <c r="P507" s="191">
        <f>O507*H507</f>
        <v>0</v>
      </c>
      <c r="Q507" s="191">
        <v>0</v>
      </c>
      <c r="R507" s="191">
        <f>Q507*H507</f>
        <v>0</v>
      </c>
      <c r="S507" s="191">
        <v>0</v>
      </c>
      <c r="T507" s="192">
        <f>S507*H507</f>
        <v>0</v>
      </c>
      <c r="AR507" s="24" t="s">
        <v>168</v>
      </c>
      <c r="AT507" s="24" t="s">
        <v>163</v>
      </c>
      <c r="AU507" s="24" t="s">
        <v>83</v>
      </c>
      <c r="AY507" s="24" t="s">
        <v>161</v>
      </c>
      <c r="BE507" s="193">
        <f>IF(N507="základní",J507,0)</f>
        <v>0</v>
      </c>
      <c r="BF507" s="193">
        <f>IF(N507="snížená",J507,0)</f>
        <v>0</v>
      </c>
      <c r="BG507" s="193">
        <f>IF(N507="zákl. přenesená",J507,0)</f>
        <v>0</v>
      </c>
      <c r="BH507" s="193">
        <f>IF(N507="sníž. přenesená",J507,0)</f>
        <v>0</v>
      </c>
      <c r="BI507" s="193">
        <f>IF(N507="nulová",J507,0)</f>
        <v>0</v>
      </c>
      <c r="BJ507" s="24" t="s">
        <v>80</v>
      </c>
      <c r="BK507" s="193">
        <f>ROUND(I507*H507,2)</f>
        <v>0</v>
      </c>
      <c r="BL507" s="24" t="s">
        <v>168</v>
      </c>
      <c r="BM507" s="24" t="s">
        <v>1241</v>
      </c>
    </row>
    <row r="508" spans="2:65" s="1" customFormat="1" ht="81">
      <c r="B508" s="41"/>
      <c r="D508" s="194" t="s">
        <v>170</v>
      </c>
      <c r="F508" s="195" t="s">
        <v>873</v>
      </c>
      <c r="I508" s="196"/>
      <c r="L508" s="41"/>
      <c r="M508" s="197"/>
      <c r="N508" s="42"/>
      <c r="O508" s="42"/>
      <c r="P508" s="42"/>
      <c r="Q508" s="42"/>
      <c r="R508" s="42"/>
      <c r="S508" s="42"/>
      <c r="T508" s="70"/>
      <c r="AT508" s="24" t="s">
        <v>170</v>
      </c>
      <c r="AU508" s="24" t="s">
        <v>83</v>
      </c>
    </row>
    <row r="509" spans="2:65" s="12" customFormat="1" ht="13.5">
      <c r="B509" s="198"/>
      <c r="D509" s="199" t="s">
        <v>172</v>
      </c>
      <c r="E509" s="200" t="s">
        <v>5</v>
      </c>
      <c r="F509" s="201" t="s">
        <v>1242</v>
      </c>
      <c r="H509" s="202">
        <v>6</v>
      </c>
      <c r="I509" s="203"/>
      <c r="L509" s="198"/>
      <c r="M509" s="204"/>
      <c r="N509" s="205"/>
      <c r="O509" s="205"/>
      <c r="P509" s="205"/>
      <c r="Q509" s="205"/>
      <c r="R509" s="205"/>
      <c r="S509" s="205"/>
      <c r="T509" s="206"/>
      <c r="AT509" s="207" t="s">
        <v>172</v>
      </c>
      <c r="AU509" s="207" t="s">
        <v>83</v>
      </c>
      <c r="AV509" s="12" t="s">
        <v>83</v>
      </c>
      <c r="AW509" s="12" t="s">
        <v>35</v>
      </c>
      <c r="AX509" s="12" t="s">
        <v>80</v>
      </c>
      <c r="AY509" s="207" t="s">
        <v>161</v>
      </c>
    </row>
    <row r="510" spans="2:65" s="1" customFormat="1" ht="31.5" customHeight="1">
      <c r="B510" s="181"/>
      <c r="C510" s="182" t="s">
        <v>588</v>
      </c>
      <c r="D510" s="182" t="s">
        <v>163</v>
      </c>
      <c r="E510" s="183" t="s">
        <v>890</v>
      </c>
      <c r="F510" s="184" t="s">
        <v>891</v>
      </c>
      <c r="G510" s="185" t="s">
        <v>338</v>
      </c>
      <c r="H510" s="186">
        <v>6</v>
      </c>
      <c r="I510" s="187"/>
      <c r="J510" s="188">
        <f>ROUND(I510*H510,2)</f>
        <v>0</v>
      </c>
      <c r="K510" s="184" t="s">
        <v>167</v>
      </c>
      <c r="L510" s="41"/>
      <c r="M510" s="189" t="s">
        <v>5</v>
      </c>
      <c r="N510" s="190" t="s">
        <v>43</v>
      </c>
      <c r="O510" s="42"/>
      <c r="P510" s="191">
        <f>O510*H510</f>
        <v>0</v>
      </c>
      <c r="Q510" s="191">
        <v>0.44973000000000002</v>
      </c>
      <c r="R510" s="191">
        <f>Q510*H510</f>
        <v>2.6983800000000002</v>
      </c>
      <c r="S510" s="191">
        <v>0</v>
      </c>
      <c r="T510" s="192">
        <f>S510*H510</f>
        <v>0</v>
      </c>
      <c r="AR510" s="24" t="s">
        <v>168</v>
      </c>
      <c r="AT510" s="24" t="s">
        <v>163</v>
      </c>
      <c r="AU510" s="24" t="s">
        <v>83</v>
      </c>
      <c r="AY510" s="24" t="s">
        <v>161</v>
      </c>
      <c r="BE510" s="193">
        <f>IF(N510="základní",J510,0)</f>
        <v>0</v>
      </c>
      <c r="BF510" s="193">
        <f>IF(N510="snížená",J510,0)</f>
        <v>0</v>
      </c>
      <c r="BG510" s="193">
        <f>IF(N510="zákl. přenesená",J510,0)</f>
        <v>0</v>
      </c>
      <c r="BH510" s="193">
        <f>IF(N510="sníž. přenesená",J510,0)</f>
        <v>0</v>
      </c>
      <c r="BI510" s="193">
        <f>IF(N510="nulová",J510,0)</f>
        <v>0</v>
      </c>
      <c r="BJ510" s="24" t="s">
        <v>80</v>
      </c>
      <c r="BK510" s="193">
        <f>ROUND(I510*H510,2)</f>
        <v>0</v>
      </c>
      <c r="BL510" s="24" t="s">
        <v>168</v>
      </c>
      <c r="BM510" s="24" t="s">
        <v>1243</v>
      </c>
    </row>
    <row r="511" spans="2:65" s="1" customFormat="1" ht="81">
      <c r="B511" s="41"/>
      <c r="D511" s="194" t="s">
        <v>170</v>
      </c>
      <c r="F511" s="195" t="s">
        <v>873</v>
      </c>
      <c r="I511" s="196"/>
      <c r="L511" s="41"/>
      <c r="M511" s="197"/>
      <c r="N511" s="42"/>
      <c r="O511" s="42"/>
      <c r="P511" s="42"/>
      <c r="Q511" s="42"/>
      <c r="R511" s="42"/>
      <c r="S511" s="42"/>
      <c r="T511" s="70"/>
      <c r="AT511" s="24" t="s">
        <v>170</v>
      </c>
      <c r="AU511" s="24" t="s">
        <v>83</v>
      </c>
    </row>
    <row r="512" spans="2:65" s="12" customFormat="1" ht="13.5">
      <c r="B512" s="198"/>
      <c r="D512" s="199" t="s">
        <v>172</v>
      </c>
      <c r="E512" s="200" t="s">
        <v>5</v>
      </c>
      <c r="F512" s="201" t="s">
        <v>1242</v>
      </c>
      <c r="H512" s="202">
        <v>6</v>
      </c>
      <c r="I512" s="203"/>
      <c r="L512" s="198"/>
      <c r="M512" s="204"/>
      <c r="N512" s="205"/>
      <c r="O512" s="205"/>
      <c r="P512" s="205"/>
      <c r="Q512" s="205"/>
      <c r="R512" s="205"/>
      <c r="S512" s="205"/>
      <c r="T512" s="206"/>
      <c r="AT512" s="207" t="s">
        <v>172</v>
      </c>
      <c r="AU512" s="207" t="s">
        <v>83</v>
      </c>
      <c r="AV512" s="12" t="s">
        <v>83</v>
      </c>
      <c r="AW512" s="12" t="s">
        <v>35</v>
      </c>
      <c r="AX512" s="12" t="s">
        <v>80</v>
      </c>
      <c r="AY512" s="207" t="s">
        <v>161</v>
      </c>
    </row>
    <row r="513" spans="2:65" s="1" customFormat="1" ht="31.5" customHeight="1">
      <c r="B513" s="181"/>
      <c r="C513" s="182" t="s">
        <v>594</v>
      </c>
      <c r="D513" s="182" t="s">
        <v>163</v>
      </c>
      <c r="E513" s="183" t="s">
        <v>893</v>
      </c>
      <c r="F513" s="184" t="s">
        <v>894</v>
      </c>
      <c r="G513" s="185" t="s">
        <v>338</v>
      </c>
      <c r="H513" s="186">
        <v>5</v>
      </c>
      <c r="I513" s="187"/>
      <c r="J513" s="188">
        <f>ROUND(I513*H513,2)</f>
        <v>0</v>
      </c>
      <c r="K513" s="184" t="s">
        <v>167</v>
      </c>
      <c r="L513" s="41"/>
      <c r="M513" s="189" t="s">
        <v>5</v>
      </c>
      <c r="N513" s="190" t="s">
        <v>43</v>
      </c>
      <c r="O513" s="42"/>
      <c r="P513" s="191">
        <f>O513*H513</f>
        <v>0</v>
      </c>
      <c r="Q513" s="191">
        <v>2.0699999999999998E-3</v>
      </c>
      <c r="R513" s="191">
        <f>Q513*H513</f>
        <v>1.0349999999999998E-2</v>
      </c>
      <c r="S513" s="191">
        <v>0</v>
      </c>
      <c r="T513" s="192">
        <f>S513*H513</f>
        <v>0</v>
      </c>
      <c r="AR513" s="24" t="s">
        <v>168</v>
      </c>
      <c r="AT513" s="24" t="s">
        <v>163</v>
      </c>
      <c r="AU513" s="24" t="s">
        <v>83</v>
      </c>
      <c r="AY513" s="24" t="s">
        <v>161</v>
      </c>
      <c r="BE513" s="193">
        <f>IF(N513="základní",J513,0)</f>
        <v>0</v>
      </c>
      <c r="BF513" s="193">
        <f>IF(N513="snížená",J513,0)</f>
        <v>0</v>
      </c>
      <c r="BG513" s="193">
        <f>IF(N513="zákl. přenesená",J513,0)</f>
        <v>0</v>
      </c>
      <c r="BH513" s="193">
        <f>IF(N513="sníž. přenesená",J513,0)</f>
        <v>0</v>
      </c>
      <c r="BI513" s="193">
        <f>IF(N513="nulová",J513,0)</f>
        <v>0</v>
      </c>
      <c r="BJ513" s="24" t="s">
        <v>80</v>
      </c>
      <c r="BK513" s="193">
        <f>ROUND(I513*H513,2)</f>
        <v>0</v>
      </c>
      <c r="BL513" s="24" t="s">
        <v>168</v>
      </c>
      <c r="BM513" s="24" t="s">
        <v>1244</v>
      </c>
    </row>
    <row r="514" spans="2:65" s="1" customFormat="1" ht="81">
      <c r="B514" s="41"/>
      <c r="D514" s="194" t="s">
        <v>170</v>
      </c>
      <c r="F514" s="195" t="s">
        <v>873</v>
      </c>
      <c r="I514" s="196"/>
      <c r="L514" s="41"/>
      <c r="M514" s="197"/>
      <c r="N514" s="42"/>
      <c r="O514" s="42"/>
      <c r="P514" s="42"/>
      <c r="Q514" s="42"/>
      <c r="R514" s="42"/>
      <c r="S514" s="42"/>
      <c r="T514" s="70"/>
      <c r="AT514" s="24" t="s">
        <v>170</v>
      </c>
      <c r="AU514" s="24" t="s">
        <v>83</v>
      </c>
    </row>
    <row r="515" spans="2:65" s="12" customFormat="1" ht="13.5">
      <c r="B515" s="198"/>
      <c r="D515" s="199" t="s">
        <v>172</v>
      </c>
      <c r="E515" s="200" t="s">
        <v>5</v>
      </c>
      <c r="F515" s="201" t="s">
        <v>1227</v>
      </c>
      <c r="H515" s="202">
        <v>5</v>
      </c>
      <c r="I515" s="203"/>
      <c r="L515" s="198"/>
      <c r="M515" s="204"/>
      <c r="N515" s="205"/>
      <c r="O515" s="205"/>
      <c r="P515" s="205"/>
      <c r="Q515" s="205"/>
      <c r="R515" s="205"/>
      <c r="S515" s="205"/>
      <c r="T515" s="206"/>
      <c r="AT515" s="207" t="s">
        <v>172</v>
      </c>
      <c r="AU515" s="207" t="s">
        <v>83</v>
      </c>
      <c r="AV515" s="12" t="s">
        <v>83</v>
      </c>
      <c r="AW515" s="12" t="s">
        <v>35</v>
      </c>
      <c r="AX515" s="12" t="s">
        <v>80</v>
      </c>
      <c r="AY515" s="207" t="s">
        <v>161</v>
      </c>
    </row>
    <row r="516" spans="2:65" s="1" customFormat="1" ht="22.5" customHeight="1">
      <c r="B516" s="181"/>
      <c r="C516" s="227" t="s">
        <v>599</v>
      </c>
      <c r="D516" s="227" t="s">
        <v>297</v>
      </c>
      <c r="E516" s="228" t="s">
        <v>896</v>
      </c>
      <c r="F516" s="229" t="s">
        <v>897</v>
      </c>
      <c r="G516" s="230" t="s">
        <v>338</v>
      </c>
      <c r="H516" s="231">
        <v>3</v>
      </c>
      <c r="I516" s="232"/>
      <c r="J516" s="233">
        <f>ROUND(I516*H516,2)</f>
        <v>0</v>
      </c>
      <c r="K516" s="229" t="s">
        <v>167</v>
      </c>
      <c r="L516" s="234"/>
      <c r="M516" s="235" t="s">
        <v>5</v>
      </c>
      <c r="N516" s="236" t="s">
        <v>43</v>
      </c>
      <c r="O516" s="42"/>
      <c r="P516" s="191">
        <f>O516*H516</f>
        <v>0</v>
      </c>
      <c r="Q516" s="191">
        <v>4.5999999999999999E-3</v>
      </c>
      <c r="R516" s="191">
        <f>Q516*H516</f>
        <v>1.38E-2</v>
      </c>
      <c r="S516" s="191">
        <v>0</v>
      </c>
      <c r="T516" s="192">
        <f>S516*H516</f>
        <v>0</v>
      </c>
      <c r="AR516" s="24" t="s">
        <v>222</v>
      </c>
      <c r="AT516" s="24" t="s">
        <v>297</v>
      </c>
      <c r="AU516" s="24" t="s">
        <v>83</v>
      </c>
      <c r="AY516" s="24" t="s">
        <v>161</v>
      </c>
      <c r="BE516" s="193">
        <f>IF(N516="základní",J516,0)</f>
        <v>0</v>
      </c>
      <c r="BF516" s="193">
        <f>IF(N516="snížená",J516,0)</f>
        <v>0</v>
      </c>
      <c r="BG516" s="193">
        <f>IF(N516="zákl. přenesená",J516,0)</f>
        <v>0</v>
      </c>
      <c r="BH516" s="193">
        <f>IF(N516="sníž. přenesená",J516,0)</f>
        <v>0</v>
      </c>
      <c r="BI516" s="193">
        <f>IF(N516="nulová",J516,0)</f>
        <v>0</v>
      </c>
      <c r="BJ516" s="24" t="s">
        <v>80</v>
      </c>
      <c r="BK516" s="193">
        <f>ROUND(I516*H516,2)</f>
        <v>0</v>
      </c>
      <c r="BL516" s="24" t="s">
        <v>168</v>
      </c>
      <c r="BM516" s="24" t="s">
        <v>1245</v>
      </c>
    </row>
    <row r="517" spans="2:65" s="12" customFormat="1" ht="13.5">
      <c r="B517" s="198"/>
      <c r="D517" s="199" t="s">
        <v>172</v>
      </c>
      <c r="E517" s="200" t="s">
        <v>5</v>
      </c>
      <c r="F517" s="201" t="s">
        <v>1235</v>
      </c>
      <c r="H517" s="202">
        <v>3</v>
      </c>
      <c r="I517" s="203"/>
      <c r="L517" s="198"/>
      <c r="M517" s="204"/>
      <c r="N517" s="205"/>
      <c r="O517" s="205"/>
      <c r="P517" s="205"/>
      <c r="Q517" s="205"/>
      <c r="R517" s="205"/>
      <c r="S517" s="205"/>
      <c r="T517" s="206"/>
      <c r="AT517" s="207" t="s">
        <v>172</v>
      </c>
      <c r="AU517" s="207" t="s">
        <v>83</v>
      </c>
      <c r="AV517" s="12" t="s">
        <v>83</v>
      </c>
      <c r="AW517" s="12" t="s">
        <v>35</v>
      </c>
      <c r="AX517" s="12" t="s">
        <v>80</v>
      </c>
      <c r="AY517" s="207" t="s">
        <v>161</v>
      </c>
    </row>
    <row r="518" spans="2:65" s="1" customFormat="1" ht="22.5" customHeight="1">
      <c r="B518" s="181"/>
      <c r="C518" s="227" t="s">
        <v>604</v>
      </c>
      <c r="D518" s="227" t="s">
        <v>297</v>
      </c>
      <c r="E518" s="228" t="s">
        <v>899</v>
      </c>
      <c r="F518" s="229" t="s">
        <v>900</v>
      </c>
      <c r="G518" s="230" t="s">
        <v>338</v>
      </c>
      <c r="H518" s="231">
        <v>3</v>
      </c>
      <c r="I518" s="232"/>
      <c r="J518" s="233">
        <f>ROUND(I518*H518,2)</f>
        <v>0</v>
      </c>
      <c r="K518" s="229" t="s">
        <v>167</v>
      </c>
      <c r="L518" s="234"/>
      <c r="M518" s="235" t="s">
        <v>5</v>
      </c>
      <c r="N518" s="236" t="s">
        <v>43</v>
      </c>
      <c r="O518" s="42"/>
      <c r="P518" s="191">
        <f>O518*H518</f>
        <v>0</v>
      </c>
      <c r="Q518" s="191">
        <v>7.5599999999999999E-3</v>
      </c>
      <c r="R518" s="191">
        <f>Q518*H518</f>
        <v>2.2679999999999999E-2</v>
      </c>
      <c r="S518" s="191">
        <v>0</v>
      </c>
      <c r="T518" s="192">
        <f>S518*H518</f>
        <v>0</v>
      </c>
      <c r="AR518" s="24" t="s">
        <v>222</v>
      </c>
      <c r="AT518" s="24" t="s">
        <v>297</v>
      </c>
      <c r="AU518" s="24" t="s">
        <v>83</v>
      </c>
      <c r="AY518" s="24" t="s">
        <v>161</v>
      </c>
      <c r="BE518" s="193">
        <f>IF(N518="základní",J518,0)</f>
        <v>0</v>
      </c>
      <c r="BF518" s="193">
        <f>IF(N518="snížená",J518,0)</f>
        <v>0</v>
      </c>
      <c r="BG518" s="193">
        <f>IF(N518="zákl. přenesená",J518,0)</f>
        <v>0</v>
      </c>
      <c r="BH518" s="193">
        <f>IF(N518="sníž. přenesená",J518,0)</f>
        <v>0</v>
      </c>
      <c r="BI518" s="193">
        <f>IF(N518="nulová",J518,0)</f>
        <v>0</v>
      </c>
      <c r="BJ518" s="24" t="s">
        <v>80</v>
      </c>
      <c r="BK518" s="193">
        <f>ROUND(I518*H518,2)</f>
        <v>0</v>
      </c>
      <c r="BL518" s="24" t="s">
        <v>168</v>
      </c>
      <c r="BM518" s="24" t="s">
        <v>1246</v>
      </c>
    </row>
    <row r="519" spans="2:65" s="12" customFormat="1" ht="13.5">
      <c r="B519" s="198"/>
      <c r="D519" s="199" t="s">
        <v>172</v>
      </c>
      <c r="E519" s="200" t="s">
        <v>5</v>
      </c>
      <c r="F519" s="201" t="s">
        <v>1235</v>
      </c>
      <c r="H519" s="202">
        <v>3</v>
      </c>
      <c r="I519" s="203"/>
      <c r="L519" s="198"/>
      <c r="M519" s="204"/>
      <c r="N519" s="205"/>
      <c r="O519" s="205"/>
      <c r="P519" s="205"/>
      <c r="Q519" s="205"/>
      <c r="R519" s="205"/>
      <c r="S519" s="205"/>
      <c r="T519" s="206"/>
      <c r="AT519" s="207" t="s">
        <v>172</v>
      </c>
      <c r="AU519" s="207" t="s">
        <v>83</v>
      </c>
      <c r="AV519" s="12" t="s">
        <v>83</v>
      </c>
      <c r="AW519" s="12" t="s">
        <v>35</v>
      </c>
      <c r="AX519" s="12" t="s">
        <v>80</v>
      </c>
      <c r="AY519" s="207" t="s">
        <v>161</v>
      </c>
    </row>
    <row r="520" spans="2:65" s="1" customFormat="1" ht="22.5" customHeight="1">
      <c r="B520" s="181"/>
      <c r="C520" s="227" t="s">
        <v>610</v>
      </c>
      <c r="D520" s="227" t="s">
        <v>297</v>
      </c>
      <c r="E520" s="228" t="s">
        <v>902</v>
      </c>
      <c r="F520" s="229" t="s">
        <v>903</v>
      </c>
      <c r="G520" s="230" t="s">
        <v>338</v>
      </c>
      <c r="H520" s="231">
        <v>6</v>
      </c>
      <c r="I520" s="232"/>
      <c r="J520" s="233">
        <f>ROUND(I520*H520,2)</f>
        <v>0</v>
      </c>
      <c r="K520" s="229" t="s">
        <v>167</v>
      </c>
      <c r="L520" s="234"/>
      <c r="M520" s="235" t="s">
        <v>5</v>
      </c>
      <c r="N520" s="236" t="s">
        <v>43</v>
      </c>
      <c r="O520" s="42"/>
      <c r="P520" s="191">
        <f>O520*H520</f>
        <v>0</v>
      </c>
      <c r="Q520" s="191">
        <v>1.2E-2</v>
      </c>
      <c r="R520" s="191">
        <f>Q520*H520</f>
        <v>7.2000000000000008E-2</v>
      </c>
      <c r="S520" s="191">
        <v>0</v>
      </c>
      <c r="T520" s="192">
        <f>S520*H520</f>
        <v>0</v>
      </c>
      <c r="AR520" s="24" t="s">
        <v>222</v>
      </c>
      <c r="AT520" s="24" t="s">
        <v>297</v>
      </c>
      <c r="AU520" s="24" t="s">
        <v>83</v>
      </c>
      <c r="AY520" s="24" t="s">
        <v>161</v>
      </c>
      <c r="BE520" s="193">
        <f>IF(N520="základní",J520,0)</f>
        <v>0</v>
      </c>
      <c r="BF520" s="193">
        <f>IF(N520="snížená",J520,0)</f>
        <v>0</v>
      </c>
      <c r="BG520" s="193">
        <f>IF(N520="zákl. přenesená",J520,0)</f>
        <v>0</v>
      </c>
      <c r="BH520" s="193">
        <f>IF(N520="sníž. přenesená",J520,0)</f>
        <v>0</v>
      </c>
      <c r="BI520" s="193">
        <f>IF(N520="nulová",J520,0)</f>
        <v>0</v>
      </c>
      <c r="BJ520" s="24" t="s">
        <v>80</v>
      </c>
      <c r="BK520" s="193">
        <f>ROUND(I520*H520,2)</f>
        <v>0</v>
      </c>
      <c r="BL520" s="24" t="s">
        <v>168</v>
      </c>
      <c r="BM520" s="24" t="s">
        <v>1247</v>
      </c>
    </row>
    <row r="521" spans="2:65" s="12" customFormat="1" ht="13.5">
      <c r="B521" s="198"/>
      <c r="D521" s="199" t="s">
        <v>172</v>
      </c>
      <c r="E521" s="200" t="s">
        <v>5</v>
      </c>
      <c r="F521" s="201" t="s">
        <v>1242</v>
      </c>
      <c r="H521" s="202">
        <v>6</v>
      </c>
      <c r="I521" s="203"/>
      <c r="L521" s="198"/>
      <c r="M521" s="204"/>
      <c r="N521" s="205"/>
      <c r="O521" s="205"/>
      <c r="P521" s="205"/>
      <c r="Q521" s="205"/>
      <c r="R521" s="205"/>
      <c r="S521" s="205"/>
      <c r="T521" s="206"/>
      <c r="AT521" s="207" t="s">
        <v>172</v>
      </c>
      <c r="AU521" s="207" t="s">
        <v>83</v>
      </c>
      <c r="AV521" s="12" t="s">
        <v>83</v>
      </c>
      <c r="AW521" s="12" t="s">
        <v>35</v>
      </c>
      <c r="AX521" s="12" t="s">
        <v>80</v>
      </c>
      <c r="AY521" s="207" t="s">
        <v>161</v>
      </c>
    </row>
    <row r="522" spans="2:65" s="1" customFormat="1" ht="22.5" customHeight="1">
      <c r="B522" s="181"/>
      <c r="C522" s="182" t="s">
        <v>617</v>
      </c>
      <c r="D522" s="182" t="s">
        <v>163</v>
      </c>
      <c r="E522" s="183" t="s">
        <v>908</v>
      </c>
      <c r="F522" s="184" t="s">
        <v>909</v>
      </c>
      <c r="G522" s="185" t="s">
        <v>183</v>
      </c>
      <c r="H522" s="186">
        <v>274.08999999999997</v>
      </c>
      <c r="I522" s="187"/>
      <c r="J522" s="188">
        <f>ROUND(I522*H522,2)</f>
        <v>0</v>
      </c>
      <c r="K522" s="184" t="s">
        <v>167</v>
      </c>
      <c r="L522" s="41"/>
      <c r="M522" s="189" t="s">
        <v>5</v>
      </c>
      <c r="N522" s="190" t="s">
        <v>43</v>
      </c>
      <c r="O522" s="42"/>
      <c r="P522" s="191">
        <f>O522*H522</f>
        <v>0</v>
      </c>
      <c r="Q522" s="191">
        <v>9.0000000000000006E-5</v>
      </c>
      <c r="R522" s="191">
        <f>Q522*H522</f>
        <v>2.4668099999999998E-2</v>
      </c>
      <c r="S522" s="191">
        <v>0</v>
      </c>
      <c r="T522" s="192">
        <f>S522*H522</f>
        <v>0</v>
      </c>
      <c r="AR522" s="24" t="s">
        <v>168</v>
      </c>
      <c r="AT522" s="24" t="s">
        <v>163</v>
      </c>
      <c r="AU522" s="24" t="s">
        <v>83</v>
      </c>
      <c r="AY522" s="24" t="s">
        <v>161</v>
      </c>
      <c r="BE522" s="193">
        <f>IF(N522="základní",J522,0)</f>
        <v>0</v>
      </c>
      <c r="BF522" s="193">
        <f>IF(N522="snížená",J522,0)</f>
        <v>0</v>
      </c>
      <c r="BG522" s="193">
        <f>IF(N522="zákl. přenesená",J522,0)</f>
        <v>0</v>
      </c>
      <c r="BH522" s="193">
        <f>IF(N522="sníž. přenesená",J522,0)</f>
        <v>0</v>
      </c>
      <c r="BI522" s="193">
        <f>IF(N522="nulová",J522,0)</f>
        <v>0</v>
      </c>
      <c r="BJ522" s="24" t="s">
        <v>80</v>
      </c>
      <c r="BK522" s="193">
        <f>ROUND(I522*H522,2)</f>
        <v>0</v>
      </c>
      <c r="BL522" s="24" t="s">
        <v>168</v>
      </c>
      <c r="BM522" s="24" t="s">
        <v>1248</v>
      </c>
    </row>
    <row r="523" spans="2:65" s="12" customFormat="1" ht="13.5">
      <c r="B523" s="198"/>
      <c r="D523" s="199" t="s">
        <v>172</v>
      </c>
      <c r="E523" s="200" t="s">
        <v>5</v>
      </c>
      <c r="F523" s="201" t="s">
        <v>1249</v>
      </c>
      <c r="H523" s="202">
        <v>274.08999999999997</v>
      </c>
      <c r="I523" s="203"/>
      <c r="L523" s="198"/>
      <c r="M523" s="204"/>
      <c r="N523" s="205"/>
      <c r="O523" s="205"/>
      <c r="P523" s="205"/>
      <c r="Q523" s="205"/>
      <c r="R523" s="205"/>
      <c r="S523" s="205"/>
      <c r="T523" s="206"/>
      <c r="AT523" s="207" t="s">
        <v>172</v>
      </c>
      <c r="AU523" s="207" t="s">
        <v>83</v>
      </c>
      <c r="AV523" s="12" t="s">
        <v>83</v>
      </c>
      <c r="AW523" s="12" t="s">
        <v>35</v>
      </c>
      <c r="AX523" s="12" t="s">
        <v>80</v>
      </c>
      <c r="AY523" s="207" t="s">
        <v>161</v>
      </c>
    </row>
    <row r="524" spans="2:65" s="1" customFormat="1" ht="31.5" customHeight="1">
      <c r="B524" s="181"/>
      <c r="C524" s="182" t="s">
        <v>622</v>
      </c>
      <c r="D524" s="182" t="s">
        <v>163</v>
      </c>
      <c r="E524" s="183" t="s">
        <v>1250</v>
      </c>
      <c r="F524" s="184" t="s">
        <v>1251</v>
      </c>
      <c r="G524" s="185" t="s">
        <v>338</v>
      </c>
      <c r="H524" s="186">
        <v>13</v>
      </c>
      <c r="I524" s="187"/>
      <c r="J524" s="188">
        <f>ROUND(I524*H524,2)</f>
        <v>0</v>
      </c>
      <c r="K524" s="184" t="s">
        <v>167</v>
      </c>
      <c r="L524" s="41"/>
      <c r="M524" s="189" t="s">
        <v>5</v>
      </c>
      <c r="N524" s="190" t="s">
        <v>43</v>
      </c>
      <c r="O524" s="42"/>
      <c r="P524" s="191">
        <f>O524*H524</f>
        <v>0</v>
      </c>
      <c r="Q524" s="191">
        <v>9.0000000000000006E-5</v>
      </c>
      <c r="R524" s="191">
        <f>Q524*H524</f>
        <v>1.17E-3</v>
      </c>
      <c r="S524" s="191">
        <v>0</v>
      </c>
      <c r="T524" s="192">
        <f>S524*H524</f>
        <v>0</v>
      </c>
      <c r="AR524" s="24" t="s">
        <v>168</v>
      </c>
      <c r="AT524" s="24" t="s">
        <v>163</v>
      </c>
      <c r="AU524" s="24" t="s">
        <v>83</v>
      </c>
      <c r="AY524" s="24" t="s">
        <v>161</v>
      </c>
      <c r="BE524" s="193">
        <f>IF(N524="základní",J524,0)</f>
        <v>0</v>
      </c>
      <c r="BF524" s="193">
        <f>IF(N524="snížená",J524,0)</f>
        <v>0</v>
      </c>
      <c r="BG524" s="193">
        <f>IF(N524="zákl. přenesená",J524,0)</f>
        <v>0</v>
      </c>
      <c r="BH524" s="193">
        <f>IF(N524="sníž. přenesená",J524,0)</f>
        <v>0</v>
      </c>
      <c r="BI524" s="193">
        <f>IF(N524="nulová",J524,0)</f>
        <v>0</v>
      </c>
      <c r="BJ524" s="24" t="s">
        <v>80</v>
      </c>
      <c r="BK524" s="193">
        <f>ROUND(I524*H524,2)</f>
        <v>0</v>
      </c>
      <c r="BL524" s="24" t="s">
        <v>168</v>
      </c>
      <c r="BM524" s="24" t="s">
        <v>1252</v>
      </c>
    </row>
    <row r="525" spans="2:65" s="12" customFormat="1" ht="13.5">
      <c r="B525" s="198"/>
      <c r="D525" s="199" t="s">
        <v>172</v>
      </c>
      <c r="E525" s="200" t="s">
        <v>5</v>
      </c>
      <c r="F525" s="201" t="s">
        <v>1211</v>
      </c>
      <c r="H525" s="202">
        <v>13</v>
      </c>
      <c r="I525" s="203"/>
      <c r="L525" s="198"/>
      <c r="M525" s="204"/>
      <c r="N525" s="205"/>
      <c r="O525" s="205"/>
      <c r="P525" s="205"/>
      <c r="Q525" s="205"/>
      <c r="R525" s="205"/>
      <c r="S525" s="205"/>
      <c r="T525" s="206"/>
      <c r="AT525" s="207" t="s">
        <v>172</v>
      </c>
      <c r="AU525" s="207" t="s">
        <v>83</v>
      </c>
      <c r="AV525" s="12" t="s">
        <v>83</v>
      </c>
      <c r="AW525" s="12" t="s">
        <v>35</v>
      </c>
      <c r="AX525" s="12" t="s">
        <v>80</v>
      </c>
      <c r="AY525" s="207" t="s">
        <v>161</v>
      </c>
    </row>
    <row r="526" spans="2:65" s="1" customFormat="1" ht="22.5" customHeight="1">
      <c r="B526" s="181"/>
      <c r="C526" s="182" t="s">
        <v>626</v>
      </c>
      <c r="D526" s="182" t="s">
        <v>163</v>
      </c>
      <c r="E526" s="183" t="s">
        <v>1253</v>
      </c>
      <c r="F526" s="184" t="s">
        <v>1254</v>
      </c>
      <c r="G526" s="185" t="s">
        <v>338</v>
      </c>
      <c r="H526" s="186">
        <v>2</v>
      </c>
      <c r="I526" s="187"/>
      <c r="J526" s="188">
        <f>ROUND(I526*H526,2)</f>
        <v>0</v>
      </c>
      <c r="K526" s="184" t="s">
        <v>167</v>
      </c>
      <c r="L526" s="41"/>
      <c r="M526" s="189" t="s">
        <v>5</v>
      </c>
      <c r="N526" s="190" t="s">
        <v>43</v>
      </c>
      <c r="O526" s="42"/>
      <c r="P526" s="191">
        <f>O526*H526</f>
        <v>0</v>
      </c>
      <c r="Q526" s="191">
        <v>1.6199999999999999E-3</v>
      </c>
      <c r="R526" s="191">
        <f>Q526*H526</f>
        <v>3.2399999999999998E-3</v>
      </c>
      <c r="S526" s="191">
        <v>0</v>
      </c>
      <c r="T526" s="192">
        <f>S526*H526</f>
        <v>0</v>
      </c>
      <c r="AR526" s="24" t="s">
        <v>168</v>
      </c>
      <c r="AT526" s="24" t="s">
        <v>163</v>
      </c>
      <c r="AU526" s="24" t="s">
        <v>83</v>
      </c>
      <c r="AY526" s="24" t="s">
        <v>161</v>
      </c>
      <c r="BE526" s="193">
        <f>IF(N526="základní",J526,0)</f>
        <v>0</v>
      </c>
      <c r="BF526" s="193">
        <f>IF(N526="snížená",J526,0)</f>
        <v>0</v>
      </c>
      <c r="BG526" s="193">
        <f>IF(N526="zákl. přenesená",J526,0)</f>
        <v>0</v>
      </c>
      <c r="BH526" s="193">
        <f>IF(N526="sníž. přenesená",J526,0)</f>
        <v>0</v>
      </c>
      <c r="BI526" s="193">
        <f>IF(N526="nulová",J526,0)</f>
        <v>0</v>
      </c>
      <c r="BJ526" s="24" t="s">
        <v>80</v>
      </c>
      <c r="BK526" s="193">
        <f>ROUND(I526*H526,2)</f>
        <v>0</v>
      </c>
      <c r="BL526" s="24" t="s">
        <v>168</v>
      </c>
      <c r="BM526" s="24" t="s">
        <v>1255</v>
      </c>
    </row>
    <row r="527" spans="2:65" s="1" customFormat="1" ht="27">
      <c r="B527" s="41"/>
      <c r="D527" s="194" t="s">
        <v>170</v>
      </c>
      <c r="F527" s="195" t="s">
        <v>1256</v>
      </c>
      <c r="I527" s="196"/>
      <c r="L527" s="41"/>
      <c r="M527" s="197"/>
      <c r="N527" s="42"/>
      <c r="O527" s="42"/>
      <c r="P527" s="42"/>
      <c r="Q527" s="42"/>
      <c r="R527" s="42"/>
      <c r="S527" s="42"/>
      <c r="T527" s="70"/>
      <c r="AT527" s="24" t="s">
        <v>170</v>
      </c>
      <c r="AU527" s="24" t="s">
        <v>83</v>
      </c>
    </row>
    <row r="528" spans="2:65" s="12" customFormat="1" ht="13.5">
      <c r="B528" s="198"/>
      <c r="D528" s="199" t="s">
        <v>172</v>
      </c>
      <c r="E528" s="200" t="s">
        <v>5</v>
      </c>
      <c r="F528" s="201" t="s">
        <v>1190</v>
      </c>
      <c r="H528" s="202">
        <v>2</v>
      </c>
      <c r="I528" s="203"/>
      <c r="L528" s="198"/>
      <c r="M528" s="204"/>
      <c r="N528" s="205"/>
      <c r="O528" s="205"/>
      <c r="P528" s="205"/>
      <c r="Q528" s="205"/>
      <c r="R528" s="205"/>
      <c r="S528" s="205"/>
      <c r="T528" s="206"/>
      <c r="AT528" s="207" t="s">
        <v>172</v>
      </c>
      <c r="AU528" s="207" t="s">
        <v>83</v>
      </c>
      <c r="AV528" s="12" t="s">
        <v>83</v>
      </c>
      <c r="AW528" s="12" t="s">
        <v>35</v>
      </c>
      <c r="AX528" s="12" t="s">
        <v>80</v>
      </c>
      <c r="AY528" s="207" t="s">
        <v>161</v>
      </c>
    </row>
    <row r="529" spans="2:65" s="1" customFormat="1" ht="22.5" customHeight="1">
      <c r="B529" s="181"/>
      <c r="C529" s="182" t="s">
        <v>631</v>
      </c>
      <c r="D529" s="182" t="s">
        <v>163</v>
      </c>
      <c r="E529" s="183" t="s">
        <v>1257</v>
      </c>
      <c r="F529" s="184" t="s">
        <v>1258</v>
      </c>
      <c r="G529" s="185" t="s">
        <v>183</v>
      </c>
      <c r="H529" s="186">
        <v>12</v>
      </c>
      <c r="I529" s="187"/>
      <c r="J529" s="188">
        <f>ROUND(I529*H529,2)</f>
        <v>0</v>
      </c>
      <c r="K529" s="184" t="s">
        <v>167</v>
      </c>
      <c r="L529" s="41"/>
      <c r="M529" s="189" t="s">
        <v>5</v>
      </c>
      <c r="N529" s="190" t="s">
        <v>43</v>
      </c>
      <c r="O529" s="42"/>
      <c r="P529" s="191">
        <f>O529*H529</f>
        <v>0</v>
      </c>
      <c r="Q529" s="191">
        <v>7.9000000000000001E-4</v>
      </c>
      <c r="R529" s="191">
        <f>Q529*H529</f>
        <v>9.4800000000000006E-3</v>
      </c>
      <c r="S529" s="191">
        <v>0</v>
      </c>
      <c r="T529" s="192">
        <f>S529*H529</f>
        <v>0</v>
      </c>
      <c r="AR529" s="24" t="s">
        <v>168</v>
      </c>
      <c r="AT529" s="24" t="s">
        <v>163</v>
      </c>
      <c r="AU529" s="24" t="s">
        <v>83</v>
      </c>
      <c r="AY529" s="24" t="s">
        <v>161</v>
      </c>
      <c r="BE529" s="193">
        <f>IF(N529="základní",J529,0)</f>
        <v>0</v>
      </c>
      <c r="BF529" s="193">
        <f>IF(N529="snížená",J529,0)</f>
        <v>0</v>
      </c>
      <c r="BG529" s="193">
        <f>IF(N529="zákl. přenesená",J529,0)</f>
        <v>0</v>
      </c>
      <c r="BH529" s="193">
        <f>IF(N529="sníž. přenesená",J529,0)</f>
        <v>0</v>
      </c>
      <c r="BI529" s="193">
        <f>IF(N529="nulová",J529,0)</f>
        <v>0</v>
      </c>
      <c r="BJ529" s="24" t="s">
        <v>80</v>
      </c>
      <c r="BK529" s="193">
        <f>ROUND(I529*H529,2)</f>
        <v>0</v>
      </c>
      <c r="BL529" s="24" t="s">
        <v>168</v>
      </c>
      <c r="BM529" s="24" t="s">
        <v>1259</v>
      </c>
    </row>
    <row r="530" spans="2:65" s="12" customFormat="1" ht="13.5">
      <c r="B530" s="198"/>
      <c r="D530" s="199" t="s">
        <v>172</v>
      </c>
      <c r="E530" s="200" t="s">
        <v>5</v>
      </c>
      <c r="F530" s="201" t="s">
        <v>1070</v>
      </c>
      <c r="H530" s="202">
        <v>12</v>
      </c>
      <c r="I530" s="203"/>
      <c r="L530" s="198"/>
      <c r="M530" s="204"/>
      <c r="N530" s="205"/>
      <c r="O530" s="205"/>
      <c r="P530" s="205"/>
      <c r="Q530" s="205"/>
      <c r="R530" s="205"/>
      <c r="S530" s="205"/>
      <c r="T530" s="206"/>
      <c r="AT530" s="207" t="s">
        <v>172</v>
      </c>
      <c r="AU530" s="207" t="s">
        <v>83</v>
      </c>
      <c r="AV530" s="12" t="s">
        <v>83</v>
      </c>
      <c r="AW530" s="12" t="s">
        <v>35</v>
      </c>
      <c r="AX530" s="12" t="s">
        <v>80</v>
      </c>
      <c r="AY530" s="207" t="s">
        <v>161</v>
      </c>
    </row>
    <row r="531" spans="2:65" s="1" customFormat="1" ht="22.5" customHeight="1">
      <c r="B531" s="181"/>
      <c r="C531" s="227" t="s">
        <v>636</v>
      </c>
      <c r="D531" s="227" t="s">
        <v>297</v>
      </c>
      <c r="E531" s="228" t="s">
        <v>1260</v>
      </c>
      <c r="F531" s="229" t="s">
        <v>1261</v>
      </c>
      <c r="G531" s="230" t="s">
        <v>183</v>
      </c>
      <c r="H531" s="231">
        <v>12</v>
      </c>
      <c r="I531" s="232"/>
      <c r="J531" s="233">
        <f>ROUND(I531*H531,2)</f>
        <v>0</v>
      </c>
      <c r="K531" s="229" t="s">
        <v>167</v>
      </c>
      <c r="L531" s="234"/>
      <c r="M531" s="235" t="s">
        <v>5</v>
      </c>
      <c r="N531" s="236" t="s">
        <v>43</v>
      </c>
      <c r="O531" s="42"/>
      <c r="P531" s="191">
        <f>O531*H531</f>
        <v>0</v>
      </c>
      <c r="Q531" s="191">
        <v>9.1130000000000003E-2</v>
      </c>
      <c r="R531" s="191">
        <f>Q531*H531</f>
        <v>1.0935600000000001</v>
      </c>
      <c r="S531" s="191">
        <v>0</v>
      </c>
      <c r="T531" s="192">
        <f>S531*H531</f>
        <v>0</v>
      </c>
      <c r="AR531" s="24" t="s">
        <v>222</v>
      </c>
      <c r="AT531" s="24" t="s">
        <v>297</v>
      </c>
      <c r="AU531" s="24" t="s">
        <v>83</v>
      </c>
      <c r="AY531" s="24" t="s">
        <v>161</v>
      </c>
      <c r="BE531" s="193">
        <f>IF(N531="základní",J531,0)</f>
        <v>0</v>
      </c>
      <c r="BF531" s="193">
        <f>IF(N531="snížená",J531,0)</f>
        <v>0</v>
      </c>
      <c r="BG531" s="193">
        <f>IF(N531="zákl. přenesená",J531,0)</f>
        <v>0</v>
      </c>
      <c r="BH531" s="193">
        <f>IF(N531="sníž. přenesená",J531,0)</f>
        <v>0</v>
      </c>
      <c r="BI531" s="193">
        <f>IF(N531="nulová",J531,0)</f>
        <v>0</v>
      </c>
      <c r="BJ531" s="24" t="s">
        <v>80</v>
      </c>
      <c r="BK531" s="193">
        <f>ROUND(I531*H531,2)</f>
        <v>0</v>
      </c>
      <c r="BL531" s="24" t="s">
        <v>168</v>
      </c>
      <c r="BM531" s="24" t="s">
        <v>1262</v>
      </c>
    </row>
    <row r="532" spans="2:65" s="12" customFormat="1" ht="13.5">
      <c r="B532" s="198"/>
      <c r="D532" s="194" t="s">
        <v>172</v>
      </c>
      <c r="E532" s="207" t="s">
        <v>5</v>
      </c>
      <c r="F532" s="208" t="s">
        <v>1070</v>
      </c>
      <c r="H532" s="209">
        <v>12</v>
      </c>
      <c r="I532" s="203"/>
      <c r="L532" s="198"/>
      <c r="M532" s="204"/>
      <c r="N532" s="205"/>
      <c r="O532" s="205"/>
      <c r="P532" s="205"/>
      <c r="Q532" s="205"/>
      <c r="R532" s="205"/>
      <c r="S532" s="205"/>
      <c r="T532" s="206"/>
      <c r="AT532" s="207" t="s">
        <v>172</v>
      </c>
      <c r="AU532" s="207" t="s">
        <v>83</v>
      </c>
      <c r="AV532" s="12" t="s">
        <v>83</v>
      </c>
      <c r="AW532" s="12" t="s">
        <v>35</v>
      </c>
      <c r="AX532" s="12" t="s">
        <v>80</v>
      </c>
      <c r="AY532" s="207" t="s">
        <v>161</v>
      </c>
    </row>
    <row r="533" spans="2:65" s="11" customFormat="1" ht="29.85" customHeight="1">
      <c r="B533" s="167"/>
      <c r="D533" s="178" t="s">
        <v>71</v>
      </c>
      <c r="E533" s="179" t="s">
        <v>226</v>
      </c>
      <c r="F533" s="179" t="s">
        <v>524</v>
      </c>
      <c r="I533" s="170"/>
      <c r="J533" s="180">
        <f>BK533</f>
        <v>0</v>
      </c>
      <c r="L533" s="167"/>
      <c r="M533" s="172"/>
      <c r="N533" s="173"/>
      <c r="O533" s="173"/>
      <c r="P533" s="174">
        <f>SUM(P534:P541)</f>
        <v>0</v>
      </c>
      <c r="Q533" s="173"/>
      <c r="R533" s="174">
        <f>SUM(R534:R541)</f>
        <v>4.0331999999999993E-2</v>
      </c>
      <c r="S533" s="173"/>
      <c r="T533" s="175">
        <f>SUM(T534:T541)</f>
        <v>0.83699999999999997</v>
      </c>
      <c r="AR533" s="168" t="s">
        <v>80</v>
      </c>
      <c r="AT533" s="176" t="s">
        <v>71</v>
      </c>
      <c r="AU533" s="176" t="s">
        <v>80</v>
      </c>
      <c r="AY533" s="168" t="s">
        <v>161</v>
      </c>
      <c r="BK533" s="177">
        <f>SUM(BK534:BK541)</f>
        <v>0</v>
      </c>
    </row>
    <row r="534" spans="2:65" s="1" customFormat="1" ht="44.25" customHeight="1">
      <c r="B534" s="181"/>
      <c r="C534" s="182" t="s">
        <v>641</v>
      </c>
      <c r="D534" s="182" t="s">
        <v>163</v>
      </c>
      <c r="E534" s="183" t="s">
        <v>1263</v>
      </c>
      <c r="F534" s="184" t="s">
        <v>1264</v>
      </c>
      <c r="G534" s="185" t="s">
        <v>183</v>
      </c>
      <c r="H534" s="186">
        <v>67.22</v>
      </c>
      <c r="I534" s="187"/>
      <c r="J534" s="188">
        <f>ROUND(I534*H534,2)</f>
        <v>0</v>
      </c>
      <c r="K534" s="184" t="s">
        <v>167</v>
      </c>
      <c r="L534" s="41"/>
      <c r="M534" s="189" t="s">
        <v>5</v>
      </c>
      <c r="N534" s="190" t="s">
        <v>43</v>
      </c>
      <c r="O534" s="42"/>
      <c r="P534" s="191">
        <f>O534*H534</f>
        <v>0</v>
      </c>
      <c r="Q534" s="191">
        <v>5.9999999999999995E-4</v>
      </c>
      <c r="R534" s="191">
        <f>Q534*H534</f>
        <v>4.0331999999999993E-2</v>
      </c>
      <c r="S534" s="191">
        <v>0</v>
      </c>
      <c r="T534" s="192">
        <f>S534*H534</f>
        <v>0</v>
      </c>
      <c r="AR534" s="24" t="s">
        <v>168</v>
      </c>
      <c r="AT534" s="24" t="s">
        <v>163</v>
      </c>
      <c r="AU534" s="24" t="s">
        <v>83</v>
      </c>
      <c r="AY534" s="24" t="s">
        <v>161</v>
      </c>
      <c r="BE534" s="193">
        <f>IF(N534="základní",J534,0)</f>
        <v>0</v>
      </c>
      <c r="BF534" s="193">
        <f>IF(N534="snížená",J534,0)</f>
        <v>0</v>
      </c>
      <c r="BG534" s="193">
        <f>IF(N534="zákl. přenesená",J534,0)</f>
        <v>0</v>
      </c>
      <c r="BH534" s="193">
        <f>IF(N534="sníž. přenesená",J534,0)</f>
        <v>0</v>
      </c>
      <c r="BI534" s="193">
        <f>IF(N534="nulová",J534,0)</f>
        <v>0</v>
      </c>
      <c r="BJ534" s="24" t="s">
        <v>80</v>
      </c>
      <c r="BK534" s="193">
        <f>ROUND(I534*H534,2)</f>
        <v>0</v>
      </c>
      <c r="BL534" s="24" t="s">
        <v>168</v>
      </c>
      <c r="BM534" s="24" t="s">
        <v>1265</v>
      </c>
    </row>
    <row r="535" spans="2:65" s="1" customFormat="1" ht="40.5">
      <c r="B535" s="41"/>
      <c r="D535" s="194" t="s">
        <v>170</v>
      </c>
      <c r="F535" s="195" t="s">
        <v>666</v>
      </c>
      <c r="I535" s="196"/>
      <c r="L535" s="41"/>
      <c r="M535" s="197"/>
      <c r="N535" s="42"/>
      <c r="O535" s="42"/>
      <c r="P535" s="42"/>
      <c r="Q535" s="42"/>
      <c r="R535" s="42"/>
      <c r="S535" s="42"/>
      <c r="T535" s="70"/>
      <c r="AT535" s="24" t="s">
        <v>170</v>
      </c>
      <c r="AU535" s="24" t="s">
        <v>83</v>
      </c>
    </row>
    <row r="536" spans="2:65" s="12" customFormat="1" ht="13.5">
      <c r="B536" s="198"/>
      <c r="D536" s="199" t="s">
        <v>172</v>
      </c>
      <c r="E536" s="200" t="s">
        <v>5</v>
      </c>
      <c r="F536" s="201" t="s">
        <v>1266</v>
      </c>
      <c r="H536" s="202">
        <v>67.22</v>
      </c>
      <c r="I536" s="203"/>
      <c r="L536" s="198"/>
      <c r="M536" s="204"/>
      <c r="N536" s="205"/>
      <c r="O536" s="205"/>
      <c r="P536" s="205"/>
      <c r="Q536" s="205"/>
      <c r="R536" s="205"/>
      <c r="S536" s="205"/>
      <c r="T536" s="206"/>
      <c r="AT536" s="207" t="s">
        <v>172</v>
      </c>
      <c r="AU536" s="207" t="s">
        <v>83</v>
      </c>
      <c r="AV536" s="12" t="s">
        <v>83</v>
      </c>
      <c r="AW536" s="12" t="s">
        <v>35</v>
      </c>
      <c r="AX536" s="12" t="s">
        <v>80</v>
      </c>
      <c r="AY536" s="207" t="s">
        <v>161</v>
      </c>
    </row>
    <row r="537" spans="2:65" s="1" customFormat="1" ht="22.5" customHeight="1">
      <c r="B537" s="181"/>
      <c r="C537" s="182" t="s">
        <v>646</v>
      </c>
      <c r="D537" s="182" t="s">
        <v>163</v>
      </c>
      <c r="E537" s="183" t="s">
        <v>1267</v>
      </c>
      <c r="F537" s="184" t="s">
        <v>1268</v>
      </c>
      <c r="G537" s="185" t="s">
        <v>183</v>
      </c>
      <c r="H537" s="186">
        <v>67.22</v>
      </c>
      <c r="I537" s="187"/>
      <c r="J537" s="188">
        <f>ROUND(I537*H537,2)</f>
        <v>0</v>
      </c>
      <c r="K537" s="184" t="s">
        <v>167</v>
      </c>
      <c r="L537" s="41"/>
      <c r="M537" s="189" t="s">
        <v>5</v>
      </c>
      <c r="N537" s="190" t="s">
        <v>43</v>
      </c>
      <c r="O537" s="42"/>
      <c r="P537" s="191">
        <f>O537*H537</f>
        <v>0</v>
      </c>
      <c r="Q537" s="191">
        <v>0</v>
      </c>
      <c r="R537" s="191">
        <f>Q537*H537</f>
        <v>0</v>
      </c>
      <c r="S537" s="191">
        <v>0</v>
      </c>
      <c r="T537" s="192">
        <f>S537*H537</f>
        <v>0</v>
      </c>
      <c r="AR537" s="24" t="s">
        <v>168</v>
      </c>
      <c r="AT537" s="24" t="s">
        <v>163</v>
      </c>
      <c r="AU537" s="24" t="s">
        <v>83</v>
      </c>
      <c r="AY537" s="24" t="s">
        <v>161</v>
      </c>
      <c r="BE537" s="193">
        <f>IF(N537="základní",J537,0)</f>
        <v>0</v>
      </c>
      <c r="BF537" s="193">
        <f>IF(N537="snížená",J537,0)</f>
        <v>0</v>
      </c>
      <c r="BG537" s="193">
        <f>IF(N537="zákl. přenesená",J537,0)</f>
        <v>0</v>
      </c>
      <c r="BH537" s="193">
        <f>IF(N537="sníž. přenesená",J537,0)</f>
        <v>0</v>
      </c>
      <c r="BI537" s="193">
        <f>IF(N537="nulová",J537,0)</f>
        <v>0</v>
      </c>
      <c r="BJ537" s="24" t="s">
        <v>80</v>
      </c>
      <c r="BK537" s="193">
        <f>ROUND(I537*H537,2)</f>
        <v>0</v>
      </c>
      <c r="BL537" s="24" t="s">
        <v>168</v>
      </c>
      <c r="BM537" s="24" t="s">
        <v>1269</v>
      </c>
    </row>
    <row r="538" spans="2:65" s="1" customFormat="1" ht="27">
      <c r="B538" s="41"/>
      <c r="D538" s="194" t="s">
        <v>170</v>
      </c>
      <c r="F538" s="195" t="s">
        <v>1270</v>
      </c>
      <c r="I538" s="196"/>
      <c r="L538" s="41"/>
      <c r="M538" s="197"/>
      <c r="N538" s="42"/>
      <c r="O538" s="42"/>
      <c r="P538" s="42"/>
      <c r="Q538" s="42"/>
      <c r="R538" s="42"/>
      <c r="S538" s="42"/>
      <c r="T538" s="70"/>
      <c r="AT538" s="24" t="s">
        <v>170</v>
      </c>
      <c r="AU538" s="24" t="s">
        <v>83</v>
      </c>
    </row>
    <row r="539" spans="2:65" s="12" customFormat="1" ht="13.5">
      <c r="B539" s="198"/>
      <c r="D539" s="199" t="s">
        <v>172</v>
      </c>
      <c r="E539" s="200" t="s">
        <v>5</v>
      </c>
      <c r="F539" s="201" t="s">
        <v>1266</v>
      </c>
      <c r="H539" s="202">
        <v>67.22</v>
      </c>
      <c r="I539" s="203"/>
      <c r="L539" s="198"/>
      <c r="M539" s="204"/>
      <c r="N539" s="205"/>
      <c r="O539" s="205"/>
      <c r="P539" s="205"/>
      <c r="Q539" s="205"/>
      <c r="R539" s="205"/>
      <c r="S539" s="205"/>
      <c r="T539" s="206"/>
      <c r="AT539" s="207" t="s">
        <v>172</v>
      </c>
      <c r="AU539" s="207" t="s">
        <v>83</v>
      </c>
      <c r="AV539" s="12" t="s">
        <v>83</v>
      </c>
      <c r="AW539" s="12" t="s">
        <v>35</v>
      </c>
      <c r="AX539" s="12" t="s">
        <v>80</v>
      </c>
      <c r="AY539" s="207" t="s">
        <v>161</v>
      </c>
    </row>
    <row r="540" spans="2:65" s="1" customFormat="1" ht="22.5" customHeight="1">
      <c r="B540" s="181"/>
      <c r="C540" s="182" t="s">
        <v>652</v>
      </c>
      <c r="D540" s="182" t="s">
        <v>163</v>
      </c>
      <c r="E540" s="183" t="s">
        <v>914</v>
      </c>
      <c r="F540" s="184" t="s">
        <v>915</v>
      </c>
      <c r="G540" s="185" t="s">
        <v>183</v>
      </c>
      <c r="H540" s="186">
        <v>9</v>
      </c>
      <c r="I540" s="187"/>
      <c r="J540" s="188">
        <f>ROUND(I540*H540,2)</f>
        <v>0</v>
      </c>
      <c r="K540" s="184" t="s">
        <v>167</v>
      </c>
      <c r="L540" s="41"/>
      <c r="M540" s="189" t="s">
        <v>5</v>
      </c>
      <c r="N540" s="190" t="s">
        <v>43</v>
      </c>
      <c r="O540" s="42"/>
      <c r="P540" s="191">
        <f>O540*H540</f>
        <v>0</v>
      </c>
      <c r="Q540" s="191">
        <v>0</v>
      </c>
      <c r="R540" s="191">
        <f>Q540*H540</f>
        <v>0</v>
      </c>
      <c r="S540" s="191">
        <v>9.2999999999999999E-2</v>
      </c>
      <c r="T540" s="192">
        <f>S540*H540</f>
        <v>0.83699999999999997</v>
      </c>
      <c r="AR540" s="24" t="s">
        <v>168</v>
      </c>
      <c r="AT540" s="24" t="s">
        <v>163</v>
      </c>
      <c r="AU540" s="24" t="s">
        <v>83</v>
      </c>
      <c r="AY540" s="24" t="s">
        <v>161</v>
      </c>
      <c r="BE540" s="193">
        <f>IF(N540="základní",J540,0)</f>
        <v>0</v>
      </c>
      <c r="BF540" s="193">
        <f>IF(N540="snížená",J540,0)</f>
        <v>0</v>
      </c>
      <c r="BG540" s="193">
        <f>IF(N540="zákl. přenesená",J540,0)</f>
        <v>0</v>
      </c>
      <c r="BH540" s="193">
        <f>IF(N540="sníž. přenesená",J540,0)</f>
        <v>0</v>
      </c>
      <c r="BI540" s="193">
        <f>IF(N540="nulová",J540,0)</f>
        <v>0</v>
      </c>
      <c r="BJ540" s="24" t="s">
        <v>80</v>
      </c>
      <c r="BK540" s="193">
        <f>ROUND(I540*H540,2)</f>
        <v>0</v>
      </c>
      <c r="BL540" s="24" t="s">
        <v>168</v>
      </c>
      <c r="BM540" s="24" t="s">
        <v>1271</v>
      </c>
    </row>
    <row r="541" spans="2:65" s="12" customFormat="1" ht="13.5">
      <c r="B541" s="198"/>
      <c r="D541" s="194" t="s">
        <v>172</v>
      </c>
      <c r="E541" s="207" t="s">
        <v>5</v>
      </c>
      <c r="F541" s="208" t="s">
        <v>1272</v>
      </c>
      <c r="H541" s="209">
        <v>9</v>
      </c>
      <c r="I541" s="203"/>
      <c r="L541" s="198"/>
      <c r="M541" s="204"/>
      <c r="N541" s="205"/>
      <c r="O541" s="205"/>
      <c r="P541" s="205"/>
      <c r="Q541" s="205"/>
      <c r="R541" s="205"/>
      <c r="S541" s="205"/>
      <c r="T541" s="206"/>
      <c r="AT541" s="207" t="s">
        <v>172</v>
      </c>
      <c r="AU541" s="207" t="s">
        <v>83</v>
      </c>
      <c r="AV541" s="12" t="s">
        <v>83</v>
      </c>
      <c r="AW541" s="12" t="s">
        <v>35</v>
      </c>
      <c r="AX541" s="12" t="s">
        <v>80</v>
      </c>
      <c r="AY541" s="207" t="s">
        <v>161</v>
      </c>
    </row>
    <row r="542" spans="2:65" s="11" customFormat="1" ht="29.85" customHeight="1">
      <c r="B542" s="167"/>
      <c r="D542" s="178" t="s">
        <v>71</v>
      </c>
      <c r="E542" s="179" t="s">
        <v>689</v>
      </c>
      <c r="F542" s="179" t="s">
        <v>690</v>
      </c>
      <c r="I542" s="170"/>
      <c r="J542" s="180">
        <f>BK542</f>
        <v>0</v>
      </c>
      <c r="L542" s="167"/>
      <c r="M542" s="172"/>
      <c r="N542" s="173"/>
      <c r="O542" s="173"/>
      <c r="P542" s="174">
        <f>SUM(P543:P555)</f>
        <v>0</v>
      </c>
      <c r="Q542" s="173"/>
      <c r="R542" s="174">
        <f>SUM(R543:R555)</f>
        <v>0</v>
      </c>
      <c r="S542" s="173"/>
      <c r="T542" s="175">
        <f>SUM(T543:T555)</f>
        <v>0</v>
      </c>
      <c r="AR542" s="168" t="s">
        <v>80</v>
      </c>
      <c r="AT542" s="176" t="s">
        <v>71</v>
      </c>
      <c r="AU542" s="176" t="s">
        <v>80</v>
      </c>
      <c r="AY542" s="168" t="s">
        <v>161</v>
      </c>
      <c r="BK542" s="177">
        <f>SUM(BK543:BK555)</f>
        <v>0</v>
      </c>
    </row>
    <row r="543" spans="2:65" s="1" customFormat="1" ht="31.5" customHeight="1">
      <c r="B543" s="181"/>
      <c r="C543" s="182" t="s">
        <v>657</v>
      </c>
      <c r="D543" s="182" t="s">
        <v>163</v>
      </c>
      <c r="E543" s="183" t="s">
        <v>692</v>
      </c>
      <c r="F543" s="184" t="s">
        <v>693</v>
      </c>
      <c r="G543" s="185" t="s">
        <v>277</v>
      </c>
      <c r="H543" s="186">
        <v>30.952000000000002</v>
      </c>
      <c r="I543" s="187"/>
      <c r="J543" s="188">
        <f>ROUND(I543*H543,2)</f>
        <v>0</v>
      </c>
      <c r="K543" s="184" t="s">
        <v>167</v>
      </c>
      <c r="L543" s="41"/>
      <c r="M543" s="189" t="s">
        <v>5</v>
      </c>
      <c r="N543" s="190" t="s">
        <v>43</v>
      </c>
      <c r="O543" s="42"/>
      <c r="P543" s="191">
        <f>O543*H543</f>
        <v>0</v>
      </c>
      <c r="Q543" s="191">
        <v>0</v>
      </c>
      <c r="R543" s="191">
        <f>Q543*H543</f>
        <v>0</v>
      </c>
      <c r="S543" s="191">
        <v>0</v>
      </c>
      <c r="T543" s="192">
        <f>S543*H543</f>
        <v>0</v>
      </c>
      <c r="AR543" s="24" t="s">
        <v>168</v>
      </c>
      <c r="AT543" s="24" t="s">
        <v>163</v>
      </c>
      <c r="AU543" s="24" t="s">
        <v>83</v>
      </c>
      <c r="AY543" s="24" t="s">
        <v>161</v>
      </c>
      <c r="BE543" s="193">
        <f>IF(N543="základní",J543,0)</f>
        <v>0</v>
      </c>
      <c r="BF543" s="193">
        <f>IF(N543="snížená",J543,0)</f>
        <v>0</v>
      </c>
      <c r="BG543" s="193">
        <f>IF(N543="zákl. přenesená",J543,0)</f>
        <v>0</v>
      </c>
      <c r="BH543" s="193">
        <f>IF(N543="sníž. přenesená",J543,0)</f>
        <v>0</v>
      </c>
      <c r="BI543" s="193">
        <f>IF(N543="nulová",J543,0)</f>
        <v>0</v>
      </c>
      <c r="BJ543" s="24" t="s">
        <v>80</v>
      </c>
      <c r="BK543" s="193">
        <f>ROUND(I543*H543,2)</f>
        <v>0</v>
      </c>
      <c r="BL543" s="24" t="s">
        <v>168</v>
      </c>
      <c r="BM543" s="24" t="s">
        <v>1273</v>
      </c>
    </row>
    <row r="544" spans="2:65" s="1" customFormat="1" ht="94.5">
      <c r="B544" s="41"/>
      <c r="D544" s="199" t="s">
        <v>170</v>
      </c>
      <c r="F544" s="240" t="s">
        <v>695</v>
      </c>
      <c r="I544" s="196"/>
      <c r="L544" s="41"/>
      <c r="M544" s="197"/>
      <c r="N544" s="42"/>
      <c r="O544" s="42"/>
      <c r="P544" s="42"/>
      <c r="Q544" s="42"/>
      <c r="R544" s="42"/>
      <c r="S544" s="42"/>
      <c r="T544" s="70"/>
      <c r="AT544" s="24" t="s">
        <v>170</v>
      </c>
      <c r="AU544" s="24" t="s">
        <v>83</v>
      </c>
    </row>
    <row r="545" spans="2:65" s="1" customFormat="1" ht="31.5" customHeight="1">
      <c r="B545" s="181"/>
      <c r="C545" s="182" t="s">
        <v>662</v>
      </c>
      <c r="D545" s="182" t="s">
        <v>163</v>
      </c>
      <c r="E545" s="183" t="s">
        <v>697</v>
      </c>
      <c r="F545" s="184" t="s">
        <v>698</v>
      </c>
      <c r="G545" s="185" t="s">
        <v>277</v>
      </c>
      <c r="H545" s="186">
        <v>649.99199999999996</v>
      </c>
      <c r="I545" s="187"/>
      <c r="J545" s="188">
        <f>ROUND(I545*H545,2)</f>
        <v>0</v>
      </c>
      <c r="K545" s="184" t="s">
        <v>167</v>
      </c>
      <c r="L545" s="41"/>
      <c r="M545" s="189" t="s">
        <v>5</v>
      </c>
      <c r="N545" s="190" t="s">
        <v>43</v>
      </c>
      <c r="O545" s="42"/>
      <c r="P545" s="191">
        <f>O545*H545</f>
        <v>0</v>
      </c>
      <c r="Q545" s="191">
        <v>0</v>
      </c>
      <c r="R545" s="191">
        <f>Q545*H545</f>
        <v>0</v>
      </c>
      <c r="S545" s="191">
        <v>0</v>
      </c>
      <c r="T545" s="192">
        <f>S545*H545</f>
        <v>0</v>
      </c>
      <c r="AR545" s="24" t="s">
        <v>168</v>
      </c>
      <c r="AT545" s="24" t="s">
        <v>163</v>
      </c>
      <c r="AU545" s="24" t="s">
        <v>83</v>
      </c>
      <c r="AY545" s="24" t="s">
        <v>161</v>
      </c>
      <c r="BE545" s="193">
        <f>IF(N545="základní",J545,0)</f>
        <v>0</v>
      </c>
      <c r="BF545" s="193">
        <f>IF(N545="snížená",J545,0)</f>
        <v>0</v>
      </c>
      <c r="BG545" s="193">
        <f>IF(N545="zákl. přenesená",J545,0)</f>
        <v>0</v>
      </c>
      <c r="BH545" s="193">
        <f>IF(N545="sníž. přenesená",J545,0)</f>
        <v>0</v>
      </c>
      <c r="BI545" s="193">
        <f>IF(N545="nulová",J545,0)</f>
        <v>0</v>
      </c>
      <c r="BJ545" s="24" t="s">
        <v>80</v>
      </c>
      <c r="BK545" s="193">
        <f>ROUND(I545*H545,2)</f>
        <v>0</v>
      </c>
      <c r="BL545" s="24" t="s">
        <v>168</v>
      </c>
      <c r="BM545" s="24" t="s">
        <v>1274</v>
      </c>
    </row>
    <row r="546" spans="2:65" s="1" customFormat="1" ht="94.5">
      <c r="B546" s="41"/>
      <c r="D546" s="194" t="s">
        <v>170</v>
      </c>
      <c r="F546" s="195" t="s">
        <v>695</v>
      </c>
      <c r="I546" s="196"/>
      <c r="L546" s="41"/>
      <c r="M546" s="197"/>
      <c r="N546" s="42"/>
      <c r="O546" s="42"/>
      <c r="P546" s="42"/>
      <c r="Q546" s="42"/>
      <c r="R546" s="42"/>
      <c r="S546" s="42"/>
      <c r="T546" s="70"/>
      <c r="AT546" s="24" t="s">
        <v>170</v>
      </c>
      <c r="AU546" s="24" t="s">
        <v>83</v>
      </c>
    </row>
    <row r="547" spans="2:65" s="12" customFormat="1" ht="13.5">
      <c r="B547" s="198"/>
      <c r="D547" s="199" t="s">
        <v>172</v>
      </c>
      <c r="F547" s="201" t="s">
        <v>1275</v>
      </c>
      <c r="H547" s="202">
        <v>649.99199999999996</v>
      </c>
      <c r="I547" s="203"/>
      <c r="L547" s="198"/>
      <c r="M547" s="204"/>
      <c r="N547" s="205"/>
      <c r="O547" s="205"/>
      <c r="P547" s="205"/>
      <c r="Q547" s="205"/>
      <c r="R547" s="205"/>
      <c r="S547" s="205"/>
      <c r="T547" s="206"/>
      <c r="AT547" s="207" t="s">
        <v>172</v>
      </c>
      <c r="AU547" s="207" t="s">
        <v>83</v>
      </c>
      <c r="AV547" s="12" t="s">
        <v>83</v>
      </c>
      <c r="AW547" s="12" t="s">
        <v>6</v>
      </c>
      <c r="AX547" s="12" t="s">
        <v>80</v>
      </c>
      <c r="AY547" s="207" t="s">
        <v>161</v>
      </c>
    </row>
    <row r="548" spans="2:65" s="1" customFormat="1" ht="22.5" customHeight="1">
      <c r="B548" s="181"/>
      <c r="C548" s="182" t="s">
        <v>668</v>
      </c>
      <c r="D548" s="182" t="s">
        <v>163</v>
      </c>
      <c r="E548" s="183" t="s">
        <v>702</v>
      </c>
      <c r="F548" s="184" t="s">
        <v>703</v>
      </c>
      <c r="G548" s="185" t="s">
        <v>277</v>
      </c>
      <c r="H548" s="186">
        <v>30.952000000000002</v>
      </c>
      <c r="I548" s="187"/>
      <c r="J548" s="188">
        <f>ROUND(I548*H548,2)</f>
        <v>0</v>
      </c>
      <c r="K548" s="184" t="s">
        <v>167</v>
      </c>
      <c r="L548" s="41"/>
      <c r="M548" s="189" t="s">
        <v>5</v>
      </c>
      <c r="N548" s="190" t="s">
        <v>43</v>
      </c>
      <c r="O548" s="42"/>
      <c r="P548" s="191">
        <f>O548*H548</f>
        <v>0</v>
      </c>
      <c r="Q548" s="191">
        <v>0</v>
      </c>
      <c r="R548" s="191">
        <f>Q548*H548</f>
        <v>0</v>
      </c>
      <c r="S548" s="191">
        <v>0</v>
      </c>
      <c r="T548" s="192">
        <f>S548*H548</f>
        <v>0</v>
      </c>
      <c r="AR548" s="24" t="s">
        <v>168</v>
      </c>
      <c r="AT548" s="24" t="s">
        <v>163</v>
      </c>
      <c r="AU548" s="24" t="s">
        <v>83</v>
      </c>
      <c r="AY548" s="24" t="s">
        <v>161</v>
      </c>
      <c r="BE548" s="193">
        <f>IF(N548="základní",J548,0)</f>
        <v>0</v>
      </c>
      <c r="BF548" s="193">
        <f>IF(N548="snížená",J548,0)</f>
        <v>0</v>
      </c>
      <c r="BG548" s="193">
        <f>IF(N548="zákl. přenesená",J548,0)</f>
        <v>0</v>
      </c>
      <c r="BH548" s="193">
        <f>IF(N548="sníž. přenesená",J548,0)</f>
        <v>0</v>
      </c>
      <c r="BI548" s="193">
        <f>IF(N548="nulová",J548,0)</f>
        <v>0</v>
      </c>
      <c r="BJ548" s="24" t="s">
        <v>80</v>
      </c>
      <c r="BK548" s="193">
        <f>ROUND(I548*H548,2)</f>
        <v>0</v>
      </c>
      <c r="BL548" s="24" t="s">
        <v>168</v>
      </c>
      <c r="BM548" s="24" t="s">
        <v>1276</v>
      </c>
    </row>
    <row r="549" spans="2:65" s="1" customFormat="1" ht="40.5">
      <c r="B549" s="41"/>
      <c r="D549" s="199" t="s">
        <v>170</v>
      </c>
      <c r="F549" s="240" t="s">
        <v>705</v>
      </c>
      <c r="I549" s="196"/>
      <c r="L549" s="41"/>
      <c r="M549" s="197"/>
      <c r="N549" s="42"/>
      <c r="O549" s="42"/>
      <c r="P549" s="42"/>
      <c r="Q549" s="42"/>
      <c r="R549" s="42"/>
      <c r="S549" s="42"/>
      <c r="T549" s="70"/>
      <c r="AT549" s="24" t="s">
        <v>170</v>
      </c>
      <c r="AU549" s="24" t="s">
        <v>83</v>
      </c>
    </row>
    <row r="550" spans="2:65" s="1" customFormat="1" ht="22.5" customHeight="1">
      <c r="B550" s="181"/>
      <c r="C550" s="182" t="s">
        <v>674</v>
      </c>
      <c r="D550" s="182" t="s">
        <v>163</v>
      </c>
      <c r="E550" s="183" t="s">
        <v>922</v>
      </c>
      <c r="F550" s="184" t="s">
        <v>923</v>
      </c>
      <c r="G550" s="185" t="s">
        <v>277</v>
      </c>
      <c r="H550" s="186">
        <v>0.83699999999999997</v>
      </c>
      <c r="I550" s="187"/>
      <c r="J550" s="188">
        <f>ROUND(I550*H550,2)</f>
        <v>0</v>
      </c>
      <c r="K550" s="184" t="s">
        <v>167</v>
      </c>
      <c r="L550" s="41"/>
      <c r="M550" s="189" t="s">
        <v>5</v>
      </c>
      <c r="N550" s="190" t="s">
        <v>43</v>
      </c>
      <c r="O550" s="42"/>
      <c r="P550" s="191">
        <f>O550*H550</f>
        <v>0</v>
      </c>
      <c r="Q550" s="191">
        <v>0</v>
      </c>
      <c r="R550" s="191">
        <f>Q550*H550</f>
        <v>0</v>
      </c>
      <c r="S550" s="191">
        <v>0</v>
      </c>
      <c r="T550" s="192">
        <f>S550*H550</f>
        <v>0</v>
      </c>
      <c r="AR550" s="24" t="s">
        <v>168</v>
      </c>
      <c r="AT550" s="24" t="s">
        <v>163</v>
      </c>
      <c r="AU550" s="24" t="s">
        <v>83</v>
      </c>
      <c r="AY550" s="24" t="s">
        <v>161</v>
      </c>
      <c r="BE550" s="193">
        <f>IF(N550="základní",J550,0)</f>
        <v>0</v>
      </c>
      <c r="BF550" s="193">
        <f>IF(N550="snížená",J550,0)</f>
        <v>0</v>
      </c>
      <c r="BG550" s="193">
        <f>IF(N550="zákl. přenesená",J550,0)</f>
        <v>0</v>
      </c>
      <c r="BH550" s="193">
        <f>IF(N550="sníž. přenesená",J550,0)</f>
        <v>0</v>
      </c>
      <c r="BI550" s="193">
        <f>IF(N550="nulová",J550,0)</f>
        <v>0</v>
      </c>
      <c r="BJ550" s="24" t="s">
        <v>80</v>
      </c>
      <c r="BK550" s="193">
        <f>ROUND(I550*H550,2)</f>
        <v>0</v>
      </c>
      <c r="BL550" s="24" t="s">
        <v>168</v>
      </c>
      <c r="BM550" s="24" t="s">
        <v>1277</v>
      </c>
    </row>
    <row r="551" spans="2:65" s="1" customFormat="1" ht="67.5">
      <c r="B551" s="41"/>
      <c r="D551" s="199" t="s">
        <v>170</v>
      </c>
      <c r="F551" s="240" t="s">
        <v>710</v>
      </c>
      <c r="I551" s="196"/>
      <c r="L551" s="41"/>
      <c r="M551" s="197"/>
      <c r="N551" s="42"/>
      <c r="O551" s="42"/>
      <c r="P551" s="42"/>
      <c r="Q551" s="42"/>
      <c r="R551" s="42"/>
      <c r="S551" s="42"/>
      <c r="T551" s="70"/>
      <c r="AT551" s="24" t="s">
        <v>170</v>
      </c>
      <c r="AU551" s="24" t="s">
        <v>83</v>
      </c>
    </row>
    <row r="552" spans="2:65" s="1" customFormat="1" ht="22.5" customHeight="1">
      <c r="B552" s="181"/>
      <c r="C552" s="182" t="s">
        <v>679</v>
      </c>
      <c r="D552" s="182" t="s">
        <v>163</v>
      </c>
      <c r="E552" s="183" t="s">
        <v>1278</v>
      </c>
      <c r="F552" s="184" t="s">
        <v>1279</v>
      </c>
      <c r="G552" s="185" t="s">
        <v>277</v>
      </c>
      <c r="H552" s="186">
        <v>10.621</v>
      </c>
      <c r="I552" s="187"/>
      <c r="J552" s="188">
        <f>ROUND(I552*H552,2)</f>
        <v>0</v>
      </c>
      <c r="K552" s="184" t="s">
        <v>167</v>
      </c>
      <c r="L552" s="41"/>
      <c r="M552" s="189" t="s">
        <v>5</v>
      </c>
      <c r="N552" s="190" t="s">
        <v>43</v>
      </c>
      <c r="O552" s="42"/>
      <c r="P552" s="191">
        <f>O552*H552</f>
        <v>0</v>
      </c>
      <c r="Q552" s="191">
        <v>0</v>
      </c>
      <c r="R552" s="191">
        <f>Q552*H552</f>
        <v>0</v>
      </c>
      <c r="S552" s="191">
        <v>0</v>
      </c>
      <c r="T552" s="192">
        <f>S552*H552</f>
        <v>0</v>
      </c>
      <c r="AR552" s="24" t="s">
        <v>168</v>
      </c>
      <c r="AT552" s="24" t="s">
        <v>163</v>
      </c>
      <c r="AU552" s="24" t="s">
        <v>83</v>
      </c>
      <c r="AY552" s="24" t="s">
        <v>161</v>
      </c>
      <c r="BE552" s="193">
        <f>IF(N552="základní",J552,0)</f>
        <v>0</v>
      </c>
      <c r="BF552" s="193">
        <f>IF(N552="snížená",J552,0)</f>
        <v>0</v>
      </c>
      <c r="BG552" s="193">
        <f>IF(N552="zákl. přenesená",J552,0)</f>
        <v>0</v>
      </c>
      <c r="BH552" s="193">
        <f>IF(N552="sníž. přenesená",J552,0)</f>
        <v>0</v>
      </c>
      <c r="BI552" s="193">
        <f>IF(N552="nulová",J552,0)</f>
        <v>0</v>
      </c>
      <c r="BJ552" s="24" t="s">
        <v>80</v>
      </c>
      <c r="BK552" s="193">
        <f>ROUND(I552*H552,2)</f>
        <v>0</v>
      </c>
      <c r="BL552" s="24" t="s">
        <v>168</v>
      </c>
      <c r="BM552" s="24" t="s">
        <v>1280</v>
      </c>
    </row>
    <row r="553" spans="2:65" s="1" customFormat="1" ht="67.5">
      <c r="B553" s="41"/>
      <c r="D553" s="199" t="s">
        <v>170</v>
      </c>
      <c r="F553" s="240" t="s">
        <v>710</v>
      </c>
      <c r="I553" s="196"/>
      <c r="L553" s="41"/>
      <c r="M553" s="197"/>
      <c r="N553" s="42"/>
      <c r="O553" s="42"/>
      <c r="P553" s="42"/>
      <c r="Q553" s="42"/>
      <c r="R553" s="42"/>
      <c r="S553" s="42"/>
      <c r="T553" s="70"/>
      <c r="AT553" s="24" t="s">
        <v>170</v>
      </c>
      <c r="AU553" s="24" t="s">
        <v>83</v>
      </c>
    </row>
    <row r="554" spans="2:65" s="1" customFormat="1" ht="22.5" customHeight="1">
      <c r="B554" s="181"/>
      <c r="C554" s="182" t="s">
        <v>684</v>
      </c>
      <c r="D554" s="182" t="s">
        <v>163</v>
      </c>
      <c r="E554" s="183" t="s">
        <v>1281</v>
      </c>
      <c r="F554" s="184" t="s">
        <v>1282</v>
      </c>
      <c r="G554" s="185" t="s">
        <v>277</v>
      </c>
      <c r="H554" s="186">
        <v>19.494</v>
      </c>
      <c r="I554" s="187"/>
      <c r="J554" s="188">
        <f>ROUND(I554*H554,2)</f>
        <v>0</v>
      </c>
      <c r="K554" s="184" t="s">
        <v>167</v>
      </c>
      <c r="L554" s="41"/>
      <c r="M554" s="189" t="s">
        <v>5</v>
      </c>
      <c r="N554" s="190" t="s">
        <v>43</v>
      </c>
      <c r="O554" s="42"/>
      <c r="P554" s="191">
        <f>O554*H554</f>
        <v>0</v>
      </c>
      <c r="Q554" s="191">
        <v>0</v>
      </c>
      <c r="R554" s="191">
        <f>Q554*H554</f>
        <v>0</v>
      </c>
      <c r="S554" s="191">
        <v>0</v>
      </c>
      <c r="T554" s="192">
        <f>S554*H554</f>
        <v>0</v>
      </c>
      <c r="AR554" s="24" t="s">
        <v>168</v>
      </c>
      <c r="AT554" s="24" t="s">
        <v>163</v>
      </c>
      <c r="AU554" s="24" t="s">
        <v>83</v>
      </c>
      <c r="AY554" s="24" t="s">
        <v>161</v>
      </c>
      <c r="BE554" s="193">
        <f>IF(N554="základní",J554,0)</f>
        <v>0</v>
      </c>
      <c r="BF554" s="193">
        <f>IF(N554="snížená",J554,0)</f>
        <v>0</v>
      </c>
      <c r="BG554" s="193">
        <f>IF(N554="zákl. přenesená",J554,0)</f>
        <v>0</v>
      </c>
      <c r="BH554" s="193">
        <f>IF(N554="sníž. přenesená",J554,0)</f>
        <v>0</v>
      </c>
      <c r="BI554" s="193">
        <f>IF(N554="nulová",J554,0)</f>
        <v>0</v>
      </c>
      <c r="BJ554" s="24" t="s">
        <v>80</v>
      </c>
      <c r="BK554" s="193">
        <f>ROUND(I554*H554,2)</f>
        <v>0</v>
      </c>
      <c r="BL554" s="24" t="s">
        <v>168</v>
      </c>
      <c r="BM554" s="24" t="s">
        <v>1283</v>
      </c>
    </row>
    <row r="555" spans="2:65" s="1" customFormat="1" ht="67.5">
      <c r="B555" s="41"/>
      <c r="D555" s="194" t="s">
        <v>170</v>
      </c>
      <c r="F555" s="195" t="s">
        <v>710</v>
      </c>
      <c r="I555" s="196"/>
      <c r="L555" s="41"/>
      <c r="M555" s="197"/>
      <c r="N555" s="42"/>
      <c r="O555" s="42"/>
      <c r="P555" s="42"/>
      <c r="Q555" s="42"/>
      <c r="R555" s="42"/>
      <c r="S555" s="42"/>
      <c r="T555" s="70"/>
      <c r="AT555" s="24" t="s">
        <v>170</v>
      </c>
      <c r="AU555" s="24" t="s">
        <v>83</v>
      </c>
    </row>
    <row r="556" spans="2:65" s="11" customFormat="1" ht="29.85" customHeight="1">
      <c r="B556" s="167"/>
      <c r="D556" s="178" t="s">
        <v>71</v>
      </c>
      <c r="E556" s="179" t="s">
        <v>711</v>
      </c>
      <c r="F556" s="179" t="s">
        <v>712</v>
      </c>
      <c r="I556" s="170"/>
      <c r="J556" s="180">
        <f>BK556</f>
        <v>0</v>
      </c>
      <c r="L556" s="167"/>
      <c r="M556" s="172"/>
      <c r="N556" s="173"/>
      <c r="O556" s="173"/>
      <c r="P556" s="174">
        <f>SUM(P557:P558)</f>
        <v>0</v>
      </c>
      <c r="Q556" s="173"/>
      <c r="R556" s="174">
        <f>SUM(R557:R558)</f>
        <v>0</v>
      </c>
      <c r="S556" s="173"/>
      <c r="T556" s="175">
        <f>SUM(T557:T558)</f>
        <v>0</v>
      </c>
      <c r="AR556" s="168" t="s">
        <v>80</v>
      </c>
      <c r="AT556" s="176" t="s">
        <v>71</v>
      </c>
      <c r="AU556" s="176" t="s">
        <v>80</v>
      </c>
      <c r="AY556" s="168" t="s">
        <v>161</v>
      </c>
      <c r="BK556" s="177">
        <f>SUM(BK557:BK558)</f>
        <v>0</v>
      </c>
    </row>
    <row r="557" spans="2:65" s="1" customFormat="1" ht="44.25" customHeight="1">
      <c r="B557" s="181"/>
      <c r="C557" s="182" t="s">
        <v>691</v>
      </c>
      <c r="D557" s="182" t="s">
        <v>163</v>
      </c>
      <c r="E557" s="183" t="s">
        <v>925</v>
      </c>
      <c r="F557" s="184" t="s">
        <v>926</v>
      </c>
      <c r="G557" s="185" t="s">
        <v>277</v>
      </c>
      <c r="H557" s="186">
        <v>340.58199999999999</v>
      </c>
      <c r="I557" s="187"/>
      <c r="J557" s="188">
        <f>ROUND(I557*H557,2)</f>
        <v>0</v>
      </c>
      <c r="K557" s="184" t="s">
        <v>167</v>
      </c>
      <c r="L557" s="41"/>
      <c r="M557" s="189" t="s">
        <v>5</v>
      </c>
      <c r="N557" s="190" t="s">
        <v>43</v>
      </c>
      <c r="O557" s="42"/>
      <c r="P557" s="191">
        <f>O557*H557</f>
        <v>0</v>
      </c>
      <c r="Q557" s="191">
        <v>0</v>
      </c>
      <c r="R557" s="191">
        <f>Q557*H557</f>
        <v>0</v>
      </c>
      <c r="S557" s="191">
        <v>0</v>
      </c>
      <c r="T557" s="192">
        <f>S557*H557</f>
        <v>0</v>
      </c>
      <c r="AR557" s="24" t="s">
        <v>168</v>
      </c>
      <c r="AT557" s="24" t="s">
        <v>163</v>
      </c>
      <c r="AU557" s="24" t="s">
        <v>83</v>
      </c>
      <c r="AY557" s="24" t="s">
        <v>161</v>
      </c>
      <c r="BE557" s="193">
        <f>IF(N557="základní",J557,0)</f>
        <v>0</v>
      </c>
      <c r="BF557" s="193">
        <f>IF(N557="snížená",J557,0)</f>
        <v>0</v>
      </c>
      <c r="BG557" s="193">
        <f>IF(N557="zákl. přenesená",J557,0)</f>
        <v>0</v>
      </c>
      <c r="BH557" s="193">
        <f>IF(N557="sníž. přenesená",J557,0)</f>
        <v>0</v>
      </c>
      <c r="BI557" s="193">
        <f>IF(N557="nulová",J557,0)</f>
        <v>0</v>
      </c>
      <c r="BJ557" s="24" t="s">
        <v>80</v>
      </c>
      <c r="BK557" s="193">
        <f>ROUND(I557*H557,2)</f>
        <v>0</v>
      </c>
      <c r="BL557" s="24" t="s">
        <v>168</v>
      </c>
      <c r="BM557" s="24" t="s">
        <v>1284</v>
      </c>
    </row>
    <row r="558" spans="2:65" s="1" customFormat="1" ht="54">
      <c r="B558" s="41"/>
      <c r="D558" s="194" t="s">
        <v>170</v>
      </c>
      <c r="F558" s="195" t="s">
        <v>928</v>
      </c>
      <c r="I558" s="196"/>
      <c r="L558" s="41"/>
      <c r="M558" s="241"/>
      <c r="N558" s="242"/>
      <c r="O558" s="242"/>
      <c r="P558" s="242"/>
      <c r="Q558" s="242"/>
      <c r="R558" s="242"/>
      <c r="S558" s="242"/>
      <c r="T558" s="243"/>
      <c r="AT558" s="24" t="s">
        <v>170</v>
      </c>
      <c r="AU558" s="24" t="s">
        <v>83</v>
      </c>
    </row>
    <row r="559" spans="2:65" s="1" customFormat="1" ht="6.95" customHeight="1">
      <c r="B559" s="56"/>
      <c r="C559" s="57"/>
      <c r="D559" s="57"/>
      <c r="E559" s="57"/>
      <c r="F559" s="57"/>
      <c r="G559" s="57"/>
      <c r="H559" s="57"/>
      <c r="I559" s="134"/>
      <c r="J559" s="57"/>
      <c r="K559" s="57"/>
      <c r="L559" s="41"/>
    </row>
  </sheetData>
  <autoFilter ref="C91:K558"/>
  <mergeCells count="12">
    <mergeCell ref="G1:H1"/>
    <mergeCell ref="L2:V2"/>
    <mergeCell ref="E49:H49"/>
    <mergeCell ref="E51:H51"/>
    <mergeCell ref="E80:H80"/>
    <mergeCell ref="E82:H82"/>
    <mergeCell ref="E84:H84"/>
    <mergeCell ref="E7:H7"/>
    <mergeCell ref="E9:H9"/>
    <mergeCell ref="E11:H11"/>
    <mergeCell ref="E26:H26"/>
    <mergeCell ref="E47:H47"/>
  </mergeCells>
  <hyperlinks>
    <hyperlink ref="F1:G1" location="C2" display="1) Krycí list soupisu"/>
    <hyperlink ref="G1:H1" location="C58" display="2) Rekapitulace"/>
    <hyperlink ref="J1" location="C91"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6.xml><?xml version="1.0" encoding="utf-8"?>
<worksheet xmlns="http://schemas.openxmlformats.org/spreadsheetml/2006/main" xmlns:r="http://schemas.openxmlformats.org/officeDocument/2006/relationships">
  <sheetPr>
    <pageSetUpPr fitToPage="1"/>
  </sheetPr>
  <dimension ref="A1:BR236"/>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100</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1005</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1285</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87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ROUND(J87,2)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ROUND(SUM(BE87:BE235), 2)</f>
        <v>0</v>
      </c>
      <c r="G32" s="42"/>
      <c r="H32" s="42"/>
      <c r="I32" s="126">
        <v>0.21</v>
      </c>
      <c r="J32" s="125">
        <f>ROUND(ROUND((SUM(BE87:BE235)), 2)*I32, 2)</f>
        <v>0</v>
      </c>
      <c r="K32" s="45"/>
    </row>
    <row r="33" spans="2:11" s="1" customFormat="1" ht="14.45" customHeight="1">
      <c r="B33" s="41"/>
      <c r="C33" s="42"/>
      <c r="D33" s="42"/>
      <c r="E33" s="49" t="s">
        <v>44</v>
      </c>
      <c r="F33" s="125">
        <f>ROUND(SUM(BF87:BF235), 2)</f>
        <v>0</v>
      </c>
      <c r="G33" s="42"/>
      <c r="H33" s="42"/>
      <c r="I33" s="126">
        <v>0.15</v>
      </c>
      <c r="J33" s="125">
        <f>ROUND(ROUND((SUM(BF87:BF235)), 2)*I33, 2)</f>
        <v>0</v>
      </c>
      <c r="K33" s="45"/>
    </row>
    <row r="34" spans="2:11" s="1" customFormat="1" ht="14.45" hidden="1" customHeight="1">
      <c r="B34" s="41"/>
      <c r="C34" s="42"/>
      <c r="D34" s="42"/>
      <c r="E34" s="49" t="s">
        <v>45</v>
      </c>
      <c r="F34" s="125">
        <f>ROUND(SUM(BG87:BG235), 2)</f>
        <v>0</v>
      </c>
      <c r="G34" s="42"/>
      <c r="H34" s="42"/>
      <c r="I34" s="126">
        <v>0.21</v>
      </c>
      <c r="J34" s="125">
        <v>0</v>
      </c>
      <c r="K34" s="45"/>
    </row>
    <row r="35" spans="2:11" s="1" customFormat="1" ht="14.45" hidden="1" customHeight="1">
      <c r="B35" s="41"/>
      <c r="C35" s="42"/>
      <c r="D35" s="42"/>
      <c r="E35" s="49" t="s">
        <v>46</v>
      </c>
      <c r="F35" s="125">
        <f>ROUND(SUM(BH87:BH235), 2)</f>
        <v>0</v>
      </c>
      <c r="G35" s="42"/>
      <c r="H35" s="42"/>
      <c r="I35" s="126">
        <v>0.15</v>
      </c>
      <c r="J35" s="125">
        <v>0</v>
      </c>
      <c r="K35" s="45"/>
    </row>
    <row r="36" spans="2:11" s="1" customFormat="1" ht="14.45" hidden="1" customHeight="1">
      <c r="B36" s="41"/>
      <c r="C36" s="42"/>
      <c r="D36" s="42"/>
      <c r="E36" s="49" t="s">
        <v>47</v>
      </c>
      <c r="F36" s="125">
        <f>ROUND(SUM(BI87:BI235),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1005</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32 - přípojky</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J87</f>
        <v>0</v>
      </c>
      <c r="K60" s="45"/>
      <c r="AU60" s="24" t="s">
        <v>134</v>
      </c>
    </row>
    <row r="61" spans="2:47" s="8" customFormat="1" ht="24.95" customHeight="1">
      <c r="B61" s="142"/>
      <c r="C61" s="143"/>
      <c r="D61" s="144" t="s">
        <v>135</v>
      </c>
      <c r="E61" s="145"/>
      <c r="F61" s="145"/>
      <c r="G61" s="145"/>
      <c r="H61" s="145"/>
      <c r="I61" s="146"/>
      <c r="J61" s="147">
        <f>J88</f>
        <v>0</v>
      </c>
      <c r="K61" s="148"/>
    </row>
    <row r="62" spans="2:47" s="9" customFormat="1" ht="19.899999999999999" customHeight="1">
      <c r="B62" s="149"/>
      <c r="C62" s="150"/>
      <c r="D62" s="151" t="s">
        <v>136</v>
      </c>
      <c r="E62" s="152"/>
      <c r="F62" s="152"/>
      <c r="G62" s="152"/>
      <c r="H62" s="152"/>
      <c r="I62" s="153"/>
      <c r="J62" s="154">
        <f>J89</f>
        <v>0</v>
      </c>
      <c r="K62" s="155"/>
    </row>
    <row r="63" spans="2:47" s="9" customFormat="1" ht="19.899999999999999" customHeight="1">
      <c r="B63" s="149"/>
      <c r="C63" s="150"/>
      <c r="D63" s="151" t="s">
        <v>139</v>
      </c>
      <c r="E63" s="152"/>
      <c r="F63" s="152"/>
      <c r="G63" s="152"/>
      <c r="H63" s="152"/>
      <c r="I63" s="153"/>
      <c r="J63" s="154">
        <f>J196</f>
        <v>0</v>
      </c>
      <c r="K63" s="155"/>
    </row>
    <row r="64" spans="2:47" s="9" customFormat="1" ht="19.899999999999999" customHeight="1">
      <c r="B64" s="149"/>
      <c r="C64" s="150"/>
      <c r="D64" s="151" t="s">
        <v>141</v>
      </c>
      <c r="E64" s="152"/>
      <c r="F64" s="152"/>
      <c r="G64" s="152"/>
      <c r="H64" s="152"/>
      <c r="I64" s="153"/>
      <c r="J64" s="154">
        <f>J207</f>
        <v>0</v>
      </c>
      <c r="K64" s="155"/>
    </row>
    <row r="65" spans="2:12" s="9" customFormat="1" ht="19.899999999999999" customHeight="1">
      <c r="B65" s="149"/>
      <c r="C65" s="150"/>
      <c r="D65" s="151" t="s">
        <v>144</v>
      </c>
      <c r="E65" s="152"/>
      <c r="F65" s="152"/>
      <c r="G65" s="152"/>
      <c r="H65" s="152"/>
      <c r="I65" s="153"/>
      <c r="J65" s="154">
        <f>J233</f>
        <v>0</v>
      </c>
      <c r="K65" s="155"/>
    </row>
    <row r="66" spans="2:12" s="1" customFormat="1" ht="21.75" customHeight="1">
      <c r="B66" s="41"/>
      <c r="C66" s="42"/>
      <c r="D66" s="42"/>
      <c r="E66" s="42"/>
      <c r="F66" s="42"/>
      <c r="G66" s="42"/>
      <c r="H66" s="42"/>
      <c r="I66" s="113"/>
      <c r="J66" s="42"/>
      <c r="K66" s="45"/>
    </row>
    <row r="67" spans="2:12" s="1" customFormat="1" ht="6.95" customHeight="1">
      <c r="B67" s="56"/>
      <c r="C67" s="57"/>
      <c r="D67" s="57"/>
      <c r="E67" s="57"/>
      <c r="F67" s="57"/>
      <c r="G67" s="57"/>
      <c r="H67" s="57"/>
      <c r="I67" s="134"/>
      <c r="J67" s="57"/>
      <c r="K67" s="58"/>
    </row>
    <row r="71" spans="2:12" s="1" customFormat="1" ht="6.95" customHeight="1">
      <c r="B71" s="59"/>
      <c r="C71" s="60"/>
      <c r="D71" s="60"/>
      <c r="E71" s="60"/>
      <c r="F71" s="60"/>
      <c r="G71" s="60"/>
      <c r="H71" s="60"/>
      <c r="I71" s="135"/>
      <c r="J71" s="60"/>
      <c r="K71" s="60"/>
      <c r="L71" s="41"/>
    </row>
    <row r="72" spans="2:12" s="1" customFormat="1" ht="36.950000000000003" customHeight="1">
      <c r="B72" s="41"/>
      <c r="C72" s="61" t="s">
        <v>145</v>
      </c>
      <c r="L72" s="41"/>
    </row>
    <row r="73" spans="2:12" s="1" customFormat="1" ht="6.95" customHeight="1">
      <c r="B73" s="41"/>
      <c r="L73" s="41"/>
    </row>
    <row r="74" spans="2:12" s="1" customFormat="1" ht="14.45" customHeight="1">
      <c r="B74" s="41"/>
      <c r="C74" s="63" t="s">
        <v>19</v>
      </c>
      <c r="L74" s="41"/>
    </row>
    <row r="75" spans="2:12" s="1" customFormat="1" ht="22.5" customHeight="1">
      <c r="B75" s="41"/>
      <c r="E75" s="375" t="str">
        <f>E7</f>
        <v>ZTV pro výstavbu rodinných domů K Domašínu</v>
      </c>
      <c r="F75" s="376"/>
      <c r="G75" s="376"/>
      <c r="H75" s="376"/>
      <c r="L75" s="41"/>
    </row>
    <row r="76" spans="2:12">
      <c r="B76" s="28"/>
      <c r="C76" s="63" t="s">
        <v>128</v>
      </c>
      <c r="L76" s="28"/>
    </row>
    <row r="77" spans="2:12" s="1" customFormat="1" ht="22.5" customHeight="1">
      <c r="B77" s="41"/>
      <c r="E77" s="375" t="s">
        <v>1005</v>
      </c>
      <c r="F77" s="377"/>
      <c r="G77" s="377"/>
      <c r="H77" s="377"/>
      <c r="L77" s="41"/>
    </row>
    <row r="78" spans="2:12" s="1" customFormat="1" ht="14.45" customHeight="1">
      <c r="B78" s="41"/>
      <c r="C78" s="63" t="s">
        <v>719</v>
      </c>
      <c r="L78" s="41"/>
    </row>
    <row r="79" spans="2:12" s="1" customFormat="1" ht="23.25" customHeight="1">
      <c r="B79" s="41"/>
      <c r="E79" s="348" t="str">
        <f>E11</f>
        <v>32 - přípojky</v>
      </c>
      <c r="F79" s="377"/>
      <c r="G79" s="377"/>
      <c r="H79" s="377"/>
      <c r="L79" s="41"/>
    </row>
    <row r="80" spans="2:12" s="1" customFormat="1" ht="6.95" customHeight="1">
      <c r="B80" s="41"/>
      <c r="L80" s="41"/>
    </row>
    <row r="81" spans="2:65" s="1" customFormat="1" ht="18" customHeight="1">
      <c r="B81" s="41"/>
      <c r="C81" s="63" t="s">
        <v>23</v>
      </c>
      <c r="F81" s="156" t="str">
        <f>F14</f>
        <v>k.ú.Studená</v>
      </c>
      <c r="I81" s="157" t="s">
        <v>25</v>
      </c>
      <c r="J81" s="67" t="str">
        <f>IF(J14="","",J14)</f>
        <v>12.4.2017</v>
      </c>
      <c r="L81" s="41"/>
    </row>
    <row r="82" spans="2:65" s="1" customFormat="1" ht="6.95" customHeight="1">
      <c r="B82" s="41"/>
      <c r="L82" s="41"/>
    </row>
    <row r="83" spans="2:65" s="1" customFormat="1">
      <c r="B83" s="41"/>
      <c r="C83" s="63" t="s">
        <v>27</v>
      </c>
      <c r="F83" s="156" t="str">
        <f>E17</f>
        <v xml:space="preserve"> </v>
      </c>
      <c r="I83" s="157" t="s">
        <v>33</v>
      </c>
      <c r="J83" s="156" t="str">
        <f>E23</f>
        <v>Ing. Marie Buzková, Jindřichův Hradec</v>
      </c>
      <c r="L83" s="41"/>
    </row>
    <row r="84" spans="2:65" s="1" customFormat="1" ht="14.45" customHeight="1">
      <c r="B84" s="41"/>
      <c r="C84" s="63" t="s">
        <v>31</v>
      </c>
      <c r="F84" s="156" t="str">
        <f>IF(E20="","",E20)</f>
        <v/>
      </c>
      <c r="L84" s="41"/>
    </row>
    <row r="85" spans="2:65" s="1" customFormat="1" ht="10.35" customHeight="1">
      <c r="B85" s="41"/>
      <c r="L85" s="41"/>
    </row>
    <row r="86" spans="2:65" s="10" customFormat="1" ht="29.25" customHeight="1">
      <c r="B86" s="158"/>
      <c r="C86" s="159" t="s">
        <v>146</v>
      </c>
      <c r="D86" s="160" t="s">
        <v>57</v>
      </c>
      <c r="E86" s="160" t="s">
        <v>53</v>
      </c>
      <c r="F86" s="160" t="s">
        <v>147</v>
      </c>
      <c r="G86" s="160" t="s">
        <v>148</v>
      </c>
      <c r="H86" s="160" t="s">
        <v>149</v>
      </c>
      <c r="I86" s="161" t="s">
        <v>150</v>
      </c>
      <c r="J86" s="160" t="s">
        <v>132</v>
      </c>
      <c r="K86" s="162" t="s">
        <v>151</v>
      </c>
      <c r="L86" s="158"/>
      <c r="M86" s="73" t="s">
        <v>152</v>
      </c>
      <c r="N86" s="74" t="s">
        <v>42</v>
      </c>
      <c r="O86" s="74" t="s">
        <v>153</v>
      </c>
      <c r="P86" s="74" t="s">
        <v>154</v>
      </c>
      <c r="Q86" s="74" t="s">
        <v>155</v>
      </c>
      <c r="R86" s="74" t="s">
        <v>156</v>
      </c>
      <c r="S86" s="74" t="s">
        <v>157</v>
      </c>
      <c r="T86" s="75" t="s">
        <v>158</v>
      </c>
    </row>
    <row r="87" spans="2:65" s="1" customFormat="1" ht="29.25" customHeight="1">
      <c r="B87" s="41"/>
      <c r="C87" s="77" t="s">
        <v>133</v>
      </c>
      <c r="J87" s="163">
        <f>BK87</f>
        <v>0</v>
      </c>
      <c r="L87" s="41"/>
      <c r="M87" s="76"/>
      <c r="N87" s="68"/>
      <c r="O87" s="68"/>
      <c r="P87" s="164">
        <f>P88</f>
        <v>0</v>
      </c>
      <c r="Q87" s="68"/>
      <c r="R87" s="164">
        <f>R88</f>
        <v>57.734930000000006</v>
      </c>
      <c r="S87" s="68"/>
      <c r="T87" s="165">
        <f>T88</f>
        <v>0</v>
      </c>
      <c r="AT87" s="24" t="s">
        <v>71</v>
      </c>
      <c r="AU87" s="24" t="s">
        <v>134</v>
      </c>
      <c r="BK87" s="166">
        <f>BK88</f>
        <v>0</v>
      </c>
    </row>
    <row r="88" spans="2:65" s="11" customFormat="1" ht="37.35" customHeight="1">
      <c r="B88" s="167"/>
      <c r="D88" s="168" t="s">
        <v>71</v>
      </c>
      <c r="E88" s="169" t="s">
        <v>159</v>
      </c>
      <c r="F88" s="169" t="s">
        <v>160</v>
      </c>
      <c r="I88" s="170"/>
      <c r="J88" s="171">
        <f>BK88</f>
        <v>0</v>
      </c>
      <c r="L88" s="167"/>
      <c r="M88" s="172"/>
      <c r="N88" s="173"/>
      <c r="O88" s="173"/>
      <c r="P88" s="174">
        <f>P89+P196+P207+P233</f>
        <v>0</v>
      </c>
      <c r="Q88" s="173"/>
      <c r="R88" s="174">
        <f>R89+R196+R207+R233</f>
        <v>57.734930000000006</v>
      </c>
      <c r="S88" s="173"/>
      <c r="T88" s="175">
        <f>T89+T196+T207+T233</f>
        <v>0</v>
      </c>
      <c r="AR88" s="168" t="s">
        <v>80</v>
      </c>
      <c r="AT88" s="176" t="s">
        <v>71</v>
      </c>
      <c r="AU88" s="176" t="s">
        <v>72</v>
      </c>
      <c r="AY88" s="168" t="s">
        <v>161</v>
      </c>
      <c r="BK88" s="177">
        <f>BK89+BK196+BK207+BK233</f>
        <v>0</v>
      </c>
    </row>
    <row r="89" spans="2:65" s="11" customFormat="1" ht="19.899999999999999" customHeight="1">
      <c r="B89" s="167"/>
      <c r="D89" s="178" t="s">
        <v>71</v>
      </c>
      <c r="E89" s="179" t="s">
        <v>80</v>
      </c>
      <c r="F89" s="179" t="s">
        <v>162</v>
      </c>
      <c r="I89" s="170"/>
      <c r="J89" s="180">
        <f>BK89</f>
        <v>0</v>
      </c>
      <c r="L89" s="167"/>
      <c r="M89" s="172"/>
      <c r="N89" s="173"/>
      <c r="O89" s="173"/>
      <c r="P89" s="174">
        <f>SUM(P90:P195)</f>
        <v>0</v>
      </c>
      <c r="Q89" s="173"/>
      <c r="R89" s="174">
        <f>SUM(R90:R195)</f>
        <v>54.381480000000003</v>
      </c>
      <c r="S89" s="173"/>
      <c r="T89" s="175">
        <f>SUM(T90:T195)</f>
        <v>0</v>
      </c>
      <c r="AR89" s="168" t="s">
        <v>80</v>
      </c>
      <c r="AT89" s="176" t="s">
        <v>71</v>
      </c>
      <c r="AU89" s="176" t="s">
        <v>80</v>
      </c>
      <c r="AY89" s="168" t="s">
        <v>161</v>
      </c>
      <c r="BK89" s="177">
        <f>SUM(BK90:BK195)</f>
        <v>0</v>
      </c>
    </row>
    <row r="90" spans="2:65" s="1" customFormat="1" ht="31.5" customHeight="1">
      <c r="B90" s="181"/>
      <c r="C90" s="182" t="s">
        <v>80</v>
      </c>
      <c r="D90" s="182" t="s">
        <v>163</v>
      </c>
      <c r="E90" s="183" t="s">
        <v>721</v>
      </c>
      <c r="F90" s="184" t="s">
        <v>722</v>
      </c>
      <c r="G90" s="185" t="s">
        <v>189</v>
      </c>
      <c r="H90" s="186">
        <v>60</v>
      </c>
      <c r="I90" s="187"/>
      <c r="J90" s="188">
        <f>ROUND(I90*H90,2)</f>
        <v>0</v>
      </c>
      <c r="K90" s="184" t="s">
        <v>167</v>
      </c>
      <c r="L90" s="41"/>
      <c r="M90" s="189" t="s">
        <v>5</v>
      </c>
      <c r="N90" s="190" t="s">
        <v>43</v>
      </c>
      <c r="O90" s="42"/>
      <c r="P90" s="191">
        <f>O90*H90</f>
        <v>0</v>
      </c>
      <c r="Q90" s="191">
        <v>0</v>
      </c>
      <c r="R90" s="191">
        <f>Q90*H90</f>
        <v>0</v>
      </c>
      <c r="S90" s="191">
        <v>0</v>
      </c>
      <c r="T90" s="192">
        <f>S90*H90</f>
        <v>0</v>
      </c>
      <c r="AR90" s="24" t="s">
        <v>168</v>
      </c>
      <c r="AT90" s="24" t="s">
        <v>163</v>
      </c>
      <c r="AU90" s="24" t="s">
        <v>83</v>
      </c>
      <c r="AY90" s="24" t="s">
        <v>161</v>
      </c>
      <c r="BE90" s="193">
        <f>IF(N90="základní",J90,0)</f>
        <v>0</v>
      </c>
      <c r="BF90" s="193">
        <f>IF(N90="snížená",J90,0)</f>
        <v>0</v>
      </c>
      <c r="BG90" s="193">
        <f>IF(N90="zákl. přenesená",J90,0)</f>
        <v>0</v>
      </c>
      <c r="BH90" s="193">
        <f>IF(N90="sníž. přenesená",J90,0)</f>
        <v>0</v>
      </c>
      <c r="BI90" s="193">
        <f>IF(N90="nulová",J90,0)</f>
        <v>0</v>
      </c>
      <c r="BJ90" s="24" t="s">
        <v>80</v>
      </c>
      <c r="BK90" s="193">
        <f>ROUND(I90*H90,2)</f>
        <v>0</v>
      </c>
      <c r="BL90" s="24" t="s">
        <v>168</v>
      </c>
      <c r="BM90" s="24" t="s">
        <v>1286</v>
      </c>
    </row>
    <row r="91" spans="2:65" s="1" customFormat="1" ht="175.5">
      <c r="B91" s="41"/>
      <c r="D91" s="194" t="s">
        <v>170</v>
      </c>
      <c r="F91" s="195" t="s">
        <v>724</v>
      </c>
      <c r="I91" s="196"/>
      <c r="L91" s="41"/>
      <c r="M91" s="197"/>
      <c r="N91" s="42"/>
      <c r="O91" s="42"/>
      <c r="P91" s="42"/>
      <c r="Q91" s="42"/>
      <c r="R91" s="42"/>
      <c r="S91" s="42"/>
      <c r="T91" s="70"/>
      <c r="AT91" s="24" t="s">
        <v>170</v>
      </c>
      <c r="AU91" s="24" t="s">
        <v>83</v>
      </c>
    </row>
    <row r="92" spans="2:65" s="12" customFormat="1" ht="13.5">
      <c r="B92" s="198"/>
      <c r="D92" s="194" t="s">
        <v>172</v>
      </c>
      <c r="E92" s="207" t="s">
        <v>5</v>
      </c>
      <c r="F92" s="208" t="s">
        <v>931</v>
      </c>
      <c r="H92" s="209">
        <v>120</v>
      </c>
      <c r="I92" s="203"/>
      <c r="L92" s="198"/>
      <c r="M92" s="204"/>
      <c r="N92" s="205"/>
      <c r="O92" s="205"/>
      <c r="P92" s="205"/>
      <c r="Q92" s="205"/>
      <c r="R92" s="205"/>
      <c r="S92" s="205"/>
      <c r="T92" s="206"/>
      <c r="AT92" s="207" t="s">
        <v>172</v>
      </c>
      <c r="AU92" s="207" t="s">
        <v>83</v>
      </c>
      <c r="AV92" s="12" t="s">
        <v>83</v>
      </c>
      <c r="AW92" s="12" t="s">
        <v>35</v>
      </c>
      <c r="AX92" s="12" t="s">
        <v>72</v>
      </c>
      <c r="AY92" s="207" t="s">
        <v>161</v>
      </c>
    </row>
    <row r="93" spans="2:65" s="14" customFormat="1" ht="13.5">
      <c r="B93" s="218"/>
      <c r="D93" s="194" t="s">
        <v>172</v>
      </c>
      <c r="E93" s="237" t="s">
        <v>5</v>
      </c>
      <c r="F93" s="238" t="s">
        <v>1031</v>
      </c>
      <c r="H93" s="239">
        <v>120</v>
      </c>
      <c r="I93" s="222"/>
      <c r="L93" s="218"/>
      <c r="M93" s="223"/>
      <c r="N93" s="224"/>
      <c r="O93" s="224"/>
      <c r="P93" s="224"/>
      <c r="Q93" s="224"/>
      <c r="R93" s="224"/>
      <c r="S93" s="224"/>
      <c r="T93" s="225"/>
      <c r="AT93" s="226" t="s">
        <v>172</v>
      </c>
      <c r="AU93" s="226" t="s">
        <v>83</v>
      </c>
      <c r="AV93" s="14" t="s">
        <v>168</v>
      </c>
      <c r="AW93" s="14" t="s">
        <v>35</v>
      </c>
      <c r="AX93" s="14" t="s">
        <v>72</v>
      </c>
      <c r="AY93" s="226" t="s">
        <v>161</v>
      </c>
    </row>
    <row r="94" spans="2:65" s="12" customFormat="1" ht="13.5">
      <c r="B94" s="198"/>
      <c r="D94" s="199" t="s">
        <v>172</v>
      </c>
      <c r="E94" s="200" t="s">
        <v>5</v>
      </c>
      <c r="F94" s="201" t="s">
        <v>932</v>
      </c>
      <c r="H94" s="202">
        <v>60</v>
      </c>
      <c r="I94" s="203"/>
      <c r="L94" s="198"/>
      <c r="M94" s="204"/>
      <c r="N94" s="205"/>
      <c r="O94" s="205"/>
      <c r="P94" s="205"/>
      <c r="Q94" s="205"/>
      <c r="R94" s="205"/>
      <c r="S94" s="205"/>
      <c r="T94" s="206"/>
      <c r="AT94" s="207" t="s">
        <v>172</v>
      </c>
      <c r="AU94" s="207" t="s">
        <v>83</v>
      </c>
      <c r="AV94" s="12" t="s">
        <v>83</v>
      </c>
      <c r="AW94" s="12" t="s">
        <v>35</v>
      </c>
      <c r="AX94" s="12" t="s">
        <v>80</v>
      </c>
      <c r="AY94" s="207" t="s">
        <v>161</v>
      </c>
    </row>
    <row r="95" spans="2:65" s="1" customFormat="1" ht="31.5" customHeight="1">
      <c r="B95" s="181"/>
      <c r="C95" s="182" t="s">
        <v>83</v>
      </c>
      <c r="D95" s="182" t="s">
        <v>163</v>
      </c>
      <c r="E95" s="183" t="s">
        <v>732</v>
      </c>
      <c r="F95" s="184" t="s">
        <v>733</v>
      </c>
      <c r="G95" s="185" t="s">
        <v>189</v>
      </c>
      <c r="H95" s="186">
        <v>60</v>
      </c>
      <c r="I95" s="187"/>
      <c r="J95" s="188">
        <f>ROUND(I95*H95,2)</f>
        <v>0</v>
      </c>
      <c r="K95" s="184" t="s">
        <v>167</v>
      </c>
      <c r="L95" s="41"/>
      <c r="M95" s="189" t="s">
        <v>5</v>
      </c>
      <c r="N95" s="190" t="s">
        <v>43</v>
      </c>
      <c r="O95" s="42"/>
      <c r="P95" s="191">
        <f>O95*H95</f>
        <v>0</v>
      </c>
      <c r="Q95" s="191">
        <v>0</v>
      </c>
      <c r="R95" s="191">
        <f>Q95*H95</f>
        <v>0</v>
      </c>
      <c r="S95" s="191">
        <v>0</v>
      </c>
      <c r="T95" s="192">
        <f>S95*H95</f>
        <v>0</v>
      </c>
      <c r="AR95" s="24" t="s">
        <v>168</v>
      </c>
      <c r="AT95" s="24" t="s">
        <v>163</v>
      </c>
      <c r="AU95" s="24" t="s">
        <v>83</v>
      </c>
      <c r="AY95" s="24" t="s">
        <v>161</v>
      </c>
      <c r="BE95" s="193">
        <f>IF(N95="základní",J95,0)</f>
        <v>0</v>
      </c>
      <c r="BF95" s="193">
        <f>IF(N95="snížená",J95,0)</f>
        <v>0</v>
      </c>
      <c r="BG95" s="193">
        <f>IF(N95="zákl. přenesená",J95,0)</f>
        <v>0</v>
      </c>
      <c r="BH95" s="193">
        <f>IF(N95="sníž. přenesená",J95,0)</f>
        <v>0</v>
      </c>
      <c r="BI95" s="193">
        <f>IF(N95="nulová",J95,0)</f>
        <v>0</v>
      </c>
      <c r="BJ95" s="24" t="s">
        <v>80</v>
      </c>
      <c r="BK95" s="193">
        <f>ROUND(I95*H95,2)</f>
        <v>0</v>
      </c>
      <c r="BL95" s="24" t="s">
        <v>168</v>
      </c>
      <c r="BM95" s="24" t="s">
        <v>1287</v>
      </c>
    </row>
    <row r="96" spans="2:65" s="1" customFormat="1" ht="175.5">
      <c r="B96" s="41"/>
      <c r="D96" s="194" t="s">
        <v>170</v>
      </c>
      <c r="F96" s="195" t="s">
        <v>724</v>
      </c>
      <c r="I96" s="196"/>
      <c r="L96" s="41"/>
      <c r="M96" s="197"/>
      <c r="N96" s="42"/>
      <c r="O96" s="42"/>
      <c r="P96" s="42"/>
      <c r="Q96" s="42"/>
      <c r="R96" s="42"/>
      <c r="S96" s="42"/>
      <c r="T96" s="70"/>
      <c r="AT96" s="24" t="s">
        <v>170</v>
      </c>
      <c r="AU96" s="24" t="s">
        <v>83</v>
      </c>
    </row>
    <row r="97" spans="2:65" s="12" customFormat="1" ht="13.5">
      <c r="B97" s="198"/>
      <c r="D97" s="194" t="s">
        <v>172</v>
      </c>
      <c r="E97" s="207" t="s">
        <v>5</v>
      </c>
      <c r="F97" s="208" t="s">
        <v>931</v>
      </c>
      <c r="H97" s="209">
        <v>120</v>
      </c>
      <c r="I97" s="203"/>
      <c r="L97" s="198"/>
      <c r="M97" s="204"/>
      <c r="N97" s="205"/>
      <c r="O97" s="205"/>
      <c r="P97" s="205"/>
      <c r="Q97" s="205"/>
      <c r="R97" s="205"/>
      <c r="S97" s="205"/>
      <c r="T97" s="206"/>
      <c r="AT97" s="207" t="s">
        <v>172</v>
      </c>
      <c r="AU97" s="207" t="s">
        <v>83</v>
      </c>
      <c r="AV97" s="12" t="s">
        <v>83</v>
      </c>
      <c r="AW97" s="12" t="s">
        <v>35</v>
      </c>
      <c r="AX97" s="12" t="s">
        <v>72</v>
      </c>
      <c r="AY97" s="207" t="s">
        <v>161</v>
      </c>
    </row>
    <row r="98" spans="2:65" s="14" customFormat="1" ht="13.5">
      <c r="B98" s="218"/>
      <c r="D98" s="194" t="s">
        <v>172</v>
      </c>
      <c r="E98" s="237" t="s">
        <v>5</v>
      </c>
      <c r="F98" s="238" t="s">
        <v>1031</v>
      </c>
      <c r="H98" s="239">
        <v>120</v>
      </c>
      <c r="I98" s="222"/>
      <c r="L98" s="218"/>
      <c r="M98" s="223"/>
      <c r="N98" s="224"/>
      <c r="O98" s="224"/>
      <c r="P98" s="224"/>
      <c r="Q98" s="224"/>
      <c r="R98" s="224"/>
      <c r="S98" s="224"/>
      <c r="T98" s="225"/>
      <c r="AT98" s="226" t="s">
        <v>172</v>
      </c>
      <c r="AU98" s="226" t="s">
        <v>83</v>
      </c>
      <c r="AV98" s="14" t="s">
        <v>168</v>
      </c>
      <c r="AW98" s="14" t="s">
        <v>35</v>
      </c>
      <c r="AX98" s="14" t="s">
        <v>72</v>
      </c>
      <c r="AY98" s="226" t="s">
        <v>161</v>
      </c>
    </row>
    <row r="99" spans="2:65" s="12" customFormat="1" ht="13.5">
      <c r="B99" s="198"/>
      <c r="D99" s="199" t="s">
        <v>172</v>
      </c>
      <c r="E99" s="200" t="s">
        <v>5</v>
      </c>
      <c r="F99" s="201" t="s">
        <v>932</v>
      </c>
      <c r="H99" s="202">
        <v>60</v>
      </c>
      <c r="I99" s="203"/>
      <c r="L99" s="198"/>
      <c r="M99" s="204"/>
      <c r="N99" s="205"/>
      <c r="O99" s="205"/>
      <c r="P99" s="205"/>
      <c r="Q99" s="205"/>
      <c r="R99" s="205"/>
      <c r="S99" s="205"/>
      <c r="T99" s="206"/>
      <c r="AT99" s="207" t="s">
        <v>172</v>
      </c>
      <c r="AU99" s="207" t="s">
        <v>83</v>
      </c>
      <c r="AV99" s="12" t="s">
        <v>83</v>
      </c>
      <c r="AW99" s="12" t="s">
        <v>35</v>
      </c>
      <c r="AX99" s="12" t="s">
        <v>80</v>
      </c>
      <c r="AY99" s="207" t="s">
        <v>161</v>
      </c>
    </row>
    <row r="100" spans="2:65" s="1" customFormat="1" ht="31.5" customHeight="1">
      <c r="B100" s="181"/>
      <c r="C100" s="182" t="s">
        <v>180</v>
      </c>
      <c r="D100" s="182" t="s">
        <v>163</v>
      </c>
      <c r="E100" s="183" t="s">
        <v>735</v>
      </c>
      <c r="F100" s="184" t="s">
        <v>736</v>
      </c>
      <c r="G100" s="185" t="s">
        <v>189</v>
      </c>
      <c r="H100" s="186">
        <v>60</v>
      </c>
      <c r="I100" s="187"/>
      <c r="J100" s="188">
        <f>ROUND(I100*H100,2)</f>
        <v>0</v>
      </c>
      <c r="K100" s="184" t="s">
        <v>167</v>
      </c>
      <c r="L100" s="41"/>
      <c r="M100" s="189" t="s">
        <v>5</v>
      </c>
      <c r="N100" s="190" t="s">
        <v>43</v>
      </c>
      <c r="O100" s="42"/>
      <c r="P100" s="191">
        <f>O100*H100</f>
        <v>0</v>
      </c>
      <c r="Q100" s="191">
        <v>0</v>
      </c>
      <c r="R100" s="191">
        <f>Q100*H100</f>
        <v>0</v>
      </c>
      <c r="S100" s="191">
        <v>0</v>
      </c>
      <c r="T100" s="192">
        <f>S100*H100</f>
        <v>0</v>
      </c>
      <c r="AR100" s="24" t="s">
        <v>168</v>
      </c>
      <c r="AT100" s="24" t="s">
        <v>163</v>
      </c>
      <c r="AU100" s="24" t="s">
        <v>83</v>
      </c>
      <c r="AY100" s="24" t="s">
        <v>161</v>
      </c>
      <c r="BE100" s="193">
        <f>IF(N100="základní",J100,0)</f>
        <v>0</v>
      </c>
      <c r="BF100" s="193">
        <f>IF(N100="snížená",J100,0)</f>
        <v>0</v>
      </c>
      <c r="BG100" s="193">
        <f>IF(N100="zákl. přenesená",J100,0)</f>
        <v>0</v>
      </c>
      <c r="BH100" s="193">
        <f>IF(N100="sníž. přenesená",J100,0)</f>
        <v>0</v>
      </c>
      <c r="BI100" s="193">
        <f>IF(N100="nulová",J100,0)</f>
        <v>0</v>
      </c>
      <c r="BJ100" s="24" t="s">
        <v>80</v>
      </c>
      <c r="BK100" s="193">
        <f>ROUND(I100*H100,2)</f>
        <v>0</v>
      </c>
      <c r="BL100" s="24" t="s">
        <v>168</v>
      </c>
      <c r="BM100" s="24" t="s">
        <v>1288</v>
      </c>
    </row>
    <row r="101" spans="2:65" s="1" customFormat="1" ht="175.5">
      <c r="B101" s="41"/>
      <c r="D101" s="194" t="s">
        <v>170</v>
      </c>
      <c r="F101" s="195" t="s">
        <v>724</v>
      </c>
      <c r="I101" s="196"/>
      <c r="L101" s="41"/>
      <c r="M101" s="197"/>
      <c r="N101" s="42"/>
      <c r="O101" s="42"/>
      <c r="P101" s="42"/>
      <c r="Q101" s="42"/>
      <c r="R101" s="42"/>
      <c r="S101" s="42"/>
      <c r="T101" s="70"/>
      <c r="AT101" s="24" t="s">
        <v>170</v>
      </c>
      <c r="AU101" s="24" t="s">
        <v>83</v>
      </c>
    </row>
    <row r="102" spans="2:65" s="12" customFormat="1" ht="13.5">
      <c r="B102" s="198"/>
      <c r="D102" s="194" t="s">
        <v>172</v>
      </c>
      <c r="E102" s="207" t="s">
        <v>5</v>
      </c>
      <c r="F102" s="208" t="s">
        <v>931</v>
      </c>
      <c r="H102" s="209">
        <v>120</v>
      </c>
      <c r="I102" s="203"/>
      <c r="L102" s="198"/>
      <c r="M102" s="204"/>
      <c r="N102" s="205"/>
      <c r="O102" s="205"/>
      <c r="P102" s="205"/>
      <c r="Q102" s="205"/>
      <c r="R102" s="205"/>
      <c r="S102" s="205"/>
      <c r="T102" s="206"/>
      <c r="AT102" s="207" t="s">
        <v>172</v>
      </c>
      <c r="AU102" s="207" t="s">
        <v>83</v>
      </c>
      <c r="AV102" s="12" t="s">
        <v>83</v>
      </c>
      <c r="AW102" s="12" t="s">
        <v>35</v>
      </c>
      <c r="AX102" s="12" t="s">
        <v>72</v>
      </c>
      <c r="AY102" s="207" t="s">
        <v>161</v>
      </c>
    </row>
    <row r="103" spans="2:65" s="14" customFormat="1" ht="13.5">
      <c r="B103" s="218"/>
      <c r="D103" s="194" t="s">
        <v>172</v>
      </c>
      <c r="E103" s="237" t="s">
        <v>5</v>
      </c>
      <c r="F103" s="238" t="s">
        <v>1031</v>
      </c>
      <c r="H103" s="239">
        <v>120</v>
      </c>
      <c r="I103" s="222"/>
      <c r="L103" s="218"/>
      <c r="M103" s="223"/>
      <c r="N103" s="224"/>
      <c r="O103" s="224"/>
      <c r="P103" s="224"/>
      <c r="Q103" s="224"/>
      <c r="R103" s="224"/>
      <c r="S103" s="224"/>
      <c r="T103" s="225"/>
      <c r="AT103" s="226" t="s">
        <v>172</v>
      </c>
      <c r="AU103" s="226" t="s">
        <v>83</v>
      </c>
      <c r="AV103" s="14" t="s">
        <v>168</v>
      </c>
      <c r="AW103" s="14" t="s">
        <v>35</v>
      </c>
      <c r="AX103" s="14" t="s">
        <v>72</v>
      </c>
      <c r="AY103" s="226" t="s">
        <v>161</v>
      </c>
    </row>
    <row r="104" spans="2:65" s="12" customFormat="1" ht="13.5">
      <c r="B104" s="198"/>
      <c r="D104" s="199" t="s">
        <v>172</v>
      </c>
      <c r="E104" s="200" t="s">
        <v>5</v>
      </c>
      <c r="F104" s="201" t="s">
        <v>932</v>
      </c>
      <c r="H104" s="202">
        <v>60</v>
      </c>
      <c r="I104" s="203"/>
      <c r="L104" s="198"/>
      <c r="M104" s="204"/>
      <c r="N104" s="205"/>
      <c r="O104" s="205"/>
      <c r="P104" s="205"/>
      <c r="Q104" s="205"/>
      <c r="R104" s="205"/>
      <c r="S104" s="205"/>
      <c r="T104" s="206"/>
      <c r="AT104" s="207" t="s">
        <v>172</v>
      </c>
      <c r="AU104" s="207" t="s">
        <v>83</v>
      </c>
      <c r="AV104" s="12" t="s">
        <v>83</v>
      </c>
      <c r="AW104" s="12" t="s">
        <v>35</v>
      </c>
      <c r="AX104" s="12" t="s">
        <v>80</v>
      </c>
      <c r="AY104" s="207" t="s">
        <v>161</v>
      </c>
    </row>
    <row r="105" spans="2:65" s="1" customFormat="1" ht="31.5" customHeight="1">
      <c r="B105" s="181"/>
      <c r="C105" s="182" t="s">
        <v>168</v>
      </c>
      <c r="D105" s="182" t="s">
        <v>163</v>
      </c>
      <c r="E105" s="183" t="s">
        <v>738</v>
      </c>
      <c r="F105" s="184" t="s">
        <v>739</v>
      </c>
      <c r="G105" s="185" t="s">
        <v>189</v>
      </c>
      <c r="H105" s="186">
        <v>60</v>
      </c>
      <c r="I105" s="187"/>
      <c r="J105" s="188">
        <f>ROUND(I105*H105,2)</f>
        <v>0</v>
      </c>
      <c r="K105" s="184" t="s">
        <v>167</v>
      </c>
      <c r="L105" s="41"/>
      <c r="M105" s="189" t="s">
        <v>5</v>
      </c>
      <c r="N105" s="190" t="s">
        <v>43</v>
      </c>
      <c r="O105" s="42"/>
      <c r="P105" s="191">
        <f>O105*H105</f>
        <v>0</v>
      </c>
      <c r="Q105" s="191">
        <v>0</v>
      </c>
      <c r="R105" s="191">
        <f>Q105*H105</f>
        <v>0</v>
      </c>
      <c r="S105" s="191">
        <v>0</v>
      </c>
      <c r="T105" s="192">
        <f>S105*H105</f>
        <v>0</v>
      </c>
      <c r="AR105" s="24" t="s">
        <v>168</v>
      </c>
      <c r="AT105" s="24" t="s">
        <v>163</v>
      </c>
      <c r="AU105" s="24" t="s">
        <v>83</v>
      </c>
      <c r="AY105" s="24" t="s">
        <v>161</v>
      </c>
      <c r="BE105" s="193">
        <f>IF(N105="základní",J105,0)</f>
        <v>0</v>
      </c>
      <c r="BF105" s="193">
        <f>IF(N105="snížená",J105,0)</f>
        <v>0</v>
      </c>
      <c r="BG105" s="193">
        <f>IF(N105="zákl. přenesená",J105,0)</f>
        <v>0</v>
      </c>
      <c r="BH105" s="193">
        <f>IF(N105="sníž. přenesená",J105,0)</f>
        <v>0</v>
      </c>
      <c r="BI105" s="193">
        <f>IF(N105="nulová",J105,0)</f>
        <v>0</v>
      </c>
      <c r="BJ105" s="24" t="s">
        <v>80</v>
      </c>
      <c r="BK105" s="193">
        <f>ROUND(I105*H105,2)</f>
        <v>0</v>
      </c>
      <c r="BL105" s="24" t="s">
        <v>168</v>
      </c>
      <c r="BM105" s="24" t="s">
        <v>1289</v>
      </c>
    </row>
    <row r="106" spans="2:65" s="1" customFormat="1" ht="175.5">
      <c r="B106" s="41"/>
      <c r="D106" s="194" t="s">
        <v>170</v>
      </c>
      <c r="F106" s="195" t="s">
        <v>724</v>
      </c>
      <c r="I106" s="196"/>
      <c r="L106" s="41"/>
      <c r="M106" s="197"/>
      <c r="N106" s="42"/>
      <c r="O106" s="42"/>
      <c r="P106" s="42"/>
      <c r="Q106" s="42"/>
      <c r="R106" s="42"/>
      <c r="S106" s="42"/>
      <c r="T106" s="70"/>
      <c r="AT106" s="24" t="s">
        <v>170</v>
      </c>
      <c r="AU106" s="24" t="s">
        <v>83</v>
      </c>
    </row>
    <row r="107" spans="2:65" s="12" customFormat="1" ht="13.5">
      <c r="B107" s="198"/>
      <c r="D107" s="194" t="s">
        <v>172</v>
      </c>
      <c r="E107" s="207" t="s">
        <v>5</v>
      </c>
      <c r="F107" s="208" t="s">
        <v>931</v>
      </c>
      <c r="H107" s="209">
        <v>120</v>
      </c>
      <c r="I107" s="203"/>
      <c r="L107" s="198"/>
      <c r="M107" s="204"/>
      <c r="N107" s="205"/>
      <c r="O107" s="205"/>
      <c r="P107" s="205"/>
      <c r="Q107" s="205"/>
      <c r="R107" s="205"/>
      <c r="S107" s="205"/>
      <c r="T107" s="206"/>
      <c r="AT107" s="207" t="s">
        <v>172</v>
      </c>
      <c r="AU107" s="207" t="s">
        <v>83</v>
      </c>
      <c r="AV107" s="12" t="s">
        <v>83</v>
      </c>
      <c r="AW107" s="12" t="s">
        <v>35</v>
      </c>
      <c r="AX107" s="12" t="s">
        <v>72</v>
      </c>
      <c r="AY107" s="207" t="s">
        <v>161</v>
      </c>
    </row>
    <row r="108" spans="2:65" s="14" customFormat="1" ht="13.5">
      <c r="B108" s="218"/>
      <c r="D108" s="194" t="s">
        <v>172</v>
      </c>
      <c r="E108" s="237" t="s">
        <v>5</v>
      </c>
      <c r="F108" s="238" t="s">
        <v>1031</v>
      </c>
      <c r="H108" s="239">
        <v>120</v>
      </c>
      <c r="I108" s="222"/>
      <c r="L108" s="218"/>
      <c r="M108" s="223"/>
      <c r="N108" s="224"/>
      <c r="O108" s="224"/>
      <c r="P108" s="224"/>
      <c r="Q108" s="224"/>
      <c r="R108" s="224"/>
      <c r="S108" s="224"/>
      <c r="T108" s="225"/>
      <c r="AT108" s="226" t="s">
        <v>172</v>
      </c>
      <c r="AU108" s="226" t="s">
        <v>83</v>
      </c>
      <c r="AV108" s="14" t="s">
        <v>168</v>
      </c>
      <c r="AW108" s="14" t="s">
        <v>35</v>
      </c>
      <c r="AX108" s="14" t="s">
        <v>72</v>
      </c>
      <c r="AY108" s="226" t="s">
        <v>161</v>
      </c>
    </row>
    <row r="109" spans="2:65" s="12" customFormat="1" ht="13.5">
      <c r="B109" s="198"/>
      <c r="D109" s="199" t="s">
        <v>172</v>
      </c>
      <c r="E109" s="200" t="s">
        <v>5</v>
      </c>
      <c r="F109" s="201" t="s">
        <v>932</v>
      </c>
      <c r="H109" s="202">
        <v>60</v>
      </c>
      <c r="I109" s="203"/>
      <c r="L109" s="198"/>
      <c r="M109" s="204"/>
      <c r="N109" s="205"/>
      <c r="O109" s="205"/>
      <c r="P109" s="205"/>
      <c r="Q109" s="205"/>
      <c r="R109" s="205"/>
      <c r="S109" s="205"/>
      <c r="T109" s="206"/>
      <c r="AT109" s="207" t="s">
        <v>172</v>
      </c>
      <c r="AU109" s="207" t="s">
        <v>83</v>
      </c>
      <c r="AV109" s="12" t="s">
        <v>83</v>
      </c>
      <c r="AW109" s="12" t="s">
        <v>35</v>
      </c>
      <c r="AX109" s="12" t="s">
        <v>80</v>
      </c>
      <c r="AY109" s="207" t="s">
        <v>161</v>
      </c>
    </row>
    <row r="110" spans="2:65" s="1" customFormat="1" ht="31.5" customHeight="1">
      <c r="B110" s="181"/>
      <c r="C110" s="182" t="s">
        <v>193</v>
      </c>
      <c r="D110" s="182" t="s">
        <v>163</v>
      </c>
      <c r="E110" s="183" t="s">
        <v>741</v>
      </c>
      <c r="F110" s="184" t="s">
        <v>742</v>
      </c>
      <c r="G110" s="185" t="s">
        <v>189</v>
      </c>
      <c r="H110" s="186">
        <v>34</v>
      </c>
      <c r="I110" s="187"/>
      <c r="J110" s="188">
        <f>ROUND(I110*H110,2)</f>
        <v>0</v>
      </c>
      <c r="K110" s="184" t="s">
        <v>167</v>
      </c>
      <c r="L110" s="41"/>
      <c r="M110" s="189" t="s">
        <v>5</v>
      </c>
      <c r="N110" s="190" t="s">
        <v>43</v>
      </c>
      <c r="O110" s="42"/>
      <c r="P110" s="191">
        <f>O110*H110</f>
        <v>0</v>
      </c>
      <c r="Q110" s="191">
        <v>0</v>
      </c>
      <c r="R110" s="191">
        <f>Q110*H110</f>
        <v>0</v>
      </c>
      <c r="S110" s="191">
        <v>0</v>
      </c>
      <c r="T110" s="192">
        <f>S110*H110</f>
        <v>0</v>
      </c>
      <c r="AR110" s="24" t="s">
        <v>168</v>
      </c>
      <c r="AT110" s="24" t="s">
        <v>163</v>
      </c>
      <c r="AU110" s="24" t="s">
        <v>83</v>
      </c>
      <c r="AY110" s="24" t="s">
        <v>161</v>
      </c>
      <c r="BE110" s="193">
        <f>IF(N110="základní",J110,0)</f>
        <v>0</v>
      </c>
      <c r="BF110" s="193">
        <f>IF(N110="snížená",J110,0)</f>
        <v>0</v>
      </c>
      <c r="BG110" s="193">
        <f>IF(N110="zákl. přenesená",J110,0)</f>
        <v>0</v>
      </c>
      <c r="BH110" s="193">
        <f>IF(N110="sníž. přenesená",J110,0)</f>
        <v>0</v>
      </c>
      <c r="BI110" s="193">
        <f>IF(N110="nulová",J110,0)</f>
        <v>0</v>
      </c>
      <c r="BJ110" s="24" t="s">
        <v>80</v>
      </c>
      <c r="BK110" s="193">
        <f>ROUND(I110*H110,2)</f>
        <v>0</v>
      </c>
      <c r="BL110" s="24" t="s">
        <v>168</v>
      </c>
      <c r="BM110" s="24" t="s">
        <v>1290</v>
      </c>
    </row>
    <row r="111" spans="2:65" s="1" customFormat="1" ht="175.5">
      <c r="B111" s="41"/>
      <c r="D111" s="194" t="s">
        <v>170</v>
      </c>
      <c r="F111" s="195" t="s">
        <v>744</v>
      </c>
      <c r="I111" s="196"/>
      <c r="L111" s="41"/>
      <c r="M111" s="197"/>
      <c r="N111" s="42"/>
      <c r="O111" s="42"/>
      <c r="P111" s="42"/>
      <c r="Q111" s="42"/>
      <c r="R111" s="42"/>
      <c r="S111" s="42"/>
      <c r="T111" s="70"/>
      <c r="AT111" s="24" t="s">
        <v>170</v>
      </c>
      <c r="AU111" s="24" t="s">
        <v>83</v>
      </c>
    </row>
    <row r="112" spans="2:65" s="12" customFormat="1" ht="13.5">
      <c r="B112" s="198"/>
      <c r="D112" s="194" t="s">
        <v>172</v>
      </c>
      <c r="E112" s="207" t="s">
        <v>5</v>
      </c>
      <c r="F112" s="208" t="s">
        <v>937</v>
      </c>
      <c r="H112" s="209">
        <v>68</v>
      </c>
      <c r="I112" s="203"/>
      <c r="L112" s="198"/>
      <c r="M112" s="204"/>
      <c r="N112" s="205"/>
      <c r="O112" s="205"/>
      <c r="P112" s="205"/>
      <c r="Q112" s="205"/>
      <c r="R112" s="205"/>
      <c r="S112" s="205"/>
      <c r="T112" s="206"/>
      <c r="AT112" s="207" t="s">
        <v>172</v>
      </c>
      <c r="AU112" s="207" t="s">
        <v>83</v>
      </c>
      <c r="AV112" s="12" t="s">
        <v>83</v>
      </c>
      <c r="AW112" s="12" t="s">
        <v>35</v>
      </c>
      <c r="AX112" s="12" t="s">
        <v>72</v>
      </c>
      <c r="AY112" s="207" t="s">
        <v>161</v>
      </c>
    </row>
    <row r="113" spans="2:65" s="13" customFormat="1" ht="13.5">
      <c r="B113" s="210"/>
      <c r="D113" s="194" t="s">
        <v>172</v>
      </c>
      <c r="E113" s="211" t="s">
        <v>5</v>
      </c>
      <c r="F113" s="212" t="s">
        <v>1049</v>
      </c>
      <c r="H113" s="213">
        <v>68</v>
      </c>
      <c r="I113" s="214"/>
      <c r="L113" s="210"/>
      <c r="M113" s="215"/>
      <c r="N113" s="216"/>
      <c r="O113" s="216"/>
      <c r="P113" s="216"/>
      <c r="Q113" s="216"/>
      <c r="R113" s="216"/>
      <c r="S113" s="216"/>
      <c r="T113" s="217"/>
      <c r="AT113" s="211" t="s">
        <v>172</v>
      </c>
      <c r="AU113" s="211" t="s">
        <v>83</v>
      </c>
      <c r="AV113" s="13" t="s">
        <v>180</v>
      </c>
      <c r="AW113" s="13" t="s">
        <v>35</v>
      </c>
      <c r="AX113" s="13" t="s">
        <v>72</v>
      </c>
      <c r="AY113" s="211" t="s">
        <v>161</v>
      </c>
    </row>
    <row r="114" spans="2:65" s="12" customFormat="1" ht="13.5">
      <c r="B114" s="198"/>
      <c r="D114" s="194" t="s">
        <v>172</v>
      </c>
      <c r="E114" s="207" t="s">
        <v>5</v>
      </c>
      <c r="F114" s="208" t="s">
        <v>5</v>
      </c>
      <c r="H114" s="209">
        <v>0</v>
      </c>
      <c r="I114" s="203"/>
      <c r="L114" s="198"/>
      <c r="M114" s="204"/>
      <c r="N114" s="205"/>
      <c r="O114" s="205"/>
      <c r="P114" s="205"/>
      <c r="Q114" s="205"/>
      <c r="R114" s="205"/>
      <c r="S114" s="205"/>
      <c r="T114" s="206"/>
      <c r="AT114" s="207" t="s">
        <v>172</v>
      </c>
      <c r="AU114" s="207" t="s">
        <v>83</v>
      </c>
      <c r="AV114" s="12" t="s">
        <v>83</v>
      </c>
      <c r="AW114" s="12" t="s">
        <v>35</v>
      </c>
      <c r="AX114" s="12" t="s">
        <v>72</v>
      </c>
      <c r="AY114" s="207" t="s">
        <v>161</v>
      </c>
    </row>
    <row r="115" spans="2:65" s="14" customFormat="1" ht="13.5">
      <c r="B115" s="218"/>
      <c r="D115" s="194" t="s">
        <v>172</v>
      </c>
      <c r="E115" s="237" t="s">
        <v>5</v>
      </c>
      <c r="F115" s="238" t="s">
        <v>211</v>
      </c>
      <c r="H115" s="239">
        <v>68</v>
      </c>
      <c r="I115" s="222"/>
      <c r="L115" s="218"/>
      <c r="M115" s="223"/>
      <c r="N115" s="224"/>
      <c r="O115" s="224"/>
      <c r="P115" s="224"/>
      <c r="Q115" s="224"/>
      <c r="R115" s="224"/>
      <c r="S115" s="224"/>
      <c r="T115" s="225"/>
      <c r="AT115" s="226" t="s">
        <v>172</v>
      </c>
      <c r="AU115" s="226" t="s">
        <v>83</v>
      </c>
      <c r="AV115" s="14" t="s">
        <v>168</v>
      </c>
      <c r="AW115" s="14" t="s">
        <v>35</v>
      </c>
      <c r="AX115" s="14" t="s">
        <v>72</v>
      </c>
      <c r="AY115" s="226" t="s">
        <v>161</v>
      </c>
    </row>
    <row r="116" spans="2:65" s="12" customFormat="1" ht="13.5">
      <c r="B116" s="198"/>
      <c r="D116" s="194" t="s">
        <v>172</v>
      </c>
      <c r="E116" s="207" t="s">
        <v>5</v>
      </c>
      <c r="F116" s="208" t="s">
        <v>5</v>
      </c>
      <c r="H116" s="209">
        <v>0</v>
      </c>
      <c r="I116" s="203"/>
      <c r="L116" s="198"/>
      <c r="M116" s="204"/>
      <c r="N116" s="205"/>
      <c r="O116" s="205"/>
      <c r="P116" s="205"/>
      <c r="Q116" s="205"/>
      <c r="R116" s="205"/>
      <c r="S116" s="205"/>
      <c r="T116" s="206"/>
      <c r="AT116" s="207" t="s">
        <v>172</v>
      </c>
      <c r="AU116" s="207" t="s">
        <v>83</v>
      </c>
      <c r="AV116" s="12" t="s">
        <v>83</v>
      </c>
      <c r="AW116" s="12" t="s">
        <v>35</v>
      </c>
      <c r="AX116" s="12" t="s">
        <v>72</v>
      </c>
      <c r="AY116" s="207" t="s">
        <v>161</v>
      </c>
    </row>
    <row r="117" spans="2:65" s="12" customFormat="1" ht="13.5">
      <c r="B117" s="198"/>
      <c r="D117" s="199" t="s">
        <v>172</v>
      </c>
      <c r="E117" s="200" t="s">
        <v>5</v>
      </c>
      <c r="F117" s="201" t="s">
        <v>938</v>
      </c>
      <c r="H117" s="202">
        <v>34</v>
      </c>
      <c r="I117" s="203"/>
      <c r="L117" s="198"/>
      <c r="M117" s="204"/>
      <c r="N117" s="205"/>
      <c r="O117" s="205"/>
      <c r="P117" s="205"/>
      <c r="Q117" s="205"/>
      <c r="R117" s="205"/>
      <c r="S117" s="205"/>
      <c r="T117" s="206"/>
      <c r="AT117" s="207" t="s">
        <v>172</v>
      </c>
      <c r="AU117" s="207" t="s">
        <v>83</v>
      </c>
      <c r="AV117" s="12" t="s">
        <v>83</v>
      </c>
      <c r="AW117" s="12" t="s">
        <v>35</v>
      </c>
      <c r="AX117" s="12" t="s">
        <v>80</v>
      </c>
      <c r="AY117" s="207" t="s">
        <v>161</v>
      </c>
    </row>
    <row r="118" spans="2:65" s="1" customFormat="1" ht="31.5" customHeight="1">
      <c r="B118" s="181"/>
      <c r="C118" s="182" t="s">
        <v>212</v>
      </c>
      <c r="D118" s="182" t="s">
        <v>163</v>
      </c>
      <c r="E118" s="183" t="s">
        <v>747</v>
      </c>
      <c r="F118" s="184" t="s">
        <v>748</v>
      </c>
      <c r="G118" s="185" t="s">
        <v>189</v>
      </c>
      <c r="H118" s="186">
        <v>34</v>
      </c>
      <c r="I118" s="187"/>
      <c r="J118" s="188">
        <f>ROUND(I118*H118,2)</f>
        <v>0</v>
      </c>
      <c r="K118" s="184" t="s">
        <v>167</v>
      </c>
      <c r="L118" s="41"/>
      <c r="M118" s="189" t="s">
        <v>5</v>
      </c>
      <c r="N118" s="190" t="s">
        <v>43</v>
      </c>
      <c r="O118" s="42"/>
      <c r="P118" s="191">
        <f>O118*H118</f>
        <v>0</v>
      </c>
      <c r="Q118" s="191">
        <v>0</v>
      </c>
      <c r="R118" s="191">
        <f>Q118*H118</f>
        <v>0</v>
      </c>
      <c r="S118" s="191">
        <v>0</v>
      </c>
      <c r="T118" s="192">
        <f>S118*H118</f>
        <v>0</v>
      </c>
      <c r="AR118" s="24" t="s">
        <v>168</v>
      </c>
      <c r="AT118" s="24" t="s">
        <v>163</v>
      </c>
      <c r="AU118" s="24" t="s">
        <v>83</v>
      </c>
      <c r="AY118" s="24" t="s">
        <v>161</v>
      </c>
      <c r="BE118" s="193">
        <f>IF(N118="základní",J118,0)</f>
        <v>0</v>
      </c>
      <c r="BF118" s="193">
        <f>IF(N118="snížená",J118,0)</f>
        <v>0</v>
      </c>
      <c r="BG118" s="193">
        <f>IF(N118="zákl. přenesená",J118,0)</f>
        <v>0</v>
      </c>
      <c r="BH118" s="193">
        <f>IF(N118="sníž. přenesená",J118,0)</f>
        <v>0</v>
      </c>
      <c r="BI118" s="193">
        <f>IF(N118="nulová",J118,0)</f>
        <v>0</v>
      </c>
      <c r="BJ118" s="24" t="s">
        <v>80</v>
      </c>
      <c r="BK118" s="193">
        <f>ROUND(I118*H118,2)</f>
        <v>0</v>
      </c>
      <c r="BL118" s="24" t="s">
        <v>168</v>
      </c>
      <c r="BM118" s="24" t="s">
        <v>1291</v>
      </c>
    </row>
    <row r="119" spans="2:65" s="1" customFormat="1" ht="175.5">
      <c r="B119" s="41"/>
      <c r="D119" s="194" t="s">
        <v>170</v>
      </c>
      <c r="F119" s="195" t="s">
        <v>744</v>
      </c>
      <c r="I119" s="196"/>
      <c r="L119" s="41"/>
      <c r="M119" s="197"/>
      <c r="N119" s="42"/>
      <c r="O119" s="42"/>
      <c r="P119" s="42"/>
      <c r="Q119" s="42"/>
      <c r="R119" s="42"/>
      <c r="S119" s="42"/>
      <c r="T119" s="70"/>
      <c r="AT119" s="24" t="s">
        <v>170</v>
      </c>
      <c r="AU119" s="24" t="s">
        <v>83</v>
      </c>
    </row>
    <row r="120" spans="2:65" s="12" customFormat="1" ht="13.5">
      <c r="B120" s="198"/>
      <c r="D120" s="194" t="s">
        <v>172</v>
      </c>
      <c r="E120" s="207" t="s">
        <v>5</v>
      </c>
      <c r="F120" s="208" t="s">
        <v>937</v>
      </c>
      <c r="H120" s="209">
        <v>68</v>
      </c>
      <c r="I120" s="203"/>
      <c r="L120" s="198"/>
      <c r="M120" s="204"/>
      <c r="N120" s="205"/>
      <c r="O120" s="205"/>
      <c r="P120" s="205"/>
      <c r="Q120" s="205"/>
      <c r="R120" s="205"/>
      <c r="S120" s="205"/>
      <c r="T120" s="206"/>
      <c r="AT120" s="207" t="s">
        <v>172</v>
      </c>
      <c r="AU120" s="207" t="s">
        <v>83</v>
      </c>
      <c r="AV120" s="12" t="s">
        <v>83</v>
      </c>
      <c r="AW120" s="12" t="s">
        <v>35</v>
      </c>
      <c r="AX120" s="12" t="s">
        <v>72</v>
      </c>
      <c r="AY120" s="207" t="s">
        <v>161</v>
      </c>
    </row>
    <row r="121" spans="2:65" s="13" customFormat="1" ht="13.5">
      <c r="B121" s="210"/>
      <c r="D121" s="194" t="s">
        <v>172</v>
      </c>
      <c r="E121" s="211" t="s">
        <v>5</v>
      </c>
      <c r="F121" s="212" t="s">
        <v>1049</v>
      </c>
      <c r="H121" s="213">
        <v>68</v>
      </c>
      <c r="I121" s="214"/>
      <c r="L121" s="210"/>
      <c r="M121" s="215"/>
      <c r="N121" s="216"/>
      <c r="O121" s="216"/>
      <c r="P121" s="216"/>
      <c r="Q121" s="216"/>
      <c r="R121" s="216"/>
      <c r="S121" s="216"/>
      <c r="T121" s="217"/>
      <c r="AT121" s="211" t="s">
        <v>172</v>
      </c>
      <c r="AU121" s="211" t="s">
        <v>83</v>
      </c>
      <c r="AV121" s="13" t="s">
        <v>180</v>
      </c>
      <c r="AW121" s="13" t="s">
        <v>35</v>
      </c>
      <c r="AX121" s="13" t="s">
        <v>72</v>
      </c>
      <c r="AY121" s="211" t="s">
        <v>161</v>
      </c>
    </row>
    <row r="122" spans="2:65" s="12" customFormat="1" ht="13.5">
      <c r="B122" s="198"/>
      <c r="D122" s="194" t="s">
        <v>172</v>
      </c>
      <c r="E122" s="207" t="s">
        <v>5</v>
      </c>
      <c r="F122" s="208" t="s">
        <v>5</v>
      </c>
      <c r="H122" s="209">
        <v>0</v>
      </c>
      <c r="I122" s="203"/>
      <c r="L122" s="198"/>
      <c r="M122" s="204"/>
      <c r="N122" s="205"/>
      <c r="O122" s="205"/>
      <c r="P122" s="205"/>
      <c r="Q122" s="205"/>
      <c r="R122" s="205"/>
      <c r="S122" s="205"/>
      <c r="T122" s="206"/>
      <c r="AT122" s="207" t="s">
        <v>172</v>
      </c>
      <c r="AU122" s="207" t="s">
        <v>83</v>
      </c>
      <c r="AV122" s="12" t="s">
        <v>83</v>
      </c>
      <c r="AW122" s="12" t="s">
        <v>35</v>
      </c>
      <c r="AX122" s="12" t="s">
        <v>72</v>
      </c>
      <c r="AY122" s="207" t="s">
        <v>161</v>
      </c>
    </row>
    <row r="123" spans="2:65" s="14" customFormat="1" ht="13.5">
      <c r="B123" s="218"/>
      <c r="D123" s="194" t="s">
        <v>172</v>
      </c>
      <c r="E123" s="237" t="s">
        <v>5</v>
      </c>
      <c r="F123" s="238" t="s">
        <v>211</v>
      </c>
      <c r="H123" s="239">
        <v>68</v>
      </c>
      <c r="I123" s="222"/>
      <c r="L123" s="218"/>
      <c r="M123" s="223"/>
      <c r="N123" s="224"/>
      <c r="O123" s="224"/>
      <c r="P123" s="224"/>
      <c r="Q123" s="224"/>
      <c r="R123" s="224"/>
      <c r="S123" s="224"/>
      <c r="T123" s="225"/>
      <c r="AT123" s="226" t="s">
        <v>172</v>
      </c>
      <c r="AU123" s="226" t="s">
        <v>83</v>
      </c>
      <c r="AV123" s="14" t="s">
        <v>168</v>
      </c>
      <c r="AW123" s="14" t="s">
        <v>35</v>
      </c>
      <c r="AX123" s="14" t="s">
        <v>72</v>
      </c>
      <c r="AY123" s="226" t="s">
        <v>161</v>
      </c>
    </row>
    <row r="124" spans="2:65" s="12" customFormat="1" ht="13.5">
      <c r="B124" s="198"/>
      <c r="D124" s="194" t="s">
        <v>172</v>
      </c>
      <c r="E124" s="207" t="s">
        <v>5</v>
      </c>
      <c r="F124" s="208" t="s">
        <v>5</v>
      </c>
      <c r="H124" s="209">
        <v>0</v>
      </c>
      <c r="I124" s="203"/>
      <c r="L124" s="198"/>
      <c r="M124" s="204"/>
      <c r="N124" s="205"/>
      <c r="O124" s="205"/>
      <c r="P124" s="205"/>
      <c r="Q124" s="205"/>
      <c r="R124" s="205"/>
      <c r="S124" s="205"/>
      <c r="T124" s="206"/>
      <c r="AT124" s="207" t="s">
        <v>172</v>
      </c>
      <c r="AU124" s="207" t="s">
        <v>83</v>
      </c>
      <c r="AV124" s="12" t="s">
        <v>83</v>
      </c>
      <c r="AW124" s="12" t="s">
        <v>35</v>
      </c>
      <c r="AX124" s="12" t="s">
        <v>72</v>
      </c>
      <c r="AY124" s="207" t="s">
        <v>161</v>
      </c>
    </row>
    <row r="125" spans="2:65" s="12" customFormat="1" ht="13.5">
      <c r="B125" s="198"/>
      <c r="D125" s="199" t="s">
        <v>172</v>
      </c>
      <c r="E125" s="200" t="s">
        <v>5</v>
      </c>
      <c r="F125" s="201" t="s">
        <v>938</v>
      </c>
      <c r="H125" s="202">
        <v>34</v>
      </c>
      <c r="I125" s="203"/>
      <c r="L125" s="198"/>
      <c r="M125" s="204"/>
      <c r="N125" s="205"/>
      <c r="O125" s="205"/>
      <c r="P125" s="205"/>
      <c r="Q125" s="205"/>
      <c r="R125" s="205"/>
      <c r="S125" s="205"/>
      <c r="T125" s="206"/>
      <c r="AT125" s="207" t="s">
        <v>172</v>
      </c>
      <c r="AU125" s="207" t="s">
        <v>83</v>
      </c>
      <c r="AV125" s="12" t="s">
        <v>83</v>
      </c>
      <c r="AW125" s="12" t="s">
        <v>35</v>
      </c>
      <c r="AX125" s="12" t="s">
        <v>80</v>
      </c>
      <c r="AY125" s="207" t="s">
        <v>161</v>
      </c>
    </row>
    <row r="126" spans="2:65" s="1" customFormat="1" ht="31.5" customHeight="1">
      <c r="B126" s="181"/>
      <c r="C126" s="182" t="s">
        <v>216</v>
      </c>
      <c r="D126" s="182" t="s">
        <v>163</v>
      </c>
      <c r="E126" s="183" t="s">
        <v>750</v>
      </c>
      <c r="F126" s="184" t="s">
        <v>751</v>
      </c>
      <c r="G126" s="185" t="s">
        <v>189</v>
      </c>
      <c r="H126" s="186">
        <v>34</v>
      </c>
      <c r="I126" s="187"/>
      <c r="J126" s="188">
        <f>ROUND(I126*H126,2)</f>
        <v>0</v>
      </c>
      <c r="K126" s="184" t="s">
        <v>167</v>
      </c>
      <c r="L126" s="41"/>
      <c r="M126" s="189" t="s">
        <v>5</v>
      </c>
      <c r="N126" s="190" t="s">
        <v>43</v>
      </c>
      <c r="O126" s="42"/>
      <c r="P126" s="191">
        <f>O126*H126</f>
        <v>0</v>
      </c>
      <c r="Q126" s="191">
        <v>0</v>
      </c>
      <c r="R126" s="191">
        <f>Q126*H126</f>
        <v>0</v>
      </c>
      <c r="S126" s="191">
        <v>0</v>
      </c>
      <c r="T126" s="192">
        <f>S126*H126</f>
        <v>0</v>
      </c>
      <c r="AR126" s="24" t="s">
        <v>168</v>
      </c>
      <c r="AT126" s="24" t="s">
        <v>163</v>
      </c>
      <c r="AU126" s="24" t="s">
        <v>83</v>
      </c>
      <c r="AY126" s="24" t="s">
        <v>161</v>
      </c>
      <c r="BE126" s="193">
        <f>IF(N126="základní",J126,0)</f>
        <v>0</v>
      </c>
      <c r="BF126" s="193">
        <f>IF(N126="snížená",J126,0)</f>
        <v>0</v>
      </c>
      <c r="BG126" s="193">
        <f>IF(N126="zákl. přenesená",J126,0)</f>
        <v>0</v>
      </c>
      <c r="BH126" s="193">
        <f>IF(N126="sníž. přenesená",J126,0)</f>
        <v>0</v>
      </c>
      <c r="BI126" s="193">
        <f>IF(N126="nulová",J126,0)</f>
        <v>0</v>
      </c>
      <c r="BJ126" s="24" t="s">
        <v>80</v>
      </c>
      <c r="BK126" s="193">
        <f>ROUND(I126*H126,2)</f>
        <v>0</v>
      </c>
      <c r="BL126" s="24" t="s">
        <v>168</v>
      </c>
      <c r="BM126" s="24" t="s">
        <v>1292</v>
      </c>
    </row>
    <row r="127" spans="2:65" s="1" customFormat="1" ht="175.5">
      <c r="B127" s="41"/>
      <c r="D127" s="194" t="s">
        <v>170</v>
      </c>
      <c r="F127" s="195" t="s">
        <v>744</v>
      </c>
      <c r="I127" s="196"/>
      <c r="L127" s="41"/>
      <c r="M127" s="197"/>
      <c r="N127" s="42"/>
      <c r="O127" s="42"/>
      <c r="P127" s="42"/>
      <c r="Q127" s="42"/>
      <c r="R127" s="42"/>
      <c r="S127" s="42"/>
      <c r="T127" s="70"/>
      <c r="AT127" s="24" t="s">
        <v>170</v>
      </c>
      <c r="AU127" s="24" t="s">
        <v>83</v>
      </c>
    </row>
    <row r="128" spans="2:65" s="12" customFormat="1" ht="13.5">
      <c r="B128" s="198"/>
      <c r="D128" s="194" t="s">
        <v>172</v>
      </c>
      <c r="E128" s="207" t="s">
        <v>5</v>
      </c>
      <c r="F128" s="208" t="s">
        <v>937</v>
      </c>
      <c r="H128" s="209">
        <v>68</v>
      </c>
      <c r="I128" s="203"/>
      <c r="L128" s="198"/>
      <c r="M128" s="204"/>
      <c r="N128" s="205"/>
      <c r="O128" s="205"/>
      <c r="P128" s="205"/>
      <c r="Q128" s="205"/>
      <c r="R128" s="205"/>
      <c r="S128" s="205"/>
      <c r="T128" s="206"/>
      <c r="AT128" s="207" t="s">
        <v>172</v>
      </c>
      <c r="AU128" s="207" t="s">
        <v>83</v>
      </c>
      <c r="AV128" s="12" t="s">
        <v>83</v>
      </c>
      <c r="AW128" s="12" t="s">
        <v>35</v>
      </c>
      <c r="AX128" s="12" t="s">
        <v>72</v>
      </c>
      <c r="AY128" s="207" t="s">
        <v>161</v>
      </c>
    </row>
    <row r="129" spans="2:65" s="13" customFormat="1" ht="13.5">
      <c r="B129" s="210"/>
      <c r="D129" s="194" t="s">
        <v>172</v>
      </c>
      <c r="E129" s="211" t="s">
        <v>5</v>
      </c>
      <c r="F129" s="212" t="s">
        <v>1049</v>
      </c>
      <c r="H129" s="213">
        <v>68</v>
      </c>
      <c r="I129" s="214"/>
      <c r="L129" s="210"/>
      <c r="M129" s="215"/>
      <c r="N129" s="216"/>
      <c r="O129" s="216"/>
      <c r="P129" s="216"/>
      <c r="Q129" s="216"/>
      <c r="R129" s="216"/>
      <c r="S129" s="216"/>
      <c r="T129" s="217"/>
      <c r="AT129" s="211" t="s">
        <v>172</v>
      </c>
      <c r="AU129" s="211" t="s">
        <v>83</v>
      </c>
      <c r="AV129" s="13" t="s">
        <v>180</v>
      </c>
      <c r="AW129" s="13" t="s">
        <v>35</v>
      </c>
      <c r="AX129" s="13" t="s">
        <v>72</v>
      </c>
      <c r="AY129" s="211" t="s">
        <v>161</v>
      </c>
    </row>
    <row r="130" spans="2:65" s="12" customFormat="1" ht="13.5">
      <c r="B130" s="198"/>
      <c r="D130" s="194" t="s">
        <v>172</v>
      </c>
      <c r="E130" s="207" t="s">
        <v>5</v>
      </c>
      <c r="F130" s="208" t="s">
        <v>5</v>
      </c>
      <c r="H130" s="209">
        <v>0</v>
      </c>
      <c r="I130" s="203"/>
      <c r="L130" s="198"/>
      <c r="M130" s="204"/>
      <c r="N130" s="205"/>
      <c r="O130" s="205"/>
      <c r="P130" s="205"/>
      <c r="Q130" s="205"/>
      <c r="R130" s="205"/>
      <c r="S130" s="205"/>
      <c r="T130" s="206"/>
      <c r="AT130" s="207" t="s">
        <v>172</v>
      </c>
      <c r="AU130" s="207" t="s">
        <v>83</v>
      </c>
      <c r="AV130" s="12" t="s">
        <v>83</v>
      </c>
      <c r="AW130" s="12" t="s">
        <v>35</v>
      </c>
      <c r="AX130" s="12" t="s">
        <v>72</v>
      </c>
      <c r="AY130" s="207" t="s">
        <v>161</v>
      </c>
    </row>
    <row r="131" spans="2:65" s="14" customFormat="1" ht="13.5">
      <c r="B131" s="218"/>
      <c r="D131" s="194" t="s">
        <v>172</v>
      </c>
      <c r="E131" s="237" t="s">
        <v>5</v>
      </c>
      <c r="F131" s="238" t="s">
        <v>211</v>
      </c>
      <c r="H131" s="239">
        <v>68</v>
      </c>
      <c r="I131" s="222"/>
      <c r="L131" s="218"/>
      <c r="M131" s="223"/>
      <c r="N131" s="224"/>
      <c r="O131" s="224"/>
      <c r="P131" s="224"/>
      <c r="Q131" s="224"/>
      <c r="R131" s="224"/>
      <c r="S131" s="224"/>
      <c r="T131" s="225"/>
      <c r="AT131" s="226" t="s">
        <v>172</v>
      </c>
      <c r="AU131" s="226" t="s">
        <v>83</v>
      </c>
      <c r="AV131" s="14" t="s">
        <v>168</v>
      </c>
      <c r="AW131" s="14" t="s">
        <v>35</v>
      </c>
      <c r="AX131" s="14" t="s">
        <v>72</v>
      </c>
      <c r="AY131" s="226" t="s">
        <v>161</v>
      </c>
    </row>
    <row r="132" spans="2:65" s="12" customFormat="1" ht="13.5">
      <c r="B132" s="198"/>
      <c r="D132" s="194" t="s">
        <v>172</v>
      </c>
      <c r="E132" s="207" t="s">
        <v>5</v>
      </c>
      <c r="F132" s="208" t="s">
        <v>5</v>
      </c>
      <c r="H132" s="209">
        <v>0</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65" s="12" customFormat="1" ht="13.5">
      <c r="B133" s="198"/>
      <c r="D133" s="199" t="s">
        <v>172</v>
      </c>
      <c r="E133" s="200" t="s">
        <v>5</v>
      </c>
      <c r="F133" s="201" t="s">
        <v>938</v>
      </c>
      <c r="H133" s="202">
        <v>34</v>
      </c>
      <c r="I133" s="203"/>
      <c r="L133" s="198"/>
      <c r="M133" s="204"/>
      <c r="N133" s="205"/>
      <c r="O133" s="205"/>
      <c r="P133" s="205"/>
      <c r="Q133" s="205"/>
      <c r="R133" s="205"/>
      <c r="S133" s="205"/>
      <c r="T133" s="206"/>
      <c r="AT133" s="207" t="s">
        <v>172</v>
      </c>
      <c r="AU133" s="207" t="s">
        <v>83</v>
      </c>
      <c r="AV133" s="12" t="s">
        <v>83</v>
      </c>
      <c r="AW133" s="12" t="s">
        <v>35</v>
      </c>
      <c r="AX133" s="12" t="s">
        <v>80</v>
      </c>
      <c r="AY133" s="207" t="s">
        <v>161</v>
      </c>
    </row>
    <row r="134" spans="2:65" s="1" customFormat="1" ht="31.5" customHeight="1">
      <c r="B134" s="181"/>
      <c r="C134" s="182" t="s">
        <v>222</v>
      </c>
      <c r="D134" s="182" t="s">
        <v>163</v>
      </c>
      <c r="E134" s="183" t="s">
        <v>753</v>
      </c>
      <c r="F134" s="184" t="s">
        <v>754</v>
      </c>
      <c r="G134" s="185" t="s">
        <v>189</v>
      </c>
      <c r="H134" s="186">
        <v>34</v>
      </c>
      <c r="I134" s="187"/>
      <c r="J134" s="188">
        <f>ROUND(I134*H134,2)</f>
        <v>0</v>
      </c>
      <c r="K134" s="184" t="s">
        <v>167</v>
      </c>
      <c r="L134" s="41"/>
      <c r="M134" s="189" t="s">
        <v>5</v>
      </c>
      <c r="N134" s="190" t="s">
        <v>43</v>
      </c>
      <c r="O134" s="42"/>
      <c r="P134" s="191">
        <f>O134*H134</f>
        <v>0</v>
      </c>
      <c r="Q134" s="191">
        <v>0</v>
      </c>
      <c r="R134" s="191">
        <f>Q134*H134</f>
        <v>0</v>
      </c>
      <c r="S134" s="191">
        <v>0</v>
      </c>
      <c r="T134" s="192">
        <f>S134*H134</f>
        <v>0</v>
      </c>
      <c r="AR134" s="24" t="s">
        <v>168</v>
      </c>
      <c r="AT134" s="24" t="s">
        <v>163</v>
      </c>
      <c r="AU134" s="24" t="s">
        <v>83</v>
      </c>
      <c r="AY134" s="24" t="s">
        <v>161</v>
      </c>
      <c r="BE134" s="193">
        <f>IF(N134="základní",J134,0)</f>
        <v>0</v>
      </c>
      <c r="BF134" s="193">
        <f>IF(N134="snížená",J134,0)</f>
        <v>0</v>
      </c>
      <c r="BG134" s="193">
        <f>IF(N134="zákl. přenesená",J134,0)</f>
        <v>0</v>
      </c>
      <c r="BH134" s="193">
        <f>IF(N134="sníž. přenesená",J134,0)</f>
        <v>0</v>
      </c>
      <c r="BI134" s="193">
        <f>IF(N134="nulová",J134,0)</f>
        <v>0</v>
      </c>
      <c r="BJ134" s="24" t="s">
        <v>80</v>
      </c>
      <c r="BK134" s="193">
        <f>ROUND(I134*H134,2)</f>
        <v>0</v>
      </c>
      <c r="BL134" s="24" t="s">
        <v>168</v>
      </c>
      <c r="BM134" s="24" t="s">
        <v>1293</v>
      </c>
    </row>
    <row r="135" spans="2:65" s="1" customFormat="1" ht="175.5">
      <c r="B135" s="41"/>
      <c r="D135" s="194" t="s">
        <v>170</v>
      </c>
      <c r="F135" s="195" t="s">
        <v>744</v>
      </c>
      <c r="I135" s="196"/>
      <c r="L135" s="41"/>
      <c r="M135" s="197"/>
      <c r="N135" s="42"/>
      <c r="O135" s="42"/>
      <c r="P135" s="42"/>
      <c r="Q135" s="42"/>
      <c r="R135" s="42"/>
      <c r="S135" s="42"/>
      <c r="T135" s="70"/>
      <c r="AT135" s="24" t="s">
        <v>170</v>
      </c>
      <c r="AU135" s="24" t="s">
        <v>83</v>
      </c>
    </row>
    <row r="136" spans="2:65" s="12" customFormat="1" ht="13.5">
      <c r="B136" s="198"/>
      <c r="D136" s="194" t="s">
        <v>172</v>
      </c>
      <c r="E136" s="207" t="s">
        <v>5</v>
      </c>
      <c r="F136" s="208" t="s">
        <v>937</v>
      </c>
      <c r="H136" s="209">
        <v>68</v>
      </c>
      <c r="I136" s="203"/>
      <c r="L136" s="198"/>
      <c r="M136" s="204"/>
      <c r="N136" s="205"/>
      <c r="O136" s="205"/>
      <c r="P136" s="205"/>
      <c r="Q136" s="205"/>
      <c r="R136" s="205"/>
      <c r="S136" s="205"/>
      <c r="T136" s="206"/>
      <c r="AT136" s="207" t="s">
        <v>172</v>
      </c>
      <c r="AU136" s="207" t="s">
        <v>83</v>
      </c>
      <c r="AV136" s="12" t="s">
        <v>83</v>
      </c>
      <c r="AW136" s="12" t="s">
        <v>35</v>
      </c>
      <c r="AX136" s="12" t="s">
        <v>72</v>
      </c>
      <c r="AY136" s="207" t="s">
        <v>161</v>
      </c>
    </row>
    <row r="137" spans="2:65" s="13" customFormat="1" ht="13.5">
      <c r="B137" s="210"/>
      <c r="D137" s="194" t="s">
        <v>172</v>
      </c>
      <c r="E137" s="211" t="s">
        <v>5</v>
      </c>
      <c r="F137" s="212" t="s">
        <v>1049</v>
      </c>
      <c r="H137" s="213">
        <v>68</v>
      </c>
      <c r="I137" s="214"/>
      <c r="L137" s="210"/>
      <c r="M137" s="215"/>
      <c r="N137" s="216"/>
      <c r="O137" s="216"/>
      <c r="P137" s="216"/>
      <c r="Q137" s="216"/>
      <c r="R137" s="216"/>
      <c r="S137" s="216"/>
      <c r="T137" s="217"/>
      <c r="AT137" s="211" t="s">
        <v>172</v>
      </c>
      <c r="AU137" s="211" t="s">
        <v>83</v>
      </c>
      <c r="AV137" s="13" t="s">
        <v>180</v>
      </c>
      <c r="AW137" s="13" t="s">
        <v>35</v>
      </c>
      <c r="AX137" s="13" t="s">
        <v>72</v>
      </c>
      <c r="AY137" s="211" t="s">
        <v>161</v>
      </c>
    </row>
    <row r="138" spans="2:65" s="12" customFormat="1" ht="13.5">
      <c r="B138" s="198"/>
      <c r="D138" s="194" t="s">
        <v>172</v>
      </c>
      <c r="E138" s="207" t="s">
        <v>5</v>
      </c>
      <c r="F138" s="208" t="s">
        <v>5</v>
      </c>
      <c r="H138" s="209">
        <v>0</v>
      </c>
      <c r="I138" s="203"/>
      <c r="L138" s="198"/>
      <c r="M138" s="204"/>
      <c r="N138" s="205"/>
      <c r="O138" s="205"/>
      <c r="P138" s="205"/>
      <c r="Q138" s="205"/>
      <c r="R138" s="205"/>
      <c r="S138" s="205"/>
      <c r="T138" s="206"/>
      <c r="AT138" s="207" t="s">
        <v>172</v>
      </c>
      <c r="AU138" s="207" t="s">
        <v>83</v>
      </c>
      <c r="AV138" s="12" t="s">
        <v>83</v>
      </c>
      <c r="AW138" s="12" t="s">
        <v>35</v>
      </c>
      <c r="AX138" s="12" t="s">
        <v>72</v>
      </c>
      <c r="AY138" s="207" t="s">
        <v>161</v>
      </c>
    </row>
    <row r="139" spans="2:65" s="14" customFormat="1" ht="13.5">
      <c r="B139" s="218"/>
      <c r="D139" s="194" t="s">
        <v>172</v>
      </c>
      <c r="E139" s="237" t="s">
        <v>5</v>
      </c>
      <c r="F139" s="238" t="s">
        <v>211</v>
      </c>
      <c r="H139" s="239">
        <v>68</v>
      </c>
      <c r="I139" s="222"/>
      <c r="L139" s="218"/>
      <c r="M139" s="223"/>
      <c r="N139" s="224"/>
      <c r="O139" s="224"/>
      <c r="P139" s="224"/>
      <c r="Q139" s="224"/>
      <c r="R139" s="224"/>
      <c r="S139" s="224"/>
      <c r="T139" s="225"/>
      <c r="AT139" s="226" t="s">
        <v>172</v>
      </c>
      <c r="AU139" s="226" t="s">
        <v>83</v>
      </c>
      <c r="AV139" s="14" t="s">
        <v>168</v>
      </c>
      <c r="AW139" s="14" t="s">
        <v>35</v>
      </c>
      <c r="AX139" s="14" t="s">
        <v>72</v>
      </c>
      <c r="AY139" s="226" t="s">
        <v>161</v>
      </c>
    </row>
    <row r="140" spans="2:65" s="12" customFormat="1" ht="13.5">
      <c r="B140" s="198"/>
      <c r="D140" s="194" t="s">
        <v>172</v>
      </c>
      <c r="E140" s="207" t="s">
        <v>5</v>
      </c>
      <c r="F140" s="208" t="s">
        <v>5</v>
      </c>
      <c r="H140" s="209">
        <v>0</v>
      </c>
      <c r="I140" s="203"/>
      <c r="L140" s="198"/>
      <c r="M140" s="204"/>
      <c r="N140" s="205"/>
      <c r="O140" s="205"/>
      <c r="P140" s="205"/>
      <c r="Q140" s="205"/>
      <c r="R140" s="205"/>
      <c r="S140" s="205"/>
      <c r="T140" s="206"/>
      <c r="AT140" s="207" t="s">
        <v>172</v>
      </c>
      <c r="AU140" s="207" t="s">
        <v>83</v>
      </c>
      <c r="AV140" s="12" t="s">
        <v>83</v>
      </c>
      <c r="AW140" s="12" t="s">
        <v>35</v>
      </c>
      <c r="AX140" s="12" t="s">
        <v>72</v>
      </c>
      <c r="AY140" s="207" t="s">
        <v>161</v>
      </c>
    </row>
    <row r="141" spans="2:65" s="12" customFormat="1" ht="13.5">
      <c r="B141" s="198"/>
      <c r="D141" s="199" t="s">
        <v>172</v>
      </c>
      <c r="E141" s="200" t="s">
        <v>5</v>
      </c>
      <c r="F141" s="201" t="s">
        <v>938</v>
      </c>
      <c r="H141" s="202">
        <v>34</v>
      </c>
      <c r="I141" s="203"/>
      <c r="L141" s="198"/>
      <c r="M141" s="204"/>
      <c r="N141" s="205"/>
      <c r="O141" s="205"/>
      <c r="P141" s="205"/>
      <c r="Q141" s="205"/>
      <c r="R141" s="205"/>
      <c r="S141" s="205"/>
      <c r="T141" s="206"/>
      <c r="AT141" s="207" t="s">
        <v>172</v>
      </c>
      <c r="AU141" s="207" t="s">
        <v>83</v>
      </c>
      <c r="AV141" s="12" t="s">
        <v>83</v>
      </c>
      <c r="AW141" s="12" t="s">
        <v>35</v>
      </c>
      <c r="AX141" s="12" t="s">
        <v>80</v>
      </c>
      <c r="AY141" s="207" t="s">
        <v>161</v>
      </c>
    </row>
    <row r="142" spans="2:65" s="1" customFormat="1" ht="31.5" customHeight="1">
      <c r="B142" s="181"/>
      <c r="C142" s="182" t="s">
        <v>226</v>
      </c>
      <c r="D142" s="182" t="s">
        <v>163</v>
      </c>
      <c r="E142" s="183" t="s">
        <v>761</v>
      </c>
      <c r="F142" s="184" t="s">
        <v>762</v>
      </c>
      <c r="G142" s="185" t="s">
        <v>176</v>
      </c>
      <c r="H142" s="186">
        <v>300</v>
      </c>
      <c r="I142" s="187"/>
      <c r="J142" s="188">
        <f>ROUND(I142*H142,2)</f>
        <v>0</v>
      </c>
      <c r="K142" s="184" t="s">
        <v>167</v>
      </c>
      <c r="L142" s="41"/>
      <c r="M142" s="189" t="s">
        <v>5</v>
      </c>
      <c r="N142" s="190" t="s">
        <v>43</v>
      </c>
      <c r="O142" s="42"/>
      <c r="P142" s="191">
        <f>O142*H142</f>
        <v>0</v>
      </c>
      <c r="Q142" s="191">
        <v>8.4999999999999995E-4</v>
      </c>
      <c r="R142" s="191">
        <f>Q142*H142</f>
        <v>0.255</v>
      </c>
      <c r="S142" s="191">
        <v>0</v>
      </c>
      <c r="T142" s="192">
        <f>S142*H142</f>
        <v>0</v>
      </c>
      <c r="AR142" s="24" t="s">
        <v>168</v>
      </c>
      <c r="AT142" s="24" t="s">
        <v>163</v>
      </c>
      <c r="AU142" s="24" t="s">
        <v>83</v>
      </c>
      <c r="AY142" s="24" t="s">
        <v>161</v>
      </c>
      <c r="BE142" s="193">
        <f>IF(N142="základní",J142,0)</f>
        <v>0</v>
      </c>
      <c r="BF142" s="193">
        <f>IF(N142="snížená",J142,0)</f>
        <v>0</v>
      </c>
      <c r="BG142" s="193">
        <f>IF(N142="zákl. přenesená",J142,0)</f>
        <v>0</v>
      </c>
      <c r="BH142" s="193">
        <f>IF(N142="sníž. přenesená",J142,0)</f>
        <v>0</v>
      </c>
      <c r="BI142" s="193">
        <f>IF(N142="nulová",J142,0)</f>
        <v>0</v>
      </c>
      <c r="BJ142" s="24" t="s">
        <v>80</v>
      </c>
      <c r="BK142" s="193">
        <f>ROUND(I142*H142,2)</f>
        <v>0</v>
      </c>
      <c r="BL142" s="24" t="s">
        <v>168</v>
      </c>
      <c r="BM142" s="24" t="s">
        <v>1294</v>
      </c>
    </row>
    <row r="143" spans="2:65" s="1" customFormat="1" ht="148.5">
      <c r="B143" s="41"/>
      <c r="D143" s="194" t="s">
        <v>170</v>
      </c>
      <c r="F143" s="195" t="s">
        <v>759</v>
      </c>
      <c r="I143" s="196"/>
      <c r="L143" s="41"/>
      <c r="M143" s="197"/>
      <c r="N143" s="42"/>
      <c r="O143" s="42"/>
      <c r="P143" s="42"/>
      <c r="Q143" s="42"/>
      <c r="R143" s="42"/>
      <c r="S143" s="42"/>
      <c r="T143" s="70"/>
      <c r="AT143" s="24" t="s">
        <v>170</v>
      </c>
      <c r="AU143" s="24" t="s">
        <v>83</v>
      </c>
    </row>
    <row r="144" spans="2:65" s="12" customFormat="1" ht="13.5">
      <c r="B144" s="198"/>
      <c r="D144" s="199" t="s">
        <v>172</v>
      </c>
      <c r="E144" s="200" t="s">
        <v>5</v>
      </c>
      <c r="F144" s="201" t="s">
        <v>1295</v>
      </c>
      <c r="H144" s="202">
        <v>300</v>
      </c>
      <c r="I144" s="203"/>
      <c r="L144" s="198"/>
      <c r="M144" s="204"/>
      <c r="N144" s="205"/>
      <c r="O144" s="205"/>
      <c r="P144" s="205"/>
      <c r="Q144" s="205"/>
      <c r="R144" s="205"/>
      <c r="S144" s="205"/>
      <c r="T144" s="206"/>
      <c r="AT144" s="207" t="s">
        <v>172</v>
      </c>
      <c r="AU144" s="207" t="s">
        <v>83</v>
      </c>
      <c r="AV144" s="12" t="s">
        <v>83</v>
      </c>
      <c r="AW144" s="12" t="s">
        <v>35</v>
      </c>
      <c r="AX144" s="12" t="s">
        <v>80</v>
      </c>
      <c r="AY144" s="207" t="s">
        <v>161</v>
      </c>
    </row>
    <row r="145" spans="2:65" s="1" customFormat="1" ht="31.5" customHeight="1">
      <c r="B145" s="181"/>
      <c r="C145" s="182" t="s">
        <v>233</v>
      </c>
      <c r="D145" s="182" t="s">
        <v>163</v>
      </c>
      <c r="E145" s="183" t="s">
        <v>771</v>
      </c>
      <c r="F145" s="184" t="s">
        <v>772</v>
      </c>
      <c r="G145" s="185" t="s">
        <v>176</v>
      </c>
      <c r="H145" s="186">
        <v>300</v>
      </c>
      <c r="I145" s="187"/>
      <c r="J145" s="188">
        <f>ROUND(I145*H145,2)</f>
        <v>0</v>
      </c>
      <c r="K145" s="184" t="s">
        <v>167</v>
      </c>
      <c r="L145" s="41"/>
      <c r="M145" s="189" t="s">
        <v>5</v>
      </c>
      <c r="N145" s="190" t="s">
        <v>43</v>
      </c>
      <c r="O145" s="42"/>
      <c r="P145" s="191">
        <f>O145*H145</f>
        <v>0</v>
      </c>
      <c r="Q145" s="191">
        <v>0</v>
      </c>
      <c r="R145" s="191">
        <f>Q145*H145</f>
        <v>0</v>
      </c>
      <c r="S145" s="191">
        <v>0</v>
      </c>
      <c r="T145" s="192">
        <f>S145*H145</f>
        <v>0</v>
      </c>
      <c r="AR145" s="24" t="s">
        <v>168</v>
      </c>
      <c r="AT145" s="24" t="s">
        <v>163</v>
      </c>
      <c r="AU145" s="24" t="s">
        <v>83</v>
      </c>
      <c r="AY145" s="24" t="s">
        <v>161</v>
      </c>
      <c r="BE145" s="193">
        <f>IF(N145="základní",J145,0)</f>
        <v>0</v>
      </c>
      <c r="BF145" s="193">
        <f>IF(N145="snížená",J145,0)</f>
        <v>0</v>
      </c>
      <c r="BG145" s="193">
        <f>IF(N145="zákl. přenesená",J145,0)</f>
        <v>0</v>
      </c>
      <c r="BH145" s="193">
        <f>IF(N145="sníž. přenesená",J145,0)</f>
        <v>0</v>
      </c>
      <c r="BI145" s="193">
        <f>IF(N145="nulová",J145,0)</f>
        <v>0</v>
      </c>
      <c r="BJ145" s="24" t="s">
        <v>80</v>
      </c>
      <c r="BK145" s="193">
        <f>ROUND(I145*H145,2)</f>
        <v>0</v>
      </c>
      <c r="BL145" s="24" t="s">
        <v>168</v>
      </c>
      <c r="BM145" s="24" t="s">
        <v>1296</v>
      </c>
    </row>
    <row r="146" spans="2:65" s="12" customFormat="1" ht="13.5">
      <c r="B146" s="198"/>
      <c r="D146" s="199" t="s">
        <v>172</v>
      </c>
      <c r="E146" s="200" t="s">
        <v>5</v>
      </c>
      <c r="F146" s="201" t="s">
        <v>1295</v>
      </c>
      <c r="H146" s="202">
        <v>300</v>
      </c>
      <c r="I146" s="203"/>
      <c r="L146" s="198"/>
      <c r="M146" s="204"/>
      <c r="N146" s="205"/>
      <c r="O146" s="205"/>
      <c r="P146" s="205"/>
      <c r="Q146" s="205"/>
      <c r="R146" s="205"/>
      <c r="S146" s="205"/>
      <c r="T146" s="206"/>
      <c r="AT146" s="207" t="s">
        <v>172</v>
      </c>
      <c r="AU146" s="207" t="s">
        <v>83</v>
      </c>
      <c r="AV146" s="12" t="s">
        <v>83</v>
      </c>
      <c r="AW146" s="12" t="s">
        <v>35</v>
      </c>
      <c r="AX146" s="12" t="s">
        <v>80</v>
      </c>
      <c r="AY146" s="207" t="s">
        <v>161</v>
      </c>
    </row>
    <row r="147" spans="2:65" s="1" customFormat="1" ht="22.5" customHeight="1">
      <c r="B147" s="181"/>
      <c r="C147" s="182" t="s">
        <v>239</v>
      </c>
      <c r="D147" s="182" t="s">
        <v>163</v>
      </c>
      <c r="E147" s="183" t="s">
        <v>774</v>
      </c>
      <c r="F147" s="184" t="s">
        <v>775</v>
      </c>
      <c r="G147" s="185" t="s">
        <v>176</v>
      </c>
      <c r="H147" s="186">
        <v>136</v>
      </c>
      <c r="I147" s="187"/>
      <c r="J147" s="188">
        <f>ROUND(I147*H147,2)</f>
        <v>0</v>
      </c>
      <c r="K147" s="184" t="s">
        <v>167</v>
      </c>
      <c r="L147" s="41"/>
      <c r="M147" s="189" t="s">
        <v>5</v>
      </c>
      <c r="N147" s="190" t="s">
        <v>43</v>
      </c>
      <c r="O147" s="42"/>
      <c r="P147" s="191">
        <f>O147*H147</f>
        <v>0</v>
      </c>
      <c r="Q147" s="191">
        <v>6.9999999999999999E-4</v>
      </c>
      <c r="R147" s="191">
        <f>Q147*H147</f>
        <v>9.5199999999999993E-2</v>
      </c>
      <c r="S147" s="191">
        <v>0</v>
      </c>
      <c r="T147" s="192">
        <f>S147*H147</f>
        <v>0</v>
      </c>
      <c r="AR147" s="24" t="s">
        <v>168</v>
      </c>
      <c r="AT147" s="24" t="s">
        <v>163</v>
      </c>
      <c r="AU147" s="24" t="s">
        <v>83</v>
      </c>
      <c r="AY147" s="24" t="s">
        <v>161</v>
      </c>
      <c r="BE147" s="193">
        <f>IF(N147="základní",J147,0)</f>
        <v>0</v>
      </c>
      <c r="BF147" s="193">
        <f>IF(N147="snížená",J147,0)</f>
        <v>0</v>
      </c>
      <c r="BG147" s="193">
        <f>IF(N147="zákl. přenesená",J147,0)</f>
        <v>0</v>
      </c>
      <c r="BH147" s="193">
        <f>IF(N147="sníž. přenesená",J147,0)</f>
        <v>0</v>
      </c>
      <c r="BI147" s="193">
        <f>IF(N147="nulová",J147,0)</f>
        <v>0</v>
      </c>
      <c r="BJ147" s="24" t="s">
        <v>80</v>
      </c>
      <c r="BK147" s="193">
        <f>ROUND(I147*H147,2)</f>
        <v>0</v>
      </c>
      <c r="BL147" s="24" t="s">
        <v>168</v>
      </c>
      <c r="BM147" s="24" t="s">
        <v>1297</v>
      </c>
    </row>
    <row r="148" spans="2:65" s="1" customFormat="1" ht="81">
      <c r="B148" s="41"/>
      <c r="D148" s="194" t="s">
        <v>170</v>
      </c>
      <c r="F148" s="195" t="s">
        <v>777</v>
      </c>
      <c r="I148" s="196"/>
      <c r="L148" s="41"/>
      <c r="M148" s="197"/>
      <c r="N148" s="42"/>
      <c r="O148" s="42"/>
      <c r="P148" s="42"/>
      <c r="Q148" s="42"/>
      <c r="R148" s="42"/>
      <c r="S148" s="42"/>
      <c r="T148" s="70"/>
      <c r="AT148" s="24" t="s">
        <v>170</v>
      </c>
      <c r="AU148" s="24" t="s">
        <v>83</v>
      </c>
    </row>
    <row r="149" spans="2:65" s="12" customFormat="1" ht="13.5">
      <c r="B149" s="198"/>
      <c r="D149" s="199" t="s">
        <v>172</v>
      </c>
      <c r="E149" s="200" t="s">
        <v>5</v>
      </c>
      <c r="F149" s="201" t="s">
        <v>1298</v>
      </c>
      <c r="H149" s="202">
        <v>136</v>
      </c>
      <c r="I149" s="203"/>
      <c r="L149" s="198"/>
      <c r="M149" s="204"/>
      <c r="N149" s="205"/>
      <c r="O149" s="205"/>
      <c r="P149" s="205"/>
      <c r="Q149" s="205"/>
      <c r="R149" s="205"/>
      <c r="S149" s="205"/>
      <c r="T149" s="206"/>
      <c r="AT149" s="207" t="s">
        <v>172</v>
      </c>
      <c r="AU149" s="207" t="s">
        <v>83</v>
      </c>
      <c r="AV149" s="12" t="s">
        <v>83</v>
      </c>
      <c r="AW149" s="12" t="s">
        <v>35</v>
      </c>
      <c r="AX149" s="12" t="s">
        <v>80</v>
      </c>
      <c r="AY149" s="207" t="s">
        <v>161</v>
      </c>
    </row>
    <row r="150" spans="2:65" s="1" customFormat="1" ht="31.5" customHeight="1">
      <c r="B150" s="181"/>
      <c r="C150" s="182" t="s">
        <v>244</v>
      </c>
      <c r="D150" s="182" t="s">
        <v>163</v>
      </c>
      <c r="E150" s="183" t="s">
        <v>779</v>
      </c>
      <c r="F150" s="184" t="s">
        <v>780</v>
      </c>
      <c r="G150" s="185" t="s">
        <v>176</v>
      </c>
      <c r="H150" s="186">
        <v>136</v>
      </c>
      <c r="I150" s="187"/>
      <c r="J150" s="188">
        <f>ROUND(I150*H150,2)</f>
        <v>0</v>
      </c>
      <c r="K150" s="184" t="s">
        <v>167</v>
      </c>
      <c r="L150" s="41"/>
      <c r="M150" s="189" t="s">
        <v>5</v>
      </c>
      <c r="N150" s="190" t="s">
        <v>43</v>
      </c>
      <c r="O150" s="42"/>
      <c r="P150" s="191">
        <f>O150*H150</f>
        <v>0</v>
      </c>
      <c r="Q150" s="191">
        <v>0</v>
      </c>
      <c r="R150" s="191">
        <f>Q150*H150</f>
        <v>0</v>
      </c>
      <c r="S150" s="191">
        <v>0</v>
      </c>
      <c r="T150" s="192">
        <f>S150*H150</f>
        <v>0</v>
      </c>
      <c r="AR150" s="24" t="s">
        <v>168</v>
      </c>
      <c r="AT150" s="24" t="s">
        <v>163</v>
      </c>
      <c r="AU150" s="24" t="s">
        <v>83</v>
      </c>
      <c r="AY150" s="24" t="s">
        <v>161</v>
      </c>
      <c r="BE150" s="193">
        <f>IF(N150="základní",J150,0)</f>
        <v>0</v>
      </c>
      <c r="BF150" s="193">
        <f>IF(N150="snížená",J150,0)</f>
        <v>0</v>
      </c>
      <c r="BG150" s="193">
        <f>IF(N150="zákl. přenesená",J150,0)</f>
        <v>0</v>
      </c>
      <c r="BH150" s="193">
        <f>IF(N150="sníž. přenesená",J150,0)</f>
        <v>0</v>
      </c>
      <c r="BI150" s="193">
        <f>IF(N150="nulová",J150,0)</f>
        <v>0</v>
      </c>
      <c r="BJ150" s="24" t="s">
        <v>80</v>
      </c>
      <c r="BK150" s="193">
        <f>ROUND(I150*H150,2)</f>
        <v>0</v>
      </c>
      <c r="BL150" s="24" t="s">
        <v>168</v>
      </c>
      <c r="BM150" s="24" t="s">
        <v>1299</v>
      </c>
    </row>
    <row r="151" spans="2:65" s="12" customFormat="1" ht="13.5">
      <c r="B151" s="198"/>
      <c r="D151" s="199" t="s">
        <v>172</v>
      </c>
      <c r="E151" s="200" t="s">
        <v>5</v>
      </c>
      <c r="F151" s="201" t="s">
        <v>1298</v>
      </c>
      <c r="H151" s="202">
        <v>136</v>
      </c>
      <c r="I151" s="203"/>
      <c r="L151" s="198"/>
      <c r="M151" s="204"/>
      <c r="N151" s="205"/>
      <c r="O151" s="205"/>
      <c r="P151" s="205"/>
      <c r="Q151" s="205"/>
      <c r="R151" s="205"/>
      <c r="S151" s="205"/>
      <c r="T151" s="206"/>
      <c r="AT151" s="207" t="s">
        <v>172</v>
      </c>
      <c r="AU151" s="207" t="s">
        <v>83</v>
      </c>
      <c r="AV151" s="12" t="s">
        <v>83</v>
      </c>
      <c r="AW151" s="12" t="s">
        <v>35</v>
      </c>
      <c r="AX151" s="12" t="s">
        <v>80</v>
      </c>
      <c r="AY151" s="207" t="s">
        <v>161</v>
      </c>
    </row>
    <row r="152" spans="2:65" s="1" customFormat="1" ht="31.5" customHeight="1">
      <c r="B152" s="181"/>
      <c r="C152" s="182" t="s">
        <v>249</v>
      </c>
      <c r="D152" s="182" t="s">
        <v>163</v>
      </c>
      <c r="E152" s="183" t="s">
        <v>782</v>
      </c>
      <c r="F152" s="184" t="s">
        <v>783</v>
      </c>
      <c r="G152" s="185" t="s">
        <v>189</v>
      </c>
      <c r="H152" s="186">
        <v>68</v>
      </c>
      <c r="I152" s="187"/>
      <c r="J152" s="188">
        <f>ROUND(I152*H152,2)</f>
        <v>0</v>
      </c>
      <c r="K152" s="184" t="s">
        <v>167</v>
      </c>
      <c r="L152" s="41"/>
      <c r="M152" s="189" t="s">
        <v>5</v>
      </c>
      <c r="N152" s="190" t="s">
        <v>43</v>
      </c>
      <c r="O152" s="42"/>
      <c r="P152" s="191">
        <f>O152*H152</f>
        <v>0</v>
      </c>
      <c r="Q152" s="191">
        <v>4.6000000000000001E-4</v>
      </c>
      <c r="R152" s="191">
        <f>Q152*H152</f>
        <v>3.1280000000000002E-2</v>
      </c>
      <c r="S152" s="191">
        <v>0</v>
      </c>
      <c r="T152" s="192">
        <f>S152*H152</f>
        <v>0</v>
      </c>
      <c r="AR152" s="24" t="s">
        <v>168</v>
      </c>
      <c r="AT152" s="24" t="s">
        <v>163</v>
      </c>
      <c r="AU152" s="24" t="s">
        <v>83</v>
      </c>
      <c r="AY152" s="24" t="s">
        <v>161</v>
      </c>
      <c r="BE152" s="193">
        <f>IF(N152="základní",J152,0)</f>
        <v>0</v>
      </c>
      <c r="BF152" s="193">
        <f>IF(N152="snížená",J152,0)</f>
        <v>0</v>
      </c>
      <c r="BG152" s="193">
        <f>IF(N152="zákl. přenesená",J152,0)</f>
        <v>0</v>
      </c>
      <c r="BH152" s="193">
        <f>IF(N152="sníž. přenesená",J152,0)</f>
        <v>0</v>
      </c>
      <c r="BI152" s="193">
        <f>IF(N152="nulová",J152,0)</f>
        <v>0</v>
      </c>
      <c r="BJ152" s="24" t="s">
        <v>80</v>
      </c>
      <c r="BK152" s="193">
        <f>ROUND(I152*H152,2)</f>
        <v>0</v>
      </c>
      <c r="BL152" s="24" t="s">
        <v>168</v>
      </c>
      <c r="BM152" s="24" t="s">
        <v>1300</v>
      </c>
    </row>
    <row r="153" spans="2:65" s="1" customFormat="1" ht="54">
      <c r="B153" s="41"/>
      <c r="D153" s="194" t="s">
        <v>170</v>
      </c>
      <c r="F153" s="195" t="s">
        <v>785</v>
      </c>
      <c r="I153" s="196"/>
      <c r="L153" s="41"/>
      <c r="M153" s="197"/>
      <c r="N153" s="42"/>
      <c r="O153" s="42"/>
      <c r="P153" s="42"/>
      <c r="Q153" s="42"/>
      <c r="R153" s="42"/>
      <c r="S153" s="42"/>
      <c r="T153" s="70"/>
      <c r="AT153" s="24" t="s">
        <v>170</v>
      </c>
      <c r="AU153" s="24" t="s">
        <v>83</v>
      </c>
    </row>
    <row r="154" spans="2:65" s="12" customFormat="1" ht="13.5">
      <c r="B154" s="198"/>
      <c r="D154" s="199" t="s">
        <v>172</v>
      </c>
      <c r="E154" s="200" t="s">
        <v>5</v>
      </c>
      <c r="F154" s="201" t="s">
        <v>1301</v>
      </c>
      <c r="H154" s="202">
        <v>68</v>
      </c>
      <c r="I154" s="203"/>
      <c r="L154" s="198"/>
      <c r="M154" s="204"/>
      <c r="N154" s="205"/>
      <c r="O154" s="205"/>
      <c r="P154" s="205"/>
      <c r="Q154" s="205"/>
      <c r="R154" s="205"/>
      <c r="S154" s="205"/>
      <c r="T154" s="206"/>
      <c r="AT154" s="207" t="s">
        <v>172</v>
      </c>
      <c r="AU154" s="207" t="s">
        <v>83</v>
      </c>
      <c r="AV154" s="12" t="s">
        <v>83</v>
      </c>
      <c r="AW154" s="12" t="s">
        <v>35</v>
      </c>
      <c r="AX154" s="12" t="s">
        <v>80</v>
      </c>
      <c r="AY154" s="207" t="s">
        <v>161</v>
      </c>
    </row>
    <row r="155" spans="2:65" s="1" customFormat="1" ht="31.5" customHeight="1">
      <c r="B155" s="181"/>
      <c r="C155" s="182" t="s">
        <v>254</v>
      </c>
      <c r="D155" s="182" t="s">
        <v>163</v>
      </c>
      <c r="E155" s="183" t="s">
        <v>786</v>
      </c>
      <c r="F155" s="184" t="s">
        <v>787</v>
      </c>
      <c r="G155" s="185" t="s">
        <v>189</v>
      </c>
      <c r="H155" s="186">
        <v>68</v>
      </c>
      <c r="I155" s="187"/>
      <c r="J155" s="188">
        <f>ROUND(I155*H155,2)</f>
        <v>0</v>
      </c>
      <c r="K155" s="184" t="s">
        <v>167</v>
      </c>
      <c r="L155" s="41"/>
      <c r="M155" s="189" t="s">
        <v>5</v>
      </c>
      <c r="N155" s="190" t="s">
        <v>43</v>
      </c>
      <c r="O155" s="42"/>
      <c r="P155" s="191">
        <f>O155*H155</f>
        <v>0</v>
      </c>
      <c r="Q155" s="191">
        <v>0</v>
      </c>
      <c r="R155" s="191">
        <f>Q155*H155</f>
        <v>0</v>
      </c>
      <c r="S155" s="191">
        <v>0</v>
      </c>
      <c r="T155" s="192">
        <f>S155*H155</f>
        <v>0</v>
      </c>
      <c r="AR155" s="24" t="s">
        <v>168</v>
      </c>
      <c r="AT155" s="24" t="s">
        <v>163</v>
      </c>
      <c r="AU155" s="24" t="s">
        <v>83</v>
      </c>
      <c r="AY155" s="24" t="s">
        <v>161</v>
      </c>
      <c r="BE155" s="193">
        <f>IF(N155="základní",J155,0)</f>
        <v>0</v>
      </c>
      <c r="BF155" s="193">
        <f>IF(N155="snížená",J155,0)</f>
        <v>0</v>
      </c>
      <c r="BG155" s="193">
        <f>IF(N155="zákl. přenesená",J155,0)</f>
        <v>0</v>
      </c>
      <c r="BH155" s="193">
        <f>IF(N155="sníž. přenesená",J155,0)</f>
        <v>0</v>
      </c>
      <c r="BI155" s="193">
        <f>IF(N155="nulová",J155,0)</f>
        <v>0</v>
      </c>
      <c r="BJ155" s="24" t="s">
        <v>80</v>
      </c>
      <c r="BK155" s="193">
        <f>ROUND(I155*H155,2)</f>
        <v>0</v>
      </c>
      <c r="BL155" s="24" t="s">
        <v>168</v>
      </c>
      <c r="BM155" s="24" t="s">
        <v>1302</v>
      </c>
    </row>
    <row r="156" spans="2:65" s="12" customFormat="1" ht="13.5">
      <c r="B156" s="198"/>
      <c r="D156" s="199" t="s">
        <v>172</v>
      </c>
      <c r="E156" s="200" t="s">
        <v>5</v>
      </c>
      <c r="F156" s="201" t="s">
        <v>1301</v>
      </c>
      <c r="H156" s="202">
        <v>68</v>
      </c>
      <c r="I156" s="203"/>
      <c r="L156" s="198"/>
      <c r="M156" s="204"/>
      <c r="N156" s="205"/>
      <c r="O156" s="205"/>
      <c r="P156" s="205"/>
      <c r="Q156" s="205"/>
      <c r="R156" s="205"/>
      <c r="S156" s="205"/>
      <c r="T156" s="206"/>
      <c r="AT156" s="207" t="s">
        <v>172</v>
      </c>
      <c r="AU156" s="207" t="s">
        <v>83</v>
      </c>
      <c r="AV156" s="12" t="s">
        <v>83</v>
      </c>
      <c r="AW156" s="12" t="s">
        <v>35</v>
      </c>
      <c r="AX156" s="12" t="s">
        <v>80</v>
      </c>
      <c r="AY156" s="207" t="s">
        <v>161</v>
      </c>
    </row>
    <row r="157" spans="2:65" s="1" customFormat="1" ht="44.25" customHeight="1">
      <c r="B157" s="181"/>
      <c r="C157" s="182" t="s">
        <v>11</v>
      </c>
      <c r="D157" s="182" t="s">
        <v>163</v>
      </c>
      <c r="E157" s="183" t="s">
        <v>789</v>
      </c>
      <c r="F157" s="184" t="s">
        <v>790</v>
      </c>
      <c r="G157" s="185" t="s">
        <v>189</v>
      </c>
      <c r="H157" s="186">
        <v>60</v>
      </c>
      <c r="I157" s="187"/>
      <c r="J157" s="188">
        <f>ROUND(I157*H157,2)</f>
        <v>0</v>
      </c>
      <c r="K157" s="184" t="s">
        <v>167</v>
      </c>
      <c r="L157" s="41"/>
      <c r="M157" s="189" t="s">
        <v>5</v>
      </c>
      <c r="N157" s="190" t="s">
        <v>43</v>
      </c>
      <c r="O157" s="42"/>
      <c r="P157" s="191">
        <f>O157*H157</f>
        <v>0</v>
      </c>
      <c r="Q157" s="191">
        <v>0</v>
      </c>
      <c r="R157" s="191">
        <f>Q157*H157</f>
        <v>0</v>
      </c>
      <c r="S157" s="191">
        <v>0</v>
      </c>
      <c r="T157" s="192">
        <f>S157*H157</f>
        <v>0</v>
      </c>
      <c r="AR157" s="24" t="s">
        <v>168</v>
      </c>
      <c r="AT157" s="24" t="s">
        <v>163</v>
      </c>
      <c r="AU157" s="24" t="s">
        <v>83</v>
      </c>
      <c r="AY157" s="24" t="s">
        <v>161</v>
      </c>
      <c r="BE157" s="193">
        <f>IF(N157="základní",J157,0)</f>
        <v>0</v>
      </c>
      <c r="BF157" s="193">
        <f>IF(N157="snížená",J157,0)</f>
        <v>0</v>
      </c>
      <c r="BG157" s="193">
        <f>IF(N157="zákl. přenesená",J157,0)</f>
        <v>0</v>
      </c>
      <c r="BH157" s="193">
        <f>IF(N157="sníž. přenesená",J157,0)</f>
        <v>0</v>
      </c>
      <c r="BI157" s="193">
        <f>IF(N157="nulová",J157,0)</f>
        <v>0</v>
      </c>
      <c r="BJ157" s="24" t="s">
        <v>80</v>
      </c>
      <c r="BK157" s="193">
        <f>ROUND(I157*H157,2)</f>
        <v>0</v>
      </c>
      <c r="BL157" s="24" t="s">
        <v>168</v>
      </c>
      <c r="BM157" s="24" t="s">
        <v>1303</v>
      </c>
    </row>
    <row r="158" spans="2:65" s="1" customFormat="1" ht="94.5">
      <c r="B158" s="41"/>
      <c r="D158" s="194" t="s">
        <v>170</v>
      </c>
      <c r="F158" s="195" t="s">
        <v>792</v>
      </c>
      <c r="I158" s="196"/>
      <c r="L158" s="41"/>
      <c r="M158" s="197"/>
      <c r="N158" s="42"/>
      <c r="O158" s="42"/>
      <c r="P158" s="42"/>
      <c r="Q158" s="42"/>
      <c r="R158" s="42"/>
      <c r="S158" s="42"/>
      <c r="T158" s="70"/>
      <c r="AT158" s="24" t="s">
        <v>170</v>
      </c>
      <c r="AU158" s="24" t="s">
        <v>83</v>
      </c>
    </row>
    <row r="159" spans="2:65" s="12" customFormat="1" ht="13.5">
      <c r="B159" s="198"/>
      <c r="D159" s="194" t="s">
        <v>172</v>
      </c>
      <c r="E159" s="207" t="s">
        <v>5</v>
      </c>
      <c r="F159" s="208" t="s">
        <v>931</v>
      </c>
      <c r="H159" s="209">
        <v>120</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4" customFormat="1" ht="13.5">
      <c r="B160" s="218"/>
      <c r="D160" s="194" t="s">
        <v>172</v>
      </c>
      <c r="E160" s="237" t="s">
        <v>5</v>
      </c>
      <c r="F160" s="238" t="s">
        <v>1031</v>
      </c>
      <c r="H160" s="239">
        <v>120</v>
      </c>
      <c r="I160" s="222"/>
      <c r="L160" s="218"/>
      <c r="M160" s="223"/>
      <c r="N160" s="224"/>
      <c r="O160" s="224"/>
      <c r="P160" s="224"/>
      <c r="Q160" s="224"/>
      <c r="R160" s="224"/>
      <c r="S160" s="224"/>
      <c r="T160" s="225"/>
      <c r="AT160" s="226" t="s">
        <v>172</v>
      </c>
      <c r="AU160" s="226" t="s">
        <v>83</v>
      </c>
      <c r="AV160" s="14" t="s">
        <v>168</v>
      </c>
      <c r="AW160" s="14" t="s">
        <v>35</v>
      </c>
      <c r="AX160" s="14" t="s">
        <v>72</v>
      </c>
      <c r="AY160" s="226" t="s">
        <v>161</v>
      </c>
    </row>
    <row r="161" spans="2:65" s="12" customFormat="1" ht="13.5">
      <c r="B161" s="198"/>
      <c r="D161" s="199" t="s">
        <v>172</v>
      </c>
      <c r="E161" s="200" t="s">
        <v>5</v>
      </c>
      <c r="F161" s="201" t="s">
        <v>952</v>
      </c>
      <c r="H161" s="202">
        <v>60</v>
      </c>
      <c r="I161" s="203"/>
      <c r="L161" s="198"/>
      <c r="M161" s="204"/>
      <c r="N161" s="205"/>
      <c r="O161" s="205"/>
      <c r="P161" s="205"/>
      <c r="Q161" s="205"/>
      <c r="R161" s="205"/>
      <c r="S161" s="205"/>
      <c r="T161" s="206"/>
      <c r="AT161" s="207" t="s">
        <v>172</v>
      </c>
      <c r="AU161" s="207" t="s">
        <v>83</v>
      </c>
      <c r="AV161" s="12" t="s">
        <v>83</v>
      </c>
      <c r="AW161" s="12" t="s">
        <v>35</v>
      </c>
      <c r="AX161" s="12" t="s">
        <v>80</v>
      </c>
      <c r="AY161" s="207" t="s">
        <v>161</v>
      </c>
    </row>
    <row r="162" spans="2:65" s="1" customFormat="1" ht="44.25" customHeight="1">
      <c r="B162" s="181"/>
      <c r="C162" s="182" t="s">
        <v>274</v>
      </c>
      <c r="D162" s="182" t="s">
        <v>163</v>
      </c>
      <c r="E162" s="183" t="s">
        <v>240</v>
      </c>
      <c r="F162" s="184" t="s">
        <v>241</v>
      </c>
      <c r="G162" s="185" t="s">
        <v>189</v>
      </c>
      <c r="H162" s="186">
        <v>39.314999999999998</v>
      </c>
      <c r="I162" s="187"/>
      <c r="J162" s="188">
        <f>ROUND(I162*H162,2)</f>
        <v>0</v>
      </c>
      <c r="K162" s="184" t="s">
        <v>167</v>
      </c>
      <c r="L162" s="41"/>
      <c r="M162" s="189" t="s">
        <v>5</v>
      </c>
      <c r="N162" s="190" t="s">
        <v>43</v>
      </c>
      <c r="O162" s="42"/>
      <c r="P162" s="191">
        <f>O162*H162</f>
        <v>0</v>
      </c>
      <c r="Q162" s="191">
        <v>0</v>
      </c>
      <c r="R162" s="191">
        <f>Q162*H162</f>
        <v>0</v>
      </c>
      <c r="S162" s="191">
        <v>0</v>
      </c>
      <c r="T162" s="192">
        <f>S162*H162</f>
        <v>0</v>
      </c>
      <c r="AR162" s="24" t="s">
        <v>168</v>
      </c>
      <c r="AT162" s="24" t="s">
        <v>163</v>
      </c>
      <c r="AU162" s="24" t="s">
        <v>83</v>
      </c>
      <c r="AY162" s="24" t="s">
        <v>161</v>
      </c>
      <c r="BE162" s="193">
        <f>IF(N162="základní",J162,0)</f>
        <v>0</v>
      </c>
      <c r="BF162" s="193">
        <f>IF(N162="snížená",J162,0)</f>
        <v>0</v>
      </c>
      <c r="BG162" s="193">
        <f>IF(N162="zákl. přenesená",J162,0)</f>
        <v>0</v>
      </c>
      <c r="BH162" s="193">
        <f>IF(N162="sníž. přenesená",J162,0)</f>
        <v>0</v>
      </c>
      <c r="BI162" s="193">
        <f>IF(N162="nulová",J162,0)</f>
        <v>0</v>
      </c>
      <c r="BJ162" s="24" t="s">
        <v>80</v>
      </c>
      <c r="BK162" s="193">
        <f>ROUND(I162*H162,2)</f>
        <v>0</v>
      </c>
      <c r="BL162" s="24" t="s">
        <v>168</v>
      </c>
      <c r="BM162" s="24" t="s">
        <v>1304</v>
      </c>
    </row>
    <row r="163" spans="2:65" s="1" customFormat="1" ht="175.5">
      <c r="B163" s="41"/>
      <c r="D163" s="194" t="s">
        <v>170</v>
      </c>
      <c r="F163" s="195" t="s">
        <v>237</v>
      </c>
      <c r="I163" s="196"/>
      <c r="L163" s="41"/>
      <c r="M163" s="197"/>
      <c r="N163" s="42"/>
      <c r="O163" s="42"/>
      <c r="P163" s="42"/>
      <c r="Q163" s="42"/>
      <c r="R163" s="42"/>
      <c r="S163" s="42"/>
      <c r="T163" s="70"/>
      <c r="AT163" s="24" t="s">
        <v>170</v>
      </c>
      <c r="AU163" s="24" t="s">
        <v>83</v>
      </c>
    </row>
    <row r="164" spans="2:65" s="12" customFormat="1" ht="13.5">
      <c r="B164" s="198"/>
      <c r="D164" s="194" t="s">
        <v>172</v>
      </c>
      <c r="E164" s="207" t="s">
        <v>5</v>
      </c>
      <c r="F164" s="208" t="s">
        <v>954</v>
      </c>
      <c r="H164" s="209">
        <v>37.807000000000002</v>
      </c>
      <c r="I164" s="203"/>
      <c r="L164" s="198"/>
      <c r="M164" s="204"/>
      <c r="N164" s="205"/>
      <c r="O164" s="205"/>
      <c r="P164" s="205"/>
      <c r="Q164" s="205"/>
      <c r="R164" s="205"/>
      <c r="S164" s="205"/>
      <c r="T164" s="206"/>
      <c r="AT164" s="207" t="s">
        <v>172</v>
      </c>
      <c r="AU164" s="207" t="s">
        <v>83</v>
      </c>
      <c r="AV164" s="12" t="s">
        <v>83</v>
      </c>
      <c r="AW164" s="12" t="s">
        <v>35</v>
      </c>
      <c r="AX164" s="12" t="s">
        <v>72</v>
      </c>
      <c r="AY164" s="207" t="s">
        <v>161</v>
      </c>
    </row>
    <row r="165" spans="2:65" s="12" customFormat="1" ht="13.5">
      <c r="B165" s="198"/>
      <c r="D165" s="194" t="s">
        <v>172</v>
      </c>
      <c r="E165" s="207" t="s">
        <v>5</v>
      </c>
      <c r="F165" s="208" t="s">
        <v>955</v>
      </c>
      <c r="H165" s="209">
        <v>1.508</v>
      </c>
      <c r="I165" s="203"/>
      <c r="L165" s="198"/>
      <c r="M165" s="204"/>
      <c r="N165" s="205"/>
      <c r="O165" s="205"/>
      <c r="P165" s="205"/>
      <c r="Q165" s="205"/>
      <c r="R165" s="205"/>
      <c r="S165" s="205"/>
      <c r="T165" s="206"/>
      <c r="AT165" s="207" t="s">
        <v>172</v>
      </c>
      <c r="AU165" s="207" t="s">
        <v>83</v>
      </c>
      <c r="AV165" s="12" t="s">
        <v>83</v>
      </c>
      <c r="AW165" s="12" t="s">
        <v>35</v>
      </c>
      <c r="AX165" s="12" t="s">
        <v>72</v>
      </c>
      <c r="AY165" s="207" t="s">
        <v>161</v>
      </c>
    </row>
    <row r="166" spans="2:65" s="14" customFormat="1" ht="13.5">
      <c r="B166" s="218"/>
      <c r="D166" s="199" t="s">
        <v>172</v>
      </c>
      <c r="E166" s="219" t="s">
        <v>5</v>
      </c>
      <c r="F166" s="220" t="s">
        <v>211</v>
      </c>
      <c r="H166" s="221">
        <v>39.314999999999998</v>
      </c>
      <c r="I166" s="222"/>
      <c r="L166" s="218"/>
      <c r="M166" s="223"/>
      <c r="N166" s="224"/>
      <c r="O166" s="224"/>
      <c r="P166" s="224"/>
      <c r="Q166" s="224"/>
      <c r="R166" s="224"/>
      <c r="S166" s="224"/>
      <c r="T166" s="225"/>
      <c r="AT166" s="226" t="s">
        <v>172</v>
      </c>
      <c r="AU166" s="226" t="s">
        <v>83</v>
      </c>
      <c r="AV166" s="14" t="s">
        <v>168</v>
      </c>
      <c r="AW166" s="14" t="s">
        <v>35</v>
      </c>
      <c r="AX166" s="14" t="s">
        <v>80</v>
      </c>
      <c r="AY166" s="226" t="s">
        <v>161</v>
      </c>
    </row>
    <row r="167" spans="2:65" s="1" customFormat="1" ht="44.25" customHeight="1">
      <c r="B167" s="181"/>
      <c r="C167" s="182" t="s">
        <v>280</v>
      </c>
      <c r="D167" s="182" t="s">
        <v>163</v>
      </c>
      <c r="E167" s="183" t="s">
        <v>245</v>
      </c>
      <c r="F167" s="184" t="s">
        <v>246</v>
      </c>
      <c r="G167" s="185" t="s">
        <v>189</v>
      </c>
      <c r="H167" s="186">
        <v>471.78</v>
      </c>
      <c r="I167" s="187"/>
      <c r="J167" s="188">
        <f>ROUND(I167*H167,2)</f>
        <v>0</v>
      </c>
      <c r="K167" s="184" t="s">
        <v>167</v>
      </c>
      <c r="L167" s="41"/>
      <c r="M167" s="189" t="s">
        <v>5</v>
      </c>
      <c r="N167" s="190" t="s">
        <v>43</v>
      </c>
      <c r="O167" s="42"/>
      <c r="P167" s="191">
        <f>O167*H167</f>
        <v>0</v>
      </c>
      <c r="Q167" s="191">
        <v>0</v>
      </c>
      <c r="R167" s="191">
        <f>Q167*H167</f>
        <v>0</v>
      </c>
      <c r="S167" s="191">
        <v>0</v>
      </c>
      <c r="T167" s="192">
        <f>S167*H167</f>
        <v>0</v>
      </c>
      <c r="AR167" s="24" t="s">
        <v>168</v>
      </c>
      <c r="AT167" s="24" t="s">
        <v>163</v>
      </c>
      <c r="AU167" s="24" t="s">
        <v>83</v>
      </c>
      <c r="AY167" s="24" t="s">
        <v>161</v>
      </c>
      <c r="BE167" s="193">
        <f>IF(N167="základní",J167,0)</f>
        <v>0</v>
      </c>
      <c r="BF167" s="193">
        <f>IF(N167="snížená",J167,0)</f>
        <v>0</v>
      </c>
      <c r="BG167" s="193">
        <f>IF(N167="zákl. přenesená",J167,0)</f>
        <v>0</v>
      </c>
      <c r="BH167" s="193">
        <f>IF(N167="sníž. přenesená",J167,0)</f>
        <v>0</v>
      </c>
      <c r="BI167" s="193">
        <f>IF(N167="nulová",J167,0)</f>
        <v>0</v>
      </c>
      <c r="BJ167" s="24" t="s">
        <v>80</v>
      </c>
      <c r="BK167" s="193">
        <f>ROUND(I167*H167,2)</f>
        <v>0</v>
      </c>
      <c r="BL167" s="24" t="s">
        <v>168</v>
      </c>
      <c r="BM167" s="24" t="s">
        <v>1305</v>
      </c>
    </row>
    <row r="168" spans="2:65" s="1" customFormat="1" ht="175.5">
      <c r="B168" s="41"/>
      <c r="D168" s="194" t="s">
        <v>170</v>
      </c>
      <c r="F168" s="195" t="s">
        <v>237</v>
      </c>
      <c r="I168" s="196"/>
      <c r="L168" s="41"/>
      <c r="M168" s="197"/>
      <c r="N168" s="42"/>
      <c r="O168" s="42"/>
      <c r="P168" s="42"/>
      <c r="Q168" s="42"/>
      <c r="R168" s="42"/>
      <c r="S168" s="42"/>
      <c r="T168" s="70"/>
      <c r="AT168" s="24" t="s">
        <v>170</v>
      </c>
      <c r="AU168" s="24" t="s">
        <v>83</v>
      </c>
    </row>
    <row r="169" spans="2:65" s="12" customFormat="1" ht="13.5">
      <c r="B169" s="198"/>
      <c r="D169" s="199" t="s">
        <v>172</v>
      </c>
      <c r="E169" s="200" t="s">
        <v>5</v>
      </c>
      <c r="F169" s="201" t="s">
        <v>957</v>
      </c>
      <c r="H169" s="202">
        <v>471.78</v>
      </c>
      <c r="I169" s="203"/>
      <c r="L169" s="198"/>
      <c r="M169" s="204"/>
      <c r="N169" s="205"/>
      <c r="O169" s="205"/>
      <c r="P169" s="205"/>
      <c r="Q169" s="205"/>
      <c r="R169" s="205"/>
      <c r="S169" s="205"/>
      <c r="T169" s="206"/>
      <c r="AT169" s="207" t="s">
        <v>172</v>
      </c>
      <c r="AU169" s="207" t="s">
        <v>83</v>
      </c>
      <c r="AV169" s="12" t="s">
        <v>83</v>
      </c>
      <c r="AW169" s="12" t="s">
        <v>35</v>
      </c>
      <c r="AX169" s="12" t="s">
        <v>80</v>
      </c>
      <c r="AY169" s="207" t="s">
        <v>161</v>
      </c>
    </row>
    <row r="170" spans="2:65" s="1" customFormat="1" ht="31.5" customHeight="1">
      <c r="B170" s="181"/>
      <c r="C170" s="182" t="s">
        <v>286</v>
      </c>
      <c r="D170" s="182" t="s">
        <v>163</v>
      </c>
      <c r="E170" s="183" t="s">
        <v>250</v>
      </c>
      <c r="F170" s="184" t="s">
        <v>251</v>
      </c>
      <c r="G170" s="185" t="s">
        <v>189</v>
      </c>
      <c r="H170" s="186">
        <v>39.314999999999998</v>
      </c>
      <c r="I170" s="187"/>
      <c r="J170" s="188">
        <f>ROUND(I170*H170,2)</f>
        <v>0</v>
      </c>
      <c r="K170" s="184" t="s">
        <v>167</v>
      </c>
      <c r="L170" s="41"/>
      <c r="M170" s="189" t="s">
        <v>5</v>
      </c>
      <c r="N170" s="190" t="s">
        <v>43</v>
      </c>
      <c r="O170" s="42"/>
      <c r="P170" s="191">
        <f>O170*H170</f>
        <v>0</v>
      </c>
      <c r="Q170" s="191">
        <v>0</v>
      </c>
      <c r="R170" s="191">
        <f>Q170*H170</f>
        <v>0</v>
      </c>
      <c r="S170" s="191">
        <v>0</v>
      </c>
      <c r="T170" s="192">
        <f>S170*H170</f>
        <v>0</v>
      </c>
      <c r="AR170" s="24" t="s">
        <v>168</v>
      </c>
      <c r="AT170" s="24" t="s">
        <v>163</v>
      </c>
      <c r="AU170" s="24" t="s">
        <v>83</v>
      </c>
      <c r="AY170" s="24" t="s">
        <v>161</v>
      </c>
      <c r="BE170" s="193">
        <f>IF(N170="základní",J170,0)</f>
        <v>0</v>
      </c>
      <c r="BF170" s="193">
        <f>IF(N170="snížená",J170,0)</f>
        <v>0</v>
      </c>
      <c r="BG170" s="193">
        <f>IF(N170="zákl. přenesená",J170,0)</f>
        <v>0</v>
      </c>
      <c r="BH170" s="193">
        <f>IF(N170="sníž. přenesená",J170,0)</f>
        <v>0</v>
      </c>
      <c r="BI170" s="193">
        <f>IF(N170="nulová",J170,0)</f>
        <v>0</v>
      </c>
      <c r="BJ170" s="24" t="s">
        <v>80</v>
      </c>
      <c r="BK170" s="193">
        <f>ROUND(I170*H170,2)</f>
        <v>0</v>
      </c>
      <c r="BL170" s="24" t="s">
        <v>168</v>
      </c>
      <c r="BM170" s="24" t="s">
        <v>1306</v>
      </c>
    </row>
    <row r="171" spans="2:65" s="1" customFormat="1" ht="148.5">
      <c r="B171" s="41"/>
      <c r="D171" s="194" t="s">
        <v>170</v>
      </c>
      <c r="F171" s="195" t="s">
        <v>253</v>
      </c>
      <c r="I171" s="196"/>
      <c r="L171" s="41"/>
      <c r="M171" s="197"/>
      <c r="N171" s="42"/>
      <c r="O171" s="42"/>
      <c r="P171" s="42"/>
      <c r="Q171" s="42"/>
      <c r="R171" s="42"/>
      <c r="S171" s="42"/>
      <c r="T171" s="70"/>
      <c r="AT171" s="24" t="s">
        <v>170</v>
      </c>
      <c r="AU171" s="24" t="s">
        <v>83</v>
      </c>
    </row>
    <row r="172" spans="2:65" s="12" customFormat="1" ht="13.5">
      <c r="B172" s="198"/>
      <c r="D172" s="194" t="s">
        <v>172</v>
      </c>
      <c r="E172" s="207" t="s">
        <v>5</v>
      </c>
      <c r="F172" s="208" t="s">
        <v>954</v>
      </c>
      <c r="H172" s="209">
        <v>37.807000000000002</v>
      </c>
      <c r="I172" s="203"/>
      <c r="L172" s="198"/>
      <c r="M172" s="204"/>
      <c r="N172" s="205"/>
      <c r="O172" s="205"/>
      <c r="P172" s="205"/>
      <c r="Q172" s="205"/>
      <c r="R172" s="205"/>
      <c r="S172" s="205"/>
      <c r="T172" s="206"/>
      <c r="AT172" s="207" t="s">
        <v>172</v>
      </c>
      <c r="AU172" s="207" t="s">
        <v>83</v>
      </c>
      <c r="AV172" s="12" t="s">
        <v>83</v>
      </c>
      <c r="AW172" s="12" t="s">
        <v>35</v>
      </c>
      <c r="AX172" s="12" t="s">
        <v>72</v>
      </c>
      <c r="AY172" s="207" t="s">
        <v>161</v>
      </c>
    </row>
    <row r="173" spans="2:65" s="12" customFormat="1" ht="13.5">
      <c r="B173" s="198"/>
      <c r="D173" s="194" t="s">
        <v>172</v>
      </c>
      <c r="E173" s="207" t="s">
        <v>5</v>
      </c>
      <c r="F173" s="208" t="s">
        <v>955</v>
      </c>
      <c r="H173" s="209">
        <v>1.508</v>
      </c>
      <c r="I173" s="203"/>
      <c r="L173" s="198"/>
      <c r="M173" s="204"/>
      <c r="N173" s="205"/>
      <c r="O173" s="205"/>
      <c r="P173" s="205"/>
      <c r="Q173" s="205"/>
      <c r="R173" s="205"/>
      <c r="S173" s="205"/>
      <c r="T173" s="206"/>
      <c r="AT173" s="207" t="s">
        <v>172</v>
      </c>
      <c r="AU173" s="207" t="s">
        <v>83</v>
      </c>
      <c r="AV173" s="12" t="s">
        <v>83</v>
      </c>
      <c r="AW173" s="12" t="s">
        <v>35</v>
      </c>
      <c r="AX173" s="12" t="s">
        <v>72</v>
      </c>
      <c r="AY173" s="207" t="s">
        <v>161</v>
      </c>
    </row>
    <row r="174" spans="2:65" s="14" customFormat="1" ht="13.5">
      <c r="B174" s="218"/>
      <c r="D174" s="199" t="s">
        <v>172</v>
      </c>
      <c r="E174" s="219" t="s">
        <v>5</v>
      </c>
      <c r="F174" s="220" t="s">
        <v>211</v>
      </c>
      <c r="H174" s="221">
        <v>39.314999999999998</v>
      </c>
      <c r="I174" s="222"/>
      <c r="L174" s="218"/>
      <c r="M174" s="223"/>
      <c r="N174" s="224"/>
      <c r="O174" s="224"/>
      <c r="P174" s="224"/>
      <c r="Q174" s="224"/>
      <c r="R174" s="224"/>
      <c r="S174" s="224"/>
      <c r="T174" s="225"/>
      <c r="AT174" s="226" t="s">
        <v>172</v>
      </c>
      <c r="AU174" s="226" t="s">
        <v>83</v>
      </c>
      <c r="AV174" s="14" t="s">
        <v>168</v>
      </c>
      <c r="AW174" s="14" t="s">
        <v>35</v>
      </c>
      <c r="AX174" s="14" t="s">
        <v>80</v>
      </c>
      <c r="AY174" s="226" t="s">
        <v>161</v>
      </c>
    </row>
    <row r="175" spans="2:65" s="1" customFormat="1" ht="22.5" customHeight="1">
      <c r="B175" s="181"/>
      <c r="C175" s="182" t="s">
        <v>291</v>
      </c>
      <c r="D175" s="182" t="s">
        <v>163</v>
      </c>
      <c r="E175" s="183" t="s">
        <v>270</v>
      </c>
      <c r="F175" s="184" t="s">
        <v>271</v>
      </c>
      <c r="G175" s="185" t="s">
        <v>189</v>
      </c>
      <c r="H175" s="186">
        <v>39.314999999999998</v>
      </c>
      <c r="I175" s="187"/>
      <c r="J175" s="188">
        <f>ROUND(I175*H175,2)</f>
        <v>0</v>
      </c>
      <c r="K175" s="184" t="s">
        <v>167</v>
      </c>
      <c r="L175" s="41"/>
      <c r="M175" s="189" t="s">
        <v>5</v>
      </c>
      <c r="N175" s="190" t="s">
        <v>43</v>
      </c>
      <c r="O175" s="42"/>
      <c r="P175" s="191">
        <f>O175*H175</f>
        <v>0</v>
      </c>
      <c r="Q175" s="191">
        <v>0</v>
      </c>
      <c r="R175" s="191">
        <f>Q175*H175</f>
        <v>0</v>
      </c>
      <c r="S175" s="191">
        <v>0</v>
      </c>
      <c r="T175" s="192">
        <f>S175*H175</f>
        <v>0</v>
      </c>
      <c r="AR175" s="24" t="s">
        <v>168</v>
      </c>
      <c r="AT175" s="24" t="s">
        <v>163</v>
      </c>
      <c r="AU175" s="24" t="s">
        <v>83</v>
      </c>
      <c r="AY175" s="24" t="s">
        <v>161</v>
      </c>
      <c r="BE175" s="193">
        <f>IF(N175="základní",J175,0)</f>
        <v>0</v>
      </c>
      <c r="BF175" s="193">
        <f>IF(N175="snížená",J175,0)</f>
        <v>0</v>
      </c>
      <c r="BG175" s="193">
        <f>IF(N175="zákl. přenesená",J175,0)</f>
        <v>0</v>
      </c>
      <c r="BH175" s="193">
        <f>IF(N175="sníž. přenesená",J175,0)</f>
        <v>0</v>
      </c>
      <c r="BI175" s="193">
        <f>IF(N175="nulová",J175,0)</f>
        <v>0</v>
      </c>
      <c r="BJ175" s="24" t="s">
        <v>80</v>
      </c>
      <c r="BK175" s="193">
        <f>ROUND(I175*H175,2)</f>
        <v>0</v>
      </c>
      <c r="BL175" s="24" t="s">
        <v>168</v>
      </c>
      <c r="BM175" s="24" t="s">
        <v>1307</v>
      </c>
    </row>
    <row r="176" spans="2:65" s="1" customFormat="1" ht="175.5">
      <c r="B176" s="41"/>
      <c r="D176" s="194" t="s">
        <v>170</v>
      </c>
      <c r="F176" s="195" t="s">
        <v>273</v>
      </c>
      <c r="I176" s="196"/>
      <c r="L176" s="41"/>
      <c r="M176" s="197"/>
      <c r="N176" s="42"/>
      <c r="O176" s="42"/>
      <c r="P176" s="42"/>
      <c r="Q176" s="42"/>
      <c r="R176" s="42"/>
      <c r="S176" s="42"/>
      <c r="T176" s="70"/>
      <c r="AT176" s="24" t="s">
        <v>170</v>
      </c>
      <c r="AU176" s="24" t="s">
        <v>83</v>
      </c>
    </row>
    <row r="177" spans="2:65" s="12" customFormat="1" ht="13.5">
      <c r="B177" s="198"/>
      <c r="D177" s="194" t="s">
        <v>172</v>
      </c>
      <c r="E177" s="207" t="s">
        <v>5</v>
      </c>
      <c r="F177" s="208" t="s">
        <v>954</v>
      </c>
      <c r="H177" s="209">
        <v>37.807000000000002</v>
      </c>
      <c r="I177" s="203"/>
      <c r="L177" s="198"/>
      <c r="M177" s="204"/>
      <c r="N177" s="205"/>
      <c r="O177" s="205"/>
      <c r="P177" s="205"/>
      <c r="Q177" s="205"/>
      <c r="R177" s="205"/>
      <c r="S177" s="205"/>
      <c r="T177" s="206"/>
      <c r="AT177" s="207" t="s">
        <v>172</v>
      </c>
      <c r="AU177" s="207" t="s">
        <v>83</v>
      </c>
      <c r="AV177" s="12" t="s">
        <v>83</v>
      </c>
      <c r="AW177" s="12" t="s">
        <v>35</v>
      </c>
      <c r="AX177" s="12" t="s">
        <v>72</v>
      </c>
      <c r="AY177" s="207" t="s">
        <v>161</v>
      </c>
    </row>
    <row r="178" spans="2:65" s="12" customFormat="1" ht="13.5">
      <c r="B178" s="198"/>
      <c r="D178" s="194" t="s">
        <v>172</v>
      </c>
      <c r="E178" s="207" t="s">
        <v>5</v>
      </c>
      <c r="F178" s="208" t="s">
        <v>955</v>
      </c>
      <c r="H178" s="209">
        <v>1.508</v>
      </c>
      <c r="I178" s="203"/>
      <c r="L178" s="198"/>
      <c r="M178" s="204"/>
      <c r="N178" s="205"/>
      <c r="O178" s="205"/>
      <c r="P178" s="205"/>
      <c r="Q178" s="205"/>
      <c r="R178" s="205"/>
      <c r="S178" s="205"/>
      <c r="T178" s="206"/>
      <c r="AT178" s="207" t="s">
        <v>172</v>
      </c>
      <c r="AU178" s="207" t="s">
        <v>83</v>
      </c>
      <c r="AV178" s="12" t="s">
        <v>83</v>
      </c>
      <c r="AW178" s="12" t="s">
        <v>35</v>
      </c>
      <c r="AX178" s="12" t="s">
        <v>72</v>
      </c>
      <c r="AY178" s="207" t="s">
        <v>161</v>
      </c>
    </row>
    <row r="179" spans="2:65" s="14" customFormat="1" ht="13.5">
      <c r="B179" s="218"/>
      <c r="D179" s="199" t="s">
        <v>172</v>
      </c>
      <c r="E179" s="219" t="s">
        <v>5</v>
      </c>
      <c r="F179" s="220" t="s">
        <v>211</v>
      </c>
      <c r="H179" s="221">
        <v>39.314999999999998</v>
      </c>
      <c r="I179" s="222"/>
      <c r="L179" s="218"/>
      <c r="M179" s="223"/>
      <c r="N179" s="224"/>
      <c r="O179" s="224"/>
      <c r="P179" s="224"/>
      <c r="Q179" s="224"/>
      <c r="R179" s="224"/>
      <c r="S179" s="224"/>
      <c r="T179" s="225"/>
      <c r="AT179" s="226" t="s">
        <v>172</v>
      </c>
      <c r="AU179" s="226" t="s">
        <v>83</v>
      </c>
      <c r="AV179" s="14" t="s">
        <v>168</v>
      </c>
      <c r="AW179" s="14" t="s">
        <v>35</v>
      </c>
      <c r="AX179" s="14" t="s">
        <v>80</v>
      </c>
      <c r="AY179" s="226" t="s">
        <v>161</v>
      </c>
    </row>
    <row r="180" spans="2:65" s="1" customFormat="1" ht="22.5" customHeight="1">
      <c r="B180" s="181"/>
      <c r="C180" s="182" t="s">
        <v>296</v>
      </c>
      <c r="D180" s="182" t="s">
        <v>163</v>
      </c>
      <c r="E180" s="183" t="s">
        <v>275</v>
      </c>
      <c r="F180" s="184" t="s">
        <v>276</v>
      </c>
      <c r="G180" s="185" t="s">
        <v>277</v>
      </c>
      <c r="H180" s="186">
        <v>78.63</v>
      </c>
      <c r="I180" s="187"/>
      <c r="J180" s="188">
        <f>ROUND(I180*H180,2)</f>
        <v>0</v>
      </c>
      <c r="K180" s="184" t="s">
        <v>167</v>
      </c>
      <c r="L180" s="41"/>
      <c r="M180" s="189" t="s">
        <v>5</v>
      </c>
      <c r="N180" s="190" t="s">
        <v>43</v>
      </c>
      <c r="O180" s="42"/>
      <c r="P180" s="191">
        <f>O180*H180</f>
        <v>0</v>
      </c>
      <c r="Q180" s="191">
        <v>0</v>
      </c>
      <c r="R180" s="191">
        <f>Q180*H180</f>
        <v>0</v>
      </c>
      <c r="S180" s="191">
        <v>0</v>
      </c>
      <c r="T180" s="192">
        <f>S180*H180</f>
        <v>0</v>
      </c>
      <c r="AR180" s="24" t="s">
        <v>168</v>
      </c>
      <c r="AT180" s="24" t="s">
        <v>163</v>
      </c>
      <c r="AU180" s="24" t="s">
        <v>83</v>
      </c>
      <c r="AY180" s="24" t="s">
        <v>161</v>
      </c>
      <c r="BE180" s="193">
        <f>IF(N180="základní",J180,0)</f>
        <v>0</v>
      </c>
      <c r="BF180" s="193">
        <f>IF(N180="snížená",J180,0)</f>
        <v>0</v>
      </c>
      <c r="BG180" s="193">
        <f>IF(N180="zákl. přenesená",J180,0)</f>
        <v>0</v>
      </c>
      <c r="BH180" s="193">
        <f>IF(N180="sníž. přenesená",J180,0)</f>
        <v>0</v>
      </c>
      <c r="BI180" s="193">
        <f>IF(N180="nulová",J180,0)</f>
        <v>0</v>
      </c>
      <c r="BJ180" s="24" t="s">
        <v>80</v>
      </c>
      <c r="BK180" s="193">
        <f>ROUND(I180*H180,2)</f>
        <v>0</v>
      </c>
      <c r="BL180" s="24" t="s">
        <v>168</v>
      </c>
      <c r="BM180" s="24" t="s">
        <v>1308</v>
      </c>
    </row>
    <row r="181" spans="2:65" s="1" customFormat="1" ht="175.5">
      <c r="B181" s="41"/>
      <c r="D181" s="194" t="s">
        <v>170</v>
      </c>
      <c r="F181" s="195" t="s">
        <v>273</v>
      </c>
      <c r="I181" s="196"/>
      <c r="L181" s="41"/>
      <c r="M181" s="197"/>
      <c r="N181" s="42"/>
      <c r="O181" s="42"/>
      <c r="P181" s="42"/>
      <c r="Q181" s="42"/>
      <c r="R181" s="42"/>
      <c r="S181" s="42"/>
      <c r="T181" s="70"/>
      <c r="AT181" s="24" t="s">
        <v>170</v>
      </c>
      <c r="AU181" s="24" t="s">
        <v>83</v>
      </c>
    </row>
    <row r="182" spans="2:65" s="12" customFormat="1" ht="13.5">
      <c r="B182" s="198"/>
      <c r="D182" s="199" t="s">
        <v>172</v>
      </c>
      <c r="E182" s="200" t="s">
        <v>5</v>
      </c>
      <c r="F182" s="201" t="s">
        <v>961</v>
      </c>
      <c r="H182" s="202">
        <v>78.63</v>
      </c>
      <c r="I182" s="203"/>
      <c r="L182" s="198"/>
      <c r="M182" s="204"/>
      <c r="N182" s="205"/>
      <c r="O182" s="205"/>
      <c r="P182" s="205"/>
      <c r="Q182" s="205"/>
      <c r="R182" s="205"/>
      <c r="S182" s="205"/>
      <c r="T182" s="206"/>
      <c r="AT182" s="207" t="s">
        <v>172</v>
      </c>
      <c r="AU182" s="207" t="s">
        <v>83</v>
      </c>
      <c r="AV182" s="12" t="s">
        <v>83</v>
      </c>
      <c r="AW182" s="12" t="s">
        <v>35</v>
      </c>
      <c r="AX182" s="12" t="s">
        <v>80</v>
      </c>
      <c r="AY182" s="207" t="s">
        <v>161</v>
      </c>
    </row>
    <row r="183" spans="2:65" s="1" customFormat="1" ht="31.5" customHeight="1">
      <c r="B183" s="181"/>
      <c r="C183" s="182" t="s">
        <v>10</v>
      </c>
      <c r="D183" s="182" t="s">
        <v>163</v>
      </c>
      <c r="E183" s="183" t="s">
        <v>803</v>
      </c>
      <c r="F183" s="184" t="s">
        <v>804</v>
      </c>
      <c r="G183" s="185" t="s">
        <v>189</v>
      </c>
      <c r="H183" s="186">
        <v>150.19300000000001</v>
      </c>
      <c r="I183" s="187"/>
      <c r="J183" s="188">
        <f>ROUND(I183*H183,2)</f>
        <v>0</v>
      </c>
      <c r="K183" s="184" t="s">
        <v>167</v>
      </c>
      <c r="L183" s="41"/>
      <c r="M183" s="189" t="s">
        <v>5</v>
      </c>
      <c r="N183" s="190" t="s">
        <v>43</v>
      </c>
      <c r="O183" s="42"/>
      <c r="P183" s="191">
        <f>O183*H183</f>
        <v>0</v>
      </c>
      <c r="Q183" s="191">
        <v>0</v>
      </c>
      <c r="R183" s="191">
        <f>Q183*H183</f>
        <v>0</v>
      </c>
      <c r="S183" s="191">
        <v>0</v>
      </c>
      <c r="T183" s="192">
        <f>S183*H183</f>
        <v>0</v>
      </c>
      <c r="AR183" s="24" t="s">
        <v>168</v>
      </c>
      <c r="AT183" s="24" t="s">
        <v>163</v>
      </c>
      <c r="AU183" s="24" t="s">
        <v>83</v>
      </c>
      <c r="AY183" s="24" t="s">
        <v>161</v>
      </c>
      <c r="BE183" s="193">
        <f>IF(N183="základní",J183,0)</f>
        <v>0</v>
      </c>
      <c r="BF183" s="193">
        <f>IF(N183="snížená",J183,0)</f>
        <v>0</v>
      </c>
      <c r="BG183" s="193">
        <f>IF(N183="zákl. přenesená",J183,0)</f>
        <v>0</v>
      </c>
      <c r="BH183" s="193">
        <f>IF(N183="sníž. přenesená",J183,0)</f>
        <v>0</v>
      </c>
      <c r="BI183" s="193">
        <f>IF(N183="nulová",J183,0)</f>
        <v>0</v>
      </c>
      <c r="BJ183" s="24" t="s">
        <v>80</v>
      </c>
      <c r="BK183" s="193">
        <f>ROUND(I183*H183,2)</f>
        <v>0</v>
      </c>
      <c r="BL183" s="24" t="s">
        <v>168</v>
      </c>
      <c r="BM183" s="24" t="s">
        <v>1309</v>
      </c>
    </row>
    <row r="184" spans="2:65" s="1" customFormat="1" ht="175.5">
      <c r="B184" s="41"/>
      <c r="D184" s="194" t="s">
        <v>170</v>
      </c>
      <c r="F184" s="195" t="s">
        <v>806</v>
      </c>
      <c r="I184" s="196"/>
      <c r="L184" s="41"/>
      <c r="M184" s="197"/>
      <c r="N184" s="42"/>
      <c r="O184" s="42"/>
      <c r="P184" s="42"/>
      <c r="Q184" s="42"/>
      <c r="R184" s="42"/>
      <c r="S184" s="42"/>
      <c r="T184" s="70"/>
      <c r="AT184" s="24" t="s">
        <v>170</v>
      </c>
      <c r="AU184" s="24" t="s">
        <v>83</v>
      </c>
    </row>
    <row r="185" spans="2:65" s="12" customFormat="1" ht="13.5">
      <c r="B185" s="198"/>
      <c r="D185" s="194" t="s">
        <v>172</v>
      </c>
      <c r="E185" s="207" t="s">
        <v>5</v>
      </c>
      <c r="F185" s="208" t="s">
        <v>963</v>
      </c>
      <c r="H185" s="209">
        <v>87</v>
      </c>
      <c r="I185" s="203"/>
      <c r="L185" s="198"/>
      <c r="M185" s="204"/>
      <c r="N185" s="205"/>
      <c r="O185" s="205"/>
      <c r="P185" s="205"/>
      <c r="Q185" s="205"/>
      <c r="R185" s="205"/>
      <c r="S185" s="205"/>
      <c r="T185" s="206"/>
      <c r="AT185" s="207" t="s">
        <v>172</v>
      </c>
      <c r="AU185" s="207" t="s">
        <v>83</v>
      </c>
      <c r="AV185" s="12" t="s">
        <v>83</v>
      </c>
      <c r="AW185" s="12" t="s">
        <v>35</v>
      </c>
      <c r="AX185" s="12" t="s">
        <v>72</v>
      </c>
      <c r="AY185" s="207" t="s">
        <v>161</v>
      </c>
    </row>
    <row r="186" spans="2:65" s="12" customFormat="1" ht="13.5">
      <c r="B186" s="198"/>
      <c r="D186" s="194" t="s">
        <v>172</v>
      </c>
      <c r="E186" s="207" t="s">
        <v>5</v>
      </c>
      <c r="F186" s="208" t="s">
        <v>964</v>
      </c>
      <c r="H186" s="209">
        <v>63.192999999999998</v>
      </c>
      <c r="I186" s="203"/>
      <c r="L186" s="198"/>
      <c r="M186" s="204"/>
      <c r="N186" s="205"/>
      <c r="O186" s="205"/>
      <c r="P186" s="205"/>
      <c r="Q186" s="205"/>
      <c r="R186" s="205"/>
      <c r="S186" s="205"/>
      <c r="T186" s="206"/>
      <c r="AT186" s="207" t="s">
        <v>172</v>
      </c>
      <c r="AU186" s="207" t="s">
        <v>83</v>
      </c>
      <c r="AV186" s="12" t="s">
        <v>83</v>
      </c>
      <c r="AW186" s="12" t="s">
        <v>35</v>
      </c>
      <c r="AX186" s="12" t="s">
        <v>72</v>
      </c>
      <c r="AY186" s="207" t="s">
        <v>161</v>
      </c>
    </row>
    <row r="187" spans="2:65" s="14" customFormat="1" ht="13.5">
      <c r="B187" s="218"/>
      <c r="D187" s="199" t="s">
        <v>172</v>
      </c>
      <c r="E187" s="219" t="s">
        <v>5</v>
      </c>
      <c r="F187" s="220" t="s">
        <v>211</v>
      </c>
      <c r="H187" s="221">
        <v>150.19300000000001</v>
      </c>
      <c r="I187" s="222"/>
      <c r="L187" s="218"/>
      <c r="M187" s="223"/>
      <c r="N187" s="224"/>
      <c r="O187" s="224"/>
      <c r="P187" s="224"/>
      <c r="Q187" s="224"/>
      <c r="R187" s="224"/>
      <c r="S187" s="224"/>
      <c r="T187" s="225"/>
      <c r="AT187" s="226" t="s">
        <v>172</v>
      </c>
      <c r="AU187" s="226" t="s">
        <v>83</v>
      </c>
      <c r="AV187" s="14" t="s">
        <v>168</v>
      </c>
      <c r="AW187" s="14" t="s">
        <v>35</v>
      </c>
      <c r="AX187" s="14" t="s">
        <v>80</v>
      </c>
      <c r="AY187" s="226" t="s">
        <v>161</v>
      </c>
    </row>
    <row r="188" spans="2:65" s="1" customFormat="1" ht="44.25" customHeight="1">
      <c r="B188" s="181"/>
      <c r="C188" s="182" t="s">
        <v>91</v>
      </c>
      <c r="D188" s="182" t="s">
        <v>163</v>
      </c>
      <c r="E188" s="183" t="s">
        <v>810</v>
      </c>
      <c r="F188" s="184" t="s">
        <v>811</v>
      </c>
      <c r="G188" s="185" t="s">
        <v>189</v>
      </c>
      <c r="H188" s="186">
        <v>27</v>
      </c>
      <c r="I188" s="187"/>
      <c r="J188" s="188">
        <f>ROUND(I188*H188,2)</f>
        <v>0</v>
      </c>
      <c r="K188" s="184" t="s">
        <v>167</v>
      </c>
      <c r="L188" s="41"/>
      <c r="M188" s="189" t="s">
        <v>5</v>
      </c>
      <c r="N188" s="190" t="s">
        <v>43</v>
      </c>
      <c r="O188" s="42"/>
      <c r="P188" s="191">
        <f>O188*H188</f>
        <v>0</v>
      </c>
      <c r="Q188" s="191">
        <v>0</v>
      </c>
      <c r="R188" s="191">
        <f>Q188*H188</f>
        <v>0</v>
      </c>
      <c r="S188" s="191">
        <v>0</v>
      </c>
      <c r="T188" s="192">
        <f>S188*H188</f>
        <v>0</v>
      </c>
      <c r="AR188" s="24" t="s">
        <v>168</v>
      </c>
      <c r="AT188" s="24" t="s">
        <v>163</v>
      </c>
      <c r="AU188" s="24" t="s">
        <v>83</v>
      </c>
      <c r="AY188" s="24" t="s">
        <v>161</v>
      </c>
      <c r="BE188" s="193">
        <f>IF(N188="základní",J188,0)</f>
        <v>0</v>
      </c>
      <c r="BF188" s="193">
        <f>IF(N188="snížená",J188,0)</f>
        <v>0</v>
      </c>
      <c r="BG188" s="193">
        <f>IF(N188="zákl. přenesená",J188,0)</f>
        <v>0</v>
      </c>
      <c r="BH188" s="193">
        <f>IF(N188="sníž. přenesená",J188,0)</f>
        <v>0</v>
      </c>
      <c r="BI188" s="193">
        <f>IF(N188="nulová",J188,0)</f>
        <v>0</v>
      </c>
      <c r="BJ188" s="24" t="s">
        <v>80</v>
      </c>
      <c r="BK188" s="193">
        <f>ROUND(I188*H188,2)</f>
        <v>0</v>
      </c>
      <c r="BL188" s="24" t="s">
        <v>168</v>
      </c>
      <c r="BM188" s="24" t="s">
        <v>1310</v>
      </c>
    </row>
    <row r="189" spans="2:65" s="1" customFormat="1" ht="108">
      <c r="B189" s="41"/>
      <c r="D189" s="194" t="s">
        <v>170</v>
      </c>
      <c r="F189" s="195" t="s">
        <v>813</v>
      </c>
      <c r="I189" s="196"/>
      <c r="L189" s="41"/>
      <c r="M189" s="197"/>
      <c r="N189" s="42"/>
      <c r="O189" s="42"/>
      <c r="P189" s="42"/>
      <c r="Q189" s="42"/>
      <c r="R189" s="42"/>
      <c r="S189" s="42"/>
      <c r="T189" s="70"/>
      <c r="AT189" s="24" t="s">
        <v>170</v>
      </c>
      <c r="AU189" s="24" t="s">
        <v>83</v>
      </c>
    </row>
    <row r="190" spans="2:65" s="12" customFormat="1" ht="13.5">
      <c r="B190" s="198"/>
      <c r="D190" s="194" t="s">
        <v>172</v>
      </c>
      <c r="E190" s="207" t="s">
        <v>5</v>
      </c>
      <c r="F190" s="208" t="s">
        <v>966</v>
      </c>
      <c r="H190" s="209">
        <v>27</v>
      </c>
      <c r="I190" s="203"/>
      <c r="L190" s="198"/>
      <c r="M190" s="204"/>
      <c r="N190" s="205"/>
      <c r="O190" s="205"/>
      <c r="P190" s="205"/>
      <c r="Q190" s="205"/>
      <c r="R190" s="205"/>
      <c r="S190" s="205"/>
      <c r="T190" s="206"/>
      <c r="AT190" s="207" t="s">
        <v>172</v>
      </c>
      <c r="AU190" s="207" t="s">
        <v>83</v>
      </c>
      <c r="AV190" s="12" t="s">
        <v>83</v>
      </c>
      <c r="AW190" s="12" t="s">
        <v>35</v>
      </c>
      <c r="AX190" s="12" t="s">
        <v>72</v>
      </c>
      <c r="AY190" s="207" t="s">
        <v>161</v>
      </c>
    </row>
    <row r="191" spans="2:65" s="14" customFormat="1" ht="13.5">
      <c r="B191" s="218"/>
      <c r="D191" s="199" t="s">
        <v>172</v>
      </c>
      <c r="E191" s="219" t="s">
        <v>5</v>
      </c>
      <c r="F191" s="220" t="s">
        <v>1031</v>
      </c>
      <c r="H191" s="221">
        <v>27</v>
      </c>
      <c r="I191" s="222"/>
      <c r="L191" s="218"/>
      <c r="M191" s="223"/>
      <c r="N191" s="224"/>
      <c r="O191" s="224"/>
      <c r="P191" s="224"/>
      <c r="Q191" s="224"/>
      <c r="R191" s="224"/>
      <c r="S191" s="224"/>
      <c r="T191" s="225"/>
      <c r="AT191" s="226" t="s">
        <v>172</v>
      </c>
      <c r="AU191" s="226" t="s">
        <v>83</v>
      </c>
      <c r="AV191" s="14" t="s">
        <v>168</v>
      </c>
      <c r="AW191" s="14" t="s">
        <v>35</v>
      </c>
      <c r="AX191" s="14" t="s">
        <v>80</v>
      </c>
      <c r="AY191" s="226" t="s">
        <v>161</v>
      </c>
    </row>
    <row r="192" spans="2:65" s="1" customFormat="1" ht="22.5" customHeight="1">
      <c r="B192" s="181"/>
      <c r="C192" s="227" t="s">
        <v>319</v>
      </c>
      <c r="D192" s="227" t="s">
        <v>297</v>
      </c>
      <c r="E192" s="228" t="s">
        <v>815</v>
      </c>
      <c r="F192" s="229" t="s">
        <v>816</v>
      </c>
      <c r="G192" s="230" t="s">
        <v>277</v>
      </c>
      <c r="H192" s="231">
        <v>54</v>
      </c>
      <c r="I192" s="232"/>
      <c r="J192" s="233">
        <f>ROUND(I192*H192,2)</f>
        <v>0</v>
      </c>
      <c r="K192" s="229" t="s">
        <v>167</v>
      </c>
      <c r="L192" s="234"/>
      <c r="M192" s="235" t="s">
        <v>5</v>
      </c>
      <c r="N192" s="236" t="s">
        <v>43</v>
      </c>
      <c r="O192" s="42"/>
      <c r="P192" s="191">
        <f>O192*H192</f>
        <v>0</v>
      </c>
      <c r="Q192" s="191">
        <v>1</v>
      </c>
      <c r="R192" s="191">
        <f>Q192*H192</f>
        <v>54</v>
      </c>
      <c r="S192" s="191">
        <v>0</v>
      </c>
      <c r="T192" s="192">
        <f>S192*H192</f>
        <v>0</v>
      </c>
      <c r="AR192" s="24" t="s">
        <v>222</v>
      </c>
      <c r="AT192" s="24" t="s">
        <v>297</v>
      </c>
      <c r="AU192" s="24" t="s">
        <v>83</v>
      </c>
      <c r="AY192" s="24" t="s">
        <v>161</v>
      </c>
      <c r="BE192" s="193">
        <f>IF(N192="základní",J192,0)</f>
        <v>0</v>
      </c>
      <c r="BF192" s="193">
        <f>IF(N192="snížená",J192,0)</f>
        <v>0</v>
      </c>
      <c r="BG192" s="193">
        <f>IF(N192="zákl. přenesená",J192,0)</f>
        <v>0</v>
      </c>
      <c r="BH192" s="193">
        <f>IF(N192="sníž. přenesená",J192,0)</f>
        <v>0</v>
      </c>
      <c r="BI192" s="193">
        <f>IF(N192="nulová",J192,0)</f>
        <v>0</v>
      </c>
      <c r="BJ192" s="24" t="s">
        <v>80</v>
      </c>
      <c r="BK192" s="193">
        <f>ROUND(I192*H192,2)</f>
        <v>0</v>
      </c>
      <c r="BL192" s="24" t="s">
        <v>168</v>
      </c>
      <c r="BM192" s="24" t="s">
        <v>1311</v>
      </c>
    </row>
    <row r="193" spans="2:65" s="12" customFormat="1" ht="13.5">
      <c r="B193" s="198"/>
      <c r="D193" s="194" t="s">
        <v>172</v>
      </c>
      <c r="E193" s="207" t="s">
        <v>5</v>
      </c>
      <c r="F193" s="208" t="s">
        <v>966</v>
      </c>
      <c r="H193" s="209">
        <v>27</v>
      </c>
      <c r="I193" s="203"/>
      <c r="L193" s="198"/>
      <c r="M193" s="204"/>
      <c r="N193" s="205"/>
      <c r="O193" s="205"/>
      <c r="P193" s="205"/>
      <c r="Q193" s="205"/>
      <c r="R193" s="205"/>
      <c r="S193" s="205"/>
      <c r="T193" s="206"/>
      <c r="AT193" s="207" t="s">
        <v>172</v>
      </c>
      <c r="AU193" s="207" t="s">
        <v>83</v>
      </c>
      <c r="AV193" s="12" t="s">
        <v>83</v>
      </c>
      <c r="AW193" s="12" t="s">
        <v>35</v>
      </c>
      <c r="AX193" s="12" t="s">
        <v>72</v>
      </c>
      <c r="AY193" s="207" t="s">
        <v>161</v>
      </c>
    </row>
    <row r="194" spans="2:65" s="14" customFormat="1" ht="13.5">
      <c r="B194" s="218"/>
      <c r="D194" s="194" t="s">
        <v>172</v>
      </c>
      <c r="E194" s="237" t="s">
        <v>5</v>
      </c>
      <c r="F194" s="238" t="s">
        <v>1031</v>
      </c>
      <c r="H194" s="239">
        <v>27</v>
      </c>
      <c r="I194" s="222"/>
      <c r="L194" s="218"/>
      <c r="M194" s="223"/>
      <c r="N194" s="224"/>
      <c r="O194" s="224"/>
      <c r="P194" s="224"/>
      <c r="Q194" s="224"/>
      <c r="R194" s="224"/>
      <c r="S194" s="224"/>
      <c r="T194" s="225"/>
      <c r="AT194" s="226" t="s">
        <v>172</v>
      </c>
      <c r="AU194" s="226" t="s">
        <v>83</v>
      </c>
      <c r="AV194" s="14" t="s">
        <v>168</v>
      </c>
      <c r="AW194" s="14" t="s">
        <v>35</v>
      </c>
      <c r="AX194" s="14" t="s">
        <v>80</v>
      </c>
      <c r="AY194" s="226" t="s">
        <v>161</v>
      </c>
    </row>
    <row r="195" spans="2:65" s="12" customFormat="1" ht="13.5">
      <c r="B195" s="198"/>
      <c r="D195" s="194" t="s">
        <v>172</v>
      </c>
      <c r="F195" s="208" t="s">
        <v>968</v>
      </c>
      <c r="H195" s="209">
        <v>54</v>
      </c>
      <c r="I195" s="203"/>
      <c r="L195" s="198"/>
      <c r="M195" s="204"/>
      <c r="N195" s="205"/>
      <c r="O195" s="205"/>
      <c r="P195" s="205"/>
      <c r="Q195" s="205"/>
      <c r="R195" s="205"/>
      <c r="S195" s="205"/>
      <c r="T195" s="206"/>
      <c r="AT195" s="207" t="s">
        <v>172</v>
      </c>
      <c r="AU195" s="207" t="s">
        <v>83</v>
      </c>
      <c r="AV195" s="12" t="s">
        <v>83</v>
      </c>
      <c r="AW195" s="12" t="s">
        <v>6</v>
      </c>
      <c r="AX195" s="12" t="s">
        <v>80</v>
      </c>
      <c r="AY195" s="207" t="s">
        <v>161</v>
      </c>
    </row>
    <row r="196" spans="2:65" s="11" customFormat="1" ht="29.85" customHeight="1">
      <c r="B196" s="167"/>
      <c r="D196" s="178" t="s">
        <v>71</v>
      </c>
      <c r="E196" s="179" t="s">
        <v>168</v>
      </c>
      <c r="F196" s="179" t="s">
        <v>359</v>
      </c>
      <c r="I196" s="170"/>
      <c r="J196" s="180">
        <f>BK196</f>
        <v>0</v>
      </c>
      <c r="L196" s="167"/>
      <c r="M196" s="172"/>
      <c r="N196" s="173"/>
      <c r="O196" s="173"/>
      <c r="P196" s="174">
        <f>SUM(P197:P206)</f>
        <v>0</v>
      </c>
      <c r="Q196" s="173"/>
      <c r="R196" s="174">
        <f>SUM(R197:R206)</f>
        <v>0</v>
      </c>
      <c r="S196" s="173"/>
      <c r="T196" s="175">
        <f>SUM(T197:T206)</f>
        <v>0</v>
      </c>
      <c r="AR196" s="168" t="s">
        <v>80</v>
      </c>
      <c r="AT196" s="176" t="s">
        <v>71</v>
      </c>
      <c r="AU196" s="176" t="s">
        <v>80</v>
      </c>
      <c r="AY196" s="168" t="s">
        <v>161</v>
      </c>
      <c r="BK196" s="177">
        <f>SUM(BK197:BK206)</f>
        <v>0</v>
      </c>
    </row>
    <row r="197" spans="2:65" s="1" customFormat="1" ht="22.5" customHeight="1">
      <c r="B197" s="181"/>
      <c r="C197" s="182" t="s">
        <v>324</v>
      </c>
      <c r="D197" s="182" t="s">
        <v>163</v>
      </c>
      <c r="E197" s="183" t="s">
        <v>821</v>
      </c>
      <c r="F197" s="184" t="s">
        <v>822</v>
      </c>
      <c r="G197" s="185" t="s">
        <v>189</v>
      </c>
      <c r="H197" s="186">
        <v>2.25</v>
      </c>
      <c r="I197" s="187"/>
      <c r="J197" s="188">
        <f>ROUND(I197*H197,2)</f>
        <v>0</v>
      </c>
      <c r="K197" s="184" t="s">
        <v>167</v>
      </c>
      <c r="L197" s="41"/>
      <c r="M197" s="189" t="s">
        <v>5</v>
      </c>
      <c r="N197" s="190" t="s">
        <v>43</v>
      </c>
      <c r="O197" s="42"/>
      <c r="P197" s="191">
        <f>O197*H197</f>
        <v>0</v>
      </c>
      <c r="Q197" s="191">
        <v>0</v>
      </c>
      <c r="R197" s="191">
        <f>Q197*H197</f>
        <v>0</v>
      </c>
      <c r="S197" s="191">
        <v>0</v>
      </c>
      <c r="T197" s="192">
        <f>S197*H197</f>
        <v>0</v>
      </c>
      <c r="AR197" s="24" t="s">
        <v>168</v>
      </c>
      <c r="AT197" s="24" t="s">
        <v>163</v>
      </c>
      <c r="AU197" s="24" t="s">
        <v>83</v>
      </c>
      <c r="AY197" s="24" t="s">
        <v>161</v>
      </c>
      <c r="BE197" s="193">
        <f>IF(N197="základní",J197,0)</f>
        <v>0</v>
      </c>
      <c r="BF197" s="193">
        <f>IF(N197="snížená",J197,0)</f>
        <v>0</v>
      </c>
      <c r="BG197" s="193">
        <f>IF(N197="zákl. přenesená",J197,0)</f>
        <v>0</v>
      </c>
      <c r="BH197" s="193">
        <f>IF(N197="sníž. přenesená",J197,0)</f>
        <v>0</v>
      </c>
      <c r="BI197" s="193">
        <f>IF(N197="nulová",J197,0)</f>
        <v>0</v>
      </c>
      <c r="BJ197" s="24" t="s">
        <v>80</v>
      </c>
      <c r="BK197" s="193">
        <f>ROUND(I197*H197,2)</f>
        <v>0</v>
      </c>
      <c r="BL197" s="24" t="s">
        <v>168</v>
      </c>
      <c r="BM197" s="24" t="s">
        <v>1312</v>
      </c>
    </row>
    <row r="198" spans="2:65" s="1" customFormat="1" ht="54">
      <c r="B198" s="41"/>
      <c r="D198" s="194" t="s">
        <v>170</v>
      </c>
      <c r="F198" s="195" t="s">
        <v>824</v>
      </c>
      <c r="I198" s="196"/>
      <c r="L198" s="41"/>
      <c r="M198" s="197"/>
      <c r="N198" s="42"/>
      <c r="O198" s="42"/>
      <c r="P198" s="42"/>
      <c r="Q198" s="42"/>
      <c r="R198" s="42"/>
      <c r="S198" s="42"/>
      <c r="T198" s="70"/>
      <c r="AT198" s="24" t="s">
        <v>170</v>
      </c>
      <c r="AU198" s="24" t="s">
        <v>83</v>
      </c>
    </row>
    <row r="199" spans="2:65" s="12" customFormat="1" ht="13.5">
      <c r="B199" s="198"/>
      <c r="D199" s="199" t="s">
        <v>172</v>
      </c>
      <c r="E199" s="200" t="s">
        <v>5</v>
      </c>
      <c r="F199" s="201" t="s">
        <v>1313</v>
      </c>
      <c r="H199" s="202">
        <v>2.25</v>
      </c>
      <c r="I199" s="203"/>
      <c r="L199" s="198"/>
      <c r="M199" s="204"/>
      <c r="N199" s="205"/>
      <c r="O199" s="205"/>
      <c r="P199" s="205"/>
      <c r="Q199" s="205"/>
      <c r="R199" s="205"/>
      <c r="S199" s="205"/>
      <c r="T199" s="206"/>
      <c r="AT199" s="207" t="s">
        <v>172</v>
      </c>
      <c r="AU199" s="207" t="s">
        <v>83</v>
      </c>
      <c r="AV199" s="12" t="s">
        <v>83</v>
      </c>
      <c r="AW199" s="12" t="s">
        <v>35</v>
      </c>
      <c r="AX199" s="12" t="s">
        <v>80</v>
      </c>
      <c r="AY199" s="207" t="s">
        <v>161</v>
      </c>
    </row>
    <row r="200" spans="2:65" s="1" customFormat="1" ht="31.5" customHeight="1">
      <c r="B200" s="181"/>
      <c r="C200" s="182" t="s">
        <v>330</v>
      </c>
      <c r="D200" s="182" t="s">
        <v>163</v>
      </c>
      <c r="E200" s="183" t="s">
        <v>826</v>
      </c>
      <c r="F200" s="184" t="s">
        <v>827</v>
      </c>
      <c r="G200" s="185" t="s">
        <v>189</v>
      </c>
      <c r="H200" s="186">
        <v>6</v>
      </c>
      <c r="I200" s="187"/>
      <c r="J200" s="188">
        <f>ROUND(I200*H200,2)</f>
        <v>0</v>
      </c>
      <c r="K200" s="184" t="s">
        <v>167</v>
      </c>
      <c r="L200" s="41"/>
      <c r="M200" s="189" t="s">
        <v>5</v>
      </c>
      <c r="N200" s="190" t="s">
        <v>43</v>
      </c>
      <c r="O200" s="42"/>
      <c r="P200" s="191">
        <f>O200*H200</f>
        <v>0</v>
      </c>
      <c r="Q200" s="191">
        <v>0</v>
      </c>
      <c r="R200" s="191">
        <f>Q200*H200</f>
        <v>0</v>
      </c>
      <c r="S200" s="191">
        <v>0</v>
      </c>
      <c r="T200" s="192">
        <f>S200*H200</f>
        <v>0</v>
      </c>
      <c r="AR200" s="24" t="s">
        <v>168</v>
      </c>
      <c r="AT200" s="24" t="s">
        <v>163</v>
      </c>
      <c r="AU200" s="24" t="s">
        <v>83</v>
      </c>
      <c r="AY200" s="24" t="s">
        <v>161</v>
      </c>
      <c r="BE200" s="193">
        <f>IF(N200="základní",J200,0)</f>
        <v>0</v>
      </c>
      <c r="BF200" s="193">
        <f>IF(N200="snížená",J200,0)</f>
        <v>0</v>
      </c>
      <c r="BG200" s="193">
        <f>IF(N200="zákl. přenesená",J200,0)</f>
        <v>0</v>
      </c>
      <c r="BH200" s="193">
        <f>IF(N200="sníž. přenesená",J200,0)</f>
        <v>0</v>
      </c>
      <c r="BI200" s="193">
        <f>IF(N200="nulová",J200,0)</f>
        <v>0</v>
      </c>
      <c r="BJ200" s="24" t="s">
        <v>80</v>
      </c>
      <c r="BK200" s="193">
        <f>ROUND(I200*H200,2)</f>
        <v>0</v>
      </c>
      <c r="BL200" s="24" t="s">
        <v>168</v>
      </c>
      <c r="BM200" s="24" t="s">
        <v>1314</v>
      </c>
    </row>
    <row r="201" spans="2:65" s="1" customFormat="1" ht="54">
      <c r="B201" s="41"/>
      <c r="D201" s="194" t="s">
        <v>170</v>
      </c>
      <c r="F201" s="195" t="s">
        <v>824</v>
      </c>
      <c r="I201" s="196"/>
      <c r="L201" s="41"/>
      <c r="M201" s="197"/>
      <c r="N201" s="42"/>
      <c r="O201" s="42"/>
      <c r="P201" s="42"/>
      <c r="Q201" s="42"/>
      <c r="R201" s="42"/>
      <c r="S201" s="42"/>
      <c r="T201" s="70"/>
      <c r="AT201" s="24" t="s">
        <v>170</v>
      </c>
      <c r="AU201" s="24" t="s">
        <v>83</v>
      </c>
    </row>
    <row r="202" spans="2:65" s="12" customFormat="1" ht="13.5">
      <c r="B202" s="198"/>
      <c r="D202" s="194" t="s">
        <v>172</v>
      </c>
      <c r="E202" s="207" t="s">
        <v>5</v>
      </c>
      <c r="F202" s="208" t="s">
        <v>972</v>
      </c>
      <c r="H202" s="209">
        <v>6</v>
      </c>
      <c r="I202" s="203"/>
      <c r="L202" s="198"/>
      <c r="M202" s="204"/>
      <c r="N202" s="205"/>
      <c r="O202" s="205"/>
      <c r="P202" s="205"/>
      <c r="Q202" s="205"/>
      <c r="R202" s="205"/>
      <c r="S202" s="205"/>
      <c r="T202" s="206"/>
      <c r="AT202" s="207" t="s">
        <v>172</v>
      </c>
      <c r="AU202" s="207" t="s">
        <v>83</v>
      </c>
      <c r="AV202" s="12" t="s">
        <v>83</v>
      </c>
      <c r="AW202" s="12" t="s">
        <v>35</v>
      </c>
      <c r="AX202" s="12" t="s">
        <v>72</v>
      </c>
      <c r="AY202" s="207" t="s">
        <v>161</v>
      </c>
    </row>
    <row r="203" spans="2:65" s="14" customFormat="1" ht="13.5">
      <c r="B203" s="218"/>
      <c r="D203" s="199" t="s">
        <v>172</v>
      </c>
      <c r="E203" s="219" t="s">
        <v>5</v>
      </c>
      <c r="F203" s="220" t="s">
        <v>1031</v>
      </c>
      <c r="H203" s="221">
        <v>6</v>
      </c>
      <c r="I203" s="222"/>
      <c r="L203" s="218"/>
      <c r="M203" s="223"/>
      <c r="N203" s="224"/>
      <c r="O203" s="224"/>
      <c r="P203" s="224"/>
      <c r="Q203" s="224"/>
      <c r="R203" s="224"/>
      <c r="S203" s="224"/>
      <c r="T203" s="225"/>
      <c r="AT203" s="226" t="s">
        <v>172</v>
      </c>
      <c r="AU203" s="226" t="s">
        <v>83</v>
      </c>
      <c r="AV203" s="14" t="s">
        <v>168</v>
      </c>
      <c r="AW203" s="14" t="s">
        <v>35</v>
      </c>
      <c r="AX203" s="14" t="s">
        <v>80</v>
      </c>
      <c r="AY203" s="226" t="s">
        <v>161</v>
      </c>
    </row>
    <row r="204" spans="2:65" s="1" customFormat="1" ht="31.5" customHeight="1">
      <c r="B204" s="181"/>
      <c r="C204" s="182" t="s">
        <v>335</v>
      </c>
      <c r="D204" s="182" t="s">
        <v>163</v>
      </c>
      <c r="E204" s="183" t="s">
        <v>830</v>
      </c>
      <c r="F204" s="184" t="s">
        <v>831</v>
      </c>
      <c r="G204" s="185" t="s">
        <v>189</v>
      </c>
      <c r="H204" s="186">
        <v>2.25</v>
      </c>
      <c r="I204" s="187"/>
      <c r="J204" s="188">
        <f>ROUND(I204*H204,2)</f>
        <v>0</v>
      </c>
      <c r="K204" s="184" t="s">
        <v>167</v>
      </c>
      <c r="L204" s="41"/>
      <c r="M204" s="189" t="s">
        <v>5</v>
      </c>
      <c r="N204" s="190" t="s">
        <v>43</v>
      </c>
      <c r="O204" s="42"/>
      <c r="P204" s="191">
        <f>O204*H204</f>
        <v>0</v>
      </c>
      <c r="Q204" s="191">
        <v>0</v>
      </c>
      <c r="R204" s="191">
        <f>Q204*H204</f>
        <v>0</v>
      </c>
      <c r="S204" s="191">
        <v>0</v>
      </c>
      <c r="T204" s="192">
        <f>S204*H204</f>
        <v>0</v>
      </c>
      <c r="AR204" s="24" t="s">
        <v>168</v>
      </c>
      <c r="AT204" s="24" t="s">
        <v>163</v>
      </c>
      <c r="AU204" s="24" t="s">
        <v>83</v>
      </c>
      <c r="AY204" s="24" t="s">
        <v>161</v>
      </c>
      <c r="BE204" s="193">
        <f>IF(N204="základní",J204,0)</f>
        <v>0</v>
      </c>
      <c r="BF204" s="193">
        <f>IF(N204="snížená",J204,0)</f>
        <v>0</v>
      </c>
      <c r="BG204" s="193">
        <f>IF(N204="zákl. přenesená",J204,0)</f>
        <v>0</v>
      </c>
      <c r="BH204" s="193">
        <f>IF(N204="sníž. přenesená",J204,0)</f>
        <v>0</v>
      </c>
      <c r="BI204" s="193">
        <f>IF(N204="nulová",J204,0)</f>
        <v>0</v>
      </c>
      <c r="BJ204" s="24" t="s">
        <v>80</v>
      </c>
      <c r="BK204" s="193">
        <f>ROUND(I204*H204,2)</f>
        <v>0</v>
      </c>
      <c r="BL204" s="24" t="s">
        <v>168</v>
      </c>
      <c r="BM204" s="24" t="s">
        <v>1315</v>
      </c>
    </row>
    <row r="205" spans="2:65" s="1" customFormat="1" ht="40.5">
      <c r="B205" s="41"/>
      <c r="D205" s="194" t="s">
        <v>170</v>
      </c>
      <c r="F205" s="195" t="s">
        <v>833</v>
      </c>
      <c r="I205" s="196"/>
      <c r="L205" s="41"/>
      <c r="M205" s="197"/>
      <c r="N205" s="42"/>
      <c r="O205" s="42"/>
      <c r="P205" s="42"/>
      <c r="Q205" s="42"/>
      <c r="R205" s="42"/>
      <c r="S205" s="42"/>
      <c r="T205" s="70"/>
      <c r="AT205" s="24" t="s">
        <v>170</v>
      </c>
      <c r="AU205" s="24" t="s">
        <v>83</v>
      </c>
    </row>
    <row r="206" spans="2:65" s="12" customFormat="1" ht="13.5">
      <c r="B206" s="198"/>
      <c r="D206" s="194" t="s">
        <v>172</v>
      </c>
      <c r="E206" s="207" t="s">
        <v>5</v>
      </c>
      <c r="F206" s="208" t="s">
        <v>1313</v>
      </c>
      <c r="H206" s="209">
        <v>2.25</v>
      </c>
      <c r="I206" s="203"/>
      <c r="L206" s="198"/>
      <c r="M206" s="204"/>
      <c r="N206" s="205"/>
      <c r="O206" s="205"/>
      <c r="P206" s="205"/>
      <c r="Q206" s="205"/>
      <c r="R206" s="205"/>
      <c r="S206" s="205"/>
      <c r="T206" s="206"/>
      <c r="AT206" s="207" t="s">
        <v>172</v>
      </c>
      <c r="AU206" s="207" t="s">
        <v>83</v>
      </c>
      <c r="AV206" s="12" t="s">
        <v>83</v>
      </c>
      <c r="AW206" s="12" t="s">
        <v>35</v>
      </c>
      <c r="AX206" s="12" t="s">
        <v>80</v>
      </c>
      <c r="AY206" s="207" t="s">
        <v>161</v>
      </c>
    </row>
    <row r="207" spans="2:65" s="11" customFormat="1" ht="29.85" customHeight="1">
      <c r="B207" s="167"/>
      <c r="D207" s="178" t="s">
        <v>71</v>
      </c>
      <c r="E207" s="179" t="s">
        <v>222</v>
      </c>
      <c r="F207" s="179" t="s">
        <v>470</v>
      </c>
      <c r="I207" s="170"/>
      <c r="J207" s="180">
        <f>BK207</f>
        <v>0</v>
      </c>
      <c r="L207" s="167"/>
      <c r="M207" s="172"/>
      <c r="N207" s="173"/>
      <c r="O207" s="173"/>
      <c r="P207" s="174">
        <f>SUM(P208:P232)</f>
        <v>0</v>
      </c>
      <c r="Q207" s="173"/>
      <c r="R207" s="174">
        <f>SUM(R208:R232)</f>
        <v>3.3534499999999996</v>
      </c>
      <c r="S207" s="173"/>
      <c r="T207" s="175">
        <f>SUM(T208:T232)</f>
        <v>0</v>
      </c>
      <c r="AR207" s="168" t="s">
        <v>80</v>
      </c>
      <c r="AT207" s="176" t="s">
        <v>71</v>
      </c>
      <c r="AU207" s="176" t="s">
        <v>80</v>
      </c>
      <c r="AY207" s="168" t="s">
        <v>161</v>
      </c>
      <c r="BK207" s="177">
        <f>SUM(BK208:BK232)</f>
        <v>0</v>
      </c>
    </row>
    <row r="208" spans="2:65" s="1" customFormat="1" ht="31.5" customHeight="1">
      <c r="B208" s="181"/>
      <c r="C208" s="182" t="s">
        <v>341</v>
      </c>
      <c r="D208" s="182" t="s">
        <v>163</v>
      </c>
      <c r="E208" s="183" t="s">
        <v>974</v>
      </c>
      <c r="F208" s="184" t="s">
        <v>975</v>
      </c>
      <c r="G208" s="185" t="s">
        <v>183</v>
      </c>
      <c r="H208" s="186">
        <v>75</v>
      </c>
      <c r="I208" s="187"/>
      <c r="J208" s="188">
        <f>ROUND(I208*H208,2)</f>
        <v>0</v>
      </c>
      <c r="K208" s="184" t="s">
        <v>167</v>
      </c>
      <c r="L208" s="41"/>
      <c r="M208" s="189" t="s">
        <v>5</v>
      </c>
      <c r="N208" s="190" t="s">
        <v>43</v>
      </c>
      <c r="O208" s="42"/>
      <c r="P208" s="191">
        <f>O208*H208</f>
        <v>0</v>
      </c>
      <c r="Q208" s="191">
        <v>3.62E-3</v>
      </c>
      <c r="R208" s="191">
        <f>Q208*H208</f>
        <v>0.27150000000000002</v>
      </c>
      <c r="S208" s="191">
        <v>0</v>
      </c>
      <c r="T208" s="192">
        <f>S208*H208</f>
        <v>0</v>
      </c>
      <c r="AR208" s="24" t="s">
        <v>168</v>
      </c>
      <c r="AT208" s="24" t="s">
        <v>163</v>
      </c>
      <c r="AU208" s="24" t="s">
        <v>83</v>
      </c>
      <c r="AY208" s="24" t="s">
        <v>161</v>
      </c>
      <c r="BE208" s="193">
        <f>IF(N208="základní",J208,0)</f>
        <v>0</v>
      </c>
      <c r="BF208" s="193">
        <f>IF(N208="snížená",J208,0)</f>
        <v>0</v>
      </c>
      <c r="BG208" s="193">
        <f>IF(N208="zákl. přenesená",J208,0)</f>
        <v>0</v>
      </c>
      <c r="BH208" s="193">
        <f>IF(N208="sníž. přenesená",J208,0)</f>
        <v>0</v>
      </c>
      <c r="BI208" s="193">
        <f>IF(N208="nulová",J208,0)</f>
        <v>0</v>
      </c>
      <c r="BJ208" s="24" t="s">
        <v>80</v>
      </c>
      <c r="BK208" s="193">
        <f>ROUND(I208*H208,2)</f>
        <v>0</v>
      </c>
      <c r="BL208" s="24" t="s">
        <v>168</v>
      </c>
      <c r="BM208" s="24" t="s">
        <v>1316</v>
      </c>
    </row>
    <row r="209" spans="2:65" s="1" customFormat="1" ht="108">
      <c r="B209" s="41"/>
      <c r="D209" s="194" t="s">
        <v>170</v>
      </c>
      <c r="F209" s="195" t="s">
        <v>977</v>
      </c>
      <c r="I209" s="196"/>
      <c r="L209" s="41"/>
      <c r="M209" s="197"/>
      <c r="N209" s="42"/>
      <c r="O209" s="42"/>
      <c r="P209" s="42"/>
      <c r="Q209" s="42"/>
      <c r="R209" s="42"/>
      <c r="S209" s="42"/>
      <c r="T209" s="70"/>
      <c r="AT209" s="24" t="s">
        <v>170</v>
      </c>
      <c r="AU209" s="24" t="s">
        <v>83</v>
      </c>
    </row>
    <row r="210" spans="2:65" s="12" customFormat="1" ht="13.5">
      <c r="B210" s="198"/>
      <c r="D210" s="199" t="s">
        <v>172</v>
      </c>
      <c r="E210" s="200" t="s">
        <v>5</v>
      </c>
      <c r="F210" s="201" t="s">
        <v>1317</v>
      </c>
      <c r="H210" s="202">
        <v>75</v>
      </c>
      <c r="I210" s="203"/>
      <c r="L210" s="198"/>
      <c r="M210" s="204"/>
      <c r="N210" s="205"/>
      <c r="O210" s="205"/>
      <c r="P210" s="205"/>
      <c r="Q210" s="205"/>
      <c r="R210" s="205"/>
      <c r="S210" s="205"/>
      <c r="T210" s="206"/>
      <c r="AT210" s="207" t="s">
        <v>172</v>
      </c>
      <c r="AU210" s="207" t="s">
        <v>83</v>
      </c>
      <c r="AV210" s="12" t="s">
        <v>83</v>
      </c>
      <c r="AW210" s="12" t="s">
        <v>35</v>
      </c>
      <c r="AX210" s="12" t="s">
        <v>80</v>
      </c>
      <c r="AY210" s="207" t="s">
        <v>161</v>
      </c>
    </row>
    <row r="211" spans="2:65" s="1" customFormat="1" ht="31.5" customHeight="1">
      <c r="B211" s="181"/>
      <c r="C211" s="182" t="s">
        <v>348</v>
      </c>
      <c r="D211" s="182" t="s">
        <v>163</v>
      </c>
      <c r="E211" s="183" t="s">
        <v>979</v>
      </c>
      <c r="F211" s="184" t="s">
        <v>980</v>
      </c>
      <c r="G211" s="185" t="s">
        <v>338</v>
      </c>
      <c r="H211" s="186">
        <v>30</v>
      </c>
      <c r="I211" s="187"/>
      <c r="J211" s="188">
        <f>ROUND(I211*H211,2)</f>
        <v>0</v>
      </c>
      <c r="K211" s="184" t="s">
        <v>167</v>
      </c>
      <c r="L211" s="41"/>
      <c r="M211" s="189" t="s">
        <v>5</v>
      </c>
      <c r="N211" s="190" t="s">
        <v>43</v>
      </c>
      <c r="O211" s="42"/>
      <c r="P211" s="191">
        <f>O211*H211</f>
        <v>0</v>
      </c>
      <c r="Q211" s="191">
        <v>0</v>
      </c>
      <c r="R211" s="191">
        <f>Q211*H211</f>
        <v>0</v>
      </c>
      <c r="S211" s="191">
        <v>0</v>
      </c>
      <c r="T211" s="192">
        <f>S211*H211</f>
        <v>0</v>
      </c>
      <c r="AR211" s="24" t="s">
        <v>168</v>
      </c>
      <c r="AT211" s="24" t="s">
        <v>163</v>
      </c>
      <c r="AU211" s="24" t="s">
        <v>83</v>
      </c>
      <c r="AY211" s="24" t="s">
        <v>161</v>
      </c>
      <c r="BE211" s="193">
        <f>IF(N211="základní",J211,0)</f>
        <v>0</v>
      </c>
      <c r="BF211" s="193">
        <f>IF(N211="snížená",J211,0)</f>
        <v>0</v>
      </c>
      <c r="BG211" s="193">
        <f>IF(N211="zákl. přenesená",J211,0)</f>
        <v>0</v>
      </c>
      <c r="BH211" s="193">
        <f>IF(N211="sníž. přenesená",J211,0)</f>
        <v>0</v>
      </c>
      <c r="BI211" s="193">
        <f>IF(N211="nulová",J211,0)</f>
        <v>0</v>
      </c>
      <c r="BJ211" s="24" t="s">
        <v>80</v>
      </c>
      <c r="BK211" s="193">
        <f>ROUND(I211*H211,2)</f>
        <v>0</v>
      </c>
      <c r="BL211" s="24" t="s">
        <v>168</v>
      </c>
      <c r="BM211" s="24" t="s">
        <v>1318</v>
      </c>
    </row>
    <row r="212" spans="2:65" s="1" customFormat="1" ht="27">
      <c r="B212" s="41"/>
      <c r="D212" s="194" t="s">
        <v>170</v>
      </c>
      <c r="F212" s="195" t="s">
        <v>982</v>
      </c>
      <c r="I212" s="196"/>
      <c r="L212" s="41"/>
      <c r="M212" s="197"/>
      <c r="N212" s="42"/>
      <c r="O212" s="42"/>
      <c r="P212" s="42"/>
      <c r="Q212" s="42"/>
      <c r="R212" s="42"/>
      <c r="S212" s="42"/>
      <c r="T212" s="70"/>
      <c r="AT212" s="24" t="s">
        <v>170</v>
      </c>
      <c r="AU212" s="24" t="s">
        <v>83</v>
      </c>
    </row>
    <row r="213" spans="2:65" s="12" customFormat="1" ht="13.5">
      <c r="B213" s="198"/>
      <c r="D213" s="199" t="s">
        <v>172</v>
      </c>
      <c r="E213" s="200" t="s">
        <v>5</v>
      </c>
      <c r="F213" s="201" t="s">
        <v>1319</v>
      </c>
      <c r="H213" s="202">
        <v>30</v>
      </c>
      <c r="I213" s="203"/>
      <c r="L213" s="198"/>
      <c r="M213" s="204"/>
      <c r="N213" s="205"/>
      <c r="O213" s="205"/>
      <c r="P213" s="205"/>
      <c r="Q213" s="205"/>
      <c r="R213" s="205"/>
      <c r="S213" s="205"/>
      <c r="T213" s="206"/>
      <c r="AT213" s="207" t="s">
        <v>172</v>
      </c>
      <c r="AU213" s="207" t="s">
        <v>83</v>
      </c>
      <c r="AV213" s="12" t="s">
        <v>83</v>
      </c>
      <c r="AW213" s="12" t="s">
        <v>35</v>
      </c>
      <c r="AX213" s="12" t="s">
        <v>80</v>
      </c>
      <c r="AY213" s="207" t="s">
        <v>161</v>
      </c>
    </row>
    <row r="214" spans="2:65" s="1" customFormat="1" ht="22.5" customHeight="1">
      <c r="B214" s="181"/>
      <c r="C214" s="227" t="s">
        <v>353</v>
      </c>
      <c r="D214" s="227" t="s">
        <v>297</v>
      </c>
      <c r="E214" s="228" t="s">
        <v>984</v>
      </c>
      <c r="F214" s="229" t="s">
        <v>985</v>
      </c>
      <c r="G214" s="230" t="s">
        <v>338</v>
      </c>
      <c r="H214" s="231">
        <v>30</v>
      </c>
      <c r="I214" s="232"/>
      <c r="J214" s="233">
        <f>ROUND(I214*H214,2)</f>
        <v>0</v>
      </c>
      <c r="K214" s="229" t="s">
        <v>167</v>
      </c>
      <c r="L214" s="234"/>
      <c r="M214" s="235" t="s">
        <v>5</v>
      </c>
      <c r="N214" s="236" t="s">
        <v>43</v>
      </c>
      <c r="O214" s="42"/>
      <c r="P214" s="191">
        <f>O214*H214</f>
        <v>0</v>
      </c>
      <c r="Q214" s="191">
        <v>6.4999999999999997E-4</v>
      </c>
      <c r="R214" s="191">
        <f>Q214*H214</f>
        <v>1.95E-2</v>
      </c>
      <c r="S214" s="191">
        <v>0</v>
      </c>
      <c r="T214" s="192">
        <f>S214*H214</f>
        <v>0</v>
      </c>
      <c r="AR214" s="24" t="s">
        <v>222</v>
      </c>
      <c r="AT214" s="24" t="s">
        <v>297</v>
      </c>
      <c r="AU214" s="24" t="s">
        <v>83</v>
      </c>
      <c r="AY214" s="24" t="s">
        <v>161</v>
      </c>
      <c r="BE214" s="193">
        <f>IF(N214="základní",J214,0)</f>
        <v>0</v>
      </c>
      <c r="BF214" s="193">
        <f>IF(N214="snížená",J214,0)</f>
        <v>0</v>
      </c>
      <c r="BG214" s="193">
        <f>IF(N214="zákl. přenesená",J214,0)</f>
        <v>0</v>
      </c>
      <c r="BH214" s="193">
        <f>IF(N214="sníž. přenesená",J214,0)</f>
        <v>0</v>
      </c>
      <c r="BI214" s="193">
        <f>IF(N214="nulová",J214,0)</f>
        <v>0</v>
      </c>
      <c r="BJ214" s="24" t="s">
        <v>80</v>
      </c>
      <c r="BK214" s="193">
        <f>ROUND(I214*H214,2)</f>
        <v>0</v>
      </c>
      <c r="BL214" s="24" t="s">
        <v>168</v>
      </c>
      <c r="BM214" s="24" t="s">
        <v>1320</v>
      </c>
    </row>
    <row r="215" spans="2:65" s="12" customFormat="1" ht="13.5">
      <c r="B215" s="198"/>
      <c r="D215" s="199" t="s">
        <v>172</v>
      </c>
      <c r="E215" s="200" t="s">
        <v>5</v>
      </c>
      <c r="F215" s="201" t="s">
        <v>1319</v>
      </c>
      <c r="H215" s="202">
        <v>30</v>
      </c>
      <c r="I215" s="203"/>
      <c r="L215" s="198"/>
      <c r="M215" s="204"/>
      <c r="N215" s="205"/>
      <c r="O215" s="205"/>
      <c r="P215" s="205"/>
      <c r="Q215" s="205"/>
      <c r="R215" s="205"/>
      <c r="S215" s="205"/>
      <c r="T215" s="206"/>
      <c r="AT215" s="207" t="s">
        <v>172</v>
      </c>
      <c r="AU215" s="207" t="s">
        <v>83</v>
      </c>
      <c r="AV215" s="12" t="s">
        <v>83</v>
      </c>
      <c r="AW215" s="12" t="s">
        <v>35</v>
      </c>
      <c r="AX215" s="12" t="s">
        <v>80</v>
      </c>
      <c r="AY215" s="207" t="s">
        <v>161</v>
      </c>
    </row>
    <row r="216" spans="2:65" s="1" customFormat="1" ht="22.5" customHeight="1">
      <c r="B216" s="181"/>
      <c r="C216" s="182" t="s">
        <v>360</v>
      </c>
      <c r="D216" s="182" t="s">
        <v>163</v>
      </c>
      <c r="E216" s="183" t="s">
        <v>987</v>
      </c>
      <c r="F216" s="184" t="s">
        <v>988</v>
      </c>
      <c r="G216" s="185" t="s">
        <v>183</v>
      </c>
      <c r="H216" s="186">
        <v>75</v>
      </c>
      <c r="I216" s="187"/>
      <c r="J216" s="188">
        <f>ROUND(I216*H216,2)</f>
        <v>0</v>
      </c>
      <c r="K216" s="184" t="s">
        <v>167</v>
      </c>
      <c r="L216" s="41"/>
      <c r="M216" s="189" t="s">
        <v>5</v>
      </c>
      <c r="N216" s="190" t="s">
        <v>43</v>
      </c>
      <c r="O216" s="42"/>
      <c r="P216" s="191">
        <f>O216*H216</f>
        <v>0</v>
      </c>
      <c r="Q216" s="191">
        <v>0</v>
      </c>
      <c r="R216" s="191">
        <f>Q216*H216</f>
        <v>0</v>
      </c>
      <c r="S216" s="191">
        <v>0</v>
      </c>
      <c r="T216" s="192">
        <f>S216*H216</f>
        <v>0</v>
      </c>
      <c r="AR216" s="24" t="s">
        <v>168</v>
      </c>
      <c r="AT216" s="24" t="s">
        <v>163</v>
      </c>
      <c r="AU216" s="24" t="s">
        <v>83</v>
      </c>
      <c r="AY216" s="24" t="s">
        <v>161</v>
      </c>
      <c r="BE216" s="193">
        <f>IF(N216="základní",J216,0)</f>
        <v>0</v>
      </c>
      <c r="BF216" s="193">
        <f>IF(N216="snížená",J216,0)</f>
        <v>0</v>
      </c>
      <c r="BG216" s="193">
        <f>IF(N216="zákl. přenesená",J216,0)</f>
        <v>0</v>
      </c>
      <c r="BH216" s="193">
        <f>IF(N216="sníž. přenesená",J216,0)</f>
        <v>0</v>
      </c>
      <c r="BI216" s="193">
        <f>IF(N216="nulová",J216,0)</f>
        <v>0</v>
      </c>
      <c r="BJ216" s="24" t="s">
        <v>80</v>
      </c>
      <c r="BK216" s="193">
        <f>ROUND(I216*H216,2)</f>
        <v>0</v>
      </c>
      <c r="BL216" s="24" t="s">
        <v>168</v>
      </c>
      <c r="BM216" s="24" t="s">
        <v>1321</v>
      </c>
    </row>
    <row r="217" spans="2:65" s="1" customFormat="1" ht="94.5">
      <c r="B217" s="41"/>
      <c r="D217" s="194" t="s">
        <v>170</v>
      </c>
      <c r="F217" s="195" t="s">
        <v>865</v>
      </c>
      <c r="I217" s="196"/>
      <c r="L217" s="41"/>
      <c r="M217" s="197"/>
      <c r="N217" s="42"/>
      <c r="O217" s="42"/>
      <c r="P217" s="42"/>
      <c r="Q217" s="42"/>
      <c r="R217" s="42"/>
      <c r="S217" s="42"/>
      <c r="T217" s="70"/>
      <c r="AT217" s="24" t="s">
        <v>170</v>
      </c>
      <c r="AU217" s="24" t="s">
        <v>83</v>
      </c>
    </row>
    <row r="218" spans="2:65" s="12" customFormat="1" ht="13.5">
      <c r="B218" s="198"/>
      <c r="D218" s="199" t="s">
        <v>172</v>
      </c>
      <c r="E218" s="200" t="s">
        <v>5</v>
      </c>
      <c r="F218" s="201" t="s">
        <v>1317</v>
      </c>
      <c r="H218" s="202">
        <v>75</v>
      </c>
      <c r="I218" s="203"/>
      <c r="L218" s="198"/>
      <c r="M218" s="204"/>
      <c r="N218" s="205"/>
      <c r="O218" s="205"/>
      <c r="P218" s="205"/>
      <c r="Q218" s="205"/>
      <c r="R218" s="205"/>
      <c r="S218" s="205"/>
      <c r="T218" s="206"/>
      <c r="AT218" s="207" t="s">
        <v>172</v>
      </c>
      <c r="AU218" s="207" t="s">
        <v>83</v>
      </c>
      <c r="AV218" s="12" t="s">
        <v>83</v>
      </c>
      <c r="AW218" s="12" t="s">
        <v>35</v>
      </c>
      <c r="AX218" s="12" t="s">
        <v>80</v>
      </c>
      <c r="AY218" s="207" t="s">
        <v>161</v>
      </c>
    </row>
    <row r="219" spans="2:65" s="1" customFormat="1" ht="31.5" customHeight="1">
      <c r="B219" s="181"/>
      <c r="C219" s="182" t="s">
        <v>97</v>
      </c>
      <c r="D219" s="182" t="s">
        <v>163</v>
      </c>
      <c r="E219" s="183" t="s">
        <v>990</v>
      </c>
      <c r="F219" s="184" t="s">
        <v>991</v>
      </c>
      <c r="G219" s="185" t="s">
        <v>338</v>
      </c>
      <c r="H219" s="186">
        <v>10</v>
      </c>
      <c r="I219" s="187"/>
      <c r="J219" s="188">
        <f>ROUND(I219*H219,2)</f>
        <v>0</v>
      </c>
      <c r="K219" s="184" t="s">
        <v>167</v>
      </c>
      <c r="L219" s="41"/>
      <c r="M219" s="189" t="s">
        <v>5</v>
      </c>
      <c r="N219" s="190" t="s">
        <v>43</v>
      </c>
      <c r="O219" s="42"/>
      <c r="P219" s="191">
        <f>O219*H219</f>
        <v>0</v>
      </c>
      <c r="Q219" s="191">
        <v>0.1056</v>
      </c>
      <c r="R219" s="191">
        <f>Q219*H219</f>
        <v>1.056</v>
      </c>
      <c r="S219" s="191">
        <v>0</v>
      </c>
      <c r="T219" s="192">
        <f>S219*H219</f>
        <v>0</v>
      </c>
      <c r="AR219" s="24" t="s">
        <v>168</v>
      </c>
      <c r="AT219" s="24" t="s">
        <v>163</v>
      </c>
      <c r="AU219" s="24" t="s">
        <v>83</v>
      </c>
      <c r="AY219" s="24" t="s">
        <v>161</v>
      </c>
      <c r="BE219" s="193">
        <f>IF(N219="základní",J219,0)</f>
        <v>0</v>
      </c>
      <c r="BF219" s="193">
        <f>IF(N219="snížená",J219,0)</f>
        <v>0</v>
      </c>
      <c r="BG219" s="193">
        <f>IF(N219="zákl. přenesená",J219,0)</f>
        <v>0</v>
      </c>
      <c r="BH219" s="193">
        <f>IF(N219="sníž. přenesená",J219,0)</f>
        <v>0</v>
      </c>
      <c r="BI219" s="193">
        <f>IF(N219="nulová",J219,0)</f>
        <v>0</v>
      </c>
      <c r="BJ219" s="24" t="s">
        <v>80</v>
      </c>
      <c r="BK219" s="193">
        <f>ROUND(I219*H219,2)</f>
        <v>0</v>
      </c>
      <c r="BL219" s="24" t="s">
        <v>168</v>
      </c>
      <c r="BM219" s="24" t="s">
        <v>1322</v>
      </c>
    </row>
    <row r="220" spans="2:65" s="1" customFormat="1" ht="81">
      <c r="B220" s="41"/>
      <c r="D220" s="194" t="s">
        <v>170</v>
      </c>
      <c r="F220" s="195" t="s">
        <v>873</v>
      </c>
      <c r="I220" s="196"/>
      <c r="L220" s="41"/>
      <c r="M220" s="197"/>
      <c r="N220" s="42"/>
      <c r="O220" s="42"/>
      <c r="P220" s="42"/>
      <c r="Q220" s="42"/>
      <c r="R220" s="42"/>
      <c r="S220" s="42"/>
      <c r="T220" s="70"/>
      <c r="AT220" s="24" t="s">
        <v>170</v>
      </c>
      <c r="AU220" s="24" t="s">
        <v>83</v>
      </c>
    </row>
    <row r="221" spans="2:65" s="12" customFormat="1" ht="13.5">
      <c r="B221" s="198"/>
      <c r="D221" s="199" t="s">
        <v>172</v>
      </c>
      <c r="E221" s="200" t="s">
        <v>5</v>
      </c>
      <c r="F221" s="201" t="s">
        <v>1026</v>
      </c>
      <c r="H221" s="202">
        <v>10</v>
      </c>
      <c r="I221" s="203"/>
      <c r="L221" s="198"/>
      <c r="M221" s="204"/>
      <c r="N221" s="205"/>
      <c r="O221" s="205"/>
      <c r="P221" s="205"/>
      <c r="Q221" s="205"/>
      <c r="R221" s="205"/>
      <c r="S221" s="205"/>
      <c r="T221" s="206"/>
      <c r="AT221" s="207" t="s">
        <v>172</v>
      </c>
      <c r="AU221" s="207" t="s">
        <v>83</v>
      </c>
      <c r="AV221" s="12" t="s">
        <v>83</v>
      </c>
      <c r="AW221" s="12" t="s">
        <v>35</v>
      </c>
      <c r="AX221" s="12" t="s">
        <v>80</v>
      </c>
      <c r="AY221" s="207" t="s">
        <v>161</v>
      </c>
    </row>
    <row r="222" spans="2:65" s="1" customFormat="1" ht="31.5" customHeight="1">
      <c r="B222" s="181"/>
      <c r="C222" s="182" t="s">
        <v>99</v>
      </c>
      <c r="D222" s="182" t="s">
        <v>163</v>
      </c>
      <c r="E222" s="183" t="s">
        <v>994</v>
      </c>
      <c r="F222" s="184" t="s">
        <v>995</v>
      </c>
      <c r="G222" s="185" t="s">
        <v>338</v>
      </c>
      <c r="H222" s="186">
        <v>10</v>
      </c>
      <c r="I222" s="187"/>
      <c r="J222" s="188">
        <f>ROUND(I222*H222,2)</f>
        <v>0</v>
      </c>
      <c r="K222" s="184" t="s">
        <v>167</v>
      </c>
      <c r="L222" s="41"/>
      <c r="M222" s="189" t="s">
        <v>5</v>
      </c>
      <c r="N222" s="190" t="s">
        <v>43</v>
      </c>
      <c r="O222" s="42"/>
      <c r="P222" s="191">
        <f>O222*H222</f>
        <v>0</v>
      </c>
      <c r="Q222" s="191">
        <v>1.2120000000000001E-2</v>
      </c>
      <c r="R222" s="191">
        <f>Q222*H222</f>
        <v>0.1212</v>
      </c>
      <c r="S222" s="191">
        <v>0</v>
      </c>
      <c r="T222" s="192">
        <f>S222*H222</f>
        <v>0</v>
      </c>
      <c r="AR222" s="24" t="s">
        <v>168</v>
      </c>
      <c r="AT222" s="24" t="s">
        <v>163</v>
      </c>
      <c r="AU222" s="24" t="s">
        <v>83</v>
      </c>
      <c r="AY222" s="24" t="s">
        <v>161</v>
      </c>
      <c r="BE222" s="193">
        <f>IF(N222="základní",J222,0)</f>
        <v>0</v>
      </c>
      <c r="BF222" s="193">
        <f>IF(N222="snížená",J222,0)</f>
        <v>0</v>
      </c>
      <c r="BG222" s="193">
        <f>IF(N222="zákl. přenesená",J222,0)</f>
        <v>0</v>
      </c>
      <c r="BH222" s="193">
        <f>IF(N222="sníž. přenesená",J222,0)</f>
        <v>0</v>
      </c>
      <c r="BI222" s="193">
        <f>IF(N222="nulová",J222,0)</f>
        <v>0</v>
      </c>
      <c r="BJ222" s="24" t="s">
        <v>80</v>
      </c>
      <c r="BK222" s="193">
        <f>ROUND(I222*H222,2)</f>
        <v>0</v>
      </c>
      <c r="BL222" s="24" t="s">
        <v>168</v>
      </c>
      <c r="BM222" s="24" t="s">
        <v>1323</v>
      </c>
    </row>
    <row r="223" spans="2:65" s="1" customFormat="1" ht="81">
      <c r="B223" s="41"/>
      <c r="D223" s="194" t="s">
        <v>170</v>
      </c>
      <c r="F223" s="195" t="s">
        <v>873</v>
      </c>
      <c r="I223" s="196"/>
      <c r="L223" s="41"/>
      <c r="M223" s="197"/>
      <c r="N223" s="42"/>
      <c r="O223" s="42"/>
      <c r="P223" s="42"/>
      <c r="Q223" s="42"/>
      <c r="R223" s="42"/>
      <c r="S223" s="42"/>
      <c r="T223" s="70"/>
      <c r="AT223" s="24" t="s">
        <v>170</v>
      </c>
      <c r="AU223" s="24" t="s">
        <v>83</v>
      </c>
    </row>
    <row r="224" spans="2:65" s="12" customFormat="1" ht="13.5">
      <c r="B224" s="198"/>
      <c r="D224" s="199" t="s">
        <v>172</v>
      </c>
      <c r="E224" s="200" t="s">
        <v>5</v>
      </c>
      <c r="F224" s="201" t="s">
        <v>1026</v>
      </c>
      <c r="H224" s="202">
        <v>10</v>
      </c>
      <c r="I224" s="203"/>
      <c r="L224" s="198"/>
      <c r="M224" s="204"/>
      <c r="N224" s="205"/>
      <c r="O224" s="205"/>
      <c r="P224" s="205"/>
      <c r="Q224" s="205"/>
      <c r="R224" s="205"/>
      <c r="S224" s="205"/>
      <c r="T224" s="206"/>
      <c r="AT224" s="207" t="s">
        <v>172</v>
      </c>
      <c r="AU224" s="207" t="s">
        <v>83</v>
      </c>
      <c r="AV224" s="12" t="s">
        <v>83</v>
      </c>
      <c r="AW224" s="12" t="s">
        <v>35</v>
      </c>
      <c r="AX224" s="12" t="s">
        <v>80</v>
      </c>
      <c r="AY224" s="207" t="s">
        <v>161</v>
      </c>
    </row>
    <row r="225" spans="2:65" s="1" customFormat="1" ht="31.5" customHeight="1">
      <c r="B225" s="181"/>
      <c r="C225" s="182" t="s">
        <v>375</v>
      </c>
      <c r="D225" s="182" t="s">
        <v>163</v>
      </c>
      <c r="E225" s="183" t="s">
        <v>997</v>
      </c>
      <c r="F225" s="184" t="s">
        <v>998</v>
      </c>
      <c r="G225" s="185" t="s">
        <v>338</v>
      </c>
      <c r="H225" s="186">
        <v>10</v>
      </c>
      <c r="I225" s="187"/>
      <c r="J225" s="188">
        <f>ROUND(I225*H225,2)</f>
        <v>0</v>
      </c>
      <c r="K225" s="184" t="s">
        <v>167</v>
      </c>
      <c r="L225" s="41"/>
      <c r="M225" s="189" t="s">
        <v>5</v>
      </c>
      <c r="N225" s="190" t="s">
        <v>43</v>
      </c>
      <c r="O225" s="42"/>
      <c r="P225" s="191">
        <f>O225*H225</f>
        <v>0</v>
      </c>
      <c r="Q225" s="191">
        <v>0</v>
      </c>
      <c r="R225" s="191">
        <f>Q225*H225</f>
        <v>0</v>
      </c>
      <c r="S225" s="191">
        <v>0</v>
      </c>
      <c r="T225" s="192">
        <f>S225*H225</f>
        <v>0</v>
      </c>
      <c r="AR225" s="24" t="s">
        <v>168</v>
      </c>
      <c r="AT225" s="24" t="s">
        <v>163</v>
      </c>
      <c r="AU225" s="24" t="s">
        <v>83</v>
      </c>
      <c r="AY225" s="24" t="s">
        <v>161</v>
      </c>
      <c r="BE225" s="193">
        <f>IF(N225="základní",J225,0)</f>
        <v>0</v>
      </c>
      <c r="BF225" s="193">
        <f>IF(N225="snížená",J225,0)</f>
        <v>0</v>
      </c>
      <c r="BG225" s="193">
        <f>IF(N225="zákl. přenesená",J225,0)</f>
        <v>0</v>
      </c>
      <c r="BH225" s="193">
        <f>IF(N225="sníž. přenesená",J225,0)</f>
        <v>0</v>
      </c>
      <c r="BI225" s="193">
        <f>IF(N225="nulová",J225,0)</f>
        <v>0</v>
      </c>
      <c r="BJ225" s="24" t="s">
        <v>80</v>
      </c>
      <c r="BK225" s="193">
        <f>ROUND(I225*H225,2)</f>
        <v>0</v>
      </c>
      <c r="BL225" s="24" t="s">
        <v>168</v>
      </c>
      <c r="BM225" s="24" t="s">
        <v>1324</v>
      </c>
    </row>
    <row r="226" spans="2:65" s="1" customFormat="1" ht="81">
      <c r="B226" s="41"/>
      <c r="D226" s="194" t="s">
        <v>170</v>
      </c>
      <c r="F226" s="195" t="s">
        <v>873</v>
      </c>
      <c r="I226" s="196"/>
      <c r="L226" s="41"/>
      <c r="M226" s="197"/>
      <c r="N226" s="42"/>
      <c r="O226" s="42"/>
      <c r="P226" s="42"/>
      <c r="Q226" s="42"/>
      <c r="R226" s="42"/>
      <c r="S226" s="42"/>
      <c r="T226" s="70"/>
      <c r="AT226" s="24" t="s">
        <v>170</v>
      </c>
      <c r="AU226" s="24" t="s">
        <v>83</v>
      </c>
    </row>
    <row r="227" spans="2:65" s="12" customFormat="1" ht="13.5">
      <c r="B227" s="198"/>
      <c r="D227" s="199" t="s">
        <v>172</v>
      </c>
      <c r="E227" s="200" t="s">
        <v>5</v>
      </c>
      <c r="F227" s="201" t="s">
        <v>1026</v>
      </c>
      <c r="H227" s="202">
        <v>10</v>
      </c>
      <c r="I227" s="203"/>
      <c r="L227" s="198"/>
      <c r="M227" s="204"/>
      <c r="N227" s="205"/>
      <c r="O227" s="205"/>
      <c r="P227" s="205"/>
      <c r="Q227" s="205"/>
      <c r="R227" s="205"/>
      <c r="S227" s="205"/>
      <c r="T227" s="206"/>
      <c r="AT227" s="207" t="s">
        <v>172</v>
      </c>
      <c r="AU227" s="207" t="s">
        <v>83</v>
      </c>
      <c r="AV227" s="12" t="s">
        <v>83</v>
      </c>
      <c r="AW227" s="12" t="s">
        <v>35</v>
      </c>
      <c r="AX227" s="12" t="s">
        <v>80</v>
      </c>
      <c r="AY227" s="207" t="s">
        <v>161</v>
      </c>
    </row>
    <row r="228" spans="2:65" s="1" customFormat="1" ht="31.5" customHeight="1">
      <c r="B228" s="181"/>
      <c r="C228" s="182" t="s">
        <v>379</v>
      </c>
      <c r="D228" s="182" t="s">
        <v>163</v>
      </c>
      <c r="E228" s="183" t="s">
        <v>1000</v>
      </c>
      <c r="F228" s="184" t="s">
        <v>1001</v>
      </c>
      <c r="G228" s="185" t="s">
        <v>338</v>
      </c>
      <c r="H228" s="186">
        <v>10</v>
      </c>
      <c r="I228" s="187"/>
      <c r="J228" s="188">
        <f>ROUND(I228*H228,2)</f>
        <v>0</v>
      </c>
      <c r="K228" s="184" t="s">
        <v>167</v>
      </c>
      <c r="L228" s="41"/>
      <c r="M228" s="189" t="s">
        <v>5</v>
      </c>
      <c r="N228" s="190" t="s">
        <v>43</v>
      </c>
      <c r="O228" s="42"/>
      <c r="P228" s="191">
        <f>O228*H228</f>
        <v>0</v>
      </c>
      <c r="Q228" s="191">
        <v>0.18784999999999999</v>
      </c>
      <c r="R228" s="191">
        <f>Q228*H228</f>
        <v>1.8784999999999998</v>
      </c>
      <c r="S228" s="191">
        <v>0</v>
      </c>
      <c r="T228" s="192">
        <f>S228*H228</f>
        <v>0</v>
      </c>
      <c r="AR228" s="24" t="s">
        <v>168</v>
      </c>
      <c r="AT228" s="24" t="s">
        <v>163</v>
      </c>
      <c r="AU228" s="24" t="s">
        <v>83</v>
      </c>
      <c r="AY228" s="24" t="s">
        <v>161</v>
      </c>
      <c r="BE228" s="193">
        <f>IF(N228="základní",J228,0)</f>
        <v>0</v>
      </c>
      <c r="BF228" s="193">
        <f>IF(N228="snížená",J228,0)</f>
        <v>0</v>
      </c>
      <c r="BG228" s="193">
        <f>IF(N228="zákl. přenesená",J228,0)</f>
        <v>0</v>
      </c>
      <c r="BH228" s="193">
        <f>IF(N228="sníž. přenesená",J228,0)</f>
        <v>0</v>
      </c>
      <c r="BI228" s="193">
        <f>IF(N228="nulová",J228,0)</f>
        <v>0</v>
      </c>
      <c r="BJ228" s="24" t="s">
        <v>80</v>
      </c>
      <c r="BK228" s="193">
        <f>ROUND(I228*H228,2)</f>
        <v>0</v>
      </c>
      <c r="BL228" s="24" t="s">
        <v>168</v>
      </c>
      <c r="BM228" s="24" t="s">
        <v>1325</v>
      </c>
    </row>
    <row r="229" spans="2:65" s="1" customFormat="1" ht="81">
      <c r="B229" s="41"/>
      <c r="D229" s="194" t="s">
        <v>170</v>
      </c>
      <c r="F229" s="195" t="s">
        <v>873</v>
      </c>
      <c r="I229" s="196"/>
      <c r="L229" s="41"/>
      <c r="M229" s="197"/>
      <c r="N229" s="42"/>
      <c r="O229" s="42"/>
      <c r="P229" s="42"/>
      <c r="Q229" s="42"/>
      <c r="R229" s="42"/>
      <c r="S229" s="42"/>
      <c r="T229" s="70"/>
      <c r="AT229" s="24" t="s">
        <v>170</v>
      </c>
      <c r="AU229" s="24" t="s">
        <v>83</v>
      </c>
    </row>
    <row r="230" spans="2:65" s="12" customFormat="1" ht="13.5">
      <c r="B230" s="198"/>
      <c r="D230" s="199" t="s">
        <v>172</v>
      </c>
      <c r="E230" s="200" t="s">
        <v>5</v>
      </c>
      <c r="F230" s="201" t="s">
        <v>1026</v>
      </c>
      <c r="H230" s="202">
        <v>10</v>
      </c>
      <c r="I230" s="203"/>
      <c r="L230" s="198"/>
      <c r="M230" s="204"/>
      <c r="N230" s="205"/>
      <c r="O230" s="205"/>
      <c r="P230" s="205"/>
      <c r="Q230" s="205"/>
      <c r="R230" s="205"/>
      <c r="S230" s="205"/>
      <c r="T230" s="206"/>
      <c r="AT230" s="207" t="s">
        <v>172</v>
      </c>
      <c r="AU230" s="207" t="s">
        <v>83</v>
      </c>
      <c r="AV230" s="12" t="s">
        <v>83</v>
      </c>
      <c r="AW230" s="12" t="s">
        <v>35</v>
      </c>
      <c r="AX230" s="12" t="s">
        <v>80</v>
      </c>
      <c r="AY230" s="207" t="s">
        <v>161</v>
      </c>
    </row>
    <row r="231" spans="2:65" s="1" customFormat="1" ht="22.5" customHeight="1">
      <c r="B231" s="181"/>
      <c r="C231" s="182" t="s">
        <v>383</v>
      </c>
      <c r="D231" s="182" t="s">
        <v>163</v>
      </c>
      <c r="E231" s="183" t="s">
        <v>908</v>
      </c>
      <c r="F231" s="184" t="s">
        <v>909</v>
      </c>
      <c r="G231" s="185" t="s">
        <v>183</v>
      </c>
      <c r="H231" s="186">
        <v>75</v>
      </c>
      <c r="I231" s="187"/>
      <c r="J231" s="188">
        <f>ROUND(I231*H231,2)</f>
        <v>0</v>
      </c>
      <c r="K231" s="184" t="s">
        <v>167</v>
      </c>
      <c r="L231" s="41"/>
      <c r="M231" s="189" t="s">
        <v>5</v>
      </c>
      <c r="N231" s="190" t="s">
        <v>43</v>
      </c>
      <c r="O231" s="42"/>
      <c r="P231" s="191">
        <f>O231*H231</f>
        <v>0</v>
      </c>
      <c r="Q231" s="191">
        <v>9.0000000000000006E-5</v>
      </c>
      <c r="R231" s="191">
        <f>Q231*H231</f>
        <v>6.7500000000000008E-3</v>
      </c>
      <c r="S231" s="191">
        <v>0</v>
      </c>
      <c r="T231" s="192">
        <f>S231*H231</f>
        <v>0</v>
      </c>
      <c r="AR231" s="24" t="s">
        <v>168</v>
      </c>
      <c r="AT231" s="24" t="s">
        <v>163</v>
      </c>
      <c r="AU231" s="24" t="s">
        <v>83</v>
      </c>
      <c r="AY231" s="24" t="s">
        <v>161</v>
      </c>
      <c r="BE231" s="193">
        <f>IF(N231="základní",J231,0)</f>
        <v>0</v>
      </c>
      <c r="BF231" s="193">
        <f>IF(N231="snížená",J231,0)</f>
        <v>0</v>
      </c>
      <c r="BG231" s="193">
        <f>IF(N231="zákl. přenesená",J231,0)</f>
        <v>0</v>
      </c>
      <c r="BH231" s="193">
        <f>IF(N231="sníž. přenesená",J231,0)</f>
        <v>0</v>
      </c>
      <c r="BI231" s="193">
        <f>IF(N231="nulová",J231,0)</f>
        <v>0</v>
      </c>
      <c r="BJ231" s="24" t="s">
        <v>80</v>
      </c>
      <c r="BK231" s="193">
        <f>ROUND(I231*H231,2)</f>
        <v>0</v>
      </c>
      <c r="BL231" s="24" t="s">
        <v>168</v>
      </c>
      <c r="BM231" s="24" t="s">
        <v>1326</v>
      </c>
    </row>
    <row r="232" spans="2:65" s="12" customFormat="1" ht="13.5">
      <c r="B232" s="198"/>
      <c r="D232" s="194" t="s">
        <v>172</v>
      </c>
      <c r="E232" s="207" t="s">
        <v>5</v>
      </c>
      <c r="F232" s="208" t="s">
        <v>1317</v>
      </c>
      <c r="H232" s="209">
        <v>75</v>
      </c>
      <c r="I232" s="203"/>
      <c r="L232" s="198"/>
      <c r="M232" s="204"/>
      <c r="N232" s="205"/>
      <c r="O232" s="205"/>
      <c r="P232" s="205"/>
      <c r="Q232" s="205"/>
      <c r="R232" s="205"/>
      <c r="S232" s="205"/>
      <c r="T232" s="206"/>
      <c r="AT232" s="207" t="s">
        <v>172</v>
      </c>
      <c r="AU232" s="207" t="s">
        <v>83</v>
      </c>
      <c r="AV232" s="12" t="s">
        <v>83</v>
      </c>
      <c r="AW232" s="12" t="s">
        <v>35</v>
      </c>
      <c r="AX232" s="12" t="s">
        <v>80</v>
      </c>
      <c r="AY232" s="207" t="s">
        <v>161</v>
      </c>
    </row>
    <row r="233" spans="2:65" s="11" customFormat="1" ht="29.85" customHeight="1">
      <c r="B233" s="167"/>
      <c r="D233" s="178" t="s">
        <v>71</v>
      </c>
      <c r="E233" s="179" t="s">
        <v>711</v>
      </c>
      <c r="F233" s="179" t="s">
        <v>712</v>
      </c>
      <c r="I233" s="170"/>
      <c r="J233" s="180">
        <f>BK233</f>
        <v>0</v>
      </c>
      <c r="L233" s="167"/>
      <c r="M233" s="172"/>
      <c r="N233" s="173"/>
      <c r="O233" s="173"/>
      <c r="P233" s="174">
        <f>SUM(P234:P235)</f>
        <v>0</v>
      </c>
      <c r="Q233" s="173"/>
      <c r="R233" s="174">
        <f>SUM(R234:R235)</f>
        <v>0</v>
      </c>
      <c r="S233" s="173"/>
      <c r="T233" s="175">
        <f>SUM(T234:T235)</f>
        <v>0</v>
      </c>
      <c r="AR233" s="168" t="s">
        <v>80</v>
      </c>
      <c r="AT233" s="176" t="s">
        <v>71</v>
      </c>
      <c r="AU233" s="176" t="s">
        <v>80</v>
      </c>
      <c r="AY233" s="168" t="s">
        <v>161</v>
      </c>
      <c r="BK233" s="177">
        <f>SUM(BK234:BK235)</f>
        <v>0</v>
      </c>
    </row>
    <row r="234" spans="2:65" s="1" customFormat="1" ht="44.25" customHeight="1">
      <c r="B234" s="181"/>
      <c r="C234" s="182" t="s">
        <v>388</v>
      </c>
      <c r="D234" s="182" t="s">
        <v>163</v>
      </c>
      <c r="E234" s="183" t="s">
        <v>925</v>
      </c>
      <c r="F234" s="184" t="s">
        <v>926</v>
      </c>
      <c r="G234" s="185" t="s">
        <v>277</v>
      </c>
      <c r="H234" s="186">
        <v>57.734999999999999</v>
      </c>
      <c r="I234" s="187"/>
      <c r="J234" s="188">
        <f>ROUND(I234*H234,2)</f>
        <v>0</v>
      </c>
      <c r="K234" s="184" t="s">
        <v>167</v>
      </c>
      <c r="L234" s="41"/>
      <c r="M234" s="189" t="s">
        <v>5</v>
      </c>
      <c r="N234" s="190" t="s">
        <v>43</v>
      </c>
      <c r="O234" s="42"/>
      <c r="P234" s="191">
        <f>O234*H234</f>
        <v>0</v>
      </c>
      <c r="Q234" s="191">
        <v>0</v>
      </c>
      <c r="R234" s="191">
        <f>Q234*H234</f>
        <v>0</v>
      </c>
      <c r="S234" s="191">
        <v>0</v>
      </c>
      <c r="T234" s="192">
        <f>S234*H234</f>
        <v>0</v>
      </c>
      <c r="AR234" s="24" t="s">
        <v>168</v>
      </c>
      <c r="AT234" s="24" t="s">
        <v>163</v>
      </c>
      <c r="AU234" s="24" t="s">
        <v>83</v>
      </c>
      <c r="AY234" s="24" t="s">
        <v>161</v>
      </c>
      <c r="BE234" s="193">
        <f>IF(N234="základní",J234,0)</f>
        <v>0</v>
      </c>
      <c r="BF234" s="193">
        <f>IF(N234="snížená",J234,0)</f>
        <v>0</v>
      </c>
      <c r="BG234" s="193">
        <f>IF(N234="zákl. přenesená",J234,0)</f>
        <v>0</v>
      </c>
      <c r="BH234" s="193">
        <f>IF(N234="sníž. přenesená",J234,0)</f>
        <v>0</v>
      </c>
      <c r="BI234" s="193">
        <f>IF(N234="nulová",J234,0)</f>
        <v>0</v>
      </c>
      <c r="BJ234" s="24" t="s">
        <v>80</v>
      </c>
      <c r="BK234" s="193">
        <f>ROUND(I234*H234,2)</f>
        <v>0</v>
      </c>
      <c r="BL234" s="24" t="s">
        <v>168</v>
      </c>
      <c r="BM234" s="24" t="s">
        <v>1327</v>
      </c>
    </row>
    <row r="235" spans="2:65" s="1" customFormat="1" ht="54">
      <c r="B235" s="41"/>
      <c r="D235" s="194" t="s">
        <v>170</v>
      </c>
      <c r="F235" s="195" t="s">
        <v>928</v>
      </c>
      <c r="I235" s="196"/>
      <c r="L235" s="41"/>
      <c r="M235" s="241"/>
      <c r="N235" s="242"/>
      <c r="O235" s="242"/>
      <c r="P235" s="242"/>
      <c r="Q235" s="242"/>
      <c r="R235" s="242"/>
      <c r="S235" s="242"/>
      <c r="T235" s="243"/>
      <c r="AT235" s="24" t="s">
        <v>170</v>
      </c>
      <c r="AU235" s="24" t="s">
        <v>83</v>
      </c>
    </row>
    <row r="236" spans="2:65" s="1" customFormat="1" ht="6.95" customHeight="1">
      <c r="B236" s="56"/>
      <c r="C236" s="57"/>
      <c r="D236" s="57"/>
      <c r="E236" s="57"/>
      <c r="F236" s="57"/>
      <c r="G236" s="57"/>
      <c r="H236" s="57"/>
      <c r="I236" s="134"/>
      <c r="J236" s="57"/>
      <c r="K236" s="57"/>
      <c r="L236" s="41"/>
    </row>
  </sheetData>
  <autoFilter ref="C86:K235"/>
  <mergeCells count="12">
    <mergeCell ref="G1:H1"/>
    <mergeCell ref="L2:V2"/>
    <mergeCell ref="E49:H49"/>
    <mergeCell ref="E51:H51"/>
    <mergeCell ref="E75:H75"/>
    <mergeCell ref="E77:H77"/>
    <mergeCell ref="E79:H79"/>
    <mergeCell ref="E7:H7"/>
    <mergeCell ref="E9:H9"/>
    <mergeCell ref="E11:H11"/>
    <mergeCell ref="E26:H26"/>
    <mergeCell ref="E47:H47"/>
  </mergeCells>
  <hyperlinks>
    <hyperlink ref="F1:G1" location="C2" display="1) Krycí list soupisu"/>
    <hyperlink ref="G1:H1" location="C58" display="2) Rekapitulace"/>
    <hyperlink ref="J1" location="C86"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BR27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106</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1328</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1329</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107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ROUND(J87,2)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ROUND(SUM(BE87:BE277), 2)</f>
        <v>0</v>
      </c>
      <c r="G32" s="42"/>
      <c r="H32" s="42"/>
      <c r="I32" s="126">
        <v>0.21</v>
      </c>
      <c r="J32" s="125">
        <f>ROUND(ROUND((SUM(BE87:BE277)), 2)*I32, 2)</f>
        <v>0</v>
      </c>
      <c r="K32" s="45"/>
    </row>
    <row r="33" spans="2:11" s="1" customFormat="1" ht="14.45" customHeight="1">
      <c r="B33" s="41"/>
      <c r="C33" s="42"/>
      <c r="D33" s="42"/>
      <c r="E33" s="49" t="s">
        <v>44</v>
      </c>
      <c r="F33" s="125">
        <f>ROUND(SUM(BF87:BF277), 2)</f>
        <v>0</v>
      </c>
      <c r="G33" s="42"/>
      <c r="H33" s="42"/>
      <c r="I33" s="126">
        <v>0.15</v>
      </c>
      <c r="J33" s="125">
        <f>ROUND(ROUND((SUM(BF87:BF277)), 2)*I33, 2)</f>
        <v>0</v>
      </c>
      <c r="K33" s="45"/>
    </row>
    <row r="34" spans="2:11" s="1" customFormat="1" ht="14.45" hidden="1" customHeight="1">
      <c r="B34" s="41"/>
      <c r="C34" s="42"/>
      <c r="D34" s="42"/>
      <c r="E34" s="49" t="s">
        <v>45</v>
      </c>
      <c r="F34" s="125">
        <f>ROUND(SUM(BG87:BG277), 2)</f>
        <v>0</v>
      </c>
      <c r="G34" s="42"/>
      <c r="H34" s="42"/>
      <c r="I34" s="126">
        <v>0.21</v>
      </c>
      <c r="J34" s="125">
        <v>0</v>
      </c>
      <c r="K34" s="45"/>
    </row>
    <row r="35" spans="2:11" s="1" customFormat="1" ht="14.45" hidden="1" customHeight="1">
      <c r="B35" s="41"/>
      <c r="C35" s="42"/>
      <c r="D35" s="42"/>
      <c r="E35" s="49" t="s">
        <v>46</v>
      </c>
      <c r="F35" s="125">
        <f>ROUND(SUM(BH87:BH277), 2)</f>
        <v>0</v>
      </c>
      <c r="G35" s="42"/>
      <c r="H35" s="42"/>
      <c r="I35" s="126">
        <v>0.15</v>
      </c>
      <c r="J35" s="125">
        <v>0</v>
      </c>
      <c r="K35" s="45"/>
    </row>
    <row r="36" spans="2:11" s="1" customFormat="1" ht="14.45" hidden="1" customHeight="1">
      <c r="B36" s="41"/>
      <c r="C36" s="42"/>
      <c r="D36" s="42"/>
      <c r="E36" s="49" t="s">
        <v>47</v>
      </c>
      <c r="F36" s="125">
        <f>ROUND(SUM(BI87:BI277),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1328</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41 - hlavní řad</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J87</f>
        <v>0</v>
      </c>
      <c r="K60" s="45"/>
      <c r="AU60" s="24" t="s">
        <v>134</v>
      </c>
    </row>
    <row r="61" spans="2:47" s="8" customFormat="1" ht="24.95" customHeight="1">
      <c r="B61" s="142"/>
      <c r="C61" s="143"/>
      <c r="D61" s="144" t="s">
        <v>135</v>
      </c>
      <c r="E61" s="145"/>
      <c r="F61" s="145"/>
      <c r="G61" s="145"/>
      <c r="H61" s="145"/>
      <c r="I61" s="146"/>
      <c r="J61" s="147">
        <f>J88</f>
        <v>0</v>
      </c>
      <c r="K61" s="148"/>
    </row>
    <row r="62" spans="2:47" s="9" customFormat="1" ht="19.899999999999999" customHeight="1">
      <c r="B62" s="149"/>
      <c r="C62" s="150"/>
      <c r="D62" s="151" t="s">
        <v>136</v>
      </c>
      <c r="E62" s="152"/>
      <c r="F62" s="152"/>
      <c r="G62" s="152"/>
      <c r="H62" s="152"/>
      <c r="I62" s="153"/>
      <c r="J62" s="154">
        <f>J89</f>
        <v>0</v>
      </c>
      <c r="K62" s="155"/>
    </row>
    <row r="63" spans="2:47" s="9" customFormat="1" ht="19.899999999999999" customHeight="1">
      <c r="B63" s="149"/>
      <c r="C63" s="150"/>
      <c r="D63" s="151" t="s">
        <v>139</v>
      </c>
      <c r="E63" s="152"/>
      <c r="F63" s="152"/>
      <c r="G63" s="152"/>
      <c r="H63" s="152"/>
      <c r="I63" s="153"/>
      <c r="J63" s="154">
        <f>J189</f>
        <v>0</v>
      </c>
      <c r="K63" s="155"/>
    </row>
    <row r="64" spans="2:47" s="9" customFormat="1" ht="19.899999999999999" customHeight="1">
      <c r="B64" s="149"/>
      <c r="C64" s="150"/>
      <c r="D64" s="151" t="s">
        <v>141</v>
      </c>
      <c r="E64" s="152"/>
      <c r="F64" s="152"/>
      <c r="G64" s="152"/>
      <c r="H64" s="152"/>
      <c r="I64" s="153"/>
      <c r="J64" s="154">
        <f>J198</f>
        <v>0</v>
      </c>
      <c r="K64" s="155"/>
    </row>
    <row r="65" spans="2:12" s="9" customFormat="1" ht="19.899999999999999" customHeight="1">
      <c r="B65" s="149"/>
      <c r="C65" s="150"/>
      <c r="D65" s="151" t="s">
        <v>144</v>
      </c>
      <c r="E65" s="152"/>
      <c r="F65" s="152"/>
      <c r="G65" s="152"/>
      <c r="H65" s="152"/>
      <c r="I65" s="153"/>
      <c r="J65" s="154">
        <f>J275</f>
        <v>0</v>
      </c>
      <c r="K65" s="155"/>
    </row>
    <row r="66" spans="2:12" s="1" customFormat="1" ht="21.75" customHeight="1">
      <c r="B66" s="41"/>
      <c r="C66" s="42"/>
      <c r="D66" s="42"/>
      <c r="E66" s="42"/>
      <c r="F66" s="42"/>
      <c r="G66" s="42"/>
      <c r="H66" s="42"/>
      <c r="I66" s="113"/>
      <c r="J66" s="42"/>
      <c r="K66" s="45"/>
    </row>
    <row r="67" spans="2:12" s="1" customFormat="1" ht="6.95" customHeight="1">
      <c r="B67" s="56"/>
      <c r="C67" s="57"/>
      <c r="D67" s="57"/>
      <c r="E67" s="57"/>
      <c r="F67" s="57"/>
      <c r="G67" s="57"/>
      <c r="H67" s="57"/>
      <c r="I67" s="134"/>
      <c r="J67" s="57"/>
      <c r="K67" s="58"/>
    </row>
    <row r="71" spans="2:12" s="1" customFormat="1" ht="6.95" customHeight="1">
      <c r="B71" s="59"/>
      <c r="C71" s="60"/>
      <c r="D71" s="60"/>
      <c r="E71" s="60"/>
      <c r="F71" s="60"/>
      <c r="G71" s="60"/>
      <c r="H71" s="60"/>
      <c r="I71" s="135"/>
      <c r="J71" s="60"/>
      <c r="K71" s="60"/>
      <c r="L71" s="41"/>
    </row>
    <row r="72" spans="2:12" s="1" customFormat="1" ht="36.950000000000003" customHeight="1">
      <c r="B72" s="41"/>
      <c r="C72" s="61" t="s">
        <v>145</v>
      </c>
      <c r="L72" s="41"/>
    </row>
    <row r="73" spans="2:12" s="1" customFormat="1" ht="6.95" customHeight="1">
      <c r="B73" s="41"/>
      <c r="L73" s="41"/>
    </row>
    <row r="74" spans="2:12" s="1" customFormat="1" ht="14.45" customHeight="1">
      <c r="B74" s="41"/>
      <c r="C74" s="63" t="s">
        <v>19</v>
      </c>
      <c r="L74" s="41"/>
    </row>
    <row r="75" spans="2:12" s="1" customFormat="1" ht="22.5" customHeight="1">
      <c r="B75" s="41"/>
      <c r="E75" s="375" t="str">
        <f>E7</f>
        <v>ZTV pro výstavbu rodinných domů K Domašínu</v>
      </c>
      <c r="F75" s="376"/>
      <c r="G75" s="376"/>
      <c r="H75" s="376"/>
      <c r="L75" s="41"/>
    </row>
    <row r="76" spans="2:12">
      <c r="B76" s="28"/>
      <c r="C76" s="63" t="s">
        <v>128</v>
      </c>
      <c r="L76" s="28"/>
    </row>
    <row r="77" spans="2:12" s="1" customFormat="1" ht="22.5" customHeight="1">
      <c r="B77" s="41"/>
      <c r="E77" s="375" t="s">
        <v>1328</v>
      </c>
      <c r="F77" s="377"/>
      <c r="G77" s="377"/>
      <c r="H77" s="377"/>
      <c r="L77" s="41"/>
    </row>
    <row r="78" spans="2:12" s="1" customFormat="1" ht="14.45" customHeight="1">
      <c r="B78" s="41"/>
      <c r="C78" s="63" t="s">
        <v>719</v>
      </c>
      <c r="L78" s="41"/>
    </row>
    <row r="79" spans="2:12" s="1" customFormat="1" ht="23.25" customHeight="1">
      <c r="B79" s="41"/>
      <c r="E79" s="348" t="str">
        <f>E11</f>
        <v>41 - hlavní řad</v>
      </c>
      <c r="F79" s="377"/>
      <c r="G79" s="377"/>
      <c r="H79" s="377"/>
      <c r="L79" s="41"/>
    </row>
    <row r="80" spans="2:12" s="1" customFormat="1" ht="6.95" customHeight="1">
      <c r="B80" s="41"/>
      <c r="L80" s="41"/>
    </row>
    <row r="81" spans="2:65" s="1" customFormat="1" ht="18" customHeight="1">
      <c r="B81" s="41"/>
      <c r="C81" s="63" t="s">
        <v>23</v>
      </c>
      <c r="F81" s="156" t="str">
        <f>F14</f>
        <v>k.ú.Studená</v>
      </c>
      <c r="I81" s="157" t="s">
        <v>25</v>
      </c>
      <c r="J81" s="67" t="str">
        <f>IF(J14="","",J14)</f>
        <v>12.4.2017</v>
      </c>
      <c r="L81" s="41"/>
    </row>
    <row r="82" spans="2:65" s="1" customFormat="1" ht="6.95" customHeight="1">
      <c r="B82" s="41"/>
      <c r="L82" s="41"/>
    </row>
    <row r="83" spans="2:65" s="1" customFormat="1">
      <c r="B83" s="41"/>
      <c r="C83" s="63" t="s">
        <v>27</v>
      </c>
      <c r="F83" s="156" t="str">
        <f>E17</f>
        <v xml:space="preserve"> </v>
      </c>
      <c r="I83" s="157" t="s">
        <v>33</v>
      </c>
      <c r="J83" s="156" t="str">
        <f>E23</f>
        <v>Ing. Marie Buzková, Jindřichův Hradec</v>
      </c>
      <c r="L83" s="41"/>
    </row>
    <row r="84" spans="2:65" s="1" customFormat="1" ht="14.45" customHeight="1">
      <c r="B84" s="41"/>
      <c r="C84" s="63" t="s">
        <v>31</v>
      </c>
      <c r="F84" s="156" t="str">
        <f>IF(E20="","",E20)</f>
        <v/>
      </c>
      <c r="L84" s="41"/>
    </row>
    <row r="85" spans="2:65" s="1" customFormat="1" ht="10.35" customHeight="1">
      <c r="B85" s="41"/>
      <c r="L85" s="41"/>
    </row>
    <row r="86" spans="2:65" s="10" customFormat="1" ht="29.25" customHeight="1">
      <c r="B86" s="158"/>
      <c r="C86" s="159" t="s">
        <v>146</v>
      </c>
      <c r="D86" s="160" t="s">
        <v>57</v>
      </c>
      <c r="E86" s="160" t="s">
        <v>53</v>
      </c>
      <c r="F86" s="160" t="s">
        <v>147</v>
      </c>
      <c r="G86" s="160" t="s">
        <v>148</v>
      </c>
      <c r="H86" s="160" t="s">
        <v>149</v>
      </c>
      <c r="I86" s="161" t="s">
        <v>150</v>
      </c>
      <c r="J86" s="160" t="s">
        <v>132</v>
      </c>
      <c r="K86" s="162" t="s">
        <v>151</v>
      </c>
      <c r="L86" s="158"/>
      <c r="M86" s="73" t="s">
        <v>152</v>
      </c>
      <c r="N86" s="74" t="s">
        <v>42</v>
      </c>
      <c r="O86" s="74" t="s">
        <v>153</v>
      </c>
      <c r="P86" s="74" t="s">
        <v>154</v>
      </c>
      <c r="Q86" s="74" t="s">
        <v>155</v>
      </c>
      <c r="R86" s="74" t="s">
        <v>156</v>
      </c>
      <c r="S86" s="74" t="s">
        <v>157</v>
      </c>
      <c r="T86" s="75" t="s">
        <v>158</v>
      </c>
    </row>
    <row r="87" spans="2:65" s="1" customFormat="1" ht="29.25" customHeight="1">
      <c r="B87" s="41"/>
      <c r="C87" s="77" t="s">
        <v>133</v>
      </c>
      <c r="J87" s="163">
        <f>BK87</f>
        <v>0</v>
      </c>
      <c r="L87" s="41"/>
      <c r="M87" s="76"/>
      <c r="N87" s="68"/>
      <c r="O87" s="68"/>
      <c r="P87" s="164">
        <f>P88</f>
        <v>0</v>
      </c>
      <c r="Q87" s="68"/>
      <c r="R87" s="164">
        <f>R88</f>
        <v>102.08987823999999</v>
      </c>
      <c r="S87" s="68"/>
      <c r="T87" s="165">
        <f>T88</f>
        <v>0.05</v>
      </c>
      <c r="AT87" s="24" t="s">
        <v>71</v>
      </c>
      <c r="AU87" s="24" t="s">
        <v>134</v>
      </c>
      <c r="BK87" s="166">
        <f>BK88</f>
        <v>0</v>
      </c>
    </row>
    <row r="88" spans="2:65" s="11" customFormat="1" ht="37.35" customHeight="1">
      <c r="B88" s="167"/>
      <c r="D88" s="168" t="s">
        <v>71</v>
      </c>
      <c r="E88" s="169" t="s">
        <v>159</v>
      </c>
      <c r="F88" s="169" t="s">
        <v>160</v>
      </c>
      <c r="I88" s="170"/>
      <c r="J88" s="171">
        <f>BK88</f>
        <v>0</v>
      </c>
      <c r="L88" s="167"/>
      <c r="M88" s="172"/>
      <c r="N88" s="173"/>
      <c r="O88" s="173"/>
      <c r="P88" s="174">
        <f>P89+P189+P198+P275</f>
        <v>0</v>
      </c>
      <c r="Q88" s="173"/>
      <c r="R88" s="174">
        <f>R89+R189+R198+R275</f>
        <v>102.08987823999999</v>
      </c>
      <c r="S88" s="173"/>
      <c r="T88" s="175">
        <f>T89+T189+T198+T275</f>
        <v>0.05</v>
      </c>
      <c r="AR88" s="168" t="s">
        <v>80</v>
      </c>
      <c r="AT88" s="176" t="s">
        <v>71</v>
      </c>
      <c r="AU88" s="176" t="s">
        <v>72</v>
      </c>
      <c r="AY88" s="168" t="s">
        <v>161</v>
      </c>
      <c r="BK88" s="177">
        <f>BK89+BK189+BK198+BK275</f>
        <v>0</v>
      </c>
    </row>
    <row r="89" spans="2:65" s="11" customFormat="1" ht="19.899999999999999" customHeight="1">
      <c r="B89" s="167"/>
      <c r="D89" s="178" t="s">
        <v>71</v>
      </c>
      <c r="E89" s="179" t="s">
        <v>80</v>
      </c>
      <c r="F89" s="179" t="s">
        <v>162</v>
      </c>
      <c r="I89" s="170"/>
      <c r="J89" s="180">
        <f>BK89</f>
        <v>0</v>
      </c>
      <c r="L89" s="167"/>
      <c r="M89" s="172"/>
      <c r="N89" s="173"/>
      <c r="O89" s="173"/>
      <c r="P89" s="174">
        <f>SUM(P90:P188)</f>
        <v>0</v>
      </c>
      <c r="Q89" s="173"/>
      <c r="R89" s="174">
        <f>SUM(R90:R188)</f>
        <v>100.22417256</v>
      </c>
      <c r="S89" s="173"/>
      <c r="T89" s="175">
        <f>SUM(T90:T188)</f>
        <v>0</v>
      </c>
      <c r="AR89" s="168" t="s">
        <v>80</v>
      </c>
      <c r="AT89" s="176" t="s">
        <v>71</v>
      </c>
      <c r="AU89" s="176" t="s">
        <v>80</v>
      </c>
      <c r="AY89" s="168" t="s">
        <v>161</v>
      </c>
      <c r="BK89" s="177">
        <f>SUM(BK90:BK188)</f>
        <v>0</v>
      </c>
    </row>
    <row r="90" spans="2:65" s="1" customFormat="1" ht="31.5" customHeight="1">
      <c r="B90" s="181"/>
      <c r="C90" s="182" t="s">
        <v>80</v>
      </c>
      <c r="D90" s="182" t="s">
        <v>163</v>
      </c>
      <c r="E90" s="183" t="s">
        <v>721</v>
      </c>
      <c r="F90" s="184" t="s">
        <v>722</v>
      </c>
      <c r="G90" s="185" t="s">
        <v>189</v>
      </c>
      <c r="H90" s="186">
        <v>94.326999999999998</v>
      </c>
      <c r="I90" s="187"/>
      <c r="J90" s="188">
        <f>ROUND(I90*H90,2)</f>
        <v>0</v>
      </c>
      <c r="K90" s="184" t="s">
        <v>167</v>
      </c>
      <c r="L90" s="41"/>
      <c r="M90" s="189" t="s">
        <v>5</v>
      </c>
      <c r="N90" s="190" t="s">
        <v>43</v>
      </c>
      <c r="O90" s="42"/>
      <c r="P90" s="191">
        <f>O90*H90</f>
        <v>0</v>
      </c>
      <c r="Q90" s="191">
        <v>0</v>
      </c>
      <c r="R90" s="191">
        <f>Q90*H90</f>
        <v>0</v>
      </c>
      <c r="S90" s="191">
        <v>0</v>
      </c>
      <c r="T90" s="192">
        <f>S90*H90</f>
        <v>0</v>
      </c>
      <c r="AR90" s="24" t="s">
        <v>168</v>
      </c>
      <c r="AT90" s="24" t="s">
        <v>163</v>
      </c>
      <c r="AU90" s="24" t="s">
        <v>83</v>
      </c>
      <c r="AY90" s="24" t="s">
        <v>161</v>
      </c>
      <c r="BE90" s="193">
        <f>IF(N90="základní",J90,0)</f>
        <v>0</v>
      </c>
      <c r="BF90" s="193">
        <f>IF(N90="snížená",J90,0)</f>
        <v>0</v>
      </c>
      <c r="BG90" s="193">
        <f>IF(N90="zákl. přenesená",J90,0)</f>
        <v>0</v>
      </c>
      <c r="BH90" s="193">
        <f>IF(N90="sníž. přenesená",J90,0)</f>
        <v>0</v>
      </c>
      <c r="BI90" s="193">
        <f>IF(N90="nulová",J90,0)</f>
        <v>0</v>
      </c>
      <c r="BJ90" s="24" t="s">
        <v>80</v>
      </c>
      <c r="BK90" s="193">
        <f>ROUND(I90*H90,2)</f>
        <v>0</v>
      </c>
      <c r="BL90" s="24" t="s">
        <v>168</v>
      </c>
      <c r="BM90" s="24" t="s">
        <v>1330</v>
      </c>
    </row>
    <row r="91" spans="2:65" s="1" customFormat="1" ht="175.5">
      <c r="B91" s="41"/>
      <c r="D91" s="194" t="s">
        <v>170</v>
      </c>
      <c r="F91" s="195" t="s">
        <v>724</v>
      </c>
      <c r="I91" s="196"/>
      <c r="L91" s="41"/>
      <c r="M91" s="197"/>
      <c r="N91" s="42"/>
      <c r="O91" s="42"/>
      <c r="P91" s="42"/>
      <c r="Q91" s="42"/>
      <c r="R91" s="42"/>
      <c r="S91" s="42"/>
      <c r="T91" s="70"/>
      <c r="AT91" s="24" t="s">
        <v>170</v>
      </c>
      <c r="AU91" s="24" t="s">
        <v>83</v>
      </c>
    </row>
    <row r="92" spans="2:65" s="12" customFormat="1" ht="13.5">
      <c r="B92" s="198"/>
      <c r="D92" s="194" t="s">
        <v>172</v>
      </c>
      <c r="E92" s="207" t="s">
        <v>5</v>
      </c>
      <c r="F92" s="208" t="s">
        <v>1331</v>
      </c>
      <c r="H92" s="209">
        <v>11.869</v>
      </c>
      <c r="I92" s="203"/>
      <c r="L92" s="198"/>
      <c r="M92" s="204"/>
      <c r="N92" s="205"/>
      <c r="O92" s="205"/>
      <c r="P92" s="205"/>
      <c r="Q92" s="205"/>
      <c r="R92" s="205"/>
      <c r="S92" s="205"/>
      <c r="T92" s="206"/>
      <c r="AT92" s="207" t="s">
        <v>172</v>
      </c>
      <c r="AU92" s="207" t="s">
        <v>83</v>
      </c>
      <c r="AV92" s="12" t="s">
        <v>83</v>
      </c>
      <c r="AW92" s="12" t="s">
        <v>35</v>
      </c>
      <c r="AX92" s="12" t="s">
        <v>72</v>
      </c>
      <c r="AY92" s="207" t="s">
        <v>161</v>
      </c>
    </row>
    <row r="93" spans="2:65" s="12" customFormat="1" ht="13.5">
      <c r="B93" s="198"/>
      <c r="D93" s="194" t="s">
        <v>172</v>
      </c>
      <c r="E93" s="207" t="s">
        <v>5</v>
      </c>
      <c r="F93" s="208" t="s">
        <v>1332</v>
      </c>
      <c r="H93" s="209">
        <v>56.997999999999998</v>
      </c>
      <c r="I93" s="203"/>
      <c r="L93" s="198"/>
      <c r="M93" s="204"/>
      <c r="N93" s="205"/>
      <c r="O93" s="205"/>
      <c r="P93" s="205"/>
      <c r="Q93" s="205"/>
      <c r="R93" s="205"/>
      <c r="S93" s="205"/>
      <c r="T93" s="206"/>
      <c r="AT93" s="207" t="s">
        <v>172</v>
      </c>
      <c r="AU93" s="207" t="s">
        <v>83</v>
      </c>
      <c r="AV93" s="12" t="s">
        <v>83</v>
      </c>
      <c r="AW93" s="12" t="s">
        <v>35</v>
      </c>
      <c r="AX93" s="12" t="s">
        <v>72</v>
      </c>
      <c r="AY93" s="207" t="s">
        <v>161</v>
      </c>
    </row>
    <row r="94" spans="2:65" s="12" customFormat="1" ht="13.5">
      <c r="B94" s="198"/>
      <c r="D94" s="194" t="s">
        <v>172</v>
      </c>
      <c r="E94" s="207" t="s">
        <v>5</v>
      </c>
      <c r="F94" s="208" t="s">
        <v>1333</v>
      </c>
      <c r="H94" s="209">
        <v>23.689</v>
      </c>
      <c r="I94" s="203"/>
      <c r="L94" s="198"/>
      <c r="M94" s="204"/>
      <c r="N94" s="205"/>
      <c r="O94" s="205"/>
      <c r="P94" s="205"/>
      <c r="Q94" s="205"/>
      <c r="R94" s="205"/>
      <c r="S94" s="205"/>
      <c r="T94" s="206"/>
      <c r="AT94" s="207" t="s">
        <v>172</v>
      </c>
      <c r="AU94" s="207" t="s">
        <v>83</v>
      </c>
      <c r="AV94" s="12" t="s">
        <v>83</v>
      </c>
      <c r="AW94" s="12" t="s">
        <v>35</v>
      </c>
      <c r="AX94" s="12" t="s">
        <v>72</v>
      </c>
      <c r="AY94" s="207" t="s">
        <v>161</v>
      </c>
    </row>
    <row r="95" spans="2:65" s="12" customFormat="1" ht="13.5">
      <c r="B95" s="198"/>
      <c r="D95" s="194" t="s">
        <v>172</v>
      </c>
      <c r="E95" s="207" t="s">
        <v>5</v>
      </c>
      <c r="F95" s="208" t="s">
        <v>1334</v>
      </c>
      <c r="H95" s="209">
        <v>22.305</v>
      </c>
      <c r="I95" s="203"/>
      <c r="L95" s="198"/>
      <c r="M95" s="204"/>
      <c r="N95" s="205"/>
      <c r="O95" s="205"/>
      <c r="P95" s="205"/>
      <c r="Q95" s="205"/>
      <c r="R95" s="205"/>
      <c r="S95" s="205"/>
      <c r="T95" s="206"/>
      <c r="AT95" s="207" t="s">
        <v>172</v>
      </c>
      <c r="AU95" s="207" t="s">
        <v>83</v>
      </c>
      <c r="AV95" s="12" t="s">
        <v>83</v>
      </c>
      <c r="AW95" s="12" t="s">
        <v>35</v>
      </c>
      <c r="AX95" s="12" t="s">
        <v>72</v>
      </c>
      <c r="AY95" s="207" t="s">
        <v>161</v>
      </c>
    </row>
    <row r="96" spans="2:65" s="12" customFormat="1" ht="13.5">
      <c r="B96" s="198"/>
      <c r="D96" s="194" t="s">
        <v>172</v>
      </c>
      <c r="E96" s="207" t="s">
        <v>5</v>
      </c>
      <c r="F96" s="208" t="s">
        <v>1335</v>
      </c>
      <c r="H96" s="209">
        <v>49.304000000000002</v>
      </c>
      <c r="I96" s="203"/>
      <c r="L96" s="198"/>
      <c r="M96" s="204"/>
      <c r="N96" s="205"/>
      <c r="O96" s="205"/>
      <c r="P96" s="205"/>
      <c r="Q96" s="205"/>
      <c r="R96" s="205"/>
      <c r="S96" s="205"/>
      <c r="T96" s="206"/>
      <c r="AT96" s="207" t="s">
        <v>172</v>
      </c>
      <c r="AU96" s="207" t="s">
        <v>83</v>
      </c>
      <c r="AV96" s="12" t="s">
        <v>83</v>
      </c>
      <c r="AW96" s="12" t="s">
        <v>35</v>
      </c>
      <c r="AX96" s="12" t="s">
        <v>72</v>
      </c>
      <c r="AY96" s="207" t="s">
        <v>161</v>
      </c>
    </row>
    <row r="97" spans="2:65" s="12" customFormat="1" ht="13.5">
      <c r="B97" s="198"/>
      <c r="D97" s="194" t="s">
        <v>172</v>
      </c>
      <c r="E97" s="207" t="s">
        <v>5</v>
      </c>
      <c r="F97" s="208" t="s">
        <v>1336</v>
      </c>
      <c r="H97" s="209">
        <v>24.488</v>
      </c>
      <c r="I97" s="203"/>
      <c r="L97" s="198"/>
      <c r="M97" s="204"/>
      <c r="N97" s="205"/>
      <c r="O97" s="205"/>
      <c r="P97" s="205"/>
      <c r="Q97" s="205"/>
      <c r="R97" s="205"/>
      <c r="S97" s="205"/>
      <c r="T97" s="206"/>
      <c r="AT97" s="207" t="s">
        <v>172</v>
      </c>
      <c r="AU97" s="207" t="s">
        <v>83</v>
      </c>
      <c r="AV97" s="12" t="s">
        <v>83</v>
      </c>
      <c r="AW97" s="12" t="s">
        <v>35</v>
      </c>
      <c r="AX97" s="12" t="s">
        <v>72</v>
      </c>
      <c r="AY97" s="207" t="s">
        <v>161</v>
      </c>
    </row>
    <row r="98" spans="2:65" s="14" customFormat="1" ht="13.5">
      <c r="B98" s="218"/>
      <c r="D98" s="194" t="s">
        <v>172</v>
      </c>
      <c r="E98" s="237" t="s">
        <v>5</v>
      </c>
      <c r="F98" s="238" t="s">
        <v>1337</v>
      </c>
      <c r="H98" s="239">
        <v>188.65299999999999</v>
      </c>
      <c r="I98" s="222"/>
      <c r="L98" s="218"/>
      <c r="M98" s="223"/>
      <c r="N98" s="224"/>
      <c r="O98" s="224"/>
      <c r="P98" s="224"/>
      <c r="Q98" s="224"/>
      <c r="R98" s="224"/>
      <c r="S98" s="224"/>
      <c r="T98" s="225"/>
      <c r="AT98" s="226" t="s">
        <v>172</v>
      </c>
      <c r="AU98" s="226" t="s">
        <v>83</v>
      </c>
      <c r="AV98" s="14" t="s">
        <v>168</v>
      </c>
      <c r="AW98" s="14" t="s">
        <v>35</v>
      </c>
      <c r="AX98" s="14" t="s">
        <v>72</v>
      </c>
      <c r="AY98" s="226" t="s">
        <v>161</v>
      </c>
    </row>
    <row r="99" spans="2:65" s="12" customFormat="1" ht="13.5">
      <c r="B99" s="198"/>
      <c r="D99" s="199" t="s">
        <v>172</v>
      </c>
      <c r="E99" s="200" t="s">
        <v>5</v>
      </c>
      <c r="F99" s="201" t="s">
        <v>1338</v>
      </c>
      <c r="H99" s="202">
        <v>94.326999999999998</v>
      </c>
      <c r="I99" s="203"/>
      <c r="L99" s="198"/>
      <c r="M99" s="204"/>
      <c r="N99" s="205"/>
      <c r="O99" s="205"/>
      <c r="P99" s="205"/>
      <c r="Q99" s="205"/>
      <c r="R99" s="205"/>
      <c r="S99" s="205"/>
      <c r="T99" s="206"/>
      <c r="AT99" s="207" t="s">
        <v>172</v>
      </c>
      <c r="AU99" s="207" t="s">
        <v>83</v>
      </c>
      <c r="AV99" s="12" t="s">
        <v>83</v>
      </c>
      <c r="AW99" s="12" t="s">
        <v>35</v>
      </c>
      <c r="AX99" s="12" t="s">
        <v>80</v>
      </c>
      <c r="AY99" s="207" t="s">
        <v>161</v>
      </c>
    </row>
    <row r="100" spans="2:65" s="1" customFormat="1" ht="31.5" customHeight="1">
      <c r="B100" s="181"/>
      <c r="C100" s="182" t="s">
        <v>83</v>
      </c>
      <c r="D100" s="182" t="s">
        <v>163</v>
      </c>
      <c r="E100" s="183" t="s">
        <v>732</v>
      </c>
      <c r="F100" s="184" t="s">
        <v>733</v>
      </c>
      <c r="G100" s="185" t="s">
        <v>189</v>
      </c>
      <c r="H100" s="186">
        <v>94.326999999999998</v>
      </c>
      <c r="I100" s="187"/>
      <c r="J100" s="188">
        <f>ROUND(I100*H100,2)</f>
        <v>0</v>
      </c>
      <c r="K100" s="184" t="s">
        <v>167</v>
      </c>
      <c r="L100" s="41"/>
      <c r="M100" s="189" t="s">
        <v>5</v>
      </c>
      <c r="N100" s="190" t="s">
        <v>43</v>
      </c>
      <c r="O100" s="42"/>
      <c r="P100" s="191">
        <f>O100*H100</f>
        <v>0</v>
      </c>
      <c r="Q100" s="191">
        <v>0</v>
      </c>
      <c r="R100" s="191">
        <f>Q100*H100</f>
        <v>0</v>
      </c>
      <c r="S100" s="191">
        <v>0</v>
      </c>
      <c r="T100" s="192">
        <f>S100*H100</f>
        <v>0</v>
      </c>
      <c r="AR100" s="24" t="s">
        <v>168</v>
      </c>
      <c r="AT100" s="24" t="s">
        <v>163</v>
      </c>
      <c r="AU100" s="24" t="s">
        <v>83</v>
      </c>
      <c r="AY100" s="24" t="s">
        <v>161</v>
      </c>
      <c r="BE100" s="193">
        <f>IF(N100="základní",J100,0)</f>
        <v>0</v>
      </c>
      <c r="BF100" s="193">
        <f>IF(N100="snížená",J100,0)</f>
        <v>0</v>
      </c>
      <c r="BG100" s="193">
        <f>IF(N100="zákl. přenesená",J100,0)</f>
        <v>0</v>
      </c>
      <c r="BH100" s="193">
        <f>IF(N100="sníž. přenesená",J100,0)</f>
        <v>0</v>
      </c>
      <c r="BI100" s="193">
        <f>IF(N100="nulová",J100,0)</f>
        <v>0</v>
      </c>
      <c r="BJ100" s="24" t="s">
        <v>80</v>
      </c>
      <c r="BK100" s="193">
        <f>ROUND(I100*H100,2)</f>
        <v>0</v>
      </c>
      <c r="BL100" s="24" t="s">
        <v>168</v>
      </c>
      <c r="BM100" s="24" t="s">
        <v>1339</v>
      </c>
    </row>
    <row r="101" spans="2:65" s="1" customFormat="1" ht="175.5">
      <c r="B101" s="41"/>
      <c r="D101" s="194" t="s">
        <v>170</v>
      </c>
      <c r="F101" s="195" t="s">
        <v>724</v>
      </c>
      <c r="I101" s="196"/>
      <c r="L101" s="41"/>
      <c r="M101" s="197"/>
      <c r="N101" s="42"/>
      <c r="O101" s="42"/>
      <c r="P101" s="42"/>
      <c r="Q101" s="42"/>
      <c r="R101" s="42"/>
      <c r="S101" s="42"/>
      <c r="T101" s="70"/>
      <c r="AT101" s="24" t="s">
        <v>170</v>
      </c>
      <c r="AU101" s="24" t="s">
        <v>83</v>
      </c>
    </row>
    <row r="102" spans="2:65" s="12" customFormat="1" ht="13.5">
      <c r="B102" s="198"/>
      <c r="D102" s="194" t="s">
        <v>172</v>
      </c>
      <c r="E102" s="207" t="s">
        <v>5</v>
      </c>
      <c r="F102" s="208" t="s">
        <v>1331</v>
      </c>
      <c r="H102" s="209">
        <v>11.869</v>
      </c>
      <c r="I102" s="203"/>
      <c r="L102" s="198"/>
      <c r="M102" s="204"/>
      <c r="N102" s="205"/>
      <c r="O102" s="205"/>
      <c r="P102" s="205"/>
      <c r="Q102" s="205"/>
      <c r="R102" s="205"/>
      <c r="S102" s="205"/>
      <c r="T102" s="206"/>
      <c r="AT102" s="207" t="s">
        <v>172</v>
      </c>
      <c r="AU102" s="207" t="s">
        <v>83</v>
      </c>
      <c r="AV102" s="12" t="s">
        <v>83</v>
      </c>
      <c r="AW102" s="12" t="s">
        <v>35</v>
      </c>
      <c r="AX102" s="12" t="s">
        <v>72</v>
      </c>
      <c r="AY102" s="207" t="s">
        <v>161</v>
      </c>
    </row>
    <row r="103" spans="2:65" s="12" customFormat="1" ht="13.5">
      <c r="B103" s="198"/>
      <c r="D103" s="194" t="s">
        <v>172</v>
      </c>
      <c r="E103" s="207" t="s">
        <v>5</v>
      </c>
      <c r="F103" s="208" t="s">
        <v>1332</v>
      </c>
      <c r="H103" s="209">
        <v>56.997999999999998</v>
      </c>
      <c r="I103" s="203"/>
      <c r="L103" s="198"/>
      <c r="M103" s="204"/>
      <c r="N103" s="205"/>
      <c r="O103" s="205"/>
      <c r="P103" s="205"/>
      <c r="Q103" s="205"/>
      <c r="R103" s="205"/>
      <c r="S103" s="205"/>
      <c r="T103" s="206"/>
      <c r="AT103" s="207" t="s">
        <v>172</v>
      </c>
      <c r="AU103" s="207" t="s">
        <v>83</v>
      </c>
      <c r="AV103" s="12" t="s">
        <v>83</v>
      </c>
      <c r="AW103" s="12" t="s">
        <v>35</v>
      </c>
      <c r="AX103" s="12" t="s">
        <v>72</v>
      </c>
      <c r="AY103" s="207" t="s">
        <v>161</v>
      </c>
    </row>
    <row r="104" spans="2:65" s="12" customFormat="1" ht="13.5">
      <c r="B104" s="198"/>
      <c r="D104" s="194" t="s">
        <v>172</v>
      </c>
      <c r="E104" s="207" t="s">
        <v>5</v>
      </c>
      <c r="F104" s="208" t="s">
        <v>1333</v>
      </c>
      <c r="H104" s="209">
        <v>23.689</v>
      </c>
      <c r="I104" s="203"/>
      <c r="L104" s="198"/>
      <c r="M104" s="204"/>
      <c r="N104" s="205"/>
      <c r="O104" s="205"/>
      <c r="P104" s="205"/>
      <c r="Q104" s="205"/>
      <c r="R104" s="205"/>
      <c r="S104" s="205"/>
      <c r="T104" s="206"/>
      <c r="AT104" s="207" t="s">
        <v>172</v>
      </c>
      <c r="AU104" s="207" t="s">
        <v>83</v>
      </c>
      <c r="AV104" s="12" t="s">
        <v>83</v>
      </c>
      <c r="AW104" s="12" t="s">
        <v>35</v>
      </c>
      <c r="AX104" s="12" t="s">
        <v>72</v>
      </c>
      <c r="AY104" s="207" t="s">
        <v>161</v>
      </c>
    </row>
    <row r="105" spans="2:65" s="12" customFormat="1" ht="13.5">
      <c r="B105" s="198"/>
      <c r="D105" s="194" t="s">
        <v>172</v>
      </c>
      <c r="E105" s="207" t="s">
        <v>5</v>
      </c>
      <c r="F105" s="208" t="s">
        <v>1334</v>
      </c>
      <c r="H105" s="209">
        <v>22.305</v>
      </c>
      <c r="I105" s="203"/>
      <c r="L105" s="198"/>
      <c r="M105" s="204"/>
      <c r="N105" s="205"/>
      <c r="O105" s="205"/>
      <c r="P105" s="205"/>
      <c r="Q105" s="205"/>
      <c r="R105" s="205"/>
      <c r="S105" s="205"/>
      <c r="T105" s="206"/>
      <c r="AT105" s="207" t="s">
        <v>172</v>
      </c>
      <c r="AU105" s="207" t="s">
        <v>83</v>
      </c>
      <c r="AV105" s="12" t="s">
        <v>83</v>
      </c>
      <c r="AW105" s="12" t="s">
        <v>35</v>
      </c>
      <c r="AX105" s="12" t="s">
        <v>72</v>
      </c>
      <c r="AY105" s="207" t="s">
        <v>161</v>
      </c>
    </row>
    <row r="106" spans="2:65" s="12" customFormat="1" ht="13.5">
      <c r="B106" s="198"/>
      <c r="D106" s="194" t="s">
        <v>172</v>
      </c>
      <c r="E106" s="207" t="s">
        <v>5</v>
      </c>
      <c r="F106" s="208" t="s">
        <v>1335</v>
      </c>
      <c r="H106" s="209">
        <v>49.304000000000002</v>
      </c>
      <c r="I106" s="203"/>
      <c r="L106" s="198"/>
      <c r="M106" s="204"/>
      <c r="N106" s="205"/>
      <c r="O106" s="205"/>
      <c r="P106" s="205"/>
      <c r="Q106" s="205"/>
      <c r="R106" s="205"/>
      <c r="S106" s="205"/>
      <c r="T106" s="206"/>
      <c r="AT106" s="207" t="s">
        <v>172</v>
      </c>
      <c r="AU106" s="207" t="s">
        <v>83</v>
      </c>
      <c r="AV106" s="12" t="s">
        <v>83</v>
      </c>
      <c r="AW106" s="12" t="s">
        <v>35</v>
      </c>
      <c r="AX106" s="12" t="s">
        <v>72</v>
      </c>
      <c r="AY106" s="207" t="s">
        <v>161</v>
      </c>
    </row>
    <row r="107" spans="2:65" s="12" customFormat="1" ht="13.5">
      <c r="B107" s="198"/>
      <c r="D107" s="194" t="s">
        <v>172</v>
      </c>
      <c r="E107" s="207" t="s">
        <v>5</v>
      </c>
      <c r="F107" s="208" t="s">
        <v>1336</v>
      </c>
      <c r="H107" s="209">
        <v>24.488</v>
      </c>
      <c r="I107" s="203"/>
      <c r="L107" s="198"/>
      <c r="M107" s="204"/>
      <c r="N107" s="205"/>
      <c r="O107" s="205"/>
      <c r="P107" s="205"/>
      <c r="Q107" s="205"/>
      <c r="R107" s="205"/>
      <c r="S107" s="205"/>
      <c r="T107" s="206"/>
      <c r="AT107" s="207" t="s">
        <v>172</v>
      </c>
      <c r="AU107" s="207" t="s">
        <v>83</v>
      </c>
      <c r="AV107" s="12" t="s">
        <v>83</v>
      </c>
      <c r="AW107" s="12" t="s">
        <v>35</v>
      </c>
      <c r="AX107" s="12" t="s">
        <v>72</v>
      </c>
      <c r="AY107" s="207" t="s">
        <v>161</v>
      </c>
    </row>
    <row r="108" spans="2:65" s="14" customFormat="1" ht="13.5">
      <c r="B108" s="218"/>
      <c r="D108" s="194" t="s">
        <v>172</v>
      </c>
      <c r="E108" s="237" t="s">
        <v>5</v>
      </c>
      <c r="F108" s="238" t="s">
        <v>1337</v>
      </c>
      <c r="H108" s="239">
        <v>188.65299999999999</v>
      </c>
      <c r="I108" s="222"/>
      <c r="L108" s="218"/>
      <c r="M108" s="223"/>
      <c r="N108" s="224"/>
      <c r="O108" s="224"/>
      <c r="P108" s="224"/>
      <c r="Q108" s="224"/>
      <c r="R108" s="224"/>
      <c r="S108" s="224"/>
      <c r="T108" s="225"/>
      <c r="AT108" s="226" t="s">
        <v>172</v>
      </c>
      <c r="AU108" s="226" t="s">
        <v>83</v>
      </c>
      <c r="AV108" s="14" t="s">
        <v>168</v>
      </c>
      <c r="AW108" s="14" t="s">
        <v>35</v>
      </c>
      <c r="AX108" s="14" t="s">
        <v>72</v>
      </c>
      <c r="AY108" s="226" t="s">
        <v>161</v>
      </c>
    </row>
    <row r="109" spans="2:65" s="12" customFormat="1" ht="13.5">
      <c r="B109" s="198"/>
      <c r="D109" s="199" t="s">
        <v>172</v>
      </c>
      <c r="E109" s="200" t="s">
        <v>5</v>
      </c>
      <c r="F109" s="201" t="s">
        <v>1338</v>
      </c>
      <c r="H109" s="202">
        <v>94.326999999999998</v>
      </c>
      <c r="I109" s="203"/>
      <c r="L109" s="198"/>
      <c r="M109" s="204"/>
      <c r="N109" s="205"/>
      <c r="O109" s="205"/>
      <c r="P109" s="205"/>
      <c r="Q109" s="205"/>
      <c r="R109" s="205"/>
      <c r="S109" s="205"/>
      <c r="T109" s="206"/>
      <c r="AT109" s="207" t="s">
        <v>172</v>
      </c>
      <c r="AU109" s="207" t="s">
        <v>83</v>
      </c>
      <c r="AV109" s="12" t="s">
        <v>83</v>
      </c>
      <c r="AW109" s="12" t="s">
        <v>35</v>
      </c>
      <c r="AX109" s="12" t="s">
        <v>80</v>
      </c>
      <c r="AY109" s="207" t="s">
        <v>161</v>
      </c>
    </row>
    <row r="110" spans="2:65" s="1" customFormat="1" ht="31.5" customHeight="1">
      <c r="B110" s="181"/>
      <c r="C110" s="182" t="s">
        <v>180</v>
      </c>
      <c r="D110" s="182" t="s">
        <v>163</v>
      </c>
      <c r="E110" s="183" t="s">
        <v>735</v>
      </c>
      <c r="F110" s="184" t="s">
        <v>736</v>
      </c>
      <c r="G110" s="185" t="s">
        <v>189</v>
      </c>
      <c r="H110" s="186">
        <v>94.326999999999998</v>
      </c>
      <c r="I110" s="187"/>
      <c r="J110" s="188">
        <f>ROUND(I110*H110,2)</f>
        <v>0</v>
      </c>
      <c r="K110" s="184" t="s">
        <v>167</v>
      </c>
      <c r="L110" s="41"/>
      <c r="M110" s="189" t="s">
        <v>5</v>
      </c>
      <c r="N110" s="190" t="s">
        <v>43</v>
      </c>
      <c r="O110" s="42"/>
      <c r="P110" s="191">
        <f>O110*H110</f>
        <v>0</v>
      </c>
      <c r="Q110" s="191">
        <v>0</v>
      </c>
      <c r="R110" s="191">
        <f>Q110*H110</f>
        <v>0</v>
      </c>
      <c r="S110" s="191">
        <v>0</v>
      </c>
      <c r="T110" s="192">
        <f>S110*H110</f>
        <v>0</v>
      </c>
      <c r="AR110" s="24" t="s">
        <v>168</v>
      </c>
      <c r="AT110" s="24" t="s">
        <v>163</v>
      </c>
      <c r="AU110" s="24" t="s">
        <v>83</v>
      </c>
      <c r="AY110" s="24" t="s">
        <v>161</v>
      </c>
      <c r="BE110" s="193">
        <f>IF(N110="základní",J110,0)</f>
        <v>0</v>
      </c>
      <c r="BF110" s="193">
        <f>IF(N110="snížená",J110,0)</f>
        <v>0</v>
      </c>
      <c r="BG110" s="193">
        <f>IF(N110="zákl. přenesená",J110,0)</f>
        <v>0</v>
      </c>
      <c r="BH110" s="193">
        <f>IF(N110="sníž. přenesená",J110,0)</f>
        <v>0</v>
      </c>
      <c r="BI110" s="193">
        <f>IF(N110="nulová",J110,0)</f>
        <v>0</v>
      </c>
      <c r="BJ110" s="24" t="s">
        <v>80</v>
      </c>
      <c r="BK110" s="193">
        <f>ROUND(I110*H110,2)</f>
        <v>0</v>
      </c>
      <c r="BL110" s="24" t="s">
        <v>168</v>
      </c>
      <c r="BM110" s="24" t="s">
        <v>1340</v>
      </c>
    </row>
    <row r="111" spans="2:65" s="1" customFormat="1" ht="175.5">
      <c r="B111" s="41"/>
      <c r="D111" s="194" t="s">
        <v>170</v>
      </c>
      <c r="F111" s="195" t="s">
        <v>724</v>
      </c>
      <c r="I111" s="196"/>
      <c r="L111" s="41"/>
      <c r="M111" s="197"/>
      <c r="N111" s="42"/>
      <c r="O111" s="42"/>
      <c r="P111" s="42"/>
      <c r="Q111" s="42"/>
      <c r="R111" s="42"/>
      <c r="S111" s="42"/>
      <c r="T111" s="70"/>
      <c r="AT111" s="24" t="s">
        <v>170</v>
      </c>
      <c r="AU111" s="24" t="s">
        <v>83</v>
      </c>
    </row>
    <row r="112" spans="2:65" s="12" customFormat="1" ht="13.5">
      <c r="B112" s="198"/>
      <c r="D112" s="194" t="s">
        <v>172</v>
      </c>
      <c r="E112" s="207" t="s">
        <v>5</v>
      </c>
      <c r="F112" s="208" t="s">
        <v>1331</v>
      </c>
      <c r="H112" s="209">
        <v>11.869</v>
      </c>
      <c r="I112" s="203"/>
      <c r="L112" s="198"/>
      <c r="M112" s="204"/>
      <c r="N112" s="205"/>
      <c r="O112" s="205"/>
      <c r="P112" s="205"/>
      <c r="Q112" s="205"/>
      <c r="R112" s="205"/>
      <c r="S112" s="205"/>
      <c r="T112" s="206"/>
      <c r="AT112" s="207" t="s">
        <v>172</v>
      </c>
      <c r="AU112" s="207" t="s">
        <v>83</v>
      </c>
      <c r="AV112" s="12" t="s">
        <v>83</v>
      </c>
      <c r="AW112" s="12" t="s">
        <v>35</v>
      </c>
      <c r="AX112" s="12" t="s">
        <v>72</v>
      </c>
      <c r="AY112" s="207" t="s">
        <v>161</v>
      </c>
    </row>
    <row r="113" spans="2:65" s="12" customFormat="1" ht="13.5">
      <c r="B113" s="198"/>
      <c r="D113" s="194" t="s">
        <v>172</v>
      </c>
      <c r="E113" s="207" t="s">
        <v>5</v>
      </c>
      <c r="F113" s="208" t="s">
        <v>1332</v>
      </c>
      <c r="H113" s="209">
        <v>56.997999999999998</v>
      </c>
      <c r="I113" s="203"/>
      <c r="L113" s="198"/>
      <c r="M113" s="204"/>
      <c r="N113" s="205"/>
      <c r="O113" s="205"/>
      <c r="P113" s="205"/>
      <c r="Q113" s="205"/>
      <c r="R113" s="205"/>
      <c r="S113" s="205"/>
      <c r="T113" s="206"/>
      <c r="AT113" s="207" t="s">
        <v>172</v>
      </c>
      <c r="AU113" s="207" t="s">
        <v>83</v>
      </c>
      <c r="AV113" s="12" t="s">
        <v>83</v>
      </c>
      <c r="AW113" s="12" t="s">
        <v>35</v>
      </c>
      <c r="AX113" s="12" t="s">
        <v>72</v>
      </c>
      <c r="AY113" s="207" t="s">
        <v>161</v>
      </c>
    </row>
    <row r="114" spans="2:65" s="12" customFormat="1" ht="13.5">
      <c r="B114" s="198"/>
      <c r="D114" s="194" t="s">
        <v>172</v>
      </c>
      <c r="E114" s="207" t="s">
        <v>5</v>
      </c>
      <c r="F114" s="208" t="s">
        <v>1333</v>
      </c>
      <c r="H114" s="209">
        <v>23.689</v>
      </c>
      <c r="I114" s="203"/>
      <c r="L114" s="198"/>
      <c r="M114" s="204"/>
      <c r="N114" s="205"/>
      <c r="O114" s="205"/>
      <c r="P114" s="205"/>
      <c r="Q114" s="205"/>
      <c r="R114" s="205"/>
      <c r="S114" s="205"/>
      <c r="T114" s="206"/>
      <c r="AT114" s="207" t="s">
        <v>172</v>
      </c>
      <c r="AU114" s="207" t="s">
        <v>83</v>
      </c>
      <c r="AV114" s="12" t="s">
        <v>83</v>
      </c>
      <c r="AW114" s="12" t="s">
        <v>35</v>
      </c>
      <c r="AX114" s="12" t="s">
        <v>72</v>
      </c>
      <c r="AY114" s="207" t="s">
        <v>161</v>
      </c>
    </row>
    <row r="115" spans="2:65" s="12" customFormat="1" ht="13.5">
      <c r="B115" s="198"/>
      <c r="D115" s="194" t="s">
        <v>172</v>
      </c>
      <c r="E115" s="207" t="s">
        <v>5</v>
      </c>
      <c r="F115" s="208" t="s">
        <v>1334</v>
      </c>
      <c r="H115" s="209">
        <v>22.305</v>
      </c>
      <c r="I115" s="203"/>
      <c r="L115" s="198"/>
      <c r="M115" s="204"/>
      <c r="N115" s="205"/>
      <c r="O115" s="205"/>
      <c r="P115" s="205"/>
      <c r="Q115" s="205"/>
      <c r="R115" s="205"/>
      <c r="S115" s="205"/>
      <c r="T115" s="206"/>
      <c r="AT115" s="207" t="s">
        <v>172</v>
      </c>
      <c r="AU115" s="207" t="s">
        <v>83</v>
      </c>
      <c r="AV115" s="12" t="s">
        <v>83</v>
      </c>
      <c r="AW115" s="12" t="s">
        <v>35</v>
      </c>
      <c r="AX115" s="12" t="s">
        <v>72</v>
      </c>
      <c r="AY115" s="207" t="s">
        <v>161</v>
      </c>
    </row>
    <row r="116" spans="2:65" s="12" customFormat="1" ht="13.5">
      <c r="B116" s="198"/>
      <c r="D116" s="194" t="s">
        <v>172</v>
      </c>
      <c r="E116" s="207" t="s">
        <v>5</v>
      </c>
      <c r="F116" s="208" t="s">
        <v>1335</v>
      </c>
      <c r="H116" s="209">
        <v>49.304000000000002</v>
      </c>
      <c r="I116" s="203"/>
      <c r="L116" s="198"/>
      <c r="M116" s="204"/>
      <c r="N116" s="205"/>
      <c r="O116" s="205"/>
      <c r="P116" s="205"/>
      <c r="Q116" s="205"/>
      <c r="R116" s="205"/>
      <c r="S116" s="205"/>
      <c r="T116" s="206"/>
      <c r="AT116" s="207" t="s">
        <v>172</v>
      </c>
      <c r="AU116" s="207" t="s">
        <v>83</v>
      </c>
      <c r="AV116" s="12" t="s">
        <v>83</v>
      </c>
      <c r="AW116" s="12" t="s">
        <v>35</v>
      </c>
      <c r="AX116" s="12" t="s">
        <v>72</v>
      </c>
      <c r="AY116" s="207" t="s">
        <v>161</v>
      </c>
    </row>
    <row r="117" spans="2:65" s="12" customFormat="1" ht="13.5">
      <c r="B117" s="198"/>
      <c r="D117" s="194" t="s">
        <v>172</v>
      </c>
      <c r="E117" s="207" t="s">
        <v>5</v>
      </c>
      <c r="F117" s="208" t="s">
        <v>1336</v>
      </c>
      <c r="H117" s="209">
        <v>24.488</v>
      </c>
      <c r="I117" s="203"/>
      <c r="L117" s="198"/>
      <c r="M117" s="204"/>
      <c r="N117" s="205"/>
      <c r="O117" s="205"/>
      <c r="P117" s="205"/>
      <c r="Q117" s="205"/>
      <c r="R117" s="205"/>
      <c r="S117" s="205"/>
      <c r="T117" s="206"/>
      <c r="AT117" s="207" t="s">
        <v>172</v>
      </c>
      <c r="AU117" s="207" t="s">
        <v>83</v>
      </c>
      <c r="AV117" s="12" t="s">
        <v>83</v>
      </c>
      <c r="AW117" s="12" t="s">
        <v>35</v>
      </c>
      <c r="AX117" s="12" t="s">
        <v>72</v>
      </c>
      <c r="AY117" s="207" t="s">
        <v>161</v>
      </c>
    </row>
    <row r="118" spans="2:65" s="14" customFormat="1" ht="13.5">
      <c r="B118" s="218"/>
      <c r="D118" s="194" t="s">
        <v>172</v>
      </c>
      <c r="E118" s="237" t="s">
        <v>5</v>
      </c>
      <c r="F118" s="238" t="s">
        <v>1337</v>
      </c>
      <c r="H118" s="239">
        <v>188.65299999999999</v>
      </c>
      <c r="I118" s="222"/>
      <c r="L118" s="218"/>
      <c r="M118" s="223"/>
      <c r="N118" s="224"/>
      <c r="O118" s="224"/>
      <c r="P118" s="224"/>
      <c r="Q118" s="224"/>
      <c r="R118" s="224"/>
      <c r="S118" s="224"/>
      <c r="T118" s="225"/>
      <c r="AT118" s="226" t="s">
        <v>172</v>
      </c>
      <c r="AU118" s="226" t="s">
        <v>83</v>
      </c>
      <c r="AV118" s="14" t="s">
        <v>168</v>
      </c>
      <c r="AW118" s="14" t="s">
        <v>35</v>
      </c>
      <c r="AX118" s="14" t="s">
        <v>72</v>
      </c>
      <c r="AY118" s="226" t="s">
        <v>161</v>
      </c>
    </row>
    <row r="119" spans="2:65" s="12" customFormat="1" ht="13.5">
      <c r="B119" s="198"/>
      <c r="D119" s="199" t="s">
        <v>172</v>
      </c>
      <c r="E119" s="200" t="s">
        <v>5</v>
      </c>
      <c r="F119" s="201" t="s">
        <v>1338</v>
      </c>
      <c r="H119" s="202">
        <v>94.326999999999998</v>
      </c>
      <c r="I119" s="203"/>
      <c r="L119" s="198"/>
      <c r="M119" s="204"/>
      <c r="N119" s="205"/>
      <c r="O119" s="205"/>
      <c r="P119" s="205"/>
      <c r="Q119" s="205"/>
      <c r="R119" s="205"/>
      <c r="S119" s="205"/>
      <c r="T119" s="206"/>
      <c r="AT119" s="207" t="s">
        <v>172</v>
      </c>
      <c r="AU119" s="207" t="s">
        <v>83</v>
      </c>
      <c r="AV119" s="12" t="s">
        <v>83</v>
      </c>
      <c r="AW119" s="12" t="s">
        <v>35</v>
      </c>
      <c r="AX119" s="12" t="s">
        <v>80</v>
      </c>
      <c r="AY119" s="207" t="s">
        <v>161</v>
      </c>
    </row>
    <row r="120" spans="2:65" s="1" customFormat="1" ht="31.5" customHeight="1">
      <c r="B120" s="181"/>
      <c r="C120" s="182" t="s">
        <v>168</v>
      </c>
      <c r="D120" s="182" t="s">
        <v>163</v>
      </c>
      <c r="E120" s="183" t="s">
        <v>738</v>
      </c>
      <c r="F120" s="184" t="s">
        <v>739</v>
      </c>
      <c r="G120" s="185" t="s">
        <v>189</v>
      </c>
      <c r="H120" s="186">
        <v>94.326999999999998</v>
      </c>
      <c r="I120" s="187"/>
      <c r="J120" s="188">
        <f>ROUND(I120*H120,2)</f>
        <v>0</v>
      </c>
      <c r="K120" s="184" t="s">
        <v>167</v>
      </c>
      <c r="L120" s="41"/>
      <c r="M120" s="189" t="s">
        <v>5</v>
      </c>
      <c r="N120" s="190" t="s">
        <v>43</v>
      </c>
      <c r="O120" s="42"/>
      <c r="P120" s="191">
        <f>O120*H120</f>
        <v>0</v>
      </c>
      <c r="Q120" s="191">
        <v>0</v>
      </c>
      <c r="R120" s="191">
        <f>Q120*H120</f>
        <v>0</v>
      </c>
      <c r="S120" s="191">
        <v>0</v>
      </c>
      <c r="T120" s="192">
        <f>S120*H120</f>
        <v>0</v>
      </c>
      <c r="AR120" s="24" t="s">
        <v>168</v>
      </c>
      <c r="AT120" s="24" t="s">
        <v>163</v>
      </c>
      <c r="AU120" s="24" t="s">
        <v>83</v>
      </c>
      <c r="AY120" s="24" t="s">
        <v>161</v>
      </c>
      <c r="BE120" s="193">
        <f>IF(N120="základní",J120,0)</f>
        <v>0</v>
      </c>
      <c r="BF120" s="193">
        <f>IF(N120="snížená",J120,0)</f>
        <v>0</v>
      </c>
      <c r="BG120" s="193">
        <f>IF(N120="zákl. přenesená",J120,0)</f>
        <v>0</v>
      </c>
      <c r="BH120" s="193">
        <f>IF(N120="sníž. přenesená",J120,0)</f>
        <v>0</v>
      </c>
      <c r="BI120" s="193">
        <f>IF(N120="nulová",J120,0)</f>
        <v>0</v>
      </c>
      <c r="BJ120" s="24" t="s">
        <v>80</v>
      </c>
      <c r="BK120" s="193">
        <f>ROUND(I120*H120,2)</f>
        <v>0</v>
      </c>
      <c r="BL120" s="24" t="s">
        <v>168</v>
      </c>
      <c r="BM120" s="24" t="s">
        <v>1341</v>
      </c>
    </row>
    <row r="121" spans="2:65" s="1" customFormat="1" ht="175.5">
      <c r="B121" s="41"/>
      <c r="D121" s="194" t="s">
        <v>170</v>
      </c>
      <c r="F121" s="195" t="s">
        <v>724</v>
      </c>
      <c r="I121" s="196"/>
      <c r="L121" s="41"/>
      <c r="M121" s="197"/>
      <c r="N121" s="42"/>
      <c r="O121" s="42"/>
      <c r="P121" s="42"/>
      <c r="Q121" s="42"/>
      <c r="R121" s="42"/>
      <c r="S121" s="42"/>
      <c r="T121" s="70"/>
      <c r="AT121" s="24" t="s">
        <v>170</v>
      </c>
      <c r="AU121" s="24" t="s">
        <v>83</v>
      </c>
    </row>
    <row r="122" spans="2:65" s="12" customFormat="1" ht="13.5">
      <c r="B122" s="198"/>
      <c r="D122" s="194" t="s">
        <v>172</v>
      </c>
      <c r="E122" s="207" t="s">
        <v>5</v>
      </c>
      <c r="F122" s="208" t="s">
        <v>1331</v>
      </c>
      <c r="H122" s="209">
        <v>11.869</v>
      </c>
      <c r="I122" s="203"/>
      <c r="L122" s="198"/>
      <c r="M122" s="204"/>
      <c r="N122" s="205"/>
      <c r="O122" s="205"/>
      <c r="P122" s="205"/>
      <c r="Q122" s="205"/>
      <c r="R122" s="205"/>
      <c r="S122" s="205"/>
      <c r="T122" s="206"/>
      <c r="AT122" s="207" t="s">
        <v>172</v>
      </c>
      <c r="AU122" s="207" t="s">
        <v>83</v>
      </c>
      <c r="AV122" s="12" t="s">
        <v>83</v>
      </c>
      <c r="AW122" s="12" t="s">
        <v>35</v>
      </c>
      <c r="AX122" s="12" t="s">
        <v>72</v>
      </c>
      <c r="AY122" s="207" t="s">
        <v>161</v>
      </c>
    </row>
    <row r="123" spans="2:65" s="12" customFormat="1" ht="13.5">
      <c r="B123" s="198"/>
      <c r="D123" s="194" t="s">
        <v>172</v>
      </c>
      <c r="E123" s="207" t="s">
        <v>5</v>
      </c>
      <c r="F123" s="208" t="s">
        <v>1332</v>
      </c>
      <c r="H123" s="209">
        <v>56.997999999999998</v>
      </c>
      <c r="I123" s="203"/>
      <c r="L123" s="198"/>
      <c r="M123" s="204"/>
      <c r="N123" s="205"/>
      <c r="O123" s="205"/>
      <c r="P123" s="205"/>
      <c r="Q123" s="205"/>
      <c r="R123" s="205"/>
      <c r="S123" s="205"/>
      <c r="T123" s="206"/>
      <c r="AT123" s="207" t="s">
        <v>172</v>
      </c>
      <c r="AU123" s="207" t="s">
        <v>83</v>
      </c>
      <c r="AV123" s="12" t="s">
        <v>83</v>
      </c>
      <c r="AW123" s="12" t="s">
        <v>35</v>
      </c>
      <c r="AX123" s="12" t="s">
        <v>72</v>
      </c>
      <c r="AY123" s="207" t="s">
        <v>161</v>
      </c>
    </row>
    <row r="124" spans="2:65" s="12" customFormat="1" ht="13.5">
      <c r="B124" s="198"/>
      <c r="D124" s="194" t="s">
        <v>172</v>
      </c>
      <c r="E124" s="207" t="s">
        <v>5</v>
      </c>
      <c r="F124" s="208" t="s">
        <v>1333</v>
      </c>
      <c r="H124" s="209">
        <v>23.689</v>
      </c>
      <c r="I124" s="203"/>
      <c r="L124" s="198"/>
      <c r="M124" s="204"/>
      <c r="N124" s="205"/>
      <c r="O124" s="205"/>
      <c r="P124" s="205"/>
      <c r="Q124" s="205"/>
      <c r="R124" s="205"/>
      <c r="S124" s="205"/>
      <c r="T124" s="206"/>
      <c r="AT124" s="207" t="s">
        <v>172</v>
      </c>
      <c r="AU124" s="207" t="s">
        <v>83</v>
      </c>
      <c r="AV124" s="12" t="s">
        <v>83</v>
      </c>
      <c r="AW124" s="12" t="s">
        <v>35</v>
      </c>
      <c r="AX124" s="12" t="s">
        <v>72</v>
      </c>
      <c r="AY124" s="207" t="s">
        <v>161</v>
      </c>
    </row>
    <row r="125" spans="2:65" s="12" customFormat="1" ht="13.5">
      <c r="B125" s="198"/>
      <c r="D125" s="194" t="s">
        <v>172</v>
      </c>
      <c r="E125" s="207" t="s">
        <v>5</v>
      </c>
      <c r="F125" s="208" t="s">
        <v>1334</v>
      </c>
      <c r="H125" s="209">
        <v>22.305</v>
      </c>
      <c r="I125" s="203"/>
      <c r="L125" s="198"/>
      <c r="M125" s="204"/>
      <c r="N125" s="205"/>
      <c r="O125" s="205"/>
      <c r="P125" s="205"/>
      <c r="Q125" s="205"/>
      <c r="R125" s="205"/>
      <c r="S125" s="205"/>
      <c r="T125" s="206"/>
      <c r="AT125" s="207" t="s">
        <v>172</v>
      </c>
      <c r="AU125" s="207" t="s">
        <v>83</v>
      </c>
      <c r="AV125" s="12" t="s">
        <v>83</v>
      </c>
      <c r="AW125" s="12" t="s">
        <v>35</v>
      </c>
      <c r="AX125" s="12" t="s">
        <v>72</v>
      </c>
      <c r="AY125" s="207" t="s">
        <v>161</v>
      </c>
    </row>
    <row r="126" spans="2:65" s="12" customFormat="1" ht="13.5">
      <c r="B126" s="198"/>
      <c r="D126" s="194" t="s">
        <v>172</v>
      </c>
      <c r="E126" s="207" t="s">
        <v>5</v>
      </c>
      <c r="F126" s="208" t="s">
        <v>1335</v>
      </c>
      <c r="H126" s="209">
        <v>49.304000000000002</v>
      </c>
      <c r="I126" s="203"/>
      <c r="L126" s="198"/>
      <c r="M126" s="204"/>
      <c r="N126" s="205"/>
      <c r="O126" s="205"/>
      <c r="P126" s="205"/>
      <c r="Q126" s="205"/>
      <c r="R126" s="205"/>
      <c r="S126" s="205"/>
      <c r="T126" s="206"/>
      <c r="AT126" s="207" t="s">
        <v>172</v>
      </c>
      <c r="AU126" s="207" t="s">
        <v>83</v>
      </c>
      <c r="AV126" s="12" t="s">
        <v>83</v>
      </c>
      <c r="AW126" s="12" t="s">
        <v>35</v>
      </c>
      <c r="AX126" s="12" t="s">
        <v>72</v>
      </c>
      <c r="AY126" s="207" t="s">
        <v>161</v>
      </c>
    </row>
    <row r="127" spans="2:65" s="12" customFormat="1" ht="13.5">
      <c r="B127" s="198"/>
      <c r="D127" s="194" t="s">
        <v>172</v>
      </c>
      <c r="E127" s="207" t="s">
        <v>5</v>
      </c>
      <c r="F127" s="208" t="s">
        <v>1336</v>
      </c>
      <c r="H127" s="209">
        <v>24.488</v>
      </c>
      <c r="I127" s="203"/>
      <c r="L127" s="198"/>
      <c r="M127" s="204"/>
      <c r="N127" s="205"/>
      <c r="O127" s="205"/>
      <c r="P127" s="205"/>
      <c r="Q127" s="205"/>
      <c r="R127" s="205"/>
      <c r="S127" s="205"/>
      <c r="T127" s="206"/>
      <c r="AT127" s="207" t="s">
        <v>172</v>
      </c>
      <c r="AU127" s="207" t="s">
        <v>83</v>
      </c>
      <c r="AV127" s="12" t="s">
        <v>83</v>
      </c>
      <c r="AW127" s="12" t="s">
        <v>35</v>
      </c>
      <c r="AX127" s="12" t="s">
        <v>72</v>
      </c>
      <c r="AY127" s="207" t="s">
        <v>161</v>
      </c>
    </row>
    <row r="128" spans="2:65" s="14" customFormat="1" ht="13.5">
      <c r="B128" s="218"/>
      <c r="D128" s="194" t="s">
        <v>172</v>
      </c>
      <c r="E128" s="237" t="s">
        <v>5</v>
      </c>
      <c r="F128" s="238" t="s">
        <v>1337</v>
      </c>
      <c r="H128" s="239">
        <v>188.65299999999999</v>
      </c>
      <c r="I128" s="222"/>
      <c r="L128" s="218"/>
      <c r="M128" s="223"/>
      <c r="N128" s="224"/>
      <c r="O128" s="224"/>
      <c r="P128" s="224"/>
      <c r="Q128" s="224"/>
      <c r="R128" s="224"/>
      <c r="S128" s="224"/>
      <c r="T128" s="225"/>
      <c r="AT128" s="226" t="s">
        <v>172</v>
      </c>
      <c r="AU128" s="226" t="s">
        <v>83</v>
      </c>
      <c r="AV128" s="14" t="s">
        <v>168</v>
      </c>
      <c r="AW128" s="14" t="s">
        <v>35</v>
      </c>
      <c r="AX128" s="14" t="s">
        <v>72</v>
      </c>
      <c r="AY128" s="226" t="s">
        <v>161</v>
      </c>
    </row>
    <row r="129" spans="2:65" s="12" customFormat="1" ht="13.5">
      <c r="B129" s="198"/>
      <c r="D129" s="199" t="s">
        <v>172</v>
      </c>
      <c r="E129" s="200" t="s">
        <v>5</v>
      </c>
      <c r="F129" s="201" t="s">
        <v>1338</v>
      </c>
      <c r="H129" s="202">
        <v>94.326999999999998</v>
      </c>
      <c r="I129" s="203"/>
      <c r="L129" s="198"/>
      <c r="M129" s="204"/>
      <c r="N129" s="205"/>
      <c r="O129" s="205"/>
      <c r="P129" s="205"/>
      <c r="Q129" s="205"/>
      <c r="R129" s="205"/>
      <c r="S129" s="205"/>
      <c r="T129" s="206"/>
      <c r="AT129" s="207" t="s">
        <v>172</v>
      </c>
      <c r="AU129" s="207" t="s">
        <v>83</v>
      </c>
      <c r="AV129" s="12" t="s">
        <v>83</v>
      </c>
      <c r="AW129" s="12" t="s">
        <v>35</v>
      </c>
      <c r="AX129" s="12" t="s">
        <v>80</v>
      </c>
      <c r="AY129" s="207" t="s">
        <v>161</v>
      </c>
    </row>
    <row r="130" spans="2:65" s="1" customFormat="1" ht="31.5" customHeight="1">
      <c r="B130" s="181"/>
      <c r="C130" s="182" t="s">
        <v>193</v>
      </c>
      <c r="D130" s="182" t="s">
        <v>163</v>
      </c>
      <c r="E130" s="183" t="s">
        <v>756</v>
      </c>
      <c r="F130" s="184" t="s">
        <v>757</v>
      </c>
      <c r="G130" s="185" t="s">
        <v>176</v>
      </c>
      <c r="H130" s="186">
        <v>471.63400000000001</v>
      </c>
      <c r="I130" s="187"/>
      <c r="J130" s="188">
        <f>ROUND(I130*H130,2)</f>
        <v>0</v>
      </c>
      <c r="K130" s="184" t="s">
        <v>167</v>
      </c>
      <c r="L130" s="41"/>
      <c r="M130" s="189" t="s">
        <v>5</v>
      </c>
      <c r="N130" s="190" t="s">
        <v>43</v>
      </c>
      <c r="O130" s="42"/>
      <c r="P130" s="191">
        <f>O130*H130</f>
        <v>0</v>
      </c>
      <c r="Q130" s="191">
        <v>8.4000000000000003E-4</v>
      </c>
      <c r="R130" s="191">
        <f>Q130*H130</f>
        <v>0.39617256000000001</v>
      </c>
      <c r="S130" s="191">
        <v>0</v>
      </c>
      <c r="T130" s="192">
        <f>S130*H130</f>
        <v>0</v>
      </c>
      <c r="AR130" s="24" t="s">
        <v>168</v>
      </c>
      <c r="AT130" s="24" t="s">
        <v>163</v>
      </c>
      <c r="AU130" s="24" t="s">
        <v>83</v>
      </c>
      <c r="AY130" s="24" t="s">
        <v>161</v>
      </c>
      <c r="BE130" s="193">
        <f>IF(N130="základní",J130,0)</f>
        <v>0</v>
      </c>
      <c r="BF130" s="193">
        <f>IF(N130="snížená",J130,0)</f>
        <v>0</v>
      </c>
      <c r="BG130" s="193">
        <f>IF(N130="zákl. přenesená",J130,0)</f>
        <v>0</v>
      </c>
      <c r="BH130" s="193">
        <f>IF(N130="sníž. přenesená",J130,0)</f>
        <v>0</v>
      </c>
      <c r="BI130" s="193">
        <f>IF(N130="nulová",J130,0)</f>
        <v>0</v>
      </c>
      <c r="BJ130" s="24" t="s">
        <v>80</v>
      </c>
      <c r="BK130" s="193">
        <f>ROUND(I130*H130,2)</f>
        <v>0</v>
      </c>
      <c r="BL130" s="24" t="s">
        <v>168</v>
      </c>
      <c r="BM130" s="24" t="s">
        <v>1342</v>
      </c>
    </row>
    <row r="131" spans="2:65" s="1" customFormat="1" ht="148.5">
      <c r="B131" s="41"/>
      <c r="D131" s="194" t="s">
        <v>170</v>
      </c>
      <c r="F131" s="195" t="s">
        <v>759</v>
      </c>
      <c r="I131" s="196"/>
      <c r="L131" s="41"/>
      <c r="M131" s="197"/>
      <c r="N131" s="42"/>
      <c r="O131" s="42"/>
      <c r="P131" s="42"/>
      <c r="Q131" s="42"/>
      <c r="R131" s="42"/>
      <c r="S131" s="42"/>
      <c r="T131" s="70"/>
      <c r="AT131" s="24" t="s">
        <v>170</v>
      </c>
      <c r="AU131" s="24" t="s">
        <v>83</v>
      </c>
    </row>
    <row r="132" spans="2:65" s="12" customFormat="1" ht="13.5">
      <c r="B132" s="198"/>
      <c r="D132" s="194" t="s">
        <v>172</v>
      </c>
      <c r="E132" s="207" t="s">
        <v>5</v>
      </c>
      <c r="F132" s="208" t="s">
        <v>1343</v>
      </c>
      <c r="H132" s="209">
        <v>29.672000000000001</v>
      </c>
      <c r="I132" s="203"/>
      <c r="L132" s="198"/>
      <c r="M132" s="204"/>
      <c r="N132" s="205"/>
      <c r="O132" s="205"/>
      <c r="P132" s="205"/>
      <c r="Q132" s="205"/>
      <c r="R132" s="205"/>
      <c r="S132" s="205"/>
      <c r="T132" s="206"/>
      <c r="AT132" s="207" t="s">
        <v>172</v>
      </c>
      <c r="AU132" s="207" t="s">
        <v>83</v>
      </c>
      <c r="AV132" s="12" t="s">
        <v>83</v>
      </c>
      <c r="AW132" s="12" t="s">
        <v>35</v>
      </c>
      <c r="AX132" s="12" t="s">
        <v>72</v>
      </c>
      <c r="AY132" s="207" t="s">
        <v>161</v>
      </c>
    </row>
    <row r="133" spans="2:65" s="12" customFormat="1" ht="13.5">
      <c r="B133" s="198"/>
      <c r="D133" s="194" t="s">
        <v>172</v>
      </c>
      <c r="E133" s="207" t="s">
        <v>5</v>
      </c>
      <c r="F133" s="208" t="s">
        <v>1344</v>
      </c>
      <c r="H133" s="209">
        <v>142.49600000000001</v>
      </c>
      <c r="I133" s="203"/>
      <c r="L133" s="198"/>
      <c r="M133" s="204"/>
      <c r="N133" s="205"/>
      <c r="O133" s="205"/>
      <c r="P133" s="205"/>
      <c r="Q133" s="205"/>
      <c r="R133" s="205"/>
      <c r="S133" s="205"/>
      <c r="T133" s="206"/>
      <c r="AT133" s="207" t="s">
        <v>172</v>
      </c>
      <c r="AU133" s="207" t="s">
        <v>83</v>
      </c>
      <c r="AV133" s="12" t="s">
        <v>83</v>
      </c>
      <c r="AW133" s="12" t="s">
        <v>35</v>
      </c>
      <c r="AX133" s="12" t="s">
        <v>72</v>
      </c>
      <c r="AY133" s="207" t="s">
        <v>161</v>
      </c>
    </row>
    <row r="134" spans="2:65" s="12" customFormat="1" ht="13.5">
      <c r="B134" s="198"/>
      <c r="D134" s="194" t="s">
        <v>172</v>
      </c>
      <c r="E134" s="207" t="s">
        <v>5</v>
      </c>
      <c r="F134" s="208" t="s">
        <v>1345</v>
      </c>
      <c r="H134" s="209">
        <v>59.222999999999999</v>
      </c>
      <c r="I134" s="203"/>
      <c r="L134" s="198"/>
      <c r="M134" s="204"/>
      <c r="N134" s="205"/>
      <c r="O134" s="205"/>
      <c r="P134" s="205"/>
      <c r="Q134" s="205"/>
      <c r="R134" s="205"/>
      <c r="S134" s="205"/>
      <c r="T134" s="206"/>
      <c r="AT134" s="207" t="s">
        <v>172</v>
      </c>
      <c r="AU134" s="207" t="s">
        <v>83</v>
      </c>
      <c r="AV134" s="12" t="s">
        <v>83</v>
      </c>
      <c r="AW134" s="12" t="s">
        <v>35</v>
      </c>
      <c r="AX134" s="12" t="s">
        <v>72</v>
      </c>
      <c r="AY134" s="207" t="s">
        <v>161</v>
      </c>
    </row>
    <row r="135" spans="2:65" s="12" customFormat="1" ht="13.5">
      <c r="B135" s="198"/>
      <c r="D135" s="194" t="s">
        <v>172</v>
      </c>
      <c r="E135" s="207" t="s">
        <v>5</v>
      </c>
      <c r="F135" s="208" t="s">
        <v>1346</v>
      </c>
      <c r="H135" s="209">
        <v>55.762999999999998</v>
      </c>
      <c r="I135" s="203"/>
      <c r="L135" s="198"/>
      <c r="M135" s="204"/>
      <c r="N135" s="205"/>
      <c r="O135" s="205"/>
      <c r="P135" s="205"/>
      <c r="Q135" s="205"/>
      <c r="R135" s="205"/>
      <c r="S135" s="205"/>
      <c r="T135" s="206"/>
      <c r="AT135" s="207" t="s">
        <v>172</v>
      </c>
      <c r="AU135" s="207" t="s">
        <v>83</v>
      </c>
      <c r="AV135" s="12" t="s">
        <v>83</v>
      </c>
      <c r="AW135" s="12" t="s">
        <v>35</v>
      </c>
      <c r="AX135" s="12" t="s">
        <v>72</v>
      </c>
      <c r="AY135" s="207" t="s">
        <v>161</v>
      </c>
    </row>
    <row r="136" spans="2:65" s="12" customFormat="1" ht="13.5">
      <c r="B136" s="198"/>
      <c r="D136" s="194" t="s">
        <v>172</v>
      </c>
      <c r="E136" s="207" t="s">
        <v>5</v>
      </c>
      <c r="F136" s="208" t="s">
        <v>1347</v>
      </c>
      <c r="H136" s="209">
        <v>123.261</v>
      </c>
      <c r="I136" s="203"/>
      <c r="L136" s="198"/>
      <c r="M136" s="204"/>
      <c r="N136" s="205"/>
      <c r="O136" s="205"/>
      <c r="P136" s="205"/>
      <c r="Q136" s="205"/>
      <c r="R136" s="205"/>
      <c r="S136" s="205"/>
      <c r="T136" s="206"/>
      <c r="AT136" s="207" t="s">
        <v>172</v>
      </c>
      <c r="AU136" s="207" t="s">
        <v>83</v>
      </c>
      <c r="AV136" s="12" t="s">
        <v>83</v>
      </c>
      <c r="AW136" s="12" t="s">
        <v>35</v>
      </c>
      <c r="AX136" s="12" t="s">
        <v>72</v>
      </c>
      <c r="AY136" s="207" t="s">
        <v>161</v>
      </c>
    </row>
    <row r="137" spans="2:65" s="12" customFormat="1" ht="13.5">
      <c r="B137" s="198"/>
      <c r="D137" s="194" t="s">
        <v>172</v>
      </c>
      <c r="E137" s="207" t="s">
        <v>5</v>
      </c>
      <c r="F137" s="208" t="s">
        <v>1348</v>
      </c>
      <c r="H137" s="209">
        <v>61.219000000000001</v>
      </c>
      <c r="I137" s="203"/>
      <c r="L137" s="198"/>
      <c r="M137" s="204"/>
      <c r="N137" s="205"/>
      <c r="O137" s="205"/>
      <c r="P137" s="205"/>
      <c r="Q137" s="205"/>
      <c r="R137" s="205"/>
      <c r="S137" s="205"/>
      <c r="T137" s="206"/>
      <c r="AT137" s="207" t="s">
        <v>172</v>
      </c>
      <c r="AU137" s="207" t="s">
        <v>83</v>
      </c>
      <c r="AV137" s="12" t="s">
        <v>83</v>
      </c>
      <c r="AW137" s="12" t="s">
        <v>35</v>
      </c>
      <c r="AX137" s="12" t="s">
        <v>72</v>
      </c>
      <c r="AY137" s="207" t="s">
        <v>161</v>
      </c>
    </row>
    <row r="138" spans="2:65" s="14" customFormat="1" ht="13.5">
      <c r="B138" s="218"/>
      <c r="D138" s="199" t="s">
        <v>172</v>
      </c>
      <c r="E138" s="219" t="s">
        <v>5</v>
      </c>
      <c r="F138" s="220" t="s">
        <v>1337</v>
      </c>
      <c r="H138" s="221">
        <v>471.63400000000001</v>
      </c>
      <c r="I138" s="222"/>
      <c r="L138" s="218"/>
      <c r="M138" s="223"/>
      <c r="N138" s="224"/>
      <c r="O138" s="224"/>
      <c r="P138" s="224"/>
      <c r="Q138" s="224"/>
      <c r="R138" s="224"/>
      <c r="S138" s="224"/>
      <c r="T138" s="225"/>
      <c r="AT138" s="226" t="s">
        <v>172</v>
      </c>
      <c r="AU138" s="226" t="s">
        <v>83</v>
      </c>
      <c r="AV138" s="14" t="s">
        <v>168</v>
      </c>
      <c r="AW138" s="14" t="s">
        <v>35</v>
      </c>
      <c r="AX138" s="14" t="s">
        <v>80</v>
      </c>
      <c r="AY138" s="226" t="s">
        <v>161</v>
      </c>
    </row>
    <row r="139" spans="2:65" s="1" customFormat="1" ht="31.5" customHeight="1">
      <c r="B139" s="181"/>
      <c r="C139" s="182" t="s">
        <v>212</v>
      </c>
      <c r="D139" s="182" t="s">
        <v>163</v>
      </c>
      <c r="E139" s="183" t="s">
        <v>768</v>
      </c>
      <c r="F139" s="184" t="s">
        <v>769</v>
      </c>
      <c r="G139" s="185" t="s">
        <v>176</v>
      </c>
      <c r="H139" s="186">
        <v>471.63400000000001</v>
      </c>
      <c r="I139" s="187"/>
      <c r="J139" s="188">
        <f>ROUND(I139*H139,2)</f>
        <v>0</v>
      </c>
      <c r="K139" s="184" t="s">
        <v>167</v>
      </c>
      <c r="L139" s="41"/>
      <c r="M139" s="189" t="s">
        <v>5</v>
      </c>
      <c r="N139" s="190" t="s">
        <v>43</v>
      </c>
      <c r="O139" s="42"/>
      <c r="P139" s="191">
        <f>O139*H139</f>
        <v>0</v>
      </c>
      <c r="Q139" s="191">
        <v>0</v>
      </c>
      <c r="R139" s="191">
        <f>Q139*H139</f>
        <v>0</v>
      </c>
      <c r="S139" s="191">
        <v>0</v>
      </c>
      <c r="T139" s="192">
        <f>S139*H139</f>
        <v>0</v>
      </c>
      <c r="AR139" s="24" t="s">
        <v>168</v>
      </c>
      <c r="AT139" s="24" t="s">
        <v>163</v>
      </c>
      <c r="AU139" s="24" t="s">
        <v>83</v>
      </c>
      <c r="AY139" s="24" t="s">
        <v>161</v>
      </c>
      <c r="BE139" s="193">
        <f>IF(N139="základní",J139,0)</f>
        <v>0</v>
      </c>
      <c r="BF139" s="193">
        <f>IF(N139="snížená",J139,0)</f>
        <v>0</v>
      </c>
      <c r="BG139" s="193">
        <f>IF(N139="zákl. přenesená",J139,0)</f>
        <v>0</v>
      </c>
      <c r="BH139" s="193">
        <f>IF(N139="sníž. přenesená",J139,0)</f>
        <v>0</v>
      </c>
      <c r="BI139" s="193">
        <f>IF(N139="nulová",J139,0)</f>
        <v>0</v>
      </c>
      <c r="BJ139" s="24" t="s">
        <v>80</v>
      </c>
      <c r="BK139" s="193">
        <f>ROUND(I139*H139,2)</f>
        <v>0</v>
      </c>
      <c r="BL139" s="24" t="s">
        <v>168</v>
      </c>
      <c r="BM139" s="24" t="s">
        <v>1349</v>
      </c>
    </row>
    <row r="140" spans="2:65" s="12" customFormat="1" ht="13.5">
      <c r="B140" s="198"/>
      <c r="D140" s="194" t="s">
        <v>172</v>
      </c>
      <c r="E140" s="207" t="s">
        <v>5</v>
      </c>
      <c r="F140" s="208" t="s">
        <v>1343</v>
      </c>
      <c r="H140" s="209">
        <v>29.672000000000001</v>
      </c>
      <c r="I140" s="203"/>
      <c r="L140" s="198"/>
      <c r="M140" s="204"/>
      <c r="N140" s="205"/>
      <c r="O140" s="205"/>
      <c r="P140" s="205"/>
      <c r="Q140" s="205"/>
      <c r="R140" s="205"/>
      <c r="S140" s="205"/>
      <c r="T140" s="206"/>
      <c r="AT140" s="207" t="s">
        <v>172</v>
      </c>
      <c r="AU140" s="207" t="s">
        <v>83</v>
      </c>
      <c r="AV140" s="12" t="s">
        <v>83</v>
      </c>
      <c r="AW140" s="12" t="s">
        <v>35</v>
      </c>
      <c r="AX140" s="12" t="s">
        <v>72</v>
      </c>
      <c r="AY140" s="207" t="s">
        <v>161</v>
      </c>
    </row>
    <row r="141" spans="2:65" s="12" customFormat="1" ht="13.5">
      <c r="B141" s="198"/>
      <c r="D141" s="194" t="s">
        <v>172</v>
      </c>
      <c r="E141" s="207" t="s">
        <v>5</v>
      </c>
      <c r="F141" s="208" t="s">
        <v>1344</v>
      </c>
      <c r="H141" s="209">
        <v>142.49600000000001</v>
      </c>
      <c r="I141" s="203"/>
      <c r="L141" s="198"/>
      <c r="M141" s="204"/>
      <c r="N141" s="205"/>
      <c r="O141" s="205"/>
      <c r="P141" s="205"/>
      <c r="Q141" s="205"/>
      <c r="R141" s="205"/>
      <c r="S141" s="205"/>
      <c r="T141" s="206"/>
      <c r="AT141" s="207" t="s">
        <v>172</v>
      </c>
      <c r="AU141" s="207" t="s">
        <v>83</v>
      </c>
      <c r="AV141" s="12" t="s">
        <v>83</v>
      </c>
      <c r="AW141" s="12" t="s">
        <v>35</v>
      </c>
      <c r="AX141" s="12" t="s">
        <v>72</v>
      </c>
      <c r="AY141" s="207" t="s">
        <v>161</v>
      </c>
    </row>
    <row r="142" spans="2:65" s="12" customFormat="1" ht="13.5">
      <c r="B142" s="198"/>
      <c r="D142" s="194" t="s">
        <v>172</v>
      </c>
      <c r="E142" s="207" t="s">
        <v>5</v>
      </c>
      <c r="F142" s="208" t="s">
        <v>1345</v>
      </c>
      <c r="H142" s="209">
        <v>59.222999999999999</v>
      </c>
      <c r="I142" s="203"/>
      <c r="L142" s="198"/>
      <c r="M142" s="204"/>
      <c r="N142" s="205"/>
      <c r="O142" s="205"/>
      <c r="P142" s="205"/>
      <c r="Q142" s="205"/>
      <c r="R142" s="205"/>
      <c r="S142" s="205"/>
      <c r="T142" s="206"/>
      <c r="AT142" s="207" t="s">
        <v>172</v>
      </c>
      <c r="AU142" s="207" t="s">
        <v>83</v>
      </c>
      <c r="AV142" s="12" t="s">
        <v>83</v>
      </c>
      <c r="AW142" s="12" t="s">
        <v>35</v>
      </c>
      <c r="AX142" s="12" t="s">
        <v>72</v>
      </c>
      <c r="AY142" s="207" t="s">
        <v>161</v>
      </c>
    </row>
    <row r="143" spans="2:65" s="12" customFormat="1" ht="13.5">
      <c r="B143" s="198"/>
      <c r="D143" s="194" t="s">
        <v>172</v>
      </c>
      <c r="E143" s="207" t="s">
        <v>5</v>
      </c>
      <c r="F143" s="208" t="s">
        <v>1346</v>
      </c>
      <c r="H143" s="209">
        <v>55.762999999999998</v>
      </c>
      <c r="I143" s="203"/>
      <c r="L143" s="198"/>
      <c r="M143" s="204"/>
      <c r="N143" s="205"/>
      <c r="O143" s="205"/>
      <c r="P143" s="205"/>
      <c r="Q143" s="205"/>
      <c r="R143" s="205"/>
      <c r="S143" s="205"/>
      <c r="T143" s="206"/>
      <c r="AT143" s="207" t="s">
        <v>172</v>
      </c>
      <c r="AU143" s="207" t="s">
        <v>83</v>
      </c>
      <c r="AV143" s="12" t="s">
        <v>83</v>
      </c>
      <c r="AW143" s="12" t="s">
        <v>35</v>
      </c>
      <c r="AX143" s="12" t="s">
        <v>72</v>
      </c>
      <c r="AY143" s="207" t="s">
        <v>161</v>
      </c>
    </row>
    <row r="144" spans="2:65" s="12" customFormat="1" ht="13.5">
      <c r="B144" s="198"/>
      <c r="D144" s="194" t="s">
        <v>172</v>
      </c>
      <c r="E144" s="207" t="s">
        <v>5</v>
      </c>
      <c r="F144" s="208" t="s">
        <v>1347</v>
      </c>
      <c r="H144" s="209">
        <v>123.261</v>
      </c>
      <c r="I144" s="203"/>
      <c r="L144" s="198"/>
      <c r="M144" s="204"/>
      <c r="N144" s="205"/>
      <c r="O144" s="205"/>
      <c r="P144" s="205"/>
      <c r="Q144" s="205"/>
      <c r="R144" s="205"/>
      <c r="S144" s="205"/>
      <c r="T144" s="206"/>
      <c r="AT144" s="207" t="s">
        <v>172</v>
      </c>
      <c r="AU144" s="207" t="s">
        <v>83</v>
      </c>
      <c r="AV144" s="12" t="s">
        <v>83</v>
      </c>
      <c r="AW144" s="12" t="s">
        <v>35</v>
      </c>
      <c r="AX144" s="12" t="s">
        <v>72</v>
      </c>
      <c r="AY144" s="207" t="s">
        <v>161</v>
      </c>
    </row>
    <row r="145" spans="2:65" s="12" customFormat="1" ht="13.5">
      <c r="B145" s="198"/>
      <c r="D145" s="194" t="s">
        <v>172</v>
      </c>
      <c r="E145" s="207" t="s">
        <v>5</v>
      </c>
      <c r="F145" s="208" t="s">
        <v>1348</v>
      </c>
      <c r="H145" s="209">
        <v>61.219000000000001</v>
      </c>
      <c r="I145" s="203"/>
      <c r="L145" s="198"/>
      <c r="M145" s="204"/>
      <c r="N145" s="205"/>
      <c r="O145" s="205"/>
      <c r="P145" s="205"/>
      <c r="Q145" s="205"/>
      <c r="R145" s="205"/>
      <c r="S145" s="205"/>
      <c r="T145" s="206"/>
      <c r="AT145" s="207" t="s">
        <v>172</v>
      </c>
      <c r="AU145" s="207" t="s">
        <v>83</v>
      </c>
      <c r="AV145" s="12" t="s">
        <v>83</v>
      </c>
      <c r="AW145" s="12" t="s">
        <v>35</v>
      </c>
      <c r="AX145" s="12" t="s">
        <v>72</v>
      </c>
      <c r="AY145" s="207" t="s">
        <v>161</v>
      </c>
    </row>
    <row r="146" spans="2:65" s="14" customFormat="1" ht="13.5">
      <c r="B146" s="218"/>
      <c r="D146" s="199" t="s">
        <v>172</v>
      </c>
      <c r="E146" s="219" t="s">
        <v>5</v>
      </c>
      <c r="F146" s="220" t="s">
        <v>1337</v>
      </c>
      <c r="H146" s="221">
        <v>471.63400000000001</v>
      </c>
      <c r="I146" s="222"/>
      <c r="L146" s="218"/>
      <c r="M146" s="223"/>
      <c r="N146" s="224"/>
      <c r="O146" s="224"/>
      <c r="P146" s="224"/>
      <c r="Q146" s="224"/>
      <c r="R146" s="224"/>
      <c r="S146" s="224"/>
      <c r="T146" s="225"/>
      <c r="AT146" s="226" t="s">
        <v>172</v>
      </c>
      <c r="AU146" s="226" t="s">
        <v>83</v>
      </c>
      <c r="AV146" s="14" t="s">
        <v>168</v>
      </c>
      <c r="AW146" s="14" t="s">
        <v>35</v>
      </c>
      <c r="AX146" s="14" t="s">
        <v>80</v>
      </c>
      <c r="AY146" s="226" t="s">
        <v>161</v>
      </c>
    </row>
    <row r="147" spans="2:65" s="1" customFormat="1" ht="44.25" customHeight="1">
      <c r="B147" s="181"/>
      <c r="C147" s="182" t="s">
        <v>216</v>
      </c>
      <c r="D147" s="182" t="s">
        <v>163</v>
      </c>
      <c r="E147" s="183" t="s">
        <v>789</v>
      </c>
      <c r="F147" s="184" t="s">
        <v>790</v>
      </c>
      <c r="G147" s="185" t="s">
        <v>189</v>
      </c>
      <c r="H147" s="186">
        <v>94.326999999999998</v>
      </c>
      <c r="I147" s="187"/>
      <c r="J147" s="188">
        <f>ROUND(I147*H147,2)</f>
        <v>0</v>
      </c>
      <c r="K147" s="184" t="s">
        <v>167</v>
      </c>
      <c r="L147" s="41"/>
      <c r="M147" s="189" t="s">
        <v>5</v>
      </c>
      <c r="N147" s="190" t="s">
        <v>43</v>
      </c>
      <c r="O147" s="42"/>
      <c r="P147" s="191">
        <f>O147*H147</f>
        <v>0</v>
      </c>
      <c r="Q147" s="191">
        <v>0</v>
      </c>
      <c r="R147" s="191">
        <f>Q147*H147</f>
        <v>0</v>
      </c>
      <c r="S147" s="191">
        <v>0</v>
      </c>
      <c r="T147" s="192">
        <f>S147*H147</f>
        <v>0</v>
      </c>
      <c r="AR147" s="24" t="s">
        <v>168</v>
      </c>
      <c r="AT147" s="24" t="s">
        <v>163</v>
      </c>
      <c r="AU147" s="24" t="s">
        <v>83</v>
      </c>
      <c r="AY147" s="24" t="s">
        <v>161</v>
      </c>
      <c r="BE147" s="193">
        <f>IF(N147="základní",J147,0)</f>
        <v>0</v>
      </c>
      <c r="BF147" s="193">
        <f>IF(N147="snížená",J147,0)</f>
        <v>0</v>
      </c>
      <c r="BG147" s="193">
        <f>IF(N147="zákl. přenesená",J147,0)</f>
        <v>0</v>
      </c>
      <c r="BH147" s="193">
        <f>IF(N147="sníž. přenesená",J147,0)</f>
        <v>0</v>
      </c>
      <c r="BI147" s="193">
        <f>IF(N147="nulová",J147,0)</f>
        <v>0</v>
      </c>
      <c r="BJ147" s="24" t="s">
        <v>80</v>
      </c>
      <c r="BK147" s="193">
        <f>ROUND(I147*H147,2)</f>
        <v>0</v>
      </c>
      <c r="BL147" s="24" t="s">
        <v>168</v>
      </c>
      <c r="BM147" s="24" t="s">
        <v>1350</v>
      </c>
    </row>
    <row r="148" spans="2:65" s="1" customFormat="1" ht="94.5">
      <c r="B148" s="41"/>
      <c r="D148" s="194" t="s">
        <v>170</v>
      </c>
      <c r="F148" s="195" t="s">
        <v>792</v>
      </c>
      <c r="I148" s="196"/>
      <c r="L148" s="41"/>
      <c r="M148" s="197"/>
      <c r="N148" s="42"/>
      <c r="O148" s="42"/>
      <c r="P148" s="42"/>
      <c r="Q148" s="42"/>
      <c r="R148" s="42"/>
      <c r="S148" s="42"/>
      <c r="T148" s="70"/>
      <c r="AT148" s="24" t="s">
        <v>170</v>
      </c>
      <c r="AU148" s="24" t="s">
        <v>83</v>
      </c>
    </row>
    <row r="149" spans="2:65" s="12" customFormat="1" ht="13.5">
      <c r="B149" s="198"/>
      <c r="D149" s="194" t="s">
        <v>172</v>
      </c>
      <c r="E149" s="207" t="s">
        <v>5</v>
      </c>
      <c r="F149" s="208" t="s">
        <v>1331</v>
      </c>
      <c r="H149" s="209">
        <v>11.869</v>
      </c>
      <c r="I149" s="203"/>
      <c r="L149" s="198"/>
      <c r="M149" s="204"/>
      <c r="N149" s="205"/>
      <c r="O149" s="205"/>
      <c r="P149" s="205"/>
      <c r="Q149" s="205"/>
      <c r="R149" s="205"/>
      <c r="S149" s="205"/>
      <c r="T149" s="206"/>
      <c r="AT149" s="207" t="s">
        <v>172</v>
      </c>
      <c r="AU149" s="207" t="s">
        <v>83</v>
      </c>
      <c r="AV149" s="12" t="s">
        <v>83</v>
      </c>
      <c r="AW149" s="12" t="s">
        <v>35</v>
      </c>
      <c r="AX149" s="12" t="s">
        <v>72</v>
      </c>
      <c r="AY149" s="207" t="s">
        <v>161</v>
      </c>
    </row>
    <row r="150" spans="2:65" s="12" customFormat="1" ht="13.5">
      <c r="B150" s="198"/>
      <c r="D150" s="194" t="s">
        <v>172</v>
      </c>
      <c r="E150" s="207" t="s">
        <v>5</v>
      </c>
      <c r="F150" s="208" t="s">
        <v>1332</v>
      </c>
      <c r="H150" s="209">
        <v>56.997999999999998</v>
      </c>
      <c r="I150" s="203"/>
      <c r="L150" s="198"/>
      <c r="M150" s="204"/>
      <c r="N150" s="205"/>
      <c r="O150" s="205"/>
      <c r="P150" s="205"/>
      <c r="Q150" s="205"/>
      <c r="R150" s="205"/>
      <c r="S150" s="205"/>
      <c r="T150" s="206"/>
      <c r="AT150" s="207" t="s">
        <v>172</v>
      </c>
      <c r="AU150" s="207" t="s">
        <v>83</v>
      </c>
      <c r="AV150" s="12" t="s">
        <v>83</v>
      </c>
      <c r="AW150" s="12" t="s">
        <v>35</v>
      </c>
      <c r="AX150" s="12" t="s">
        <v>72</v>
      </c>
      <c r="AY150" s="207" t="s">
        <v>161</v>
      </c>
    </row>
    <row r="151" spans="2:65" s="12" customFormat="1" ht="13.5">
      <c r="B151" s="198"/>
      <c r="D151" s="194" t="s">
        <v>172</v>
      </c>
      <c r="E151" s="207" t="s">
        <v>5</v>
      </c>
      <c r="F151" s="208" t="s">
        <v>1333</v>
      </c>
      <c r="H151" s="209">
        <v>23.689</v>
      </c>
      <c r="I151" s="203"/>
      <c r="L151" s="198"/>
      <c r="M151" s="204"/>
      <c r="N151" s="205"/>
      <c r="O151" s="205"/>
      <c r="P151" s="205"/>
      <c r="Q151" s="205"/>
      <c r="R151" s="205"/>
      <c r="S151" s="205"/>
      <c r="T151" s="206"/>
      <c r="AT151" s="207" t="s">
        <v>172</v>
      </c>
      <c r="AU151" s="207" t="s">
        <v>83</v>
      </c>
      <c r="AV151" s="12" t="s">
        <v>83</v>
      </c>
      <c r="AW151" s="12" t="s">
        <v>35</v>
      </c>
      <c r="AX151" s="12" t="s">
        <v>72</v>
      </c>
      <c r="AY151" s="207" t="s">
        <v>161</v>
      </c>
    </row>
    <row r="152" spans="2:65" s="12" customFormat="1" ht="13.5">
      <c r="B152" s="198"/>
      <c r="D152" s="194" t="s">
        <v>172</v>
      </c>
      <c r="E152" s="207" t="s">
        <v>5</v>
      </c>
      <c r="F152" s="208" t="s">
        <v>1334</v>
      </c>
      <c r="H152" s="209">
        <v>22.305</v>
      </c>
      <c r="I152" s="203"/>
      <c r="L152" s="198"/>
      <c r="M152" s="204"/>
      <c r="N152" s="205"/>
      <c r="O152" s="205"/>
      <c r="P152" s="205"/>
      <c r="Q152" s="205"/>
      <c r="R152" s="205"/>
      <c r="S152" s="205"/>
      <c r="T152" s="206"/>
      <c r="AT152" s="207" t="s">
        <v>172</v>
      </c>
      <c r="AU152" s="207" t="s">
        <v>83</v>
      </c>
      <c r="AV152" s="12" t="s">
        <v>83</v>
      </c>
      <c r="AW152" s="12" t="s">
        <v>35</v>
      </c>
      <c r="AX152" s="12" t="s">
        <v>72</v>
      </c>
      <c r="AY152" s="207" t="s">
        <v>161</v>
      </c>
    </row>
    <row r="153" spans="2:65" s="12" customFormat="1" ht="13.5">
      <c r="B153" s="198"/>
      <c r="D153" s="194" t="s">
        <v>172</v>
      </c>
      <c r="E153" s="207" t="s">
        <v>5</v>
      </c>
      <c r="F153" s="208" t="s">
        <v>1335</v>
      </c>
      <c r="H153" s="209">
        <v>49.304000000000002</v>
      </c>
      <c r="I153" s="203"/>
      <c r="L153" s="198"/>
      <c r="M153" s="204"/>
      <c r="N153" s="205"/>
      <c r="O153" s="205"/>
      <c r="P153" s="205"/>
      <c r="Q153" s="205"/>
      <c r="R153" s="205"/>
      <c r="S153" s="205"/>
      <c r="T153" s="206"/>
      <c r="AT153" s="207" t="s">
        <v>172</v>
      </c>
      <c r="AU153" s="207" t="s">
        <v>83</v>
      </c>
      <c r="AV153" s="12" t="s">
        <v>83</v>
      </c>
      <c r="AW153" s="12" t="s">
        <v>35</v>
      </c>
      <c r="AX153" s="12" t="s">
        <v>72</v>
      </c>
      <c r="AY153" s="207" t="s">
        <v>161</v>
      </c>
    </row>
    <row r="154" spans="2:65" s="12" customFormat="1" ht="13.5">
      <c r="B154" s="198"/>
      <c r="D154" s="194" t="s">
        <v>172</v>
      </c>
      <c r="E154" s="207" t="s">
        <v>5</v>
      </c>
      <c r="F154" s="208" t="s">
        <v>1336</v>
      </c>
      <c r="H154" s="209">
        <v>24.488</v>
      </c>
      <c r="I154" s="203"/>
      <c r="L154" s="198"/>
      <c r="M154" s="204"/>
      <c r="N154" s="205"/>
      <c r="O154" s="205"/>
      <c r="P154" s="205"/>
      <c r="Q154" s="205"/>
      <c r="R154" s="205"/>
      <c r="S154" s="205"/>
      <c r="T154" s="206"/>
      <c r="AT154" s="207" t="s">
        <v>172</v>
      </c>
      <c r="AU154" s="207" t="s">
        <v>83</v>
      </c>
      <c r="AV154" s="12" t="s">
        <v>83</v>
      </c>
      <c r="AW154" s="12" t="s">
        <v>35</v>
      </c>
      <c r="AX154" s="12" t="s">
        <v>72</v>
      </c>
      <c r="AY154" s="207" t="s">
        <v>161</v>
      </c>
    </row>
    <row r="155" spans="2:65" s="14" customFormat="1" ht="13.5">
      <c r="B155" s="218"/>
      <c r="D155" s="194" t="s">
        <v>172</v>
      </c>
      <c r="E155" s="237" t="s">
        <v>5</v>
      </c>
      <c r="F155" s="238" t="s">
        <v>1337</v>
      </c>
      <c r="H155" s="239">
        <v>188.65299999999999</v>
      </c>
      <c r="I155" s="222"/>
      <c r="L155" s="218"/>
      <c r="M155" s="223"/>
      <c r="N155" s="224"/>
      <c r="O155" s="224"/>
      <c r="P155" s="224"/>
      <c r="Q155" s="224"/>
      <c r="R155" s="224"/>
      <c r="S155" s="224"/>
      <c r="T155" s="225"/>
      <c r="AT155" s="226" t="s">
        <v>172</v>
      </c>
      <c r="AU155" s="226" t="s">
        <v>83</v>
      </c>
      <c r="AV155" s="14" t="s">
        <v>168</v>
      </c>
      <c r="AW155" s="14" t="s">
        <v>35</v>
      </c>
      <c r="AX155" s="14" t="s">
        <v>72</v>
      </c>
      <c r="AY155" s="226" t="s">
        <v>161</v>
      </c>
    </row>
    <row r="156" spans="2:65" s="12" customFormat="1" ht="13.5">
      <c r="B156" s="198"/>
      <c r="D156" s="199" t="s">
        <v>172</v>
      </c>
      <c r="E156" s="200" t="s">
        <v>5</v>
      </c>
      <c r="F156" s="201" t="s">
        <v>1351</v>
      </c>
      <c r="H156" s="202">
        <v>94.326999999999998</v>
      </c>
      <c r="I156" s="203"/>
      <c r="L156" s="198"/>
      <c r="M156" s="204"/>
      <c r="N156" s="205"/>
      <c r="O156" s="205"/>
      <c r="P156" s="205"/>
      <c r="Q156" s="205"/>
      <c r="R156" s="205"/>
      <c r="S156" s="205"/>
      <c r="T156" s="206"/>
      <c r="AT156" s="207" t="s">
        <v>172</v>
      </c>
      <c r="AU156" s="207" t="s">
        <v>83</v>
      </c>
      <c r="AV156" s="12" t="s">
        <v>83</v>
      </c>
      <c r="AW156" s="12" t="s">
        <v>35</v>
      </c>
      <c r="AX156" s="12" t="s">
        <v>80</v>
      </c>
      <c r="AY156" s="207" t="s">
        <v>161</v>
      </c>
    </row>
    <row r="157" spans="2:65" s="1" customFormat="1" ht="44.25" customHeight="1">
      <c r="B157" s="181"/>
      <c r="C157" s="182" t="s">
        <v>222</v>
      </c>
      <c r="D157" s="182" t="s">
        <v>163</v>
      </c>
      <c r="E157" s="183" t="s">
        <v>240</v>
      </c>
      <c r="F157" s="184" t="s">
        <v>241</v>
      </c>
      <c r="G157" s="185" t="s">
        <v>189</v>
      </c>
      <c r="H157" s="186">
        <v>62.573999999999998</v>
      </c>
      <c r="I157" s="187"/>
      <c r="J157" s="188">
        <f>ROUND(I157*H157,2)</f>
        <v>0</v>
      </c>
      <c r="K157" s="184" t="s">
        <v>167</v>
      </c>
      <c r="L157" s="41"/>
      <c r="M157" s="189" t="s">
        <v>5</v>
      </c>
      <c r="N157" s="190" t="s">
        <v>43</v>
      </c>
      <c r="O157" s="42"/>
      <c r="P157" s="191">
        <f>O157*H157</f>
        <v>0</v>
      </c>
      <c r="Q157" s="191">
        <v>0</v>
      </c>
      <c r="R157" s="191">
        <f>Q157*H157</f>
        <v>0</v>
      </c>
      <c r="S157" s="191">
        <v>0</v>
      </c>
      <c r="T157" s="192">
        <f>S157*H157</f>
        <v>0</v>
      </c>
      <c r="AR157" s="24" t="s">
        <v>168</v>
      </c>
      <c r="AT157" s="24" t="s">
        <v>163</v>
      </c>
      <c r="AU157" s="24" t="s">
        <v>83</v>
      </c>
      <c r="AY157" s="24" t="s">
        <v>161</v>
      </c>
      <c r="BE157" s="193">
        <f>IF(N157="základní",J157,0)</f>
        <v>0</v>
      </c>
      <c r="BF157" s="193">
        <f>IF(N157="snížená",J157,0)</f>
        <v>0</v>
      </c>
      <c r="BG157" s="193">
        <f>IF(N157="zákl. přenesená",J157,0)</f>
        <v>0</v>
      </c>
      <c r="BH157" s="193">
        <f>IF(N157="sníž. přenesená",J157,0)</f>
        <v>0</v>
      </c>
      <c r="BI157" s="193">
        <f>IF(N157="nulová",J157,0)</f>
        <v>0</v>
      </c>
      <c r="BJ157" s="24" t="s">
        <v>80</v>
      </c>
      <c r="BK157" s="193">
        <f>ROUND(I157*H157,2)</f>
        <v>0</v>
      </c>
      <c r="BL157" s="24" t="s">
        <v>168</v>
      </c>
      <c r="BM157" s="24" t="s">
        <v>1352</v>
      </c>
    </row>
    <row r="158" spans="2:65" s="1" customFormat="1" ht="175.5">
      <c r="B158" s="41"/>
      <c r="D158" s="194" t="s">
        <v>170</v>
      </c>
      <c r="F158" s="195" t="s">
        <v>237</v>
      </c>
      <c r="I158" s="196"/>
      <c r="L158" s="41"/>
      <c r="M158" s="197"/>
      <c r="N158" s="42"/>
      <c r="O158" s="42"/>
      <c r="P158" s="42"/>
      <c r="Q158" s="42"/>
      <c r="R158" s="42"/>
      <c r="S158" s="42"/>
      <c r="T158" s="70"/>
      <c r="AT158" s="24" t="s">
        <v>170</v>
      </c>
      <c r="AU158" s="24" t="s">
        <v>83</v>
      </c>
    </row>
    <row r="159" spans="2:65" s="12" customFormat="1" ht="13.5">
      <c r="B159" s="198"/>
      <c r="D159" s="194" t="s">
        <v>172</v>
      </c>
      <c r="E159" s="207" t="s">
        <v>5</v>
      </c>
      <c r="F159" s="208" t="s">
        <v>1353</v>
      </c>
      <c r="H159" s="209">
        <v>61.006</v>
      </c>
      <c r="I159" s="203"/>
      <c r="L159" s="198"/>
      <c r="M159" s="204"/>
      <c r="N159" s="205"/>
      <c r="O159" s="205"/>
      <c r="P159" s="205"/>
      <c r="Q159" s="205"/>
      <c r="R159" s="205"/>
      <c r="S159" s="205"/>
      <c r="T159" s="206"/>
      <c r="AT159" s="207" t="s">
        <v>172</v>
      </c>
      <c r="AU159" s="207" t="s">
        <v>83</v>
      </c>
      <c r="AV159" s="12" t="s">
        <v>83</v>
      </c>
      <c r="AW159" s="12" t="s">
        <v>35</v>
      </c>
      <c r="AX159" s="12" t="s">
        <v>72</v>
      </c>
      <c r="AY159" s="207" t="s">
        <v>161</v>
      </c>
    </row>
    <row r="160" spans="2:65" s="12" customFormat="1" ht="13.5">
      <c r="B160" s="198"/>
      <c r="D160" s="194" t="s">
        <v>172</v>
      </c>
      <c r="E160" s="207" t="s">
        <v>5</v>
      </c>
      <c r="F160" s="208" t="s">
        <v>1354</v>
      </c>
      <c r="H160" s="209">
        <v>1.5680000000000001</v>
      </c>
      <c r="I160" s="203"/>
      <c r="L160" s="198"/>
      <c r="M160" s="204"/>
      <c r="N160" s="205"/>
      <c r="O160" s="205"/>
      <c r="P160" s="205"/>
      <c r="Q160" s="205"/>
      <c r="R160" s="205"/>
      <c r="S160" s="205"/>
      <c r="T160" s="206"/>
      <c r="AT160" s="207" t="s">
        <v>172</v>
      </c>
      <c r="AU160" s="207" t="s">
        <v>83</v>
      </c>
      <c r="AV160" s="12" t="s">
        <v>83</v>
      </c>
      <c r="AW160" s="12" t="s">
        <v>35</v>
      </c>
      <c r="AX160" s="12" t="s">
        <v>72</v>
      </c>
      <c r="AY160" s="207" t="s">
        <v>161</v>
      </c>
    </row>
    <row r="161" spans="2:65" s="14" customFormat="1" ht="13.5">
      <c r="B161" s="218"/>
      <c r="D161" s="199" t="s">
        <v>172</v>
      </c>
      <c r="E161" s="219" t="s">
        <v>5</v>
      </c>
      <c r="F161" s="220" t="s">
        <v>211</v>
      </c>
      <c r="H161" s="221">
        <v>62.573999999999998</v>
      </c>
      <c r="I161" s="222"/>
      <c r="L161" s="218"/>
      <c r="M161" s="223"/>
      <c r="N161" s="224"/>
      <c r="O161" s="224"/>
      <c r="P161" s="224"/>
      <c r="Q161" s="224"/>
      <c r="R161" s="224"/>
      <c r="S161" s="224"/>
      <c r="T161" s="225"/>
      <c r="AT161" s="226" t="s">
        <v>172</v>
      </c>
      <c r="AU161" s="226" t="s">
        <v>83</v>
      </c>
      <c r="AV161" s="14" t="s">
        <v>168</v>
      </c>
      <c r="AW161" s="14" t="s">
        <v>35</v>
      </c>
      <c r="AX161" s="14" t="s">
        <v>80</v>
      </c>
      <c r="AY161" s="226" t="s">
        <v>161</v>
      </c>
    </row>
    <row r="162" spans="2:65" s="1" customFormat="1" ht="44.25" customHeight="1">
      <c r="B162" s="181"/>
      <c r="C162" s="182" t="s">
        <v>226</v>
      </c>
      <c r="D162" s="182" t="s">
        <v>163</v>
      </c>
      <c r="E162" s="183" t="s">
        <v>245</v>
      </c>
      <c r="F162" s="184" t="s">
        <v>246</v>
      </c>
      <c r="G162" s="185" t="s">
        <v>189</v>
      </c>
      <c r="H162" s="186">
        <v>750.88800000000003</v>
      </c>
      <c r="I162" s="187"/>
      <c r="J162" s="188">
        <f>ROUND(I162*H162,2)</f>
        <v>0</v>
      </c>
      <c r="K162" s="184" t="s">
        <v>167</v>
      </c>
      <c r="L162" s="41"/>
      <c r="M162" s="189" t="s">
        <v>5</v>
      </c>
      <c r="N162" s="190" t="s">
        <v>43</v>
      </c>
      <c r="O162" s="42"/>
      <c r="P162" s="191">
        <f>O162*H162</f>
        <v>0</v>
      </c>
      <c r="Q162" s="191">
        <v>0</v>
      </c>
      <c r="R162" s="191">
        <f>Q162*H162</f>
        <v>0</v>
      </c>
      <c r="S162" s="191">
        <v>0</v>
      </c>
      <c r="T162" s="192">
        <f>S162*H162</f>
        <v>0</v>
      </c>
      <c r="AR162" s="24" t="s">
        <v>168</v>
      </c>
      <c r="AT162" s="24" t="s">
        <v>163</v>
      </c>
      <c r="AU162" s="24" t="s">
        <v>83</v>
      </c>
      <c r="AY162" s="24" t="s">
        <v>161</v>
      </c>
      <c r="BE162" s="193">
        <f>IF(N162="základní",J162,0)</f>
        <v>0</v>
      </c>
      <c r="BF162" s="193">
        <f>IF(N162="snížená",J162,0)</f>
        <v>0</v>
      </c>
      <c r="BG162" s="193">
        <f>IF(N162="zákl. přenesená",J162,0)</f>
        <v>0</v>
      </c>
      <c r="BH162" s="193">
        <f>IF(N162="sníž. přenesená",J162,0)</f>
        <v>0</v>
      </c>
      <c r="BI162" s="193">
        <f>IF(N162="nulová",J162,0)</f>
        <v>0</v>
      </c>
      <c r="BJ162" s="24" t="s">
        <v>80</v>
      </c>
      <c r="BK162" s="193">
        <f>ROUND(I162*H162,2)</f>
        <v>0</v>
      </c>
      <c r="BL162" s="24" t="s">
        <v>168</v>
      </c>
      <c r="BM162" s="24" t="s">
        <v>1355</v>
      </c>
    </row>
    <row r="163" spans="2:65" s="1" customFormat="1" ht="175.5">
      <c r="B163" s="41"/>
      <c r="D163" s="194" t="s">
        <v>170</v>
      </c>
      <c r="F163" s="195" t="s">
        <v>237</v>
      </c>
      <c r="I163" s="196"/>
      <c r="L163" s="41"/>
      <c r="M163" s="197"/>
      <c r="N163" s="42"/>
      <c r="O163" s="42"/>
      <c r="P163" s="42"/>
      <c r="Q163" s="42"/>
      <c r="R163" s="42"/>
      <c r="S163" s="42"/>
      <c r="T163" s="70"/>
      <c r="AT163" s="24" t="s">
        <v>170</v>
      </c>
      <c r="AU163" s="24" t="s">
        <v>83</v>
      </c>
    </row>
    <row r="164" spans="2:65" s="12" customFormat="1" ht="13.5">
      <c r="B164" s="198"/>
      <c r="D164" s="199" t="s">
        <v>172</v>
      </c>
      <c r="E164" s="200" t="s">
        <v>5</v>
      </c>
      <c r="F164" s="201" t="s">
        <v>1356</v>
      </c>
      <c r="H164" s="202">
        <v>750.88800000000003</v>
      </c>
      <c r="I164" s="203"/>
      <c r="L164" s="198"/>
      <c r="M164" s="204"/>
      <c r="N164" s="205"/>
      <c r="O164" s="205"/>
      <c r="P164" s="205"/>
      <c r="Q164" s="205"/>
      <c r="R164" s="205"/>
      <c r="S164" s="205"/>
      <c r="T164" s="206"/>
      <c r="AT164" s="207" t="s">
        <v>172</v>
      </c>
      <c r="AU164" s="207" t="s">
        <v>83</v>
      </c>
      <c r="AV164" s="12" t="s">
        <v>83</v>
      </c>
      <c r="AW164" s="12" t="s">
        <v>35</v>
      </c>
      <c r="AX164" s="12" t="s">
        <v>80</v>
      </c>
      <c r="AY164" s="207" t="s">
        <v>161</v>
      </c>
    </row>
    <row r="165" spans="2:65" s="1" customFormat="1" ht="31.5" customHeight="1">
      <c r="B165" s="181"/>
      <c r="C165" s="182" t="s">
        <v>233</v>
      </c>
      <c r="D165" s="182" t="s">
        <v>163</v>
      </c>
      <c r="E165" s="183" t="s">
        <v>1357</v>
      </c>
      <c r="F165" s="184" t="s">
        <v>1358</v>
      </c>
      <c r="G165" s="185" t="s">
        <v>189</v>
      </c>
      <c r="H165" s="186">
        <v>62.573999999999998</v>
      </c>
      <c r="I165" s="187"/>
      <c r="J165" s="188">
        <f>ROUND(I165*H165,2)</f>
        <v>0</v>
      </c>
      <c r="K165" s="184" t="s">
        <v>167</v>
      </c>
      <c r="L165" s="41"/>
      <c r="M165" s="189" t="s">
        <v>5</v>
      </c>
      <c r="N165" s="190" t="s">
        <v>43</v>
      </c>
      <c r="O165" s="42"/>
      <c r="P165" s="191">
        <f>O165*H165</f>
        <v>0</v>
      </c>
      <c r="Q165" s="191">
        <v>0</v>
      </c>
      <c r="R165" s="191">
        <f>Q165*H165</f>
        <v>0</v>
      </c>
      <c r="S165" s="191">
        <v>0</v>
      </c>
      <c r="T165" s="192">
        <f>S165*H165</f>
        <v>0</v>
      </c>
      <c r="AR165" s="24" t="s">
        <v>168</v>
      </c>
      <c r="AT165" s="24" t="s">
        <v>163</v>
      </c>
      <c r="AU165" s="24" t="s">
        <v>83</v>
      </c>
      <c r="AY165" s="24" t="s">
        <v>161</v>
      </c>
      <c r="BE165" s="193">
        <f>IF(N165="základní",J165,0)</f>
        <v>0</v>
      </c>
      <c r="BF165" s="193">
        <f>IF(N165="snížená",J165,0)</f>
        <v>0</v>
      </c>
      <c r="BG165" s="193">
        <f>IF(N165="zákl. přenesená",J165,0)</f>
        <v>0</v>
      </c>
      <c r="BH165" s="193">
        <f>IF(N165="sníž. přenesená",J165,0)</f>
        <v>0</v>
      </c>
      <c r="BI165" s="193">
        <f>IF(N165="nulová",J165,0)</f>
        <v>0</v>
      </c>
      <c r="BJ165" s="24" t="s">
        <v>80</v>
      </c>
      <c r="BK165" s="193">
        <f>ROUND(I165*H165,2)</f>
        <v>0</v>
      </c>
      <c r="BL165" s="24" t="s">
        <v>168</v>
      </c>
      <c r="BM165" s="24" t="s">
        <v>1359</v>
      </c>
    </row>
    <row r="166" spans="2:65" s="1" customFormat="1" ht="148.5">
      <c r="B166" s="41"/>
      <c r="D166" s="194" t="s">
        <v>170</v>
      </c>
      <c r="F166" s="195" t="s">
        <v>253</v>
      </c>
      <c r="I166" s="196"/>
      <c r="L166" s="41"/>
      <c r="M166" s="197"/>
      <c r="N166" s="42"/>
      <c r="O166" s="42"/>
      <c r="P166" s="42"/>
      <c r="Q166" s="42"/>
      <c r="R166" s="42"/>
      <c r="S166" s="42"/>
      <c r="T166" s="70"/>
      <c r="AT166" s="24" t="s">
        <v>170</v>
      </c>
      <c r="AU166" s="24" t="s">
        <v>83</v>
      </c>
    </row>
    <row r="167" spans="2:65" s="12" customFormat="1" ht="13.5">
      <c r="B167" s="198"/>
      <c r="D167" s="194" t="s">
        <v>172</v>
      </c>
      <c r="E167" s="207" t="s">
        <v>5</v>
      </c>
      <c r="F167" s="208" t="s">
        <v>1353</v>
      </c>
      <c r="H167" s="209">
        <v>61.006</v>
      </c>
      <c r="I167" s="203"/>
      <c r="L167" s="198"/>
      <c r="M167" s="204"/>
      <c r="N167" s="205"/>
      <c r="O167" s="205"/>
      <c r="P167" s="205"/>
      <c r="Q167" s="205"/>
      <c r="R167" s="205"/>
      <c r="S167" s="205"/>
      <c r="T167" s="206"/>
      <c r="AT167" s="207" t="s">
        <v>172</v>
      </c>
      <c r="AU167" s="207" t="s">
        <v>83</v>
      </c>
      <c r="AV167" s="12" t="s">
        <v>83</v>
      </c>
      <c r="AW167" s="12" t="s">
        <v>35</v>
      </c>
      <c r="AX167" s="12" t="s">
        <v>72</v>
      </c>
      <c r="AY167" s="207" t="s">
        <v>161</v>
      </c>
    </row>
    <row r="168" spans="2:65" s="12" customFormat="1" ht="13.5">
      <c r="B168" s="198"/>
      <c r="D168" s="194" t="s">
        <v>172</v>
      </c>
      <c r="E168" s="207" t="s">
        <v>5</v>
      </c>
      <c r="F168" s="208" t="s">
        <v>1354</v>
      </c>
      <c r="H168" s="209">
        <v>1.5680000000000001</v>
      </c>
      <c r="I168" s="203"/>
      <c r="L168" s="198"/>
      <c r="M168" s="204"/>
      <c r="N168" s="205"/>
      <c r="O168" s="205"/>
      <c r="P168" s="205"/>
      <c r="Q168" s="205"/>
      <c r="R168" s="205"/>
      <c r="S168" s="205"/>
      <c r="T168" s="206"/>
      <c r="AT168" s="207" t="s">
        <v>172</v>
      </c>
      <c r="AU168" s="207" t="s">
        <v>83</v>
      </c>
      <c r="AV168" s="12" t="s">
        <v>83</v>
      </c>
      <c r="AW168" s="12" t="s">
        <v>35</v>
      </c>
      <c r="AX168" s="12" t="s">
        <v>72</v>
      </c>
      <c r="AY168" s="207" t="s">
        <v>161</v>
      </c>
    </row>
    <row r="169" spans="2:65" s="14" customFormat="1" ht="13.5">
      <c r="B169" s="218"/>
      <c r="D169" s="199" t="s">
        <v>172</v>
      </c>
      <c r="E169" s="219" t="s">
        <v>5</v>
      </c>
      <c r="F169" s="220" t="s">
        <v>211</v>
      </c>
      <c r="H169" s="221">
        <v>62.573999999999998</v>
      </c>
      <c r="I169" s="222"/>
      <c r="L169" s="218"/>
      <c r="M169" s="223"/>
      <c r="N169" s="224"/>
      <c r="O169" s="224"/>
      <c r="P169" s="224"/>
      <c r="Q169" s="224"/>
      <c r="R169" s="224"/>
      <c r="S169" s="224"/>
      <c r="T169" s="225"/>
      <c r="AT169" s="226" t="s">
        <v>172</v>
      </c>
      <c r="AU169" s="226" t="s">
        <v>83</v>
      </c>
      <c r="AV169" s="14" t="s">
        <v>168</v>
      </c>
      <c r="AW169" s="14" t="s">
        <v>35</v>
      </c>
      <c r="AX169" s="14" t="s">
        <v>80</v>
      </c>
      <c r="AY169" s="226" t="s">
        <v>161</v>
      </c>
    </row>
    <row r="170" spans="2:65" s="1" customFormat="1" ht="22.5" customHeight="1">
      <c r="B170" s="181"/>
      <c r="C170" s="182" t="s">
        <v>239</v>
      </c>
      <c r="D170" s="182" t="s">
        <v>163</v>
      </c>
      <c r="E170" s="183" t="s">
        <v>270</v>
      </c>
      <c r="F170" s="184" t="s">
        <v>271</v>
      </c>
      <c r="G170" s="185" t="s">
        <v>189</v>
      </c>
      <c r="H170" s="186">
        <v>62.573999999999998</v>
      </c>
      <c r="I170" s="187"/>
      <c r="J170" s="188">
        <f>ROUND(I170*H170,2)</f>
        <v>0</v>
      </c>
      <c r="K170" s="184" t="s">
        <v>167</v>
      </c>
      <c r="L170" s="41"/>
      <c r="M170" s="189" t="s">
        <v>5</v>
      </c>
      <c r="N170" s="190" t="s">
        <v>43</v>
      </c>
      <c r="O170" s="42"/>
      <c r="P170" s="191">
        <f>O170*H170</f>
        <v>0</v>
      </c>
      <c r="Q170" s="191">
        <v>0</v>
      </c>
      <c r="R170" s="191">
        <f>Q170*H170</f>
        <v>0</v>
      </c>
      <c r="S170" s="191">
        <v>0</v>
      </c>
      <c r="T170" s="192">
        <f>S170*H170</f>
        <v>0</v>
      </c>
      <c r="AR170" s="24" t="s">
        <v>168</v>
      </c>
      <c r="AT170" s="24" t="s">
        <v>163</v>
      </c>
      <c r="AU170" s="24" t="s">
        <v>83</v>
      </c>
      <c r="AY170" s="24" t="s">
        <v>161</v>
      </c>
      <c r="BE170" s="193">
        <f>IF(N170="základní",J170,0)</f>
        <v>0</v>
      </c>
      <c r="BF170" s="193">
        <f>IF(N170="snížená",J170,0)</f>
        <v>0</v>
      </c>
      <c r="BG170" s="193">
        <f>IF(N170="zákl. přenesená",J170,0)</f>
        <v>0</v>
      </c>
      <c r="BH170" s="193">
        <f>IF(N170="sníž. přenesená",J170,0)</f>
        <v>0</v>
      </c>
      <c r="BI170" s="193">
        <f>IF(N170="nulová",J170,0)</f>
        <v>0</v>
      </c>
      <c r="BJ170" s="24" t="s">
        <v>80</v>
      </c>
      <c r="BK170" s="193">
        <f>ROUND(I170*H170,2)</f>
        <v>0</v>
      </c>
      <c r="BL170" s="24" t="s">
        <v>168</v>
      </c>
      <c r="BM170" s="24" t="s">
        <v>1360</v>
      </c>
    </row>
    <row r="171" spans="2:65" s="1" customFormat="1" ht="175.5">
      <c r="B171" s="41"/>
      <c r="D171" s="194" t="s">
        <v>170</v>
      </c>
      <c r="F171" s="195" t="s">
        <v>273</v>
      </c>
      <c r="I171" s="196"/>
      <c r="L171" s="41"/>
      <c r="M171" s="197"/>
      <c r="N171" s="42"/>
      <c r="O171" s="42"/>
      <c r="P171" s="42"/>
      <c r="Q171" s="42"/>
      <c r="R171" s="42"/>
      <c r="S171" s="42"/>
      <c r="T171" s="70"/>
      <c r="AT171" s="24" t="s">
        <v>170</v>
      </c>
      <c r="AU171" s="24" t="s">
        <v>83</v>
      </c>
    </row>
    <row r="172" spans="2:65" s="12" customFormat="1" ht="13.5">
      <c r="B172" s="198"/>
      <c r="D172" s="194" t="s">
        <v>172</v>
      </c>
      <c r="E172" s="207" t="s">
        <v>5</v>
      </c>
      <c r="F172" s="208" t="s">
        <v>1353</v>
      </c>
      <c r="H172" s="209">
        <v>61.006</v>
      </c>
      <c r="I172" s="203"/>
      <c r="L172" s="198"/>
      <c r="M172" s="204"/>
      <c r="N172" s="205"/>
      <c r="O172" s="205"/>
      <c r="P172" s="205"/>
      <c r="Q172" s="205"/>
      <c r="R172" s="205"/>
      <c r="S172" s="205"/>
      <c r="T172" s="206"/>
      <c r="AT172" s="207" t="s">
        <v>172</v>
      </c>
      <c r="AU172" s="207" t="s">
        <v>83</v>
      </c>
      <c r="AV172" s="12" t="s">
        <v>83</v>
      </c>
      <c r="AW172" s="12" t="s">
        <v>35</v>
      </c>
      <c r="AX172" s="12" t="s">
        <v>72</v>
      </c>
      <c r="AY172" s="207" t="s">
        <v>161</v>
      </c>
    </row>
    <row r="173" spans="2:65" s="12" customFormat="1" ht="13.5">
      <c r="B173" s="198"/>
      <c r="D173" s="194" t="s">
        <v>172</v>
      </c>
      <c r="E173" s="207" t="s">
        <v>5</v>
      </c>
      <c r="F173" s="208" t="s">
        <v>1354</v>
      </c>
      <c r="H173" s="209">
        <v>1.5680000000000001</v>
      </c>
      <c r="I173" s="203"/>
      <c r="L173" s="198"/>
      <c r="M173" s="204"/>
      <c r="N173" s="205"/>
      <c r="O173" s="205"/>
      <c r="P173" s="205"/>
      <c r="Q173" s="205"/>
      <c r="R173" s="205"/>
      <c r="S173" s="205"/>
      <c r="T173" s="206"/>
      <c r="AT173" s="207" t="s">
        <v>172</v>
      </c>
      <c r="AU173" s="207" t="s">
        <v>83</v>
      </c>
      <c r="AV173" s="12" t="s">
        <v>83</v>
      </c>
      <c r="AW173" s="12" t="s">
        <v>35</v>
      </c>
      <c r="AX173" s="12" t="s">
        <v>72</v>
      </c>
      <c r="AY173" s="207" t="s">
        <v>161</v>
      </c>
    </row>
    <row r="174" spans="2:65" s="14" customFormat="1" ht="13.5">
      <c r="B174" s="218"/>
      <c r="D174" s="199" t="s">
        <v>172</v>
      </c>
      <c r="E174" s="219" t="s">
        <v>5</v>
      </c>
      <c r="F174" s="220" t="s">
        <v>211</v>
      </c>
      <c r="H174" s="221">
        <v>62.573999999999998</v>
      </c>
      <c r="I174" s="222"/>
      <c r="L174" s="218"/>
      <c r="M174" s="223"/>
      <c r="N174" s="224"/>
      <c r="O174" s="224"/>
      <c r="P174" s="224"/>
      <c r="Q174" s="224"/>
      <c r="R174" s="224"/>
      <c r="S174" s="224"/>
      <c r="T174" s="225"/>
      <c r="AT174" s="226" t="s">
        <v>172</v>
      </c>
      <c r="AU174" s="226" t="s">
        <v>83</v>
      </c>
      <c r="AV174" s="14" t="s">
        <v>168</v>
      </c>
      <c r="AW174" s="14" t="s">
        <v>35</v>
      </c>
      <c r="AX174" s="14" t="s">
        <v>80</v>
      </c>
      <c r="AY174" s="226" t="s">
        <v>161</v>
      </c>
    </row>
    <row r="175" spans="2:65" s="1" customFormat="1" ht="22.5" customHeight="1">
      <c r="B175" s="181"/>
      <c r="C175" s="182" t="s">
        <v>244</v>
      </c>
      <c r="D175" s="182" t="s">
        <v>163</v>
      </c>
      <c r="E175" s="183" t="s">
        <v>275</v>
      </c>
      <c r="F175" s="184" t="s">
        <v>276</v>
      </c>
      <c r="G175" s="185" t="s">
        <v>277</v>
      </c>
      <c r="H175" s="186">
        <v>125.148</v>
      </c>
      <c r="I175" s="187"/>
      <c r="J175" s="188">
        <f>ROUND(I175*H175,2)</f>
        <v>0</v>
      </c>
      <c r="K175" s="184" t="s">
        <v>167</v>
      </c>
      <c r="L175" s="41"/>
      <c r="M175" s="189" t="s">
        <v>5</v>
      </c>
      <c r="N175" s="190" t="s">
        <v>43</v>
      </c>
      <c r="O175" s="42"/>
      <c r="P175" s="191">
        <f>O175*H175</f>
        <v>0</v>
      </c>
      <c r="Q175" s="191">
        <v>0</v>
      </c>
      <c r="R175" s="191">
        <f>Q175*H175</f>
        <v>0</v>
      </c>
      <c r="S175" s="191">
        <v>0</v>
      </c>
      <c r="T175" s="192">
        <f>S175*H175</f>
        <v>0</v>
      </c>
      <c r="AR175" s="24" t="s">
        <v>168</v>
      </c>
      <c r="AT175" s="24" t="s">
        <v>163</v>
      </c>
      <c r="AU175" s="24" t="s">
        <v>83</v>
      </c>
      <c r="AY175" s="24" t="s">
        <v>161</v>
      </c>
      <c r="BE175" s="193">
        <f>IF(N175="základní",J175,0)</f>
        <v>0</v>
      </c>
      <c r="BF175" s="193">
        <f>IF(N175="snížená",J175,0)</f>
        <v>0</v>
      </c>
      <c r="BG175" s="193">
        <f>IF(N175="zákl. přenesená",J175,0)</f>
        <v>0</v>
      </c>
      <c r="BH175" s="193">
        <f>IF(N175="sníž. přenesená",J175,0)</f>
        <v>0</v>
      </c>
      <c r="BI175" s="193">
        <f>IF(N175="nulová",J175,0)</f>
        <v>0</v>
      </c>
      <c r="BJ175" s="24" t="s">
        <v>80</v>
      </c>
      <c r="BK175" s="193">
        <f>ROUND(I175*H175,2)</f>
        <v>0</v>
      </c>
      <c r="BL175" s="24" t="s">
        <v>168</v>
      </c>
      <c r="BM175" s="24" t="s">
        <v>1361</v>
      </c>
    </row>
    <row r="176" spans="2:65" s="1" customFormat="1" ht="175.5">
      <c r="B176" s="41"/>
      <c r="D176" s="194" t="s">
        <v>170</v>
      </c>
      <c r="F176" s="195" t="s">
        <v>273</v>
      </c>
      <c r="I176" s="196"/>
      <c r="L176" s="41"/>
      <c r="M176" s="197"/>
      <c r="N176" s="42"/>
      <c r="O176" s="42"/>
      <c r="P176" s="42"/>
      <c r="Q176" s="42"/>
      <c r="R176" s="42"/>
      <c r="S176" s="42"/>
      <c r="T176" s="70"/>
      <c r="AT176" s="24" t="s">
        <v>170</v>
      </c>
      <c r="AU176" s="24" t="s">
        <v>83</v>
      </c>
    </row>
    <row r="177" spans="2:65" s="12" customFormat="1" ht="13.5">
      <c r="B177" s="198"/>
      <c r="D177" s="199" t="s">
        <v>172</v>
      </c>
      <c r="E177" s="200" t="s">
        <v>5</v>
      </c>
      <c r="F177" s="201" t="s">
        <v>1362</v>
      </c>
      <c r="H177" s="202">
        <v>125.148</v>
      </c>
      <c r="I177" s="203"/>
      <c r="L177" s="198"/>
      <c r="M177" s="204"/>
      <c r="N177" s="205"/>
      <c r="O177" s="205"/>
      <c r="P177" s="205"/>
      <c r="Q177" s="205"/>
      <c r="R177" s="205"/>
      <c r="S177" s="205"/>
      <c r="T177" s="206"/>
      <c r="AT177" s="207" t="s">
        <v>172</v>
      </c>
      <c r="AU177" s="207" t="s">
        <v>83</v>
      </c>
      <c r="AV177" s="12" t="s">
        <v>83</v>
      </c>
      <c r="AW177" s="12" t="s">
        <v>35</v>
      </c>
      <c r="AX177" s="12" t="s">
        <v>80</v>
      </c>
      <c r="AY177" s="207" t="s">
        <v>161</v>
      </c>
    </row>
    <row r="178" spans="2:65" s="1" customFormat="1" ht="31.5" customHeight="1">
      <c r="B178" s="181"/>
      <c r="C178" s="182" t="s">
        <v>249</v>
      </c>
      <c r="D178" s="182" t="s">
        <v>163</v>
      </c>
      <c r="E178" s="183" t="s">
        <v>803</v>
      </c>
      <c r="F178" s="184" t="s">
        <v>804</v>
      </c>
      <c r="G178" s="185" t="s">
        <v>189</v>
      </c>
      <c r="H178" s="186">
        <v>127.648</v>
      </c>
      <c r="I178" s="187"/>
      <c r="J178" s="188">
        <f>ROUND(I178*H178,2)</f>
        <v>0</v>
      </c>
      <c r="K178" s="184" t="s">
        <v>167</v>
      </c>
      <c r="L178" s="41"/>
      <c r="M178" s="189" t="s">
        <v>5</v>
      </c>
      <c r="N178" s="190" t="s">
        <v>43</v>
      </c>
      <c r="O178" s="42"/>
      <c r="P178" s="191">
        <f>O178*H178</f>
        <v>0</v>
      </c>
      <c r="Q178" s="191">
        <v>0</v>
      </c>
      <c r="R178" s="191">
        <f>Q178*H178</f>
        <v>0</v>
      </c>
      <c r="S178" s="191">
        <v>0</v>
      </c>
      <c r="T178" s="192">
        <f>S178*H178</f>
        <v>0</v>
      </c>
      <c r="AR178" s="24" t="s">
        <v>168</v>
      </c>
      <c r="AT178" s="24" t="s">
        <v>163</v>
      </c>
      <c r="AU178" s="24" t="s">
        <v>83</v>
      </c>
      <c r="AY178" s="24" t="s">
        <v>161</v>
      </c>
      <c r="BE178" s="193">
        <f>IF(N178="základní",J178,0)</f>
        <v>0</v>
      </c>
      <c r="BF178" s="193">
        <f>IF(N178="snížená",J178,0)</f>
        <v>0</v>
      </c>
      <c r="BG178" s="193">
        <f>IF(N178="zákl. přenesená",J178,0)</f>
        <v>0</v>
      </c>
      <c r="BH178" s="193">
        <f>IF(N178="sníž. přenesená",J178,0)</f>
        <v>0</v>
      </c>
      <c r="BI178" s="193">
        <f>IF(N178="nulová",J178,0)</f>
        <v>0</v>
      </c>
      <c r="BJ178" s="24" t="s">
        <v>80</v>
      </c>
      <c r="BK178" s="193">
        <f>ROUND(I178*H178,2)</f>
        <v>0</v>
      </c>
      <c r="BL178" s="24" t="s">
        <v>168</v>
      </c>
      <c r="BM178" s="24" t="s">
        <v>1363</v>
      </c>
    </row>
    <row r="179" spans="2:65" s="1" customFormat="1" ht="175.5">
      <c r="B179" s="41"/>
      <c r="D179" s="194" t="s">
        <v>170</v>
      </c>
      <c r="F179" s="195" t="s">
        <v>806</v>
      </c>
      <c r="I179" s="196"/>
      <c r="L179" s="41"/>
      <c r="M179" s="197"/>
      <c r="N179" s="42"/>
      <c r="O179" s="42"/>
      <c r="P179" s="42"/>
      <c r="Q179" s="42"/>
      <c r="R179" s="42"/>
      <c r="S179" s="42"/>
      <c r="T179" s="70"/>
      <c r="AT179" s="24" t="s">
        <v>170</v>
      </c>
      <c r="AU179" s="24" t="s">
        <v>83</v>
      </c>
    </row>
    <row r="180" spans="2:65" s="12" customFormat="1" ht="13.5">
      <c r="B180" s="198"/>
      <c r="D180" s="199" t="s">
        <v>172</v>
      </c>
      <c r="E180" s="200" t="s">
        <v>5</v>
      </c>
      <c r="F180" s="201" t="s">
        <v>1364</v>
      </c>
      <c r="H180" s="202">
        <v>127.648</v>
      </c>
      <c r="I180" s="203"/>
      <c r="L180" s="198"/>
      <c r="M180" s="204"/>
      <c r="N180" s="205"/>
      <c r="O180" s="205"/>
      <c r="P180" s="205"/>
      <c r="Q180" s="205"/>
      <c r="R180" s="205"/>
      <c r="S180" s="205"/>
      <c r="T180" s="206"/>
      <c r="AT180" s="207" t="s">
        <v>172</v>
      </c>
      <c r="AU180" s="207" t="s">
        <v>83</v>
      </c>
      <c r="AV180" s="12" t="s">
        <v>83</v>
      </c>
      <c r="AW180" s="12" t="s">
        <v>35</v>
      </c>
      <c r="AX180" s="12" t="s">
        <v>80</v>
      </c>
      <c r="AY180" s="207" t="s">
        <v>161</v>
      </c>
    </row>
    <row r="181" spans="2:65" s="1" customFormat="1" ht="44.25" customHeight="1">
      <c r="B181" s="181"/>
      <c r="C181" s="182" t="s">
        <v>254</v>
      </c>
      <c r="D181" s="182" t="s">
        <v>163</v>
      </c>
      <c r="E181" s="183" t="s">
        <v>810</v>
      </c>
      <c r="F181" s="184" t="s">
        <v>811</v>
      </c>
      <c r="G181" s="185" t="s">
        <v>189</v>
      </c>
      <c r="H181" s="186">
        <v>49.914000000000001</v>
      </c>
      <c r="I181" s="187"/>
      <c r="J181" s="188">
        <f>ROUND(I181*H181,2)</f>
        <v>0</v>
      </c>
      <c r="K181" s="184" t="s">
        <v>167</v>
      </c>
      <c r="L181" s="41"/>
      <c r="M181" s="189" t="s">
        <v>5</v>
      </c>
      <c r="N181" s="190" t="s">
        <v>43</v>
      </c>
      <c r="O181" s="42"/>
      <c r="P181" s="191">
        <f>O181*H181</f>
        <v>0</v>
      </c>
      <c r="Q181" s="191">
        <v>0</v>
      </c>
      <c r="R181" s="191">
        <f>Q181*H181</f>
        <v>0</v>
      </c>
      <c r="S181" s="191">
        <v>0</v>
      </c>
      <c r="T181" s="192">
        <f>S181*H181</f>
        <v>0</v>
      </c>
      <c r="AR181" s="24" t="s">
        <v>168</v>
      </c>
      <c r="AT181" s="24" t="s">
        <v>163</v>
      </c>
      <c r="AU181" s="24" t="s">
        <v>83</v>
      </c>
      <c r="AY181" s="24" t="s">
        <v>161</v>
      </c>
      <c r="BE181" s="193">
        <f>IF(N181="základní",J181,0)</f>
        <v>0</v>
      </c>
      <c r="BF181" s="193">
        <f>IF(N181="snížená",J181,0)</f>
        <v>0</v>
      </c>
      <c r="BG181" s="193">
        <f>IF(N181="zákl. přenesená",J181,0)</f>
        <v>0</v>
      </c>
      <c r="BH181" s="193">
        <f>IF(N181="sníž. přenesená",J181,0)</f>
        <v>0</v>
      </c>
      <c r="BI181" s="193">
        <f>IF(N181="nulová",J181,0)</f>
        <v>0</v>
      </c>
      <c r="BJ181" s="24" t="s">
        <v>80</v>
      </c>
      <c r="BK181" s="193">
        <f>ROUND(I181*H181,2)</f>
        <v>0</v>
      </c>
      <c r="BL181" s="24" t="s">
        <v>168</v>
      </c>
      <c r="BM181" s="24" t="s">
        <v>1365</v>
      </c>
    </row>
    <row r="182" spans="2:65" s="1" customFormat="1" ht="108">
      <c r="B182" s="41"/>
      <c r="D182" s="194" t="s">
        <v>170</v>
      </c>
      <c r="F182" s="195" t="s">
        <v>813</v>
      </c>
      <c r="I182" s="196"/>
      <c r="L182" s="41"/>
      <c r="M182" s="197"/>
      <c r="N182" s="42"/>
      <c r="O182" s="42"/>
      <c r="P182" s="42"/>
      <c r="Q182" s="42"/>
      <c r="R182" s="42"/>
      <c r="S182" s="42"/>
      <c r="T182" s="70"/>
      <c r="AT182" s="24" t="s">
        <v>170</v>
      </c>
      <c r="AU182" s="24" t="s">
        <v>83</v>
      </c>
    </row>
    <row r="183" spans="2:65" s="12" customFormat="1" ht="13.5">
      <c r="B183" s="198"/>
      <c r="D183" s="194" t="s">
        <v>172</v>
      </c>
      <c r="E183" s="207" t="s">
        <v>5</v>
      </c>
      <c r="F183" s="208" t="s">
        <v>1366</v>
      </c>
      <c r="H183" s="209">
        <v>49.914000000000001</v>
      </c>
      <c r="I183" s="203"/>
      <c r="L183" s="198"/>
      <c r="M183" s="204"/>
      <c r="N183" s="205"/>
      <c r="O183" s="205"/>
      <c r="P183" s="205"/>
      <c r="Q183" s="205"/>
      <c r="R183" s="205"/>
      <c r="S183" s="205"/>
      <c r="T183" s="206"/>
      <c r="AT183" s="207" t="s">
        <v>172</v>
      </c>
      <c r="AU183" s="207" t="s">
        <v>83</v>
      </c>
      <c r="AV183" s="12" t="s">
        <v>83</v>
      </c>
      <c r="AW183" s="12" t="s">
        <v>35</v>
      </c>
      <c r="AX183" s="12" t="s">
        <v>72</v>
      </c>
      <c r="AY183" s="207" t="s">
        <v>161</v>
      </c>
    </row>
    <row r="184" spans="2:65" s="14" customFormat="1" ht="13.5">
      <c r="B184" s="218"/>
      <c r="D184" s="199" t="s">
        <v>172</v>
      </c>
      <c r="E184" s="219" t="s">
        <v>5</v>
      </c>
      <c r="F184" s="220" t="s">
        <v>1337</v>
      </c>
      <c r="H184" s="221">
        <v>49.914000000000001</v>
      </c>
      <c r="I184" s="222"/>
      <c r="L184" s="218"/>
      <c r="M184" s="223"/>
      <c r="N184" s="224"/>
      <c r="O184" s="224"/>
      <c r="P184" s="224"/>
      <c r="Q184" s="224"/>
      <c r="R184" s="224"/>
      <c r="S184" s="224"/>
      <c r="T184" s="225"/>
      <c r="AT184" s="226" t="s">
        <v>172</v>
      </c>
      <c r="AU184" s="226" t="s">
        <v>83</v>
      </c>
      <c r="AV184" s="14" t="s">
        <v>168</v>
      </c>
      <c r="AW184" s="14" t="s">
        <v>35</v>
      </c>
      <c r="AX184" s="14" t="s">
        <v>80</v>
      </c>
      <c r="AY184" s="226" t="s">
        <v>161</v>
      </c>
    </row>
    <row r="185" spans="2:65" s="1" customFormat="1" ht="22.5" customHeight="1">
      <c r="B185" s="181"/>
      <c r="C185" s="227" t="s">
        <v>11</v>
      </c>
      <c r="D185" s="227" t="s">
        <v>297</v>
      </c>
      <c r="E185" s="228" t="s">
        <v>815</v>
      </c>
      <c r="F185" s="229" t="s">
        <v>816</v>
      </c>
      <c r="G185" s="230" t="s">
        <v>277</v>
      </c>
      <c r="H185" s="231">
        <v>99.828000000000003</v>
      </c>
      <c r="I185" s="232"/>
      <c r="J185" s="233">
        <f>ROUND(I185*H185,2)</f>
        <v>0</v>
      </c>
      <c r="K185" s="229" t="s">
        <v>167</v>
      </c>
      <c r="L185" s="234"/>
      <c r="M185" s="235" t="s">
        <v>5</v>
      </c>
      <c r="N185" s="236" t="s">
        <v>43</v>
      </c>
      <c r="O185" s="42"/>
      <c r="P185" s="191">
        <f>O185*H185</f>
        <v>0</v>
      </c>
      <c r="Q185" s="191">
        <v>1</v>
      </c>
      <c r="R185" s="191">
        <f>Q185*H185</f>
        <v>99.828000000000003</v>
      </c>
      <c r="S185" s="191">
        <v>0</v>
      </c>
      <c r="T185" s="192">
        <f>S185*H185</f>
        <v>0</v>
      </c>
      <c r="AR185" s="24" t="s">
        <v>222</v>
      </c>
      <c r="AT185" s="24" t="s">
        <v>297</v>
      </c>
      <c r="AU185" s="24" t="s">
        <v>83</v>
      </c>
      <c r="AY185" s="24" t="s">
        <v>161</v>
      </c>
      <c r="BE185" s="193">
        <f>IF(N185="základní",J185,0)</f>
        <v>0</v>
      </c>
      <c r="BF185" s="193">
        <f>IF(N185="snížená",J185,0)</f>
        <v>0</v>
      </c>
      <c r="BG185" s="193">
        <f>IF(N185="zákl. přenesená",J185,0)</f>
        <v>0</v>
      </c>
      <c r="BH185" s="193">
        <f>IF(N185="sníž. přenesená",J185,0)</f>
        <v>0</v>
      </c>
      <c r="BI185" s="193">
        <f>IF(N185="nulová",J185,0)</f>
        <v>0</v>
      </c>
      <c r="BJ185" s="24" t="s">
        <v>80</v>
      </c>
      <c r="BK185" s="193">
        <f>ROUND(I185*H185,2)</f>
        <v>0</v>
      </c>
      <c r="BL185" s="24" t="s">
        <v>168</v>
      </c>
      <c r="BM185" s="24" t="s">
        <v>1367</v>
      </c>
    </row>
    <row r="186" spans="2:65" s="12" customFormat="1" ht="13.5">
      <c r="B186" s="198"/>
      <c r="D186" s="194" t="s">
        <v>172</v>
      </c>
      <c r="E186" s="207" t="s">
        <v>5</v>
      </c>
      <c r="F186" s="208" t="s">
        <v>1366</v>
      </c>
      <c r="H186" s="209">
        <v>49.914000000000001</v>
      </c>
      <c r="I186" s="203"/>
      <c r="L186" s="198"/>
      <c r="M186" s="204"/>
      <c r="N186" s="205"/>
      <c r="O186" s="205"/>
      <c r="P186" s="205"/>
      <c r="Q186" s="205"/>
      <c r="R186" s="205"/>
      <c r="S186" s="205"/>
      <c r="T186" s="206"/>
      <c r="AT186" s="207" t="s">
        <v>172</v>
      </c>
      <c r="AU186" s="207" t="s">
        <v>83</v>
      </c>
      <c r="AV186" s="12" t="s">
        <v>83</v>
      </c>
      <c r="AW186" s="12" t="s">
        <v>35</v>
      </c>
      <c r="AX186" s="12" t="s">
        <v>72</v>
      </c>
      <c r="AY186" s="207" t="s">
        <v>161</v>
      </c>
    </row>
    <row r="187" spans="2:65" s="14" customFormat="1" ht="13.5">
      <c r="B187" s="218"/>
      <c r="D187" s="194" t="s">
        <v>172</v>
      </c>
      <c r="E187" s="237" t="s">
        <v>5</v>
      </c>
      <c r="F187" s="238" t="s">
        <v>1337</v>
      </c>
      <c r="H187" s="239">
        <v>49.914000000000001</v>
      </c>
      <c r="I187" s="222"/>
      <c r="L187" s="218"/>
      <c r="M187" s="223"/>
      <c r="N187" s="224"/>
      <c r="O187" s="224"/>
      <c r="P187" s="224"/>
      <c r="Q187" s="224"/>
      <c r="R187" s="224"/>
      <c r="S187" s="224"/>
      <c r="T187" s="225"/>
      <c r="AT187" s="226" t="s">
        <v>172</v>
      </c>
      <c r="AU187" s="226" t="s">
        <v>83</v>
      </c>
      <c r="AV187" s="14" t="s">
        <v>168</v>
      </c>
      <c r="AW187" s="14" t="s">
        <v>35</v>
      </c>
      <c r="AX187" s="14" t="s">
        <v>80</v>
      </c>
      <c r="AY187" s="226" t="s">
        <v>161</v>
      </c>
    </row>
    <row r="188" spans="2:65" s="12" customFormat="1" ht="13.5">
      <c r="B188" s="198"/>
      <c r="D188" s="194" t="s">
        <v>172</v>
      </c>
      <c r="F188" s="208" t="s">
        <v>1368</v>
      </c>
      <c r="H188" s="209">
        <v>99.828000000000003</v>
      </c>
      <c r="I188" s="203"/>
      <c r="L188" s="198"/>
      <c r="M188" s="204"/>
      <c r="N188" s="205"/>
      <c r="O188" s="205"/>
      <c r="P188" s="205"/>
      <c r="Q188" s="205"/>
      <c r="R188" s="205"/>
      <c r="S188" s="205"/>
      <c r="T188" s="206"/>
      <c r="AT188" s="207" t="s">
        <v>172</v>
      </c>
      <c r="AU188" s="207" t="s">
        <v>83</v>
      </c>
      <c r="AV188" s="12" t="s">
        <v>83</v>
      </c>
      <c r="AW188" s="12" t="s">
        <v>6</v>
      </c>
      <c r="AX188" s="12" t="s">
        <v>80</v>
      </c>
      <c r="AY188" s="207" t="s">
        <v>161</v>
      </c>
    </row>
    <row r="189" spans="2:65" s="11" customFormat="1" ht="29.85" customHeight="1">
      <c r="B189" s="167"/>
      <c r="D189" s="178" t="s">
        <v>71</v>
      </c>
      <c r="E189" s="179" t="s">
        <v>168</v>
      </c>
      <c r="F189" s="179" t="s">
        <v>359</v>
      </c>
      <c r="I189" s="170"/>
      <c r="J189" s="180">
        <f>BK189</f>
        <v>0</v>
      </c>
      <c r="L189" s="167"/>
      <c r="M189" s="172"/>
      <c r="N189" s="173"/>
      <c r="O189" s="173"/>
      <c r="P189" s="174">
        <f>SUM(P190:P197)</f>
        <v>0</v>
      </c>
      <c r="Q189" s="173"/>
      <c r="R189" s="174">
        <f>SUM(R190:R197)</f>
        <v>2.5304399999999998E-2</v>
      </c>
      <c r="S189" s="173"/>
      <c r="T189" s="175">
        <f>SUM(T190:T197)</f>
        <v>0</v>
      </c>
      <c r="AR189" s="168" t="s">
        <v>80</v>
      </c>
      <c r="AT189" s="176" t="s">
        <v>71</v>
      </c>
      <c r="AU189" s="176" t="s">
        <v>80</v>
      </c>
      <c r="AY189" s="168" t="s">
        <v>161</v>
      </c>
      <c r="BK189" s="177">
        <f>SUM(BK190:BK197)</f>
        <v>0</v>
      </c>
    </row>
    <row r="190" spans="2:65" s="1" customFormat="1" ht="31.5" customHeight="1">
      <c r="B190" s="181"/>
      <c r="C190" s="182" t="s">
        <v>274</v>
      </c>
      <c r="D190" s="182" t="s">
        <v>163</v>
      </c>
      <c r="E190" s="183" t="s">
        <v>826</v>
      </c>
      <c r="F190" s="184" t="s">
        <v>827</v>
      </c>
      <c r="G190" s="185" t="s">
        <v>189</v>
      </c>
      <c r="H190" s="186">
        <v>11.092000000000001</v>
      </c>
      <c r="I190" s="187"/>
      <c r="J190" s="188">
        <f>ROUND(I190*H190,2)</f>
        <v>0</v>
      </c>
      <c r="K190" s="184" t="s">
        <v>167</v>
      </c>
      <c r="L190" s="41"/>
      <c r="M190" s="189" t="s">
        <v>5</v>
      </c>
      <c r="N190" s="190" t="s">
        <v>43</v>
      </c>
      <c r="O190" s="42"/>
      <c r="P190" s="191">
        <f>O190*H190</f>
        <v>0</v>
      </c>
      <c r="Q190" s="191">
        <v>0</v>
      </c>
      <c r="R190" s="191">
        <f>Q190*H190</f>
        <v>0</v>
      </c>
      <c r="S190" s="191">
        <v>0</v>
      </c>
      <c r="T190" s="192">
        <f>S190*H190</f>
        <v>0</v>
      </c>
      <c r="AR190" s="24" t="s">
        <v>168</v>
      </c>
      <c r="AT190" s="24" t="s">
        <v>163</v>
      </c>
      <c r="AU190" s="24" t="s">
        <v>83</v>
      </c>
      <c r="AY190" s="24" t="s">
        <v>161</v>
      </c>
      <c r="BE190" s="193">
        <f>IF(N190="základní",J190,0)</f>
        <v>0</v>
      </c>
      <c r="BF190" s="193">
        <f>IF(N190="snížená",J190,0)</f>
        <v>0</v>
      </c>
      <c r="BG190" s="193">
        <f>IF(N190="zákl. přenesená",J190,0)</f>
        <v>0</v>
      </c>
      <c r="BH190" s="193">
        <f>IF(N190="sníž. přenesená",J190,0)</f>
        <v>0</v>
      </c>
      <c r="BI190" s="193">
        <f>IF(N190="nulová",J190,0)</f>
        <v>0</v>
      </c>
      <c r="BJ190" s="24" t="s">
        <v>80</v>
      </c>
      <c r="BK190" s="193">
        <f>ROUND(I190*H190,2)</f>
        <v>0</v>
      </c>
      <c r="BL190" s="24" t="s">
        <v>168</v>
      </c>
      <c r="BM190" s="24" t="s">
        <v>1369</v>
      </c>
    </row>
    <row r="191" spans="2:65" s="1" customFormat="1" ht="54">
      <c r="B191" s="41"/>
      <c r="D191" s="194" t="s">
        <v>170</v>
      </c>
      <c r="F191" s="195" t="s">
        <v>824</v>
      </c>
      <c r="I191" s="196"/>
      <c r="L191" s="41"/>
      <c r="M191" s="197"/>
      <c r="N191" s="42"/>
      <c r="O191" s="42"/>
      <c r="P191" s="42"/>
      <c r="Q191" s="42"/>
      <c r="R191" s="42"/>
      <c r="S191" s="42"/>
      <c r="T191" s="70"/>
      <c r="AT191" s="24" t="s">
        <v>170</v>
      </c>
      <c r="AU191" s="24" t="s">
        <v>83</v>
      </c>
    </row>
    <row r="192" spans="2:65" s="12" customFormat="1" ht="13.5">
      <c r="B192" s="198"/>
      <c r="D192" s="199" t="s">
        <v>172</v>
      </c>
      <c r="E192" s="200" t="s">
        <v>5</v>
      </c>
      <c r="F192" s="201" t="s">
        <v>1370</v>
      </c>
      <c r="H192" s="202">
        <v>11.092000000000001</v>
      </c>
      <c r="I192" s="203"/>
      <c r="L192" s="198"/>
      <c r="M192" s="204"/>
      <c r="N192" s="205"/>
      <c r="O192" s="205"/>
      <c r="P192" s="205"/>
      <c r="Q192" s="205"/>
      <c r="R192" s="205"/>
      <c r="S192" s="205"/>
      <c r="T192" s="206"/>
      <c r="AT192" s="207" t="s">
        <v>172</v>
      </c>
      <c r="AU192" s="207" t="s">
        <v>83</v>
      </c>
      <c r="AV192" s="12" t="s">
        <v>83</v>
      </c>
      <c r="AW192" s="12" t="s">
        <v>35</v>
      </c>
      <c r="AX192" s="12" t="s">
        <v>80</v>
      </c>
      <c r="AY192" s="207" t="s">
        <v>161</v>
      </c>
    </row>
    <row r="193" spans="2:65" s="1" customFormat="1" ht="31.5" customHeight="1">
      <c r="B193" s="181"/>
      <c r="C193" s="182" t="s">
        <v>280</v>
      </c>
      <c r="D193" s="182" t="s">
        <v>163</v>
      </c>
      <c r="E193" s="183" t="s">
        <v>1371</v>
      </c>
      <c r="F193" s="184" t="s">
        <v>1372</v>
      </c>
      <c r="G193" s="185" t="s">
        <v>189</v>
      </c>
      <c r="H193" s="186">
        <v>0.29699999999999999</v>
      </c>
      <c r="I193" s="187"/>
      <c r="J193" s="188">
        <f>ROUND(I193*H193,2)</f>
        <v>0</v>
      </c>
      <c r="K193" s="184" t="s">
        <v>167</v>
      </c>
      <c r="L193" s="41"/>
      <c r="M193" s="189" t="s">
        <v>5</v>
      </c>
      <c r="N193" s="190" t="s">
        <v>43</v>
      </c>
      <c r="O193" s="42"/>
      <c r="P193" s="191">
        <f>O193*H193</f>
        <v>0</v>
      </c>
      <c r="Q193" s="191">
        <v>0</v>
      </c>
      <c r="R193" s="191">
        <f>Q193*H193</f>
        <v>0</v>
      </c>
      <c r="S193" s="191">
        <v>0</v>
      </c>
      <c r="T193" s="192">
        <f>S193*H193</f>
        <v>0</v>
      </c>
      <c r="AR193" s="24" t="s">
        <v>168</v>
      </c>
      <c r="AT193" s="24" t="s">
        <v>163</v>
      </c>
      <c r="AU193" s="24" t="s">
        <v>83</v>
      </c>
      <c r="AY193" s="24" t="s">
        <v>161</v>
      </c>
      <c r="BE193" s="193">
        <f>IF(N193="základní",J193,0)</f>
        <v>0</v>
      </c>
      <c r="BF193" s="193">
        <f>IF(N193="snížená",J193,0)</f>
        <v>0</v>
      </c>
      <c r="BG193" s="193">
        <f>IF(N193="zákl. přenesená",J193,0)</f>
        <v>0</v>
      </c>
      <c r="BH193" s="193">
        <f>IF(N193="sníž. přenesená",J193,0)</f>
        <v>0</v>
      </c>
      <c r="BI193" s="193">
        <f>IF(N193="nulová",J193,0)</f>
        <v>0</v>
      </c>
      <c r="BJ193" s="24" t="s">
        <v>80</v>
      </c>
      <c r="BK193" s="193">
        <f>ROUND(I193*H193,2)</f>
        <v>0</v>
      </c>
      <c r="BL193" s="24" t="s">
        <v>168</v>
      </c>
      <c r="BM193" s="24" t="s">
        <v>1373</v>
      </c>
    </row>
    <row r="194" spans="2:65" s="1" customFormat="1" ht="40.5">
      <c r="B194" s="41"/>
      <c r="D194" s="194" t="s">
        <v>170</v>
      </c>
      <c r="F194" s="195" t="s">
        <v>833</v>
      </c>
      <c r="I194" s="196"/>
      <c r="L194" s="41"/>
      <c r="M194" s="197"/>
      <c r="N194" s="42"/>
      <c r="O194" s="42"/>
      <c r="P194" s="42"/>
      <c r="Q194" s="42"/>
      <c r="R194" s="42"/>
      <c r="S194" s="42"/>
      <c r="T194" s="70"/>
      <c r="AT194" s="24" t="s">
        <v>170</v>
      </c>
      <c r="AU194" s="24" t="s">
        <v>83</v>
      </c>
    </row>
    <row r="195" spans="2:65" s="12" customFormat="1" ht="13.5">
      <c r="B195" s="198"/>
      <c r="D195" s="199" t="s">
        <v>172</v>
      </c>
      <c r="E195" s="200" t="s">
        <v>5</v>
      </c>
      <c r="F195" s="201" t="s">
        <v>1374</v>
      </c>
      <c r="H195" s="202">
        <v>0.29699999999999999</v>
      </c>
      <c r="I195" s="203"/>
      <c r="L195" s="198"/>
      <c r="M195" s="204"/>
      <c r="N195" s="205"/>
      <c r="O195" s="205"/>
      <c r="P195" s="205"/>
      <c r="Q195" s="205"/>
      <c r="R195" s="205"/>
      <c r="S195" s="205"/>
      <c r="T195" s="206"/>
      <c r="AT195" s="207" t="s">
        <v>172</v>
      </c>
      <c r="AU195" s="207" t="s">
        <v>83</v>
      </c>
      <c r="AV195" s="12" t="s">
        <v>83</v>
      </c>
      <c r="AW195" s="12" t="s">
        <v>35</v>
      </c>
      <c r="AX195" s="12" t="s">
        <v>80</v>
      </c>
      <c r="AY195" s="207" t="s">
        <v>161</v>
      </c>
    </row>
    <row r="196" spans="2:65" s="1" customFormat="1" ht="22.5" customHeight="1">
      <c r="B196" s="181"/>
      <c r="C196" s="182" t="s">
        <v>286</v>
      </c>
      <c r="D196" s="182" t="s">
        <v>163</v>
      </c>
      <c r="E196" s="183" t="s">
        <v>1375</v>
      </c>
      <c r="F196" s="184" t="s">
        <v>1376</v>
      </c>
      <c r="G196" s="185" t="s">
        <v>176</v>
      </c>
      <c r="H196" s="186">
        <v>3.96</v>
      </c>
      <c r="I196" s="187"/>
      <c r="J196" s="188">
        <f>ROUND(I196*H196,2)</f>
        <v>0</v>
      </c>
      <c r="K196" s="184" t="s">
        <v>167</v>
      </c>
      <c r="L196" s="41"/>
      <c r="M196" s="189" t="s">
        <v>5</v>
      </c>
      <c r="N196" s="190" t="s">
        <v>43</v>
      </c>
      <c r="O196" s="42"/>
      <c r="P196" s="191">
        <f>O196*H196</f>
        <v>0</v>
      </c>
      <c r="Q196" s="191">
        <v>6.3899999999999998E-3</v>
      </c>
      <c r="R196" s="191">
        <f>Q196*H196</f>
        <v>2.5304399999999998E-2</v>
      </c>
      <c r="S196" s="191">
        <v>0</v>
      </c>
      <c r="T196" s="192">
        <f>S196*H196</f>
        <v>0</v>
      </c>
      <c r="AR196" s="24" t="s">
        <v>168</v>
      </c>
      <c r="AT196" s="24" t="s">
        <v>163</v>
      </c>
      <c r="AU196" s="24" t="s">
        <v>83</v>
      </c>
      <c r="AY196" s="24" t="s">
        <v>161</v>
      </c>
      <c r="BE196" s="193">
        <f>IF(N196="základní",J196,0)</f>
        <v>0</v>
      </c>
      <c r="BF196" s="193">
        <f>IF(N196="snížená",J196,0)</f>
        <v>0</v>
      </c>
      <c r="BG196" s="193">
        <f>IF(N196="zákl. přenesená",J196,0)</f>
        <v>0</v>
      </c>
      <c r="BH196" s="193">
        <f>IF(N196="sníž. přenesená",J196,0)</f>
        <v>0</v>
      </c>
      <c r="BI196" s="193">
        <f>IF(N196="nulová",J196,0)</f>
        <v>0</v>
      </c>
      <c r="BJ196" s="24" t="s">
        <v>80</v>
      </c>
      <c r="BK196" s="193">
        <f>ROUND(I196*H196,2)</f>
        <v>0</v>
      </c>
      <c r="BL196" s="24" t="s">
        <v>168</v>
      </c>
      <c r="BM196" s="24" t="s">
        <v>1377</v>
      </c>
    </row>
    <row r="197" spans="2:65" s="12" customFormat="1" ht="13.5">
      <c r="B197" s="198"/>
      <c r="D197" s="194" t="s">
        <v>172</v>
      </c>
      <c r="E197" s="207" t="s">
        <v>5</v>
      </c>
      <c r="F197" s="208" t="s">
        <v>1378</v>
      </c>
      <c r="H197" s="209">
        <v>3.96</v>
      </c>
      <c r="I197" s="203"/>
      <c r="L197" s="198"/>
      <c r="M197" s="204"/>
      <c r="N197" s="205"/>
      <c r="O197" s="205"/>
      <c r="P197" s="205"/>
      <c r="Q197" s="205"/>
      <c r="R197" s="205"/>
      <c r="S197" s="205"/>
      <c r="T197" s="206"/>
      <c r="AT197" s="207" t="s">
        <v>172</v>
      </c>
      <c r="AU197" s="207" t="s">
        <v>83</v>
      </c>
      <c r="AV197" s="12" t="s">
        <v>83</v>
      </c>
      <c r="AW197" s="12" t="s">
        <v>35</v>
      </c>
      <c r="AX197" s="12" t="s">
        <v>80</v>
      </c>
      <c r="AY197" s="207" t="s">
        <v>161</v>
      </c>
    </row>
    <row r="198" spans="2:65" s="11" customFormat="1" ht="29.85" customHeight="1">
      <c r="B198" s="167"/>
      <c r="D198" s="178" t="s">
        <v>71</v>
      </c>
      <c r="E198" s="179" t="s">
        <v>222</v>
      </c>
      <c r="F198" s="179" t="s">
        <v>470</v>
      </c>
      <c r="I198" s="170"/>
      <c r="J198" s="180">
        <f>BK198</f>
        <v>0</v>
      </c>
      <c r="L198" s="167"/>
      <c r="M198" s="172"/>
      <c r="N198" s="173"/>
      <c r="O198" s="173"/>
      <c r="P198" s="174">
        <f>SUM(P199:P274)</f>
        <v>0</v>
      </c>
      <c r="Q198" s="173"/>
      <c r="R198" s="174">
        <f>SUM(R199:R274)</f>
        <v>1.8404012800000005</v>
      </c>
      <c r="S198" s="173"/>
      <c r="T198" s="175">
        <f>SUM(T199:T274)</f>
        <v>0.05</v>
      </c>
      <c r="AR198" s="168" t="s">
        <v>80</v>
      </c>
      <c r="AT198" s="176" t="s">
        <v>71</v>
      </c>
      <c r="AU198" s="176" t="s">
        <v>80</v>
      </c>
      <c r="AY198" s="168" t="s">
        <v>161</v>
      </c>
      <c r="BK198" s="177">
        <f>SUM(BK199:BK274)</f>
        <v>0</v>
      </c>
    </row>
    <row r="199" spans="2:65" s="1" customFormat="1" ht="31.5" customHeight="1">
      <c r="B199" s="181"/>
      <c r="C199" s="182" t="s">
        <v>291</v>
      </c>
      <c r="D199" s="182" t="s">
        <v>163</v>
      </c>
      <c r="E199" s="183" t="s">
        <v>1379</v>
      </c>
      <c r="F199" s="184" t="s">
        <v>1380</v>
      </c>
      <c r="G199" s="185" t="s">
        <v>338</v>
      </c>
      <c r="H199" s="186">
        <v>1</v>
      </c>
      <c r="I199" s="187"/>
      <c r="J199" s="188">
        <f>ROUND(I199*H199,2)</f>
        <v>0</v>
      </c>
      <c r="K199" s="184" t="s">
        <v>167</v>
      </c>
      <c r="L199" s="41"/>
      <c r="M199" s="189" t="s">
        <v>5</v>
      </c>
      <c r="N199" s="190" t="s">
        <v>43</v>
      </c>
      <c r="O199" s="42"/>
      <c r="P199" s="191">
        <f>O199*H199</f>
        <v>0</v>
      </c>
      <c r="Q199" s="191">
        <v>1.6100000000000001E-3</v>
      </c>
      <c r="R199" s="191">
        <f>Q199*H199</f>
        <v>1.6100000000000001E-3</v>
      </c>
      <c r="S199" s="191">
        <v>0</v>
      </c>
      <c r="T199" s="192">
        <f>S199*H199</f>
        <v>0</v>
      </c>
      <c r="AR199" s="24" t="s">
        <v>168</v>
      </c>
      <c r="AT199" s="24" t="s">
        <v>163</v>
      </c>
      <c r="AU199" s="24" t="s">
        <v>83</v>
      </c>
      <c r="AY199" s="24" t="s">
        <v>161</v>
      </c>
      <c r="BE199" s="193">
        <f>IF(N199="základní",J199,0)</f>
        <v>0</v>
      </c>
      <c r="BF199" s="193">
        <f>IF(N199="snížená",J199,0)</f>
        <v>0</v>
      </c>
      <c r="BG199" s="193">
        <f>IF(N199="zákl. přenesená",J199,0)</f>
        <v>0</v>
      </c>
      <c r="BH199" s="193">
        <f>IF(N199="sníž. přenesená",J199,0)</f>
        <v>0</v>
      </c>
      <c r="BI199" s="193">
        <f>IF(N199="nulová",J199,0)</f>
        <v>0</v>
      </c>
      <c r="BJ199" s="24" t="s">
        <v>80</v>
      </c>
      <c r="BK199" s="193">
        <f>ROUND(I199*H199,2)</f>
        <v>0</v>
      </c>
      <c r="BL199" s="24" t="s">
        <v>168</v>
      </c>
      <c r="BM199" s="24" t="s">
        <v>1381</v>
      </c>
    </row>
    <row r="200" spans="2:65" s="1" customFormat="1" ht="67.5">
      <c r="B200" s="41"/>
      <c r="D200" s="194" t="s">
        <v>170</v>
      </c>
      <c r="F200" s="195" t="s">
        <v>1382</v>
      </c>
      <c r="I200" s="196"/>
      <c r="L200" s="41"/>
      <c r="M200" s="197"/>
      <c r="N200" s="42"/>
      <c r="O200" s="42"/>
      <c r="P200" s="42"/>
      <c r="Q200" s="42"/>
      <c r="R200" s="42"/>
      <c r="S200" s="42"/>
      <c r="T200" s="70"/>
      <c r="AT200" s="24" t="s">
        <v>170</v>
      </c>
      <c r="AU200" s="24" t="s">
        <v>83</v>
      </c>
    </row>
    <row r="201" spans="2:65" s="12" customFormat="1" ht="13.5">
      <c r="B201" s="198"/>
      <c r="D201" s="199" t="s">
        <v>172</v>
      </c>
      <c r="E201" s="200" t="s">
        <v>5</v>
      </c>
      <c r="F201" s="201" t="s">
        <v>1383</v>
      </c>
      <c r="H201" s="202">
        <v>1</v>
      </c>
      <c r="I201" s="203"/>
      <c r="L201" s="198"/>
      <c r="M201" s="204"/>
      <c r="N201" s="205"/>
      <c r="O201" s="205"/>
      <c r="P201" s="205"/>
      <c r="Q201" s="205"/>
      <c r="R201" s="205"/>
      <c r="S201" s="205"/>
      <c r="T201" s="206"/>
      <c r="AT201" s="207" t="s">
        <v>172</v>
      </c>
      <c r="AU201" s="207" t="s">
        <v>83</v>
      </c>
      <c r="AV201" s="12" t="s">
        <v>83</v>
      </c>
      <c r="AW201" s="12" t="s">
        <v>35</v>
      </c>
      <c r="AX201" s="12" t="s">
        <v>80</v>
      </c>
      <c r="AY201" s="207" t="s">
        <v>161</v>
      </c>
    </row>
    <row r="202" spans="2:65" s="1" customFormat="1" ht="22.5" customHeight="1">
      <c r="B202" s="181"/>
      <c r="C202" s="227" t="s">
        <v>296</v>
      </c>
      <c r="D202" s="227" t="s">
        <v>297</v>
      </c>
      <c r="E202" s="228" t="s">
        <v>1384</v>
      </c>
      <c r="F202" s="229" t="s">
        <v>1385</v>
      </c>
      <c r="G202" s="230" t="s">
        <v>338</v>
      </c>
      <c r="H202" s="231">
        <v>1</v>
      </c>
      <c r="I202" s="232"/>
      <c r="J202" s="233">
        <f>ROUND(I202*H202,2)</f>
        <v>0</v>
      </c>
      <c r="K202" s="229" t="s">
        <v>5</v>
      </c>
      <c r="L202" s="234"/>
      <c r="M202" s="235" t="s">
        <v>5</v>
      </c>
      <c r="N202" s="236" t="s">
        <v>43</v>
      </c>
      <c r="O202" s="42"/>
      <c r="P202" s="191">
        <f>O202*H202</f>
        <v>0</v>
      </c>
      <c r="Q202" s="191">
        <v>1.34E-2</v>
      </c>
      <c r="R202" s="191">
        <f>Q202*H202</f>
        <v>1.34E-2</v>
      </c>
      <c r="S202" s="191">
        <v>0</v>
      </c>
      <c r="T202" s="192">
        <f>S202*H202</f>
        <v>0</v>
      </c>
      <c r="AR202" s="24" t="s">
        <v>222</v>
      </c>
      <c r="AT202" s="24" t="s">
        <v>297</v>
      </c>
      <c r="AU202" s="24" t="s">
        <v>83</v>
      </c>
      <c r="AY202" s="24" t="s">
        <v>161</v>
      </c>
      <c r="BE202" s="193">
        <f>IF(N202="základní",J202,0)</f>
        <v>0</v>
      </c>
      <c r="BF202" s="193">
        <f>IF(N202="snížená",J202,0)</f>
        <v>0</v>
      </c>
      <c r="BG202" s="193">
        <f>IF(N202="zákl. přenesená",J202,0)</f>
        <v>0</v>
      </c>
      <c r="BH202" s="193">
        <f>IF(N202="sníž. přenesená",J202,0)</f>
        <v>0</v>
      </c>
      <c r="BI202" s="193">
        <f>IF(N202="nulová",J202,0)</f>
        <v>0</v>
      </c>
      <c r="BJ202" s="24" t="s">
        <v>80</v>
      </c>
      <c r="BK202" s="193">
        <f>ROUND(I202*H202,2)</f>
        <v>0</v>
      </c>
      <c r="BL202" s="24" t="s">
        <v>168</v>
      </c>
      <c r="BM202" s="24" t="s">
        <v>1386</v>
      </c>
    </row>
    <row r="203" spans="2:65" s="12" customFormat="1" ht="13.5">
      <c r="B203" s="198"/>
      <c r="D203" s="199" t="s">
        <v>172</v>
      </c>
      <c r="E203" s="200" t="s">
        <v>5</v>
      </c>
      <c r="F203" s="201" t="s">
        <v>1383</v>
      </c>
      <c r="H203" s="202">
        <v>1</v>
      </c>
      <c r="I203" s="203"/>
      <c r="L203" s="198"/>
      <c r="M203" s="204"/>
      <c r="N203" s="205"/>
      <c r="O203" s="205"/>
      <c r="P203" s="205"/>
      <c r="Q203" s="205"/>
      <c r="R203" s="205"/>
      <c r="S203" s="205"/>
      <c r="T203" s="206"/>
      <c r="AT203" s="207" t="s">
        <v>172</v>
      </c>
      <c r="AU203" s="207" t="s">
        <v>83</v>
      </c>
      <c r="AV203" s="12" t="s">
        <v>83</v>
      </c>
      <c r="AW203" s="12" t="s">
        <v>35</v>
      </c>
      <c r="AX203" s="12" t="s">
        <v>80</v>
      </c>
      <c r="AY203" s="207" t="s">
        <v>161</v>
      </c>
    </row>
    <row r="204" spans="2:65" s="1" customFormat="1" ht="31.5" customHeight="1">
      <c r="B204" s="181"/>
      <c r="C204" s="182" t="s">
        <v>10</v>
      </c>
      <c r="D204" s="182" t="s">
        <v>163</v>
      </c>
      <c r="E204" s="183" t="s">
        <v>1387</v>
      </c>
      <c r="F204" s="184" t="s">
        <v>1388</v>
      </c>
      <c r="G204" s="185" t="s">
        <v>338</v>
      </c>
      <c r="H204" s="186">
        <v>1</v>
      </c>
      <c r="I204" s="187"/>
      <c r="J204" s="188">
        <f>ROUND(I204*H204,2)</f>
        <v>0</v>
      </c>
      <c r="K204" s="184" t="s">
        <v>167</v>
      </c>
      <c r="L204" s="41"/>
      <c r="M204" s="189" t="s">
        <v>5</v>
      </c>
      <c r="N204" s="190" t="s">
        <v>43</v>
      </c>
      <c r="O204" s="42"/>
      <c r="P204" s="191">
        <f>O204*H204</f>
        <v>0</v>
      </c>
      <c r="Q204" s="191">
        <v>8.7000000000000001E-4</v>
      </c>
      <c r="R204" s="191">
        <f>Q204*H204</f>
        <v>8.7000000000000001E-4</v>
      </c>
      <c r="S204" s="191">
        <v>0</v>
      </c>
      <c r="T204" s="192">
        <f>S204*H204</f>
        <v>0</v>
      </c>
      <c r="AR204" s="24" t="s">
        <v>168</v>
      </c>
      <c r="AT204" s="24" t="s">
        <v>163</v>
      </c>
      <c r="AU204" s="24" t="s">
        <v>83</v>
      </c>
      <c r="AY204" s="24" t="s">
        <v>161</v>
      </c>
      <c r="BE204" s="193">
        <f>IF(N204="základní",J204,0)</f>
        <v>0</v>
      </c>
      <c r="BF204" s="193">
        <f>IF(N204="snížená",J204,0)</f>
        <v>0</v>
      </c>
      <c r="BG204" s="193">
        <f>IF(N204="zákl. přenesená",J204,0)</f>
        <v>0</v>
      </c>
      <c r="BH204" s="193">
        <f>IF(N204="sníž. přenesená",J204,0)</f>
        <v>0</v>
      </c>
      <c r="BI204" s="193">
        <f>IF(N204="nulová",J204,0)</f>
        <v>0</v>
      </c>
      <c r="BJ204" s="24" t="s">
        <v>80</v>
      </c>
      <c r="BK204" s="193">
        <f>ROUND(I204*H204,2)</f>
        <v>0</v>
      </c>
      <c r="BL204" s="24" t="s">
        <v>168</v>
      </c>
      <c r="BM204" s="24" t="s">
        <v>1389</v>
      </c>
    </row>
    <row r="205" spans="2:65" s="1" customFormat="1" ht="108">
      <c r="B205" s="41"/>
      <c r="D205" s="194" t="s">
        <v>170</v>
      </c>
      <c r="F205" s="195" t="s">
        <v>1390</v>
      </c>
      <c r="I205" s="196"/>
      <c r="L205" s="41"/>
      <c r="M205" s="197"/>
      <c r="N205" s="42"/>
      <c r="O205" s="42"/>
      <c r="P205" s="42"/>
      <c r="Q205" s="42"/>
      <c r="R205" s="42"/>
      <c r="S205" s="42"/>
      <c r="T205" s="70"/>
      <c r="AT205" s="24" t="s">
        <v>170</v>
      </c>
      <c r="AU205" s="24" t="s">
        <v>83</v>
      </c>
    </row>
    <row r="206" spans="2:65" s="12" customFormat="1" ht="13.5">
      <c r="B206" s="198"/>
      <c r="D206" s="199" t="s">
        <v>172</v>
      </c>
      <c r="E206" s="200" t="s">
        <v>5</v>
      </c>
      <c r="F206" s="201" t="s">
        <v>1391</v>
      </c>
      <c r="H206" s="202">
        <v>1</v>
      </c>
      <c r="I206" s="203"/>
      <c r="L206" s="198"/>
      <c r="M206" s="204"/>
      <c r="N206" s="205"/>
      <c r="O206" s="205"/>
      <c r="P206" s="205"/>
      <c r="Q206" s="205"/>
      <c r="R206" s="205"/>
      <c r="S206" s="205"/>
      <c r="T206" s="206"/>
      <c r="AT206" s="207" t="s">
        <v>172</v>
      </c>
      <c r="AU206" s="207" t="s">
        <v>83</v>
      </c>
      <c r="AV206" s="12" t="s">
        <v>83</v>
      </c>
      <c r="AW206" s="12" t="s">
        <v>35</v>
      </c>
      <c r="AX206" s="12" t="s">
        <v>80</v>
      </c>
      <c r="AY206" s="207" t="s">
        <v>161</v>
      </c>
    </row>
    <row r="207" spans="2:65" s="1" customFormat="1" ht="31.5" customHeight="1">
      <c r="B207" s="181"/>
      <c r="C207" s="182" t="s">
        <v>91</v>
      </c>
      <c r="D207" s="182" t="s">
        <v>163</v>
      </c>
      <c r="E207" s="183" t="s">
        <v>1392</v>
      </c>
      <c r="F207" s="184" t="s">
        <v>1393</v>
      </c>
      <c r="G207" s="185" t="s">
        <v>338</v>
      </c>
      <c r="H207" s="186">
        <v>3</v>
      </c>
      <c r="I207" s="187"/>
      <c r="J207" s="188">
        <f>ROUND(I207*H207,2)</f>
        <v>0</v>
      </c>
      <c r="K207" s="184" t="s">
        <v>167</v>
      </c>
      <c r="L207" s="41"/>
      <c r="M207" s="189" t="s">
        <v>5</v>
      </c>
      <c r="N207" s="190" t="s">
        <v>43</v>
      </c>
      <c r="O207" s="42"/>
      <c r="P207" s="191">
        <f>O207*H207</f>
        <v>0</v>
      </c>
      <c r="Q207" s="191">
        <v>1.65E-3</v>
      </c>
      <c r="R207" s="191">
        <f>Q207*H207</f>
        <v>4.9499999999999995E-3</v>
      </c>
      <c r="S207" s="191">
        <v>0</v>
      </c>
      <c r="T207" s="192">
        <f>S207*H207</f>
        <v>0</v>
      </c>
      <c r="AR207" s="24" t="s">
        <v>168</v>
      </c>
      <c r="AT207" s="24" t="s">
        <v>163</v>
      </c>
      <c r="AU207" s="24" t="s">
        <v>83</v>
      </c>
      <c r="AY207" s="24" t="s">
        <v>161</v>
      </c>
      <c r="BE207" s="193">
        <f>IF(N207="základní",J207,0)</f>
        <v>0</v>
      </c>
      <c r="BF207" s="193">
        <f>IF(N207="snížená",J207,0)</f>
        <v>0</v>
      </c>
      <c r="BG207" s="193">
        <f>IF(N207="zákl. přenesená",J207,0)</f>
        <v>0</v>
      </c>
      <c r="BH207" s="193">
        <f>IF(N207="sníž. přenesená",J207,0)</f>
        <v>0</v>
      </c>
      <c r="BI207" s="193">
        <f>IF(N207="nulová",J207,0)</f>
        <v>0</v>
      </c>
      <c r="BJ207" s="24" t="s">
        <v>80</v>
      </c>
      <c r="BK207" s="193">
        <f>ROUND(I207*H207,2)</f>
        <v>0</v>
      </c>
      <c r="BL207" s="24" t="s">
        <v>168</v>
      </c>
      <c r="BM207" s="24" t="s">
        <v>1394</v>
      </c>
    </row>
    <row r="208" spans="2:65" s="1" customFormat="1" ht="67.5">
      <c r="B208" s="41"/>
      <c r="D208" s="194" t="s">
        <v>170</v>
      </c>
      <c r="F208" s="195" t="s">
        <v>1382</v>
      </c>
      <c r="I208" s="196"/>
      <c r="L208" s="41"/>
      <c r="M208" s="197"/>
      <c r="N208" s="42"/>
      <c r="O208" s="42"/>
      <c r="P208" s="42"/>
      <c r="Q208" s="42"/>
      <c r="R208" s="42"/>
      <c r="S208" s="42"/>
      <c r="T208" s="70"/>
      <c r="AT208" s="24" t="s">
        <v>170</v>
      </c>
      <c r="AU208" s="24" t="s">
        <v>83</v>
      </c>
    </row>
    <row r="209" spans="2:65" s="12" customFormat="1" ht="13.5">
      <c r="B209" s="198"/>
      <c r="D209" s="199" t="s">
        <v>172</v>
      </c>
      <c r="E209" s="200" t="s">
        <v>5</v>
      </c>
      <c r="F209" s="201" t="s">
        <v>1395</v>
      </c>
      <c r="H209" s="202">
        <v>3</v>
      </c>
      <c r="I209" s="203"/>
      <c r="L209" s="198"/>
      <c r="M209" s="204"/>
      <c r="N209" s="205"/>
      <c r="O209" s="205"/>
      <c r="P209" s="205"/>
      <c r="Q209" s="205"/>
      <c r="R209" s="205"/>
      <c r="S209" s="205"/>
      <c r="T209" s="206"/>
      <c r="AT209" s="207" t="s">
        <v>172</v>
      </c>
      <c r="AU209" s="207" t="s">
        <v>83</v>
      </c>
      <c r="AV209" s="12" t="s">
        <v>83</v>
      </c>
      <c r="AW209" s="12" t="s">
        <v>35</v>
      </c>
      <c r="AX209" s="12" t="s">
        <v>80</v>
      </c>
      <c r="AY209" s="207" t="s">
        <v>161</v>
      </c>
    </row>
    <row r="210" spans="2:65" s="1" customFormat="1" ht="22.5" customHeight="1">
      <c r="B210" s="181"/>
      <c r="C210" s="227" t="s">
        <v>319</v>
      </c>
      <c r="D210" s="227" t="s">
        <v>297</v>
      </c>
      <c r="E210" s="228" t="s">
        <v>1396</v>
      </c>
      <c r="F210" s="229" t="s">
        <v>1397</v>
      </c>
      <c r="G210" s="230" t="s">
        <v>338</v>
      </c>
      <c r="H210" s="231">
        <v>2</v>
      </c>
      <c r="I210" s="232"/>
      <c r="J210" s="233">
        <f>ROUND(I210*H210,2)</f>
        <v>0</v>
      </c>
      <c r="K210" s="229" t="s">
        <v>5</v>
      </c>
      <c r="L210" s="234"/>
      <c r="M210" s="235" t="s">
        <v>5</v>
      </c>
      <c r="N210" s="236" t="s">
        <v>43</v>
      </c>
      <c r="O210" s="42"/>
      <c r="P210" s="191">
        <f>O210*H210</f>
        <v>0</v>
      </c>
      <c r="Q210" s="191">
        <v>4.1000000000000003E-3</v>
      </c>
      <c r="R210" s="191">
        <f>Q210*H210</f>
        <v>8.2000000000000007E-3</v>
      </c>
      <c r="S210" s="191">
        <v>0</v>
      </c>
      <c r="T210" s="192">
        <f>S210*H210</f>
        <v>0</v>
      </c>
      <c r="AR210" s="24" t="s">
        <v>222</v>
      </c>
      <c r="AT210" s="24" t="s">
        <v>297</v>
      </c>
      <c r="AU210" s="24" t="s">
        <v>83</v>
      </c>
      <c r="AY210" s="24" t="s">
        <v>161</v>
      </c>
      <c r="BE210" s="193">
        <f>IF(N210="základní",J210,0)</f>
        <v>0</v>
      </c>
      <c r="BF210" s="193">
        <f>IF(N210="snížená",J210,0)</f>
        <v>0</v>
      </c>
      <c r="BG210" s="193">
        <f>IF(N210="zákl. přenesená",J210,0)</f>
        <v>0</v>
      </c>
      <c r="BH210" s="193">
        <f>IF(N210="sníž. přenesená",J210,0)</f>
        <v>0</v>
      </c>
      <c r="BI210" s="193">
        <f>IF(N210="nulová",J210,0)</f>
        <v>0</v>
      </c>
      <c r="BJ210" s="24" t="s">
        <v>80</v>
      </c>
      <c r="BK210" s="193">
        <f>ROUND(I210*H210,2)</f>
        <v>0</v>
      </c>
      <c r="BL210" s="24" t="s">
        <v>168</v>
      </c>
      <c r="BM210" s="24" t="s">
        <v>1398</v>
      </c>
    </row>
    <row r="211" spans="2:65" s="12" customFormat="1" ht="13.5">
      <c r="B211" s="198"/>
      <c r="D211" s="199" t="s">
        <v>172</v>
      </c>
      <c r="E211" s="200" t="s">
        <v>5</v>
      </c>
      <c r="F211" s="201" t="s">
        <v>1399</v>
      </c>
      <c r="H211" s="202">
        <v>2</v>
      </c>
      <c r="I211" s="203"/>
      <c r="L211" s="198"/>
      <c r="M211" s="204"/>
      <c r="N211" s="205"/>
      <c r="O211" s="205"/>
      <c r="P211" s="205"/>
      <c r="Q211" s="205"/>
      <c r="R211" s="205"/>
      <c r="S211" s="205"/>
      <c r="T211" s="206"/>
      <c r="AT211" s="207" t="s">
        <v>172</v>
      </c>
      <c r="AU211" s="207" t="s">
        <v>83</v>
      </c>
      <c r="AV211" s="12" t="s">
        <v>83</v>
      </c>
      <c r="AW211" s="12" t="s">
        <v>35</v>
      </c>
      <c r="AX211" s="12" t="s">
        <v>80</v>
      </c>
      <c r="AY211" s="207" t="s">
        <v>161</v>
      </c>
    </row>
    <row r="212" spans="2:65" s="1" customFormat="1" ht="22.5" customHeight="1">
      <c r="B212" s="181"/>
      <c r="C212" s="227" t="s">
        <v>324</v>
      </c>
      <c r="D212" s="227" t="s">
        <v>297</v>
      </c>
      <c r="E212" s="228" t="s">
        <v>1400</v>
      </c>
      <c r="F212" s="229" t="s">
        <v>1401</v>
      </c>
      <c r="G212" s="230" t="s">
        <v>1402</v>
      </c>
      <c r="H212" s="231">
        <v>1</v>
      </c>
      <c r="I212" s="232"/>
      <c r="J212" s="233">
        <f>ROUND(I212*H212,2)</f>
        <v>0</v>
      </c>
      <c r="K212" s="229" t="s">
        <v>5</v>
      </c>
      <c r="L212" s="234"/>
      <c r="M212" s="235" t="s">
        <v>5</v>
      </c>
      <c r="N212" s="236" t="s">
        <v>43</v>
      </c>
      <c r="O212" s="42"/>
      <c r="P212" s="191">
        <f>O212*H212</f>
        <v>0</v>
      </c>
      <c r="Q212" s="191">
        <v>6.0299999999999998E-3</v>
      </c>
      <c r="R212" s="191">
        <f>Q212*H212</f>
        <v>6.0299999999999998E-3</v>
      </c>
      <c r="S212" s="191">
        <v>0</v>
      </c>
      <c r="T212" s="192">
        <f>S212*H212</f>
        <v>0</v>
      </c>
      <c r="AR212" s="24" t="s">
        <v>222</v>
      </c>
      <c r="AT212" s="24" t="s">
        <v>297</v>
      </c>
      <c r="AU212" s="24" t="s">
        <v>83</v>
      </c>
      <c r="AY212" s="24" t="s">
        <v>161</v>
      </c>
      <c r="BE212" s="193">
        <f>IF(N212="základní",J212,0)</f>
        <v>0</v>
      </c>
      <c r="BF212" s="193">
        <f>IF(N212="snížená",J212,0)</f>
        <v>0</v>
      </c>
      <c r="BG212" s="193">
        <f>IF(N212="zákl. přenesená",J212,0)</f>
        <v>0</v>
      </c>
      <c r="BH212" s="193">
        <f>IF(N212="sníž. přenesená",J212,0)</f>
        <v>0</v>
      </c>
      <c r="BI212" s="193">
        <f>IF(N212="nulová",J212,0)</f>
        <v>0</v>
      </c>
      <c r="BJ212" s="24" t="s">
        <v>80</v>
      </c>
      <c r="BK212" s="193">
        <f>ROUND(I212*H212,2)</f>
        <v>0</v>
      </c>
      <c r="BL212" s="24" t="s">
        <v>168</v>
      </c>
      <c r="BM212" s="24" t="s">
        <v>1403</v>
      </c>
    </row>
    <row r="213" spans="2:65" s="12" customFormat="1" ht="13.5">
      <c r="B213" s="198"/>
      <c r="D213" s="199" t="s">
        <v>172</v>
      </c>
      <c r="E213" s="200" t="s">
        <v>5</v>
      </c>
      <c r="F213" s="201" t="s">
        <v>1383</v>
      </c>
      <c r="H213" s="202">
        <v>1</v>
      </c>
      <c r="I213" s="203"/>
      <c r="L213" s="198"/>
      <c r="M213" s="204"/>
      <c r="N213" s="205"/>
      <c r="O213" s="205"/>
      <c r="P213" s="205"/>
      <c r="Q213" s="205"/>
      <c r="R213" s="205"/>
      <c r="S213" s="205"/>
      <c r="T213" s="206"/>
      <c r="AT213" s="207" t="s">
        <v>172</v>
      </c>
      <c r="AU213" s="207" t="s">
        <v>83</v>
      </c>
      <c r="AV213" s="12" t="s">
        <v>83</v>
      </c>
      <c r="AW213" s="12" t="s">
        <v>35</v>
      </c>
      <c r="AX213" s="12" t="s">
        <v>80</v>
      </c>
      <c r="AY213" s="207" t="s">
        <v>161</v>
      </c>
    </row>
    <row r="214" spans="2:65" s="1" customFormat="1" ht="31.5" customHeight="1">
      <c r="B214" s="181"/>
      <c r="C214" s="182" t="s">
        <v>330</v>
      </c>
      <c r="D214" s="182" t="s">
        <v>163</v>
      </c>
      <c r="E214" s="183" t="s">
        <v>1404</v>
      </c>
      <c r="F214" s="184" t="s">
        <v>1405</v>
      </c>
      <c r="G214" s="185" t="s">
        <v>338</v>
      </c>
      <c r="H214" s="186">
        <v>1</v>
      </c>
      <c r="I214" s="187"/>
      <c r="J214" s="188">
        <f>ROUND(I214*H214,2)</f>
        <v>0</v>
      </c>
      <c r="K214" s="184" t="s">
        <v>167</v>
      </c>
      <c r="L214" s="41"/>
      <c r="M214" s="189" t="s">
        <v>5</v>
      </c>
      <c r="N214" s="190" t="s">
        <v>43</v>
      </c>
      <c r="O214" s="42"/>
      <c r="P214" s="191">
        <f>O214*H214</f>
        <v>0</v>
      </c>
      <c r="Q214" s="191">
        <v>1.74E-3</v>
      </c>
      <c r="R214" s="191">
        <f>Q214*H214</f>
        <v>1.74E-3</v>
      </c>
      <c r="S214" s="191">
        <v>0</v>
      </c>
      <c r="T214" s="192">
        <f>S214*H214</f>
        <v>0</v>
      </c>
      <c r="AR214" s="24" t="s">
        <v>168</v>
      </c>
      <c r="AT214" s="24" t="s">
        <v>163</v>
      </c>
      <c r="AU214" s="24" t="s">
        <v>83</v>
      </c>
      <c r="AY214" s="24" t="s">
        <v>161</v>
      </c>
      <c r="BE214" s="193">
        <f>IF(N214="základní",J214,0)</f>
        <v>0</v>
      </c>
      <c r="BF214" s="193">
        <f>IF(N214="snížená",J214,0)</f>
        <v>0</v>
      </c>
      <c r="BG214" s="193">
        <f>IF(N214="zákl. přenesená",J214,0)</f>
        <v>0</v>
      </c>
      <c r="BH214" s="193">
        <f>IF(N214="sníž. přenesená",J214,0)</f>
        <v>0</v>
      </c>
      <c r="BI214" s="193">
        <f>IF(N214="nulová",J214,0)</f>
        <v>0</v>
      </c>
      <c r="BJ214" s="24" t="s">
        <v>80</v>
      </c>
      <c r="BK214" s="193">
        <f>ROUND(I214*H214,2)</f>
        <v>0</v>
      </c>
      <c r="BL214" s="24" t="s">
        <v>168</v>
      </c>
      <c r="BM214" s="24" t="s">
        <v>1406</v>
      </c>
    </row>
    <row r="215" spans="2:65" s="1" customFormat="1" ht="67.5">
      <c r="B215" s="41"/>
      <c r="D215" s="194" t="s">
        <v>170</v>
      </c>
      <c r="F215" s="195" t="s">
        <v>1382</v>
      </c>
      <c r="I215" s="196"/>
      <c r="L215" s="41"/>
      <c r="M215" s="197"/>
      <c r="N215" s="42"/>
      <c r="O215" s="42"/>
      <c r="P215" s="42"/>
      <c r="Q215" s="42"/>
      <c r="R215" s="42"/>
      <c r="S215" s="42"/>
      <c r="T215" s="70"/>
      <c r="AT215" s="24" t="s">
        <v>170</v>
      </c>
      <c r="AU215" s="24" t="s">
        <v>83</v>
      </c>
    </row>
    <row r="216" spans="2:65" s="12" customFormat="1" ht="13.5">
      <c r="B216" s="198"/>
      <c r="D216" s="199" t="s">
        <v>172</v>
      </c>
      <c r="E216" s="200" t="s">
        <v>5</v>
      </c>
      <c r="F216" s="201" t="s">
        <v>1383</v>
      </c>
      <c r="H216" s="202">
        <v>1</v>
      </c>
      <c r="I216" s="203"/>
      <c r="L216" s="198"/>
      <c r="M216" s="204"/>
      <c r="N216" s="205"/>
      <c r="O216" s="205"/>
      <c r="P216" s="205"/>
      <c r="Q216" s="205"/>
      <c r="R216" s="205"/>
      <c r="S216" s="205"/>
      <c r="T216" s="206"/>
      <c r="AT216" s="207" t="s">
        <v>172</v>
      </c>
      <c r="AU216" s="207" t="s">
        <v>83</v>
      </c>
      <c r="AV216" s="12" t="s">
        <v>83</v>
      </c>
      <c r="AW216" s="12" t="s">
        <v>35</v>
      </c>
      <c r="AX216" s="12" t="s">
        <v>80</v>
      </c>
      <c r="AY216" s="207" t="s">
        <v>161</v>
      </c>
    </row>
    <row r="217" spans="2:65" s="1" customFormat="1" ht="22.5" customHeight="1">
      <c r="B217" s="181"/>
      <c r="C217" s="227" t="s">
        <v>335</v>
      </c>
      <c r="D217" s="227" t="s">
        <v>297</v>
      </c>
      <c r="E217" s="228" t="s">
        <v>1407</v>
      </c>
      <c r="F217" s="229" t="s">
        <v>1408</v>
      </c>
      <c r="G217" s="230" t="s">
        <v>338</v>
      </c>
      <c r="H217" s="231">
        <v>1</v>
      </c>
      <c r="I217" s="232"/>
      <c r="J217" s="233">
        <f>ROUND(I217*H217,2)</f>
        <v>0</v>
      </c>
      <c r="K217" s="229" t="s">
        <v>5</v>
      </c>
      <c r="L217" s="234"/>
      <c r="M217" s="235" t="s">
        <v>5</v>
      </c>
      <c r="N217" s="236" t="s">
        <v>43</v>
      </c>
      <c r="O217" s="42"/>
      <c r="P217" s="191">
        <f>O217*H217</f>
        <v>0</v>
      </c>
      <c r="Q217" s="191">
        <v>1.8599999999999998E-2</v>
      </c>
      <c r="R217" s="191">
        <f>Q217*H217</f>
        <v>1.8599999999999998E-2</v>
      </c>
      <c r="S217" s="191">
        <v>0</v>
      </c>
      <c r="T217" s="192">
        <f>S217*H217</f>
        <v>0</v>
      </c>
      <c r="AR217" s="24" t="s">
        <v>222</v>
      </c>
      <c r="AT217" s="24" t="s">
        <v>297</v>
      </c>
      <c r="AU217" s="24" t="s">
        <v>83</v>
      </c>
      <c r="AY217" s="24" t="s">
        <v>161</v>
      </c>
      <c r="BE217" s="193">
        <f>IF(N217="základní",J217,0)</f>
        <v>0</v>
      </c>
      <c r="BF217" s="193">
        <f>IF(N217="snížená",J217,0)</f>
        <v>0</v>
      </c>
      <c r="BG217" s="193">
        <f>IF(N217="zákl. přenesená",J217,0)</f>
        <v>0</v>
      </c>
      <c r="BH217" s="193">
        <f>IF(N217="sníž. přenesená",J217,0)</f>
        <v>0</v>
      </c>
      <c r="BI217" s="193">
        <f>IF(N217="nulová",J217,0)</f>
        <v>0</v>
      </c>
      <c r="BJ217" s="24" t="s">
        <v>80</v>
      </c>
      <c r="BK217" s="193">
        <f>ROUND(I217*H217,2)</f>
        <v>0</v>
      </c>
      <c r="BL217" s="24" t="s">
        <v>168</v>
      </c>
      <c r="BM217" s="24" t="s">
        <v>1409</v>
      </c>
    </row>
    <row r="218" spans="2:65" s="12" customFormat="1" ht="13.5">
      <c r="B218" s="198"/>
      <c r="D218" s="199" t="s">
        <v>172</v>
      </c>
      <c r="E218" s="200" t="s">
        <v>5</v>
      </c>
      <c r="F218" s="201" t="s">
        <v>1383</v>
      </c>
      <c r="H218" s="202">
        <v>1</v>
      </c>
      <c r="I218" s="203"/>
      <c r="L218" s="198"/>
      <c r="M218" s="204"/>
      <c r="N218" s="205"/>
      <c r="O218" s="205"/>
      <c r="P218" s="205"/>
      <c r="Q218" s="205"/>
      <c r="R218" s="205"/>
      <c r="S218" s="205"/>
      <c r="T218" s="206"/>
      <c r="AT218" s="207" t="s">
        <v>172</v>
      </c>
      <c r="AU218" s="207" t="s">
        <v>83</v>
      </c>
      <c r="AV218" s="12" t="s">
        <v>83</v>
      </c>
      <c r="AW218" s="12" t="s">
        <v>35</v>
      </c>
      <c r="AX218" s="12" t="s">
        <v>80</v>
      </c>
      <c r="AY218" s="207" t="s">
        <v>161</v>
      </c>
    </row>
    <row r="219" spans="2:65" s="1" customFormat="1" ht="31.5" customHeight="1">
      <c r="B219" s="181"/>
      <c r="C219" s="182" t="s">
        <v>341</v>
      </c>
      <c r="D219" s="182" t="s">
        <v>163</v>
      </c>
      <c r="E219" s="183" t="s">
        <v>1410</v>
      </c>
      <c r="F219" s="184" t="s">
        <v>1411</v>
      </c>
      <c r="G219" s="185" t="s">
        <v>183</v>
      </c>
      <c r="H219" s="186">
        <v>138.65</v>
      </c>
      <c r="I219" s="187"/>
      <c r="J219" s="188">
        <f>ROUND(I219*H219,2)</f>
        <v>0</v>
      </c>
      <c r="K219" s="184" t="s">
        <v>167</v>
      </c>
      <c r="L219" s="41"/>
      <c r="M219" s="189" t="s">
        <v>5</v>
      </c>
      <c r="N219" s="190" t="s">
        <v>43</v>
      </c>
      <c r="O219" s="42"/>
      <c r="P219" s="191">
        <f>O219*H219</f>
        <v>0</v>
      </c>
      <c r="Q219" s="191">
        <v>0</v>
      </c>
      <c r="R219" s="191">
        <f>Q219*H219</f>
        <v>0</v>
      </c>
      <c r="S219" s="191">
        <v>0</v>
      </c>
      <c r="T219" s="192">
        <f>S219*H219</f>
        <v>0</v>
      </c>
      <c r="AR219" s="24" t="s">
        <v>168</v>
      </c>
      <c r="AT219" s="24" t="s">
        <v>163</v>
      </c>
      <c r="AU219" s="24" t="s">
        <v>83</v>
      </c>
      <c r="AY219" s="24" t="s">
        <v>161</v>
      </c>
      <c r="BE219" s="193">
        <f>IF(N219="základní",J219,0)</f>
        <v>0</v>
      </c>
      <c r="BF219" s="193">
        <f>IF(N219="snížená",J219,0)</f>
        <v>0</v>
      </c>
      <c r="BG219" s="193">
        <f>IF(N219="zákl. přenesená",J219,0)</f>
        <v>0</v>
      </c>
      <c r="BH219" s="193">
        <f>IF(N219="sníž. přenesená",J219,0)</f>
        <v>0</v>
      </c>
      <c r="BI219" s="193">
        <f>IF(N219="nulová",J219,0)</f>
        <v>0</v>
      </c>
      <c r="BJ219" s="24" t="s">
        <v>80</v>
      </c>
      <c r="BK219" s="193">
        <f>ROUND(I219*H219,2)</f>
        <v>0</v>
      </c>
      <c r="BL219" s="24" t="s">
        <v>168</v>
      </c>
      <c r="BM219" s="24" t="s">
        <v>1412</v>
      </c>
    </row>
    <row r="220" spans="2:65" s="1" customFormat="1" ht="67.5">
      <c r="B220" s="41"/>
      <c r="D220" s="194" t="s">
        <v>170</v>
      </c>
      <c r="F220" s="195" t="s">
        <v>1413</v>
      </c>
      <c r="I220" s="196"/>
      <c r="L220" s="41"/>
      <c r="M220" s="197"/>
      <c r="N220" s="42"/>
      <c r="O220" s="42"/>
      <c r="P220" s="42"/>
      <c r="Q220" s="42"/>
      <c r="R220" s="42"/>
      <c r="S220" s="42"/>
      <c r="T220" s="70"/>
      <c r="AT220" s="24" t="s">
        <v>170</v>
      </c>
      <c r="AU220" s="24" t="s">
        <v>83</v>
      </c>
    </row>
    <row r="221" spans="2:65" s="12" customFormat="1" ht="13.5">
      <c r="B221" s="198"/>
      <c r="D221" s="199" t="s">
        <v>172</v>
      </c>
      <c r="E221" s="200" t="s">
        <v>5</v>
      </c>
      <c r="F221" s="201" t="s">
        <v>1414</v>
      </c>
      <c r="H221" s="202">
        <v>138.65</v>
      </c>
      <c r="I221" s="203"/>
      <c r="L221" s="198"/>
      <c r="M221" s="204"/>
      <c r="N221" s="205"/>
      <c r="O221" s="205"/>
      <c r="P221" s="205"/>
      <c r="Q221" s="205"/>
      <c r="R221" s="205"/>
      <c r="S221" s="205"/>
      <c r="T221" s="206"/>
      <c r="AT221" s="207" t="s">
        <v>172</v>
      </c>
      <c r="AU221" s="207" t="s">
        <v>83</v>
      </c>
      <c r="AV221" s="12" t="s">
        <v>83</v>
      </c>
      <c r="AW221" s="12" t="s">
        <v>35</v>
      </c>
      <c r="AX221" s="12" t="s">
        <v>80</v>
      </c>
      <c r="AY221" s="207" t="s">
        <v>161</v>
      </c>
    </row>
    <row r="222" spans="2:65" s="1" customFormat="1" ht="22.5" customHeight="1">
      <c r="B222" s="181"/>
      <c r="C222" s="227" t="s">
        <v>348</v>
      </c>
      <c r="D222" s="227" t="s">
        <v>297</v>
      </c>
      <c r="E222" s="228" t="s">
        <v>1415</v>
      </c>
      <c r="F222" s="229" t="s">
        <v>1416</v>
      </c>
      <c r="G222" s="230" t="s">
        <v>183</v>
      </c>
      <c r="H222" s="231">
        <v>145.583</v>
      </c>
      <c r="I222" s="232"/>
      <c r="J222" s="233">
        <f>ROUND(I222*H222,2)</f>
        <v>0</v>
      </c>
      <c r="K222" s="229" t="s">
        <v>167</v>
      </c>
      <c r="L222" s="234"/>
      <c r="M222" s="235" t="s">
        <v>5</v>
      </c>
      <c r="N222" s="236" t="s">
        <v>43</v>
      </c>
      <c r="O222" s="42"/>
      <c r="P222" s="191">
        <f>O222*H222</f>
        <v>0</v>
      </c>
      <c r="Q222" s="191">
        <v>2.16E-3</v>
      </c>
      <c r="R222" s="191">
        <f>Q222*H222</f>
        <v>0.31445928000000001</v>
      </c>
      <c r="S222" s="191">
        <v>0</v>
      </c>
      <c r="T222" s="192">
        <f>S222*H222</f>
        <v>0</v>
      </c>
      <c r="AR222" s="24" t="s">
        <v>222</v>
      </c>
      <c r="AT222" s="24" t="s">
        <v>297</v>
      </c>
      <c r="AU222" s="24" t="s">
        <v>83</v>
      </c>
      <c r="AY222" s="24" t="s">
        <v>161</v>
      </c>
      <c r="BE222" s="193">
        <f>IF(N222="základní",J222,0)</f>
        <v>0</v>
      </c>
      <c r="BF222" s="193">
        <f>IF(N222="snížená",J222,0)</f>
        <v>0</v>
      </c>
      <c r="BG222" s="193">
        <f>IF(N222="zákl. přenesená",J222,0)</f>
        <v>0</v>
      </c>
      <c r="BH222" s="193">
        <f>IF(N222="sníž. přenesená",J222,0)</f>
        <v>0</v>
      </c>
      <c r="BI222" s="193">
        <f>IF(N222="nulová",J222,0)</f>
        <v>0</v>
      </c>
      <c r="BJ222" s="24" t="s">
        <v>80</v>
      </c>
      <c r="BK222" s="193">
        <f>ROUND(I222*H222,2)</f>
        <v>0</v>
      </c>
      <c r="BL222" s="24" t="s">
        <v>168</v>
      </c>
      <c r="BM222" s="24" t="s">
        <v>1417</v>
      </c>
    </row>
    <row r="223" spans="2:65" s="12" customFormat="1" ht="13.5">
      <c r="B223" s="198"/>
      <c r="D223" s="199" t="s">
        <v>172</v>
      </c>
      <c r="E223" s="200" t="s">
        <v>5</v>
      </c>
      <c r="F223" s="201" t="s">
        <v>1418</v>
      </c>
      <c r="H223" s="202">
        <v>145.583</v>
      </c>
      <c r="I223" s="203"/>
      <c r="L223" s="198"/>
      <c r="M223" s="204"/>
      <c r="N223" s="205"/>
      <c r="O223" s="205"/>
      <c r="P223" s="205"/>
      <c r="Q223" s="205"/>
      <c r="R223" s="205"/>
      <c r="S223" s="205"/>
      <c r="T223" s="206"/>
      <c r="AT223" s="207" t="s">
        <v>172</v>
      </c>
      <c r="AU223" s="207" t="s">
        <v>83</v>
      </c>
      <c r="AV223" s="12" t="s">
        <v>83</v>
      </c>
      <c r="AW223" s="12" t="s">
        <v>35</v>
      </c>
      <c r="AX223" s="12" t="s">
        <v>80</v>
      </c>
      <c r="AY223" s="207" t="s">
        <v>161</v>
      </c>
    </row>
    <row r="224" spans="2:65" s="1" customFormat="1" ht="22.5" customHeight="1">
      <c r="B224" s="181"/>
      <c r="C224" s="227" t="s">
        <v>353</v>
      </c>
      <c r="D224" s="227" t="s">
        <v>297</v>
      </c>
      <c r="E224" s="228" t="s">
        <v>1419</v>
      </c>
      <c r="F224" s="229" t="s">
        <v>1420</v>
      </c>
      <c r="G224" s="230" t="s">
        <v>338</v>
      </c>
      <c r="H224" s="231">
        <v>1</v>
      </c>
      <c r="I224" s="232"/>
      <c r="J224" s="233">
        <f>ROUND(I224*H224,2)</f>
        <v>0</v>
      </c>
      <c r="K224" s="229" t="s">
        <v>167</v>
      </c>
      <c r="L224" s="234"/>
      <c r="M224" s="235" t="s">
        <v>5</v>
      </c>
      <c r="N224" s="236" t="s">
        <v>43</v>
      </c>
      <c r="O224" s="42"/>
      <c r="P224" s="191">
        <f>O224*H224</f>
        <v>0</v>
      </c>
      <c r="Q224" s="191">
        <v>5.6999999999999998E-4</v>
      </c>
      <c r="R224" s="191">
        <f>Q224*H224</f>
        <v>5.6999999999999998E-4</v>
      </c>
      <c r="S224" s="191">
        <v>0</v>
      </c>
      <c r="T224" s="192">
        <f>S224*H224</f>
        <v>0</v>
      </c>
      <c r="AR224" s="24" t="s">
        <v>222</v>
      </c>
      <c r="AT224" s="24" t="s">
        <v>297</v>
      </c>
      <c r="AU224" s="24" t="s">
        <v>83</v>
      </c>
      <c r="AY224" s="24" t="s">
        <v>161</v>
      </c>
      <c r="BE224" s="193">
        <f>IF(N224="základní",J224,0)</f>
        <v>0</v>
      </c>
      <c r="BF224" s="193">
        <f>IF(N224="snížená",J224,0)</f>
        <v>0</v>
      </c>
      <c r="BG224" s="193">
        <f>IF(N224="zákl. přenesená",J224,0)</f>
        <v>0</v>
      </c>
      <c r="BH224" s="193">
        <f>IF(N224="sníž. přenesená",J224,0)</f>
        <v>0</v>
      </c>
      <c r="BI224" s="193">
        <f>IF(N224="nulová",J224,0)</f>
        <v>0</v>
      </c>
      <c r="BJ224" s="24" t="s">
        <v>80</v>
      </c>
      <c r="BK224" s="193">
        <f>ROUND(I224*H224,2)</f>
        <v>0</v>
      </c>
      <c r="BL224" s="24" t="s">
        <v>168</v>
      </c>
      <c r="BM224" s="24" t="s">
        <v>1421</v>
      </c>
    </row>
    <row r="225" spans="2:65" s="12" customFormat="1" ht="13.5">
      <c r="B225" s="198"/>
      <c r="D225" s="199" t="s">
        <v>172</v>
      </c>
      <c r="E225" s="200" t="s">
        <v>5</v>
      </c>
      <c r="F225" s="201" t="s">
        <v>1422</v>
      </c>
      <c r="H225" s="202">
        <v>1</v>
      </c>
      <c r="I225" s="203"/>
      <c r="L225" s="198"/>
      <c r="M225" s="204"/>
      <c r="N225" s="205"/>
      <c r="O225" s="205"/>
      <c r="P225" s="205"/>
      <c r="Q225" s="205"/>
      <c r="R225" s="205"/>
      <c r="S225" s="205"/>
      <c r="T225" s="206"/>
      <c r="AT225" s="207" t="s">
        <v>172</v>
      </c>
      <c r="AU225" s="207" t="s">
        <v>83</v>
      </c>
      <c r="AV225" s="12" t="s">
        <v>83</v>
      </c>
      <c r="AW225" s="12" t="s">
        <v>35</v>
      </c>
      <c r="AX225" s="12" t="s">
        <v>80</v>
      </c>
      <c r="AY225" s="207" t="s">
        <v>161</v>
      </c>
    </row>
    <row r="226" spans="2:65" s="1" customFormat="1" ht="22.5" customHeight="1">
      <c r="B226" s="181"/>
      <c r="C226" s="227" t="s">
        <v>360</v>
      </c>
      <c r="D226" s="227" t="s">
        <v>297</v>
      </c>
      <c r="E226" s="228" t="s">
        <v>1423</v>
      </c>
      <c r="F226" s="229" t="s">
        <v>1424</v>
      </c>
      <c r="G226" s="230" t="s">
        <v>338</v>
      </c>
      <c r="H226" s="231">
        <v>1</v>
      </c>
      <c r="I226" s="232"/>
      <c r="J226" s="233">
        <f>ROUND(I226*H226,2)</f>
        <v>0</v>
      </c>
      <c r="K226" s="229" t="s">
        <v>167</v>
      </c>
      <c r="L226" s="234"/>
      <c r="M226" s="235" t="s">
        <v>5</v>
      </c>
      <c r="N226" s="236" t="s">
        <v>43</v>
      </c>
      <c r="O226" s="42"/>
      <c r="P226" s="191">
        <f>O226*H226</f>
        <v>0</v>
      </c>
      <c r="Q226" s="191">
        <v>8.9999999999999998E-4</v>
      </c>
      <c r="R226" s="191">
        <f>Q226*H226</f>
        <v>8.9999999999999998E-4</v>
      </c>
      <c r="S226" s="191">
        <v>0</v>
      </c>
      <c r="T226" s="192">
        <f>S226*H226</f>
        <v>0</v>
      </c>
      <c r="AR226" s="24" t="s">
        <v>222</v>
      </c>
      <c r="AT226" s="24" t="s">
        <v>297</v>
      </c>
      <c r="AU226" s="24" t="s">
        <v>83</v>
      </c>
      <c r="AY226" s="24" t="s">
        <v>161</v>
      </c>
      <c r="BE226" s="193">
        <f>IF(N226="základní",J226,0)</f>
        <v>0</v>
      </c>
      <c r="BF226" s="193">
        <f>IF(N226="snížená",J226,0)</f>
        <v>0</v>
      </c>
      <c r="BG226" s="193">
        <f>IF(N226="zákl. přenesená",J226,0)</f>
        <v>0</v>
      </c>
      <c r="BH226" s="193">
        <f>IF(N226="sníž. přenesená",J226,0)</f>
        <v>0</v>
      </c>
      <c r="BI226" s="193">
        <f>IF(N226="nulová",J226,0)</f>
        <v>0</v>
      </c>
      <c r="BJ226" s="24" t="s">
        <v>80</v>
      </c>
      <c r="BK226" s="193">
        <f>ROUND(I226*H226,2)</f>
        <v>0</v>
      </c>
      <c r="BL226" s="24" t="s">
        <v>168</v>
      </c>
      <c r="BM226" s="24" t="s">
        <v>1425</v>
      </c>
    </row>
    <row r="227" spans="2:65" s="12" customFormat="1" ht="13.5">
      <c r="B227" s="198"/>
      <c r="D227" s="199" t="s">
        <v>172</v>
      </c>
      <c r="E227" s="200" t="s">
        <v>5</v>
      </c>
      <c r="F227" s="201" t="s">
        <v>1426</v>
      </c>
      <c r="H227" s="202">
        <v>1</v>
      </c>
      <c r="I227" s="203"/>
      <c r="L227" s="198"/>
      <c r="M227" s="204"/>
      <c r="N227" s="205"/>
      <c r="O227" s="205"/>
      <c r="P227" s="205"/>
      <c r="Q227" s="205"/>
      <c r="R227" s="205"/>
      <c r="S227" s="205"/>
      <c r="T227" s="206"/>
      <c r="AT227" s="207" t="s">
        <v>172</v>
      </c>
      <c r="AU227" s="207" t="s">
        <v>83</v>
      </c>
      <c r="AV227" s="12" t="s">
        <v>83</v>
      </c>
      <c r="AW227" s="12" t="s">
        <v>35</v>
      </c>
      <c r="AX227" s="12" t="s">
        <v>80</v>
      </c>
      <c r="AY227" s="207" t="s">
        <v>161</v>
      </c>
    </row>
    <row r="228" spans="2:65" s="1" customFormat="1" ht="31.5" customHeight="1">
      <c r="B228" s="181"/>
      <c r="C228" s="182" t="s">
        <v>97</v>
      </c>
      <c r="D228" s="182" t="s">
        <v>163</v>
      </c>
      <c r="E228" s="183" t="s">
        <v>1427</v>
      </c>
      <c r="F228" s="184" t="s">
        <v>1428</v>
      </c>
      <c r="G228" s="185" t="s">
        <v>338</v>
      </c>
      <c r="H228" s="186">
        <v>9</v>
      </c>
      <c r="I228" s="187"/>
      <c r="J228" s="188">
        <f>ROUND(I228*H228,2)</f>
        <v>0</v>
      </c>
      <c r="K228" s="184" t="s">
        <v>167</v>
      </c>
      <c r="L228" s="41"/>
      <c r="M228" s="189" t="s">
        <v>5</v>
      </c>
      <c r="N228" s="190" t="s">
        <v>43</v>
      </c>
      <c r="O228" s="42"/>
      <c r="P228" s="191">
        <f>O228*H228</f>
        <v>0</v>
      </c>
      <c r="Q228" s="191">
        <v>7.2000000000000005E-4</v>
      </c>
      <c r="R228" s="191">
        <f>Q228*H228</f>
        <v>6.4800000000000005E-3</v>
      </c>
      <c r="S228" s="191">
        <v>0</v>
      </c>
      <c r="T228" s="192">
        <f>S228*H228</f>
        <v>0</v>
      </c>
      <c r="AR228" s="24" t="s">
        <v>168</v>
      </c>
      <c r="AT228" s="24" t="s">
        <v>163</v>
      </c>
      <c r="AU228" s="24" t="s">
        <v>83</v>
      </c>
      <c r="AY228" s="24" t="s">
        <v>161</v>
      </c>
      <c r="BE228" s="193">
        <f>IF(N228="základní",J228,0)</f>
        <v>0</v>
      </c>
      <c r="BF228" s="193">
        <f>IF(N228="snížená",J228,0)</f>
        <v>0</v>
      </c>
      <c r="BG228" s="193">
        <f>IF(N228="zákl. přenesená",J228,0)</f>
        <v>0</v>
      </c>
      <c r="BH228" s="193">
        <f>IF(N228="sníž. přenesená",J228,0)</f>
        <v>0</v>
      </c>
      <c r="BI228" s="193">
        <f>IF(N228="nulová",J228,0)</f>
        <v>0</v>
      </c>
      <c r="BJ228" s="24" t="s">
        <v>80</v>
      </c>
      <c r="BK228" s="193">
        <f>ROUND(I228*H228,2)</f>
        <v>0</v>
      </c>
      <c r="BL228" s="24" t="s">
        <v>168</v>
      </c>
      <c r="BM228" s="24" t="s">
        <v>1429</v>
      </c>
    </row>
    <row r="229" spans="2:65" s="1" customFormat="1" ht="175.5">
      <c r="B229" s="41"/>
      <c r="D229" s="194" t="s">
        <v>170</v>
      </c>
      <c r="F229" s="195" t="s">
        <v>1215</v>
      </c>
      <c r="I229" s="196"/>
      <c r="L229" s="41"/>
      <c r="M229" s="197"/>
      <c r="N229" s="42"/>
      <c r="O229" s="42"/>
      <c r="P229" s="42"/>
      <c r="Q229" s="42"/>
      <c r="R229" s="42"/>
      <c r="S229" s="42"/>
      <c r="T229" s="70"/>
      <c r="AT229" s="24" t="s">
        <v>170</v>
      </c>
      <c r="AU229" s="24" t="s">
        <v>83</v>
      </c>
    </row>
    <row r="230" spans="2:65" s="12" customFormat="1" ht="13.5">
      <c r="B230" s="198"/>
      <c r="D230" s="199" t="s">
        <v>172</v>
      </c>
      <c r="E230" s="200" t="s">
        <v>5</v>
      </c>
      <c r="F230" s="201" t="s">
        <v>1430</v>
      </c>
      <c r="H230" s="202">
        <v>9</v>
      </c>
      <c r="I230" s="203"/>
      <c r="L230" s="198"/>
      <c r="M230" s="204"/>
      <c r="N230" s="205"/>
      <c r="O230" s="205"/>
      <c r="P230" s="205"/>
      <c r="Q230" s="205"/>
      <c r="R230" s="205"/>
      <c r="S230" s="205"/>
      <c r="T230" s="206"/>
      <c r="AT230" s="207" t="s">
        <v>172</v>
      </c>
      <c r="AU230" s="207" t="s">
        <v>83</v>
      </c>
      <c r="AV230" s="12" t="s">
        <v>83</v>
      </c>
      <c r="AW230" s="12" t="s">
        <v>35</v>
      </c>
      <c r="AX230" s="12" t="s">
        <v>80</v>
      </c>
      <c r="AY230" s="207" t="s">
        <v>161</v>
      </c>
    </row>
    <row r="231" spans="2:65" s="1" customFormat="1" ht="22.5" customHeight="1">
      <c r="B231" s="181"/>
      <c r="C231" s="227" t="s">
        <v>99</v>
      </c>
      <c r="D231" s="227" t="s">
        <v>297</v>
      </c>
      <c r="E231" s="228" t="s">
        <v>1431</v>
      </c>
      <c r="F231" s="229" t="s">
        <v>1432</v>
      </c>
      <c r="G231" s="230" t="s">
        <v>338</v>
      </c>
      <c r="H231" s="231">
        <v>9</v>
      </c>
      <c r="I231" s="232"/>
      <c r="J231" s="233">
        <f>ROUND(I231*H231,2)</f>
        <v>0</v>
      </c>
      <c r="K231" s="229" t="s">
        <v>5</v>
      </c>
      <c r="L231" s="234"/>
      <c r="M231" s="235" t="s">
        <v>5</v>
      </c>
      <c r="N231" s="236" t="s">
        <v>43</v>
      </c>
      <c r="O231" s="42"/>
      <c r="P231" s="191">
        <f>O231*H231</f>
        <v>0</v>
      </c>
      <c r="Q231" s="191">
        <v>1.25E-3</v>
      </c>
      <c r="R231" s="191">
        <f>Q231*H231</f>
        <v>1.125E-2</v>
      </c>
      <c r="S231" s="191">
        <v>0</v>
      </c>
      <c r="T231" s="192">
        <f>S231*H231</f>
        <v>0</v>
      </c>
      <c r="AR231" s="24" t="s">
        <v>222</v>
      </c>
      <c r="AT231" s="24" t="s">
        <v>297</v>
      </c>
      <c r="AU231" s="24" t="s">
        <v>83</v>
      </c>
      <c r="AY231" s="24" t="s">
        <v>161</v>
      </c>
      <c r="BE231" s="193">
        <f>IF(N231="základní",J231,0)</f>
        <v>0</v>
      </c>
      <c r="BF231" s="193">
        <f>IF(N231="snížená",J231,0)</f>
        <v>0</v>
      </c>
      <c r="BG231" s="193">
        <f>IF(N231="zákl. přenesená",J231,0)</f>
        <v>0</v>
      </c>
      <c r="BH231" s="193">
        <f>IF(N231="sníž. přenesená",J231,0)</f>
        <v>0</v>
      </c>
      <c r="BI231" s="193">
        <f>IF(N231="nulová",J231,0)</f>
        <v>0</v>
      </c>
      <c r="BJ231" s="24" t="s">
        <v>80</v>
      </c>
      <c r="BK231" s="193">
        <f>ROUND(I231*H231,2)</f>
        <v>0</v>
      </c>
      <c r="BL231" s="24" t="s">
        <v>168</v>
      </c>
      <c r="BM231" s="24" t="s">
        <v>1433</v>
      </c>
    </row>
    <row r="232" spans="2:65" s="12" customFormat="1" ht="13.5">
      <c r="B232" s="198"/>
      <c r="D232" s="199" t="s">
        <v>172</v>
      </c>
      <c r="E232" s="200" t="s">
        <v>5</v>
      </c>
      <c r="F232" s="201" t="s">
        <v>1430</v>
      </c>
      <c r="H232" s="202">
        <v>9</v>
      </c>
      <c r="I232" s="203"/>
      <c r="L232" s="198"/>
      <c r="M232" s="204"/>
      <c r="N232" s="205"/>
      <c r="O232" s="205"/>
      <c r="P232" s="205"/>
      <c r="Q232" s="205"/>
      <c r="R232" s="205"/>
      <c r="S232" s="205"/>
      <c r="T232" s="206"/>
      <c r="AT232" s="207" t="s">
        <v>172</v>
      </c>
      <c r="AU232" s="207" t="s">
        <v>83</v>
      </c>
      <c r="AV232" s="12" t="s">
        <v>83</v>
      </c>
      <c r="AW232" s="12" t="s">
        <v>35</v>
      </c>
      <c r="AX232" s="12" t="s">
        <v>80</v>
      </c>
      <c r="AY232" s="207" t="s">
        <v>161</v>
      </c>
    </row>
    <row r="233" spans="2:65" s="1" customFormat="1" ht="22.5" customHeight="1">
      <c r="B233" s="181"/>
      <c r="C233" s="227" t="s">
        <v>375</v>
      </c>
      <c r="D233" s="227" t="s">
        <v>297</v>
      </c>
      <c r="E233" s="228" t="s">
        <v>1434</v>
      </c>
      <c r="F233" s="229" t="s">
        <v>1435</v>
      </c>
      <c r="G233" s="230" t="s">
        <v>338</v>
      </c>
      <c r="H233" s="231">
        <v>9</v>
      </c>
      <c r="I233" s="232"/>
      <c r="J233" s="233">
        <f>ROUND(I233*H233,2)</f>
        <v>0</v>
      </c>
      <c r="K233" s="229" t="s">
        <v>5</v>
      </c>
      <c r="L233" s="234"/>
      <c r="M233" s="235" t="s">
        <v>5</v>
      </c>
      <c r="N233" s="236" t="s">
        <v>43</v>
      </c>
      <c r="O233" s="42"/>
      <c r="P233" s="191">
        <f>O233*H233</f>
        <v>0</v>
      </c>
      <c r="Q233" s="191">
        <v>6.4999999999999997E-4</v>
      </c>
      <c r="R233" s="191">
        <f>Q233*H233</f>
        <v>5.8499999999999993E-3</v>
      </c>
      <c r="S233" s="191">
        <v>0</v>
      </c>
      <c r="T233" s="192">
        <f>S233*H233</f>
        <v>0</v>
      </c>
      <c r="AR233" s="24" t="s">
        <v>222</v>
      </c>
      <c r="AT233" s="24" t="s">
        <v>297</v>
      </c>
      <c r="AU233" s="24" t="s">
        <v>83</v>
      </c>
      <c r="AY233" s="24" t="s">
        <v>161</v>
      </c>
      <c r="BE233" s="193">
        <f>IF(N233="základní",J233,0)</f>
        <v>0</v>
      </c>
      <c r="BF233" s="193">
        <f>IF(N233="snížená",J233,0)</f>
        <v>0</v>
      </c>
      <c r="BG233" s="193">
        <f>IF(N233="zákl. přenesená",J233,0)</f>
        <v>0</v>
      </c>
      <c r="BH233" s="193">
        <f>IF(N233="sníž. přenesená",J233,0)</f>
        <v>0</v>
      </c>
      <c r="BI233" s="193">
        <f>IF(N233="nulová",J233,0)</f>
        <v>0</v>
      </c>
      <c r="BJ233" s="24" t="s">
        <v>80</v>
      </c>
      <c r="BK233" s="193">
        <f>ROUND(I233*H233,2)</f>
        <v>0</v>
      </c>
      <c r="BL233" s="24" t="s">
        <v>168</v>
      </c>
      <c r="BM233" s="24" t="s">
        <v>1436</v>
      </c>
    </row>
    <row r="234" spans="2:65" s="12" customFormat="1" ht="13.5">
      <c r="B234" s="198"/>
      <c r="D234" s="199" t="s">
        <v>172</v>
      </c>
      <c r="E234" s="200" t="s">
        <v>5</v>
      </c>
      <c r="F234" s="201" t="s">
        <v>1430</v>
      </c>
      <c r="H234" s="202">
        <v>9</v>
      </c>
      <c r="I234" s="203"/>
      <c r="L234" s="198"/>
      <c r="M234" s="204"/>
      <c r="N234" s="205"/>
      <c r="O234" s="205"/>
      <c r="P234" s="205"/>
      <c r="Q234" s="205"/>
      <c r="R234" s="205"/>
      <c r="S234" s="205"/>
      <c r="T234" s="206"/>
      <c r="AT234" s="207" t="s">
        <v>172</v>
      </c>
      <c r="AU234" s="207" t="s">
        <v>83</v>
      </c>
      <c r="AV234" s="12" t="s">
        <v>83</v>
      </c>
      <c r="AW234" s="12" t="s">
        <v>35</v>
      </c>
      <c r="AX234" s="12" t="s">
        <v>80</v>
      </c>
      <c r="AY234" s="207" t="s">
        <v>161</v>
      </c>
    </row>
    <row r="235" spans="2:65" s="1" customFormat="1" ht="22.5" customHeight="1">
      <c r="B235" s="181"/>
      <c r="C235" s="227" t="s">
        <v>379</v>
      </c>
      <c r="D235" s="227" t="s">
        <v>297</v>
      </c>
      <c r="E235" s="228" t="s">
        <v>1437</v>
      </c>
      <c r="F235" s="229" t="s">
        <v>1438</v>
      </c>
      <c r="G235" s="230" t="s">
        <v>338</v>
      </c>
      <c r="H235" s="231">
        <v>2</v>
      </c>
      <c r="I235" s="232"/>
      <c r="J235" s="233">
        <f>ROUND(I235*H235,2)</f>
        <v>0</v>
      </c>
      <c r="K235" s="229" t="s">
        <v>5</v>
      </c>
      <c r="L235" s="234"/>
      <c r="M235" s="235" t="s">
        <v>5</v>
      </c>
      <c r="N235" s="236" t="s">
        <v>43</v>
      </c>
      <c r="O235" s="42"/>
      <c r="P235" s="191">
        <f>O235*H235</f>
        <v>0</v>
      </c>
      <c r="Q235" s="191">
        <v>1E-3</v>
      </c>
      <c r="R235" s="191">
        <f>Q235*H235</f>
        <v>2E-3</v>
      </c>
      <c r="S235" s="191">
        <v>0</v>
      </c>
      <c r="T235" s="192">
        <f>S235*H235</f>
        <v>0</v>
      </c>
      <c r="AR235" s="24" t="s">
        <v>222</v>
      </c>
      <c r="AT235" s="24" t="s">
        <v>297</v>
      </c>
      <c r="AU235" s="24" t="s">
        <v>83</v>
      </c>
      <c r="AY235" s="24" t="s">
        <v>161</v>
      </c>
      <c r="BE235" s="193">
        <f>IF(N235="základní",J235,0)</f>
        <v>0</v>
      </c>
      <c r="BF235" s="193">
        <f>IF(N235="snížená",J235,0)</f>
        <v>0</v>
      </c>
      <c r="BG235" s="193">
        <f>IF(N235="zákl. přenesená",J235,0)</f>
        <v>0</v>
      </c>
      <c r="BH235" s="193">
        <f>IF(N235="sníž. přenesená",J235,0)</f>
        <v>0</v>
      </c>
      <c r="BI235" s="193">
        <f>IF(N235="nulová",J235,0)</f>
        <v>0</v>
      </c>
      <c r="BJ235" s="24" t="s">
        <v>80</v>
      </c>
      <c r="BK235" s="193">
        <f>ROUND(I235*H235,2)</f>
        <v>0</v>
      </c>
      <c r="BL235" s="24" t="s">
        <v>168</v>
      </c>
      <c r="BM235" s="24" t="s">
        <v>1439</v>
      </c>
    </row>
    <row r="236" spans="2:65" s="12" customFormat="1" ht="13.5">
      <c r="B236" s="198"/>
      <c r="D236" s="199" t="s">
        <v>172</v>
      </c>
      <c r="E236" s="200" t="s">
        <v>5</v>
      </c>
      <c r="F236" s="201" t="s">
        <v>1440</v>
      </c>
      <c r="H236" s="202">
        <v>2</v>
      </c>
      <c r="I236" s="203"/>
      <c r="L236" s="198"/>
      <c r="M236" s="204"/>
      <c r="N236" s="205"/>
      <c r="O236" s="205"/>
      <c r="P236" s="205"/>
      <c r="Q236" s="205"/>
      <c r="R236" s="205"/>
      <c r="S236" s="205"/>
      <c r="T236" s="206"/>
      <c r="AT236" s="207" t="s">
        <v>172</v>
      </c>
      <c r="AU236" s="207" t="s">
        <v>83</v>
      </c>
      <c r="AV236" s="12" t="s">
        <v>83</v>
      </c>
      <c r="AW236" s="12" t="s">
        <v>35</v>
      </c>
      <c r="AX236" s="12" t="s">
        <v>80</v>
      </c>
      <c r="AY236" s="207" t="s">
        <v>161</v>
      </c>
    </row>
    <row r="237" spans="2:65" s="1" customFormat="1" ht="22.5" customHeight="1">
      <c r="B237" s="181"/>
      <c r="C237" s="227" t="s">
        <v>383</v>
      </c>
      <c r="D237" s="227" t="s">
        <v>297</v>
      </c>
      <c r="E237" s="228" t="s">
        <v>1441</v>
      </c>
      <c r="F237" s="229" t="s">
        <v>1442</v>
      </c>
      <c r="G237" s="230" t="s">
        <v>338</v>
      </c>
      <c r="H237" s="231">
        <v>9</v>
      </c>
      <c r="I237" s="232"/>
      <c r="J237" s="233">
        <f>ROUND(I237*H237,2)</f>
        <v>0</v>
      </c>
      <c r="K237" s="229" t="s">
        <v>5</v>
      </c>
      <c r="L237" s="234"/>
      <c r="M237" s="235" t="s">
        <v>5</v>
      </c>
      <c r="N237" s="236" t="s">
        <v>43</v>
      </c>
      <c r="O237" s="42"/>
      <c r="P237" s="191">
        <f>O237*H237</f>
        <v>0</v>
      </c>
      <c r="Q237" s="191">
        <v>2.3999999999999998E-3</v>
      </c>
      <c r="R237" s="191">
        <f>Q237*H237</f>
        <v>2.1599999999999998E-2</v>
      </c>
      <c r="S237" s="191">
        <v>0</v>
      </c>
      <c r="T237" s="192">
        <f>S237*H237</f>
        <v>0</v>
      </c>
      <c r="AR237" s="24" t="s">
        <v>222</v>
      </c>
      <c r="AT237" s="24" t="s">
        <v>297</v>
      </c>
      <c r="AU237" s="24" t="s">
        <v>83</v>
      </c>
      <c r="AY237" s="24" t="s">
        <v>161</v>
      </c>
      <c r="BE237" s="193">
        <f>IF(N237="základní",J237,0)</f>
        <v>0</v>
      </c>
      <c r="BF237" s="193">
        <f>IF(N237="snížená",J237,0)</f>
        <v>0</v>
      </c>
      <c r="BG237" s="193">
        <f>IF(N237="zákl. přenesená",J237,0)</f>
        <v>0</v>
      </c>
      <c r="BH237" s="193">
        <f>IF(N237="sníž. přenesená",J237,0)</f>
        <v>0</v>
      </c>
      <c r="BI237" s="193">
        <f>IF(N237="nulová",J237,0)</f>
        <v>0</v>
      </c>
      <c r="BJ237" s="24" t="s">
        <v>80</v>
      </c>
      <c r="BK237" s="193">
        <f>ROUND(I237*H237,2)</f>
        <v>0</v>
      </c>
      <c r="BL237" s="24" t="s">
        <v>168</v>
      </c>
      <c r="BM237" s="24" t="s">
        <v>1443</v>
      </c>
    </row>
    <row r="238" spans="2:65" s="12" customFormat="1" ht="13.5">
      <c r="B238" s="198"/>
      <c r="D238" s="199" t="s">
        <v>172</v>
      </c>
      <c r="E238" s="200" t="s">
        <v>5</v>
      </c>
      <c r="F238" s="201" t="s">
        <v>1430</v>
      </c>
      <c r="H238" s="202">
        <v>9</v>
      </c>
      <c r="I238" s="203"/>
      <c r="L238" s="198"/>
      <c r="M238" s="204"/>
      <c r="N238" s="205"/>
      <c r="O238" s="205"/>
      <c r="P238" s="205"/>
      <c r="Q238" s="205"/>
      <c r="R238" s="205"/>
      <c r="S238" s="205"/>
      <c r="T238" s="206"/>
      <c r="AT238" s="207" t="s">
        <v>172</v>
      </c>
      <c r="AU238" s="207" t="s">
        <v>83</v>
      </c>
      <c r="AV238" s="12" t="s">
        <v>83</v>
      </c>
      <c r="AW238" s="12" t="s">
        <v>35</v>
      </c>
      <c r="AX238" s="12" t="s">
        <v>80</v>
      </c>
      <c r="AY238" s="207" t="s">
        <v>161</v>
      </c>
    </row>
    <row r="239" spans="2:65" s="1" customFormat="1" ht="31.5" customHeight="1">
      <c r="B239" s="181"/>
      <c r="C239" s="182" t="s">
        <v>388</v>
      </c>
      <c r="D239" s="182" t="s">
        <v>163</v>
      </c>
      <c r="E239" s="183" t="s">
        <v>1444</v>
      </c>
      <c r="F239" s="184" t="s">
        <v>1445</v>
      </c>
      <c r="G239" s="185" t="s">
        <v>338</v>
      </c>
      <c r="H239" s="186">
        <v>1</v>
      </c>
      <c r="I239" s="187"/>
      <c r="J239" s="188">
        <f>ROUND(I239*H239,2)</f>
        <v>0</v>
      </c>
      <c r="K239" s="184" t="s">
        <v>167</v>
      </c>
      <c r="L239" s="41"/>
      <c r="M239" s="189" t="s">
        <v>5</v>
      </c>
      <c r="N239" s="190" t="s">
        <v>43</v>
      </c>
      <c r="O239" s="42"/>
      <c r="P239" s="191">
        <f>O239*H239</f>
        <v>0</v>
      </c>
      <c r="Q239" s="191">
        <v>3.4000000000000002E-4</v>
      </c>
      <c r="R239" s="191">
        <f>Q239*H239</f>
        <v>3.4000000000000002E-4</v>
      </c>
      <c r="S239" s="191">
        <v>0</v>
      </c>
      <c r="T239" s="192">
        <f>S239*H239</f>
        <v>0</v>
      </c>
      <c r="AR239" s="24" t="s">
        <v>168</v>
      </c>
      <c r="AT239" s="24" t="s">
        <v>163</v>
      </c>
      <c r="AU239" s="24" t="s">
        <v>83</v>
      </c>
      <c r="AY239" s="24" t="s">
        <v>161</v>
      </c>
      <c r="BE239" s="193">
        <f>IF(N239="základní",J239,0)</f>
        <v>0</v>
      </c>
      <c r="BF239" s="193">
        <f>IF(N239="snížená",J239,0)</f>
        <v>0</v>
      </c>
      <c r="BG239" s="193">
        <f>IF(N239="zákl. přenesená",J239,0)</f>
        <v>0</v>
      </c>
      <c r="BH239" s="193">
        <f>IF(N239="sníž. přenesená",J239,0)</f>
        <v>0</v>
      </c>
      <c r="BI239" s="193">
        <f>IF(N239="nulová",J239,0)</f>
        <v>0</v>
      </c>
      <c r="BJ239" s="24" t="s">
        <v>80</v>
      </c>
      <c r="BK239" s="193">
        <f>ROUND(I239*H239,2)</f>
        <v>0</v>
      </c>
      <c r="BL239" s="24" t="s">
        <v>168</v>
      </c>
      <c r="BM239" s="24" t="s">
        <v>1446</v>
      </c>
    </row>
    <row r="240" spans="2:65" s="1" customFormat="1" ht="175.5">
      <c r="B240" s="41"/>
      <c r="D240" s="194" t="s">
        <v>170</v>
      </c>
      <c r="F240" s="195" t="s">
        <v>1215</v>
      </c>
      <c r="I240" s="196"/>
      <c r="L240" s="41"/>
      <c r="M240" s="197"/>
      <c r="N240" s="42"/>
      <c r="O240" s="42"/>
      <c r="P240" s="42"/>
      <c r="Q240" s="42"/>
      <c r="R240" s="42"/>
      <c r="S240" s="42"/>
      <c r="T240" s="70"/>
      <c r="AT240" s="24" t="s">
        <v>170</v>
      </c>
      <c r="AU240" s="24" t="s">
        <v>83</v>
      </c>
    </row>
    <row r="241" spans="2:65" s="12" customFormat="1" ht="13.5">
      <c r="B241" s="198"/>
      <c r="D241" s="199" t="s">
        <v>172</v>
      </c>
      <c r="E241" s="200" t="s">
        <v>5</v>
      </c>
      <c r="F241" s="201" t="s">
        <v>1383</v>
      </c>
      <c r="H241" s="202">
        <v>1</v>
      </c>
      <c r="I241" s="203"/>
      <c r="L241" s="198"/>
      <c r="M241" s="204"/>
      <c r="N241" s="205"/>
      <c r="O241" s="205"/>
      <c r="P241" s="205"/>
      <c r="Q241" s="205"/>
      <c r="R241" s="205"/>
      <c r="S241" s="205"/>
      <c r="T241" s="206"/>
      <c r="AT241" s="207" t="s">
        <v>172</v>
      </c>
      <c r="AU241" s="207" t="s">
        <v>83</v>
      </c>
      <c r="AV241" s="12" t="s">
        <v>83</v>
      </c>
      <c r="AW241" s="12" t="s">
        <v>35</v>
      </c>
      <c r="AX241" s="12" t="s">
        <v>80</v>
      </c>
      <c r="AY241" s="207" t="s">
        <v>161</v>
      </c>
    </row>
    <row r="242" spans="2:65" s="1" customFormat="1" ht="22.5" customHeight="1">
      <c r="B242" s="181"/>
      <c r="C242" s="227" t="s">
        <v>394</v>
      </c>
      <c r="D242" s="227" t="s">
        <v>297</v>
      </c>
      <c r="E242" s="228" t="s">
        <v>1447</v>
      </c>
      <c r="F242" s="229" t="s">
        <v>1448</v>
      </c>
      <c r="G242" s="230" t="s">
        <v>338</v>
      </c>
      <c r="H242" s="231">
        <v>1</v>
      </c>
      <c r="I242" s="232"/>
      <c r="J242" s="233">
        <f>ROUND(I242*H242,2)</f>
        <v>0</v>
      </c>
      <c r="K242" s="229" t="s">
        <v>167</v>
      </c>
      <c r="L242" s="234"/>
      <c r="M242" s="235" t="s">
        <v>5</v>
      </c>
      <c r="N242" s="236" t="s">
        <v>43</v>
      </c>
      <c r="O242" s="42"/>
      <c r="P242" s="191">
        <f>O242*H242</f>
        <v>0</v>
      </c>
      <c r="Q242" s="191">
        <v>3.7499999999999999E-2</v>
      </c>
      <c r="R242" s="191">
        <f>Q242*H242</f>
        <v>3.7499999999999999E-2</v>
      </c>
      <c r="S242" s="191">
        <v>0</v>
      </c>
      <c r="T242" s="192">
        <f>S242*H242</f>
        <v>0</v>
      </c>
      <c r="AR242" s="24" t="s">
        <v>222</v>
      </c>
      <c r="AT242" s="24" t="s">
        <v>297</v>
      </c>
      <c r="AU242" s="24" t="s">
        <v>83</v>
      </c>
      <c r="AY242" s="24" t="s">
        <v>161</v>
      </c>
      <c r="BE242" s="193">
        <f>IF(N242="základní",J242,0)</f>
        <v>0</v>
      </c>
      <c r="BF242" s="193">
        <f>IF(N242="snížená",J242,0)</f>
        <v>0</v>
      </c>
      <c r="BG242" s="193">
        <f>IF(N242="zákl. přenesená",J242,0)</f>
        <v>0</v>
      </c>
      <c r="BH242" s="193">
        <f>IF(N242="sníž. přenesená",J242,0)</f>
        <v>0</v>
      </c>
      <c r="BI242" s="193">
        <f>IF(N242="nulová",J242,0)</f>
        <v>0</v>
      </c>
      <c r="BJ242" s="24" t="s">
        <v>80</v>
      </c>
      <c r="BK242" s="193">
        <f>ROUND(I242*H242,2)</f>
        <v>0</v>
      </c>
      <c r="BL242" s="24" t="s">
        <v>168</v>
      </c>
      <c r="BM242" s="24" t="s">
        <v>1449</v>
      </c>
    </row>
    <row r="243" spans="2:65" s="12" customFormat="1" ht="13.5">
      <c r="B243" s="198"/>
      <c r="D243" s="199" t="s">
        <v>172</v>
      </c>
      <c r="E243" s="200" t="s">
        <v>5</v>
      </c>
      <c r="F243" s="201" t="s">
        <v>1422</v>
      </c>
      <c r="H243" s="202">
        <v>1</v>
      </c>
      <c r="I243" s="203"/>
      <c r="L243" s="198"/>
      <c r="M243" s="204"/>
      <c r="N243" s="205"/>
      <c r="O243" s="205"/>
      <c r="P243" s="205"/>
      <c r="Q243" s="205"/>
      <c r="R243" s="205"/>
      <c r="S243" s="205"/>
      <c r="T243" s="206"/>
      <c r="AT243" s="207" t="s">
        <v>172</v>
      </c>
      <c r="AU243" s="207" t="s">
        <v>83</v>
      </c>
      <c r="AV243" s="12" t="s">
        <v>83</v>
      </c>
      <c r="AW243" s="12" t="s">
        <v>35</v>
      </c>
      <c r="AX243" s="12" t="s">
        <v>80</v>
      </c>
      <c r="AY243" s="207" t="s">
        <v>161</v>
      </c>
    </row>
    <row r="244" spans="2:65" s="1" customFormat="1" ht="31.5" customHeight="1">
      <c r="B244" s="181"/>
      <c r="C244" s="182" t="s">
        <v>398</v>
      </c>
      <c r="D244" s="182" t="s">
        <v>163</v>
      </c>
      <c r="E244" s="183" t="s">
        <v>1450</v>
      </c>
      <c r="F244" s="184" t="s">
        <v>1451</v>
      </c>
      <c r="G244" s="185" t="s">
        <v>338</v>
      </c>
      <c r="H244" s="186">
        <v>1</v>
      </c>
      <c r="I244" s="187"/>
      <c r="J244" s="188">
        <f>ROUND(I244*H244,2)</f>
        <v>0</v>
      </c>
      <c r="K244" s="184" t="s">
        <v>167</v>
      </c>
      <c r="L244" s="41"/>
      <c r="M244" s="189" t="s">
        <v>5</v>
      </c>
      <c r="N244" s="190" t="s">
        <v>43</v>
      </c>
      <c r="O244" s="42"/>
      <c r="P244" s="191">
        <f>O244*H244</f>
        <v>0</v>
      </c>
      <c r="Q244" s="191">
        <v>3.4000000000000002E-4</v>
      </c>
      <c r="R244" s="191">
        <f>Q244*H244</f>
        <v>3.4000000000000002E-4</v>
      </c>
      <c r="S244" s="191">
        <v>0</v>
      </c>
      <c r="T244" s="192">
        <f>S244*H244</f>
        <v>0</v>
      </c>
      <c r="AR244" s="24" t="s">
        <v>168</v>
      </c>
      <c r="AT244" s="24" t="s">
        <v>163</v>
      </c>
      <c r="AU244" s="24" t="s">
        <v>83</v>
      </c>
      <c r="AY244" s="24" t="s">
        <v>161</v>
      </c>
      <c r="BE244" s="193">
        <f>IF(N244="základní",J244,0)</f>
        <v>0</v>
      </c>
      <c r="BF244" s="193">
        <f>IF(N244="snížená",J244,0)</f>
        <v>0</v>
      </c>
      <c r="BG244" s="193">
        <f>IF(N244="zákl. přenesená",J244,0)</f>
        <v>0</v>
      </c>
      <c r="BH244" s="193">
        <f>IF(N244="sníž. přenesená",J244,0)</f>
        <v>0</v>
      </c>
      <c r="BI244" s="193">
        <f>IF(N244="nulová",J244,0)</f>
        <v>0</v>
      </c>
      <c r="BJ244" s="24" t="s">
        <v>80</v>
      </c>
      <c r="BK244" s="193">
        <f>ROUND(I244*H244,2)</f>
        <v>0</v>
      </c>
      <c r="BL244" s="24" t="s">
        <v>168</v>
      </c>
      <c r="BM244" s="24" t="s">
        <v>1452</v>
      </c>
    </row>
    <row r="245" spans="2:65" s="1" customFormat="1" ht="175.5">
      <c r="B245" s="41"/>
      <c r="D245" s="194" t="s">
        <v>170</v>
      </c>
      <c r="F245" s="195" t="s">
        <v>1453</v>
      </c>
      <c r="I245" s="196"/>
      <c r="L245" s="41"/>
      <c r="M245" s="197"/>
      <c r="N245" s="42"/>
      <c r="O245" s="42"/>
      <c r="P245" s="42"/>
      <c r="Q245" s="42"/>
      <c r="R245" s="42"/>
      <c r="S245" s="42"/>
      <c r="T245" s="70"/>
      <c r="AT245" s="24" t="s">
        <v>170</v>
      </c>
      <c r="AU245" s="24" t="s">
        <v>83</v>
      </c>
    </row>
    <row r="246" spans="2:65" s="12" customFormat="1" ht="13.5">
      <c r="B246" s="198"/>
      <c r="D246" s="199" t="s">
        <v>172</v>
      </c>
      <c r="E246" s="200" t="s">
        <v>5</v>
      </c>
      <c r="F246" s="201" t="s">
        <v>1422</v>
      </c>
      <c r="H246" s="202">
        <v>1</v>
      </c>
      <c r="I246" s="203"/>
      <c r="L246" s="198"/>
      <c r="M246" s="204"/>
      <c r="N246" s="205"/>
      <c r="O246" s="205"/>
      <c r="P246" s="205"/>
      <c r="Q246" s="205"/>
      <c r="R246" s="205"/>
      <c r="S246" s="205"/>
      <c r="T246" s="206"/>
      <c r="AT246" s="207" t="s">
        <v>172</v>
      </c>
      <c r="AU246" s="207" t="s">
        <v>83</v>
      </c>
      <c r="AV246" s="12" t="s">
        <v>83</v>
      </c>
      <c r="AW246" s="12" t="s">
        <v>35</v>
      </c>
      <c r="AX246" s="12" t="s">
        <v>80</v>
      </c>
      <c r="AY246" s="207" t="s">
        <v>161</v>
      </c>
    </row>
    <row r="247" spans="2:65" s="1" customFormat="1" ht="31.5" customHeight="1">
      <c r="B247" s="181"/>
      <c r="C247" s="182" t="s">
        <v>403</v>
      </c>
      <c r="D247" s="182" t="s">
        <v>163</v>
      </c>
      <c r="E247" s="183" t="s">
        <v>1454</v>
      </c>
      <c r="F247" s="184" t="s">
        <v>1455</v>
      </c>
      <c r="G247" s="185" t="s">
        <v>338</v>
      </c>
      <c r="H247" s="186">
        <v>9</v>
      </c>
      <c r="I247" s="187"/>
      <c r="J247" s="188">
        <f>ROUND(I247*H247,2)</f>
        <v>0</v>
      </c>
      <c r="K247" s="184" t="s">
        <v>167</v>
      </c>
      <c r="L247" s="41"/>
      <c r="M247" s="189" t="s">
        <v>5</v>
      </c>
      <c r="N247" s="190" t="s">
        <v>43</v>
      </c>
      <c r="O247" s="42"/>
      <c r="P247" s="191">
        <f>O247*H247</f>
        <v>0</v>
      </c>
      <c r="Q247" s="191">
        <v>0</v>
      </c>
      <c r="R247" s="191">
        <f>Q247*H247</f>
        <v>0</v>
      </c>
      <c r="S247" s="191">
        <v>0</v>
      </c>
      <c r="T247" s="192">
        <f>S247*H247</f>
        <v>0</v>
      </c>
      <c r="AR247" s="24" t="s">
        <v>168</v>
      </c>
      <c r="AT247" s="24" t="s">
        <v>163</v>
      </c>
      <c r="AU247" s="24" t="s">
        <v>83</v>
      </c>
      <c r="AY247" s="24" t="s">
        <v>161</v>
      </c>
      <c r="BE247" s="193">
        <f>IF(N247="základní",J247,0)</f>
        <v>0</v>
      </c>
      <c r="BF247" s="193">
        <f>IF(N247="snížená",J247,0)</f>
        <v>0</v>
      </c>
      <c r="BG247" s="193">
        <f>IF(N247="zákl. přenesená",J247,0)</f>
        <v>0</v>
      </c>
      <c r="BH247" s="193">
        <f>IF(N247="sníž. přenesená",J247,0)</f>
        <v>0</v>
      </c>
      <c r="BI247" s="193">
        <f>IF(N247="nulová",J247,0)</f>
        <v>0</v>
      </c>
      <c r="BJ247" s="24" t="s">
        <v>80</v>
      </c>
      <c r="BK247" s="193">
        <f>ROUND(I247*H247,2)</f>
        <v>0</v>
      </c>
      <c r="BL247" s="24" t="s">
        <v>168</v>
      </c>
      <c r="BM247" s="24" t="s">
        <v>1456</v>
      </c>
    </row>
    <row r="248" spans="2:65" s="1" customFormat="1" ht="175.5">
      <c r="B248" s="41"/>
      <c r="D248" s="194" t="s">
        <v>170</v>
      </c>
      <c r="F248" s="195" t="s">
        <v>1215</v>
      </c>
      <c r="I248" s="196"/>
      <c r="L248" s="41"/>
      <c r="M248" s="197"/>
      <c r="N248" s="42"/>
      <c r="O248" s="42"/>
      <c r="P248" s="42"/>
      <c r="Q248" s="42"/>
      <c r="R248" s="42"/>
      <c r="S248" s="42"/>
      <c r="T248" s="70"/>
      <c r="AT248" s="24" t="s">
        <v>170</v>
      </c>
      <c r="AU248" s="24" t="s">
        <v>83</v>
      </c>
    </row>
    <row r="249" spans="2:65" s="12" customFormat="1" ht="13.5">
      <c r="B249" s="198"/>
      <c r="D249" s="199" t="s">
        <v>172</v>
      </c>
      <c r="E249" s="200" t="s">
        <v>5</v>
      </c>
      <c r="F249" s="201" t="s">
        <v>1430</v>
      </c>
      <c r="H249" s="202">
        <v>9</v>
      </c>
      <c r="I249" s="203"/>
      <c r="L249" s="198"/>
      <c r="M249" s="204"/>
      <c r="N249" s="205"/>
      <c r="O249" s="205"/>
      <c r="P249" s="205"/>
      <c r="Q249" s="205"/>
      <c r="R249" s="205"/>
      <c r="S249" s="205"/>
      <c r="T249" s="206"/>
      <c r="AT249" s="207" t="s">
        <v>172</v>
      </c>
      <c r="AU249" s="207" t="s">
        <v>83</v>
      </c>
      <c r="AV249" s="12" t="s">
        <v>83</v>
      </c>
      <c r="AW249" s="12" t="s">
        <v>35</v>
      </c>
      <c r="AX249" s="12" t="s">
        <v>80</v>
      </c>
      <c r="AY249" s="207" t="s">
        <v>161</v>
      </c>
    </row>
    <row r="250" spans="2:65" s="1" customFormat="1" ht="22.5" customHeight="1">
      <c r="B250" s="181"/>
      <c r="C250" s="227" t="s">
        <v>409</v>
      </c>
      <c r="D250" s="227" t="s">
        <v>297</v>
      </c>
      <c r="E250" s="228" t="s">
        <v>1457</v>
      </c>
      <c r="F250" s="229" t="s">
        <v>1458</v>
      </c>
      <c r="G250" s="230" t="s">
        <v>338</v>
      </c>
      <c r="H250" s="231">
        <v>9</v>
      </c>
      <c r="I250" s="232"/>
      <c r="J250" s="233">
        <f>ROUND(I250*H250,2)</f>
        <v>0</v>
      </c>
      <c r="K250" s="229" t="s">
        <v>167</v>
      </c>
      <c r="L250" s="234"/>
      <c r="M250" s="235" t="s">
        <v>5</v>
      </c>
      <c r="N250" s="236" t="s">
        <v>43</v>
      </c>
      <c r="O250" s="42"/>
      <c r="P250" s="191">
        <f>O250*H250</f>
        <v>0</v>
      </c>
      <c r="Q250" s="191">
        <v>1.9E-3</v>
      </c>
      <c r="R250" s="191">
        <f>Q250*H250</f>
        <v>1.7100000000000001E-2</v>
      </c>
      <c r="S250" s="191">
        <v>0</v>
      </c>
      <c r="T250" s="192">
        <f>S250*H250</f>
        <v>0</v>
      </c>
      <c r="AR250" s="24" t="s">
        <v>222</v>
      </c>
      <c r="AT250" s="24" t="s">
        <v>297</v>
      </c>
      <c r="AU250" s="24" t="s">
        <v>83</v>
      </c>
      <c r="AY250" s="24" t="s">
        <v>161</v>
      </c>
      <c r="BE250" s="193">
        <f>IF(N250="základní",J250,0)</f>
        <v>0</v>
      </c>
      <c r="BF250" s="193">
        <f>IF(N250="snížená",J250,0)</f>
        <v>0</v>
      </c>
      <c r="BG250" s="193">
        <f>IF(N250="zákl. přenesená",J250,0)</f>
        <v>0</v>
      </c>
      <c r="BH250" s="193">
        <f>IF(N250="sníž. přenesená",J250,0)</f>
        <v>0</v>
      </c>
      <c r="BI250" s="193">
        <f>IF(N250="nulová",J250,0)</f>
        <v>0</v>
      </c>
      <c r="BJ250" s="24" t="s">
        <v>80</v>
      </c>
      <c r="BK250" s="193">
        <f>ROUND(I250*H250,2)</f>
        <v>0</v>
      </c>
      <c r="BL250" s="24" t="s">
        <v>168</v>
      </c>
      <c r="BM250" s="24" t="s">
        <v>1459</v>
      </c>
    </row>
    <row r="251" spans="2:65" s="12" customFormat="1" ht="13.5">
      <c r="B251" s="198"/>
      <c r="D251" s="199" t="s">
        <v>172</v>
      </c>
      <c r="E251" s="200" t="s">
        <v>5</v>
      </c>
      <c r="F251" s="201" t="s">
        <v>1430</v>
      </c>
      <c r="H251" s="202">
        <v>9</v>
      </c>
      <c r="I251" s="203"/>
      <c r="L251" s="198"/>
      <c r="M251" s="204"/>
      <c r="N251" s="205"/>
      <c r="O251" s="205"/>
      <c r="P251" s="205"/>
      <c r="Q251" s="205"/>
      <c r="R251" s="205"/>
      <c r="S251" s="205"/>
      <c r="T251" s="206"/>
      <c r="AT251" s="207" t="s">
        <v>172</v>
      </c>
      <c r="AU251" s="207" t="s">
        <v>83</v>
      </c>
      <c r="AV251" s="12" t="s">
        <v>83</v>
      </c>
      <c r="AW251" s="12" t="s">
        <v>35</v>
      </c>
      <c r="AX251" s="12" t="s">
        <v>80</v>
      </c>
      <c r="AY251" s="207" t="s">
        <v>161</v>
      </c>
    </row>
    <row r="252" spans="2:65" s="1" customFormat="1" ht="22.5" customHeight="1">
      <c r="B252" s="181"/>
      <c r="C252" s="182" t="s">
        <v>105</v>
      </c>
      <c r="D252" s="182" t="s">
        <v>163</v>
      </c>
      <c r="E252" s="183" t="s">
        <v>1460</v>
      </c>
      <c r="F252" s="184" t="s">
        <v>1461</v>
      </c>
      <c r="G252" s="185" t="s">
        <v>183</v>
      </c>
      <c r="H252" s="186">
        <v>138.65</v>
      </c>
      <c r="I252" s="187"/>
      <c r="J252" s="188">
        <f>ROUND(I252*H252,2)</f>
        <v>0</v>
      </c>
      <c r="K252" s="184" t="s">
        <v>167</v>
      </c>
      <c r="L252" s="41"/>
      <c r="M252" s="189" t="s">
        <v>5</v>
      </c>
      <c r="N252" s="190" t="s">
        <v>43</v>
      </c>
      <c r="O252" s="42"/>
      <c r="P252" s="191">
        <f>O252*H252</f>
        <v>0</v>
      </c>
      <c r="Q252" s="191">
        <v>0</v>
      </c>
      <c r="R252" s="191">
        <f>Q252*H252</f>
        <v>0</v>
      </c>
      <c r="S252" s="191">
        <v>0</v>
      </c>
      <c r="T252" s="192">
        <f>S252*H252</f>
        <v>0</v>
      </c>
      <c r="AR252" s="24" t="s">
        <v>168</v>
      </c>
      <c r="AT252" s="24" t="s">
        <v>163</v>
      </c>
      <c r="AU252" s="24" t="s">
        <v>83</v>
      </c>
      <c r="AY252" s="24" t="s">
        <v>161</v>
      </c>
      <c r="BE252" s="193">
        <f>IF(N252="základní",J252,0)</f>
        <v>0</v>
      </c>
      <c r="BF252" s="193">
        <f>IF(N252="snížená",J252,0)</f>
        <v>0</v>
      </c>
      <c r="BG252" s="193">
        <f>IF(N252="zákl. přenesená",J252,0)</f>
        <v>0</v>
      </c>
      <c r="BH252" s="193">
        <f>IF(N252="sníž. přenesená",J252,0)</f>
        <v>0</v>
      </c>
      <c r="BI252" s="193">
        <f>IF(N252="nulová",J252,0)</f>
        <v>0</v>
      </c>
      <c r="BJ252" s="24" t="s">
        <v>80</v>
      </c>
      <c r="BK252" s="193">
        <f>ROUND(I252*H252,2)</f>
        <v>0</v>
      </c>
      <c r="BL252" s="24" t="s">
        <v>168</v>
      </c>
      <c r="BM252" s="24" t="s">
        <v>1462</v>
      </c>
    </row>
    <row r="253" spans="2:65" s="1" customFormat="1" ht="94.5">
      <c r="B253" s="41"/>
      <c r="D253" s="194" t="s">
        <v>170</v>
      </c>
      <c r="F253" s="195" t="s">
        <v>865</v>
      </c>
      <c r="I253" s="196"/>
      <c r="L253" s="41"/>
      <c r="M253" s="197"/>
      <c r="N253" s="42"/>
      <c r="O253" s="42"/>
      <c r="P253" s="42"/>
      <c r="Q253" s="42"/>
      <c r="R253" s="42"/>
      <c r="S253" s="42"/>
      <c r="T253" s="70"/>
      <c r="AT253" s="24" t="s">
        <v>170</v>
      </c>
      <c r="AU253" s="24" t="s">
        <v>83</v>
      </c>
    </row>
    <row r="254" spans="2:65" s="12" customFormat="1" ht="13.5">
      <c r="B254" s="198"/>
      <c r="D254" s="199" t="s">
        <v>172</v>
      </c>
      <c r="E254" s="200" t="s">
        <v>5</v>
      </c>
      <c r="F254" s="201" t="s">
        <v>1414</v>
      </c>
      <c r="H254" s="202">
        <v>138.65</v>
      </c>
      <c r="I254" s="203"/>
      <c r="L254" s="198"/>
      <c r="M254" s="204"/>
      <c r="N254" s="205"/>
      <c r="O254" s="205"/>
      <c r="P254" s="205"/>
      <c r="Q254" s="205"/>
      <c r="R254" s="205"/>
      <c r="S254" s="205"/>
      <c r="T254" s="206"/>
      <c r="AT254" s="207" t="s">
        <v>172</v>
      </c>
      <c r="AU254" s="207" t="s">
        <v>83</v>
      </c>
      <c r="AV254" s="12" t="s">
        <v>83</v>
      </c>
      <c r="AW254" s="12" t="s">
        <v>35</v>
      </c>
      <c r="AX254" s="12" t="s">
        <v>80</v>
      </c>
      <c r="AY254" s="207" t="s">
        <v>161</v>
      </c>
    </row>
    <row r="255" spans="2:65" s="1" customFormat="1" ht="22.5" customHeight="1">
      <c r="B255" s="181"/>
      <c r="C255" s="182" t="s">
        <v>108</v>
      </c>
      <c r="D255" s="182" t="s">
        <v>163</v>
      </c>
      <c r="E255" s="183" t="s">
        <v>1463</v>
      </c>
      <c r="F255" s="184" t="s">
        <v>1464</v>
      </c>
      <c r="G255" s="185" t="s">
        <v>183</v>
      </c>
      <c r="H255" s="186">
        <v>138.65</v>
      </c>
      <c r="I255" s="187"/>
      <c r="J255" s="188">
        <f>ROUND(I255*H255,2)</f>
        <v>0</v>
      </c>
      <c r="K255" s="184" t="s">
        <v>167</v>
      </c>
      <c r="L255" s="41"/>
      <c r="M255" s="189" t="s">
        <v>5</v>
      </c>
      <c r="N255" s="190" t="s">
        <v>43</v>
      </c>
      <c r="O255" s="42"/>
      <c r="P255" s="191">
        <f>O255*H255</f>
        <v>0</v>
      </c>
      <c r="Q255" s="191">
        <v>0</v>
      </c>
      <c r="R255" s="191">
        <f>Q255*H255</f>
        <v>0</v>
      </c>
      <c r="S255" s="191">
        <v>0</v>
      </c>
      <c r="T255" s="192">
        <f>S255*H255</f>
        <v>0</v>
      </c>
      <c r="AR255" s="24" t="s">
        <v>168</v>
      </c>
      <c r="AT255" s="24" t="s">
        <v>163</v>
      </c>
      <c r="AU255" s="24" t="s">
        <v>83</v>
      </c>
      <c r="AY255" s="24" t="s">
        <v>161</v>
      </c>
      <c r="BE255" s="193">
        <f>IF(N255="základní",J255,0)</f>
        <v>0</v>
      </c>
      <c r="BF255" s="193">
        <f>IF(N255="snížená",J255,0)</f>
        <v>0</v>
      </c>
      <c r="BG255" s="193">
        <f>IF(N255="zákl. přenesená",J255,0)</f>
        <v>0</v>
      </c>
      <c r="BH255" s="193">
        <f>IF(N255="sníž. přenesená",J255,0)</f>
        <v>0</v>
      </c>
      <c r="BI255" s="193">
        <f>IF(N255="nulová",J255,0)</f>
        <v>0</v>
      </c>
      <c r="BJ255" s="24" t="s">
        <v>80</v>
      </c>
      <c r="BK255" s="193">
        <f>ROUND(I255*H255,2)</f>
        <v>0</v>
      </c>
      <c r="BL255" s="24" t="s">
        <v>168</v>
      </c>
      <c r="BM255" s="24" t="s">
        <v>1465</v>
      </c>
    </row>
    <row r="256" spans="2:65" s="1" customFormat="1" ht="40.5">
      <c r="B256" s="41"/>
      <c r="D256" s="194" t="s">
        <v>170</v>
      </c>
      <c r="F256" s="195" t="s">
        <v>1466</v>
      </c>
      <c r="I256" s="196"/>
      <c r="L256" s="41"/>
      <c r="M256" s="197"/>
      <c r="N256" s="42"/>
      <c r="O256" s="42"/>
      <c r="P256" s="42"/>
      <c r="Q256" s="42"/>
      <c r="R256" s="42"/>
      <c r="S256" s="42"/>
      <c r="T256" s="70"/>
      <c r="AT256" s="24" t="s">
        <v>170</v>
      </c>
      <c r="AU256" s="24" t="s">
        <v>83</v>
      </c>
    </row>
    <row r="257" spans="2:65" s="12" customFormat="1" ht="13.5">
      <c r="B257" s="198"/>
      <c r="D257" s="199" t="s">
        <v>172</v>
      </c>
      <c r="E257" s="200" t="s">
        <v>5</v>
      </c>
      <c r="F257" s="201" t="s">
        <v>1467</v>
      </c>
      <c r="H257" s="202">
        <v>138.65</v>
      </c>
      <c r="I257" s="203"/>
      <c r="L257" s="198"/>
      <c r="M257" s="204"/>
      <c r="N257" s="205"/>
      <c r="O257" s="205"/>
      <c r="P257" s="205"/>
      <c r="Q257" s="205"/>
      <c r="R257" s="205"/>
      <c r="S257" s="205"/>
      <c r="T257" s="206"/>
      <c r="AT257" s="207" t="s">
        <v>172</v>
      </c>
      <c r="AU257" s="207" t="s">
        <v>83</v>
      </c>
      <c r="AV257" s="12" t="s">
        <v>83</v>
      </c>
      <c r="AW257" s="12" t="s">
        <v>35</v>
      </c>
      <c r="AX257" s="12" t="s">
        <v>80</v>
      </c>
      <c r="AY257" s="207" t="s">
        <v>161</v>
      </c>
    </row>
    <row r="258" spans="2:65" s="1" customFormat="1" ht="22.5" customHeight="1">
      <c r="B258" s="181"/>
      <c r="C258" s="182" t="s">
        <v>423</v>
      </c>
      <c r="D258" s="182" t="s">
        <v>163</v>
      </c>
      <c r="E258" s="183" t="s">
        <v>1468</v>
      </c>
      <c r="F258" s="184" t="s">
        <v>1469</v>
      </c>
      <c r="G258" s="185" t="s">
        <v>338</v>
      </c>
      <c r="H258" s="186">
        <v>1</v>
      </c>
      <c r="I258" s="187"/>
      <c r="J258" s="188">
        <f>ROUND(I258*H258,2)</f>
        <v>0</v>
      </c>
      <c r="K258" s="184" t="s">
        <v>167</v>
      </c>
      <c r="L258" s="41"/>
      <c r="M258" s="189" t="s">
        <v>5</v>
      </c>
      <c r="N258" s="190" t="s">
        <v>43</v>
      </c>
      <c r="O258" s="42"/>
      <c r="P258" s="191">
        <f>O258*H258</f>
        <v>0</v>
      </c>
      <c r="Q258" s="191">
        <v>0</v>
      </c>
      <c r="R258" s="191">
        <f>Q258*H258</f>
        <v>0</v>
      </c>
      <c r="S258" s="191">
        <v>0.05</v>
      </c>
      <c r="T258" s="192">
        <f>S258*H258</f>
        <v>0.05</v>
      </c>
      <c r="AR258" s="24" t="s">
        <v>168</v>
      </c>
      <c r="AT258" s="24" t="s">
        <v>163</v>
      </c>
      <c r="AU258" s="24" t="s">
        <v>83</v>
      </c>
      <c r="AY258" s="24" t="s">
        <v>161</v>
      </c>
      <c r="BE258" s="193">
        <f>IF(N258="základní",J258,0)</f>
        <v>0</v>
      </c>
      <c r="BF258" s="193">
        <f>IF(N258="snížená",J258,0)</f>
        <v>0</v>
      </c>
      <c r="BG258" s="193">
        <f>IF(N258="zákl. přenesená",J258,0)</f>
        <v>0</v>
      </c>
      <c r="BH258" s="193">
        <f>IF(N258="sníž. přenesená",J258,0)</f>
        <v>0</v>
      </c>
      <c r="BI258" s="193">
        <f>IF(N258="nulová",J258,0)</f>
        <v>0</v>
      </c>
      <c r="BJ258" s="24" t="s">
        <v>80</v>
      </c>
      <c r="BK258" s="193">
        <f>ROUND(I258*H258,2)</f>
        <v>0</v>
      </c>
      <c r="BL258" s="24" t="s">
        <v>168</v>
      </c>
      <c r="BM258" s="24" t="s">
        <v>1470</v>
      </c>
    </row>
    <row r="259" spans="2:65" s="1" customFormat="1" ht="22.5" customHeight="1">
      <c r="B259" s="181"/>
      <c r="C259" s="182" t="s">
        <v>428</v>
      </c>
      <c r="D259" s="182" t="s">
        <v>163</v>
      </c>
      <c r="E259" s="183" t="s">
        <v>1471</v>
      </c>
      <c r="F259" s="184" t="s">
        <v>1472</v>
      </c>
      <c r="G259" s="185" t="s">
        <v>338</v>
      </c>
      <c r="H259" s="186">
        <v>9</v>
      </c>
      <c r="I259" s="187"/>
      <c r="J259" s="188">
        <f>ROUND(I259*H259,2)</f>
        <v>0</v>
      </c>
      <c r="K259" s="184" t="s">
        <v>167</v>
      </c>
      <c r="L259" s="41"/>
      <c r="M259" s="189" t="s">
        <v>5</v>
      </c>
      <c r="N259" s="190" t="s">
        <v>43</v>
      </c>
      <c r="O259" s="42"/>
      <c r="P259" s="191">
        <f>O259*H259</f>
        <v>0</v>
      </c>
      <c r="Q259" s="191">
        <v>6.3829999999999998E-2</v>
      </c>
      <c r="R259" s="191">
        <f>Q259*H259</f>
        <v>0.57447000000000004</v>
      </c>
      <c r="S259" s="191">
        <v>0</v>
      </c>
      <c r="T259" s="192">
        <f>S259*H259</f>
        <v>0</v>
      </c>
      <c r="AR259" s="24" t="s">
        <v>168</v>
      </c>
      <c r="AT259" s="24" t="s">
        <v>163</v>
      </c>
      <c r="AU259" s="24" t="s">
        <v>83</v>
      </c>
      <c r="AY259" s="24" t="s">
        <v>161</v>
      </c>
      <c r="BE259" s="193">
        <f>IF(N259="základní",J259,0)</f>
        <v>0</v>
      </c>
      <c r="BF259" s="193">
        <f>IF(N259="snížená",J259,0)</f>
        <v>0</v>
      </c>
      <c r="BG259" s="193">
        <f>IF(N259="zákl. přenesená",J259,0)</f>
        <v>0</v>
      </c>
      <c r="BH259" s="193">
        <f>IF(N259="sníž. přenesená",J259,0)</f>
        <v>0</v>
      </c>
      <c r="BI259" s="193">
        <f>IF(N259="nulová",J259,0)</f>
        <v>0</v>
      </c>
      <c r="BJ259" s="24" t="s">
        <v>80</v>
      </c>
      <c r="BK259" s="193">
        <f>ROUND(I259*H259,2)</f>
        <v>0</v>
      </c>
      <c r="BL259" s="24" t="s">
        <v>168</v>
      </c>
      <c r="BM259" s="24" t="s">
        <v>1473</v>
      </c>
    </row>
    <row r="260" spans="2:65" s="1" customFormat="1" ht="40.5">
      <c r="B260" s="41"/>
      <c r="D260" s="194" t="s">
        <v>170</v>
      </c>
      <c r="F260" s="195" t="s">
        <v>1474</v>
      </c>
      <c r="I260" s="196"/>
      <c r="L260" s="41"/>
      <c r="M260" s="197"/>
      <c r="N260" s="42"/>
      <c r="O260" s="42"/>
      <c r="P260" s="42"/>
      <c r="Q260" s="42"/>
      <c r="R260" s="42"/>
      <c r="S260" s="42"/>
      <c r="T260" s="70"/>
      <c r="AT260" s="24" t="s">
        <v>170</v>
      </c>
      <c r="AU260" s="24" t="s">
        <v>83</v>
      </c>
    </row>
    <row r="261" spans="2:65" s="12" customFormat="1" ht="13.5">
      <c r="B261" s="198"/>
      <c r="D261" s="199" t="s">
        <v>172</v>
      </c>
      <c r="E261" s="200" t="s">
        <v>5</v>
      </c>
      <c r="F261" s="201" t="s">
        <v>1430</v>
      </c>
      <c r="H261" s="202">
        <v>9</v>
      </c>
      <c r="I261" s="203"/>
      <c r="L261" s="198"/>
      <c r="M261" s="204"/>
      <c r="N261" s="205"/>
      <c r="O261" s="205"/>
      <c r="P261" s="205"/>
      <c r="Q261" s="205"/>
      <c r="R261" s="205"/>
      <c r="S261" s="205"/>
      <c r="T261" s="206"/>
      <c r="AT261" s="207" t="s">
        <v>172</v>
      </c>
      <c r="AU261" s="207" t="s">
        <v>83</v>
      </c>
      <c r="AV261" s="12" t="s">
        <v>83</v>
      </c>
      <c r="AW261" s="12" t="s">
        <v>35</v>
      </c>
      <c r="AX261" s="12" t="s">
        <v>80</v>
      </c>
      <c r="AY261" s="207" t="s">
        <v>161</v>
      </c>
    </row>
    <row r="262" spans="2:65" s="1" customFormat="1" ht="22.5" customHeight="1">
      <c r="B262" s="181"/>
      <c r="C262" s="227" t="s">
        <v>433</v>
      </c>
      <c r="D262" s="227" t="s">
        <v>297</v>
      </c>
      <c r="E262" s="228" t="s">
        <v>1475</v>
      </c>
      <c r="F262" s="229" t="s">
        <v>1476</v>
      </c>
      <c r="G262" s="230" t="s">
        <v>338</v>
      </c>
      <c r="H262" s="231">
        <v>9</v>
      </c>
      <c r="I262" s="232"/>
      <c r="J262" s="233">
        <f>ROUND(I262*H262,2)</f>
        <v>0</v>
      </c>
      <c r="K262" s="229" t="s">
        <v>167</v>
      </c>
      <c r="L262" s="234"/>
      <c r="M262" s="235" t="s">
        <v>5</v>
      </c>
      <c r="N262" s="236" t="s">
        <v>43</v>
      </c>
      <c r="O262" s="42"/>
      <c r="P262" s="191">
        <f>O262*H262</f>
        <v>0</v>
      </c>
      <c r="Q262" s="191">
        <v>7.3000000000000001E-3</v>
      </c>
      <c r="R262" s="191">
        <f>Q262*H262</f>
        <v>6.5699999999999995E-2</v>
      </c>
      <c r="S262" s="191">
        <v>0</v>
      </c>
      <c r="T262" s="192">
        <f>S262*H262</f>
        <v>0</v>
      </c>
      <c r="AR262" s="24" t="s">
        <v>222</v>
      </c>
      <c r="AT262" s="24" t="s">
        <v>297</v>
      </c>
      <c r="AU262" s="24" t="s">
        <v>83</v>
      </c>
      <c r="AY262" s="24" t="s">
        <v>161</v>
      </c>
      <c r="BE262" s="193">
        <f>IF(N262="základní",J262,0)</f>
        <v>0</v>
      </c>
      <c r="BF262" s="193">
        <f>IF(N262="snížená",J262,0)</f>
        <v>0</v>
      </c>
      <c r="BG262" s="193">
        <f>IF(N262="zákl. přenesená",J262,0)</f>
        <v>0</v>
      </c>
      <c r="BH262" s="193">
        <f>IF(N262="sníž. přenesená",J262,0)</f>
        <v>0</v>
      </c>
      <c r="BI262" s="193">
        <f>IF(N262="nulová",J262,0)</f>
        <v>0</v>
      </c>
      <c r="BJ262" s="24" t="s">
        <v>80</v>
      </c>
      <c r="BK262" s="193">
        <f>ROUND(I262*H262,2)</f>
        <v>0</v>
      </c>
      <c r="BL262" s="24" t="s">
        <v>168</v>
      </c>
      <c r="BM262" s="24" t="s">
        <v>1477</v>
      </c>
    </row>
    <row r="263" spans="2:65" s="12" customFormat="1" ht="13.5">
      <c r="B263" s="198"/>
      <c r="D263" s="199" t="s">
        <v>172</v>
      </c>
      <c r="E263" s="200" t="s">
        <v>5</v>
      </c>
      <c r="F263" s="201" t="s">
        <v>1430</v>
      </c>
      <c r="H263" s="202">
        <v>9</v>
      </c>
      <c r="I263" s="203"/>
      <c r="L263" s="198"/>
      <c r="M263" s="204"/>
      <c r="N263" s="205"/>
      <c r="O263" s="205"/>
      <c r="P263" s="205"/>
      <c r="Q263" s="205"/>
      <c r="R263" s="205"/>
      <c r="S263" s="205"/>
      <c r="T263" s="206"/>
      <c r="AT263" s="207" t="s">
        <v>172</v>
      </c>
      <c r="AU263" s="207" t="s">
        <v>83</v>
      </c>
      <c r="AV263" s="12" t="s">
        <v>83</v>
      </c>
      <c r="AW263" s="12" t="s">
        <v>35</v>
      </c>
      <c r="AX263" s="12" t="s">
        <v>80</v>
      </c>
      <c r="AY263" s="207" t="s">
        <v>161</v>
      </c>
    </row>
    <row r="264" spans="2:65" s="1" customFormat="1" ht="22.5" customHeight="1">
      <c r="B264" s="181"/>
      <c r="C264" s="182" t="s">
        <v>438</v>
      </c>
      <c r="D264" s="182" t="s">
        <v>163</v>
      </c>
      <c r="E264" s="183" t="s">
        <v>1478</v>
      </c>
      <c r="F264" s="184" t="s">
        <v>1479</v>
      </c>
      <c r="G264" s="185" t="s">
        <v>338</v>
      </c>
      <c r="H264" s="186">
        <v>2</v>
      </c>
      <c r="I264" s="187"/>
      <c r="J264" s="188">
        <f>ROUND(I264*H264,2)</f>
        <v>0</v>
      </c>
      <c r="K264" s="184" t="s">
        <v>167</v>
      </c>
      <c r="L264" s="41"/>
      <c r="M264" s="189" t="s">
        <v>5</v>
      </c>
      <c r="N264" s="190" t="s">
        <v>43</v>
      </c>
      <c r="O264" s="42"/>
      <c r="P264" s="191">
        <f>O264*H264</f>
        <v>0</v>
      </c>
      <c r="Q264" s="191">
        <v>0.32906000000000002</v>
      </c>
      <c r="R264" s="191">
        <f>Q264*H264</f>
        <v>0.65812000000000004</v>
      </c>
      <c r="S264" s="191">
        <v>0</v>
      </c>
      <c r="T264" s="192">
        <f>S264*H264</f>
        <v>0</v>
      </c>
      <c r="AR264" s="24" t="s">
        <v>168</v>
      </c>
      <c r="AT264" s="24" t="s">
        <v>163</v>
      </c>
      <c r="AU264" s="24" t="s">
        <v>83</v>
      </c>
      <c r="AY264" s="24" t="s">
        <v>161</v>
      </c>
      <c r="BE264" s="193">
        <f>IF(N264="základní",J264,0)</f>
        <v>0</v>
      </c>
      <c r="BF264" s="193">
        <f>IF(N264="snížená",J264,0)</f>
        <v>0</v>
      </c>
      <c r="BG264" s="193">
        <f>IF(N264="zákl. přenesená",J264,0)</f>
        <v>0</v>
      </c>
      <c r="BH264" s="193">
        <f>IF(N264="sníž. přenesená",J264,0)</f>
        <v>0</v>
      </c>
      <c r="BI264" s="193">
        <f>IF(N264="nulová",J264,0)</f>
        <v>0</v>
      </c>
      <c r="BJ264" s="24" t="s">
        <v>80</v>
      </c>
      <c r="BK264" s="193">
        <f>ROUND(I264*H264,2)</f>
        <v>0</v>
      </c>
      <c r="BL264" s="24" t="s">
        <v>168</v>
      </c>
      <c r="BM264" s="24" t="s">
        <v>1480</v>
      </c>
    </row>
    <row r="265" spans="2:65" s="1" customFormat="1" ht="40.5">
      <c r="B265" s="41"/>
      <c r="D265" s="194" t="s">
        <v>170</v>
      </c>
      <c r="F265" s="195" t="s">
        <v>1474</v>
      </c>
      <c r="I265" s="196"/>
      <c r="L265" s="41"/>
      <c r="M265" s="197"/>
      <c r="N265" s="42"/>
      <c r="O265" s="42"/>
      <c r="P265" s="42"/>
      <c r="Q265" s="42"/>
      <c r="R265" s="42"/>
      <c r="S265" s="42"/>
      <c r="T265" s="70"/>
      <c r="AT265" s="24" t="s">
        <v>170</v>
      </c>
      <c r="AU265" s="24" t="s">
        <v>83</v>
      </c>
    </row>
    <row r="266" spans="2:65" s="12" customFormat="1" ht="13.5">
      <c r="B266" s="198"/>
      <c r="D266" s="194" t="s">
        <v>172</v>
      </c>
      <c r="E266" s="207" t="s">
        <v>5</v>
      </c>
      <c r="F266" s="208" t="s">
        <v>1481</v>
      </c>
      <c r="H266" s="209">
        <v>1</v>
      </c>
      <c r="I266" s="203"/>
      <c r="L266" s="198"/>
      <c r="M266" s="204"/>
      <c r="N266" s="205"/>
      <c r="O266" s="205"/>
      <c r="P266" s="205"/>
      <c r="Q266" s="205"/>
      <c r="R266" s="205"/>
      <c r="S266" s="205"/>
      <c r="T266" s="206"/>
      <c r="AT266" s="207" t="s">
        <v>172</v>
      </c>
      <c r="AU266" s="207" t="s">
        <v>83</v>
      </c>
      <c r="AV266" s="12" t="s">
        <v>83</v>
      </c>
      <c r="AW266" s="12" t="s">
        <v>35</v>
      </c>
      <c r="AX266" s="12" t="s">
        <v>72</v>
      </c>
      <c r="AY266" s="207" t="s">
        <v>161</v>
      </c>
    </row>
    <row r="267" spans="2:65" s="12" customFormat="1" ht="13.5">
      <c r="B267" s="198"/>
      <c r="D267" s="194" t="s">
        <v>172</v>
      </c>
      <c r="E267" s="207" t="s">
        <v>5</v>
      </c>
      <c r="F267" s="208" t="s">
        <v>1383</v>
      </c>
      <c r="H267" s="209">
        <v>1</v>
      </c>
      <c r="I267" s="203"/>
      <c r="L267" s="198"/>
      <c r="M267" s="204"/>
      <c r="N267" s="205"/>
      <c r="O267" s="205"/>
      <c r="P267" s="205"/>
      <c r="Q267" s="205"/>
      <c r="R267" s="205"/>
      <c r="S267" s="205"/>
      <c r="T267" s="206"/>
      <c r="AT267" s="207" t="s">
        <v>172</v>
      </c>
      <c r="AU267" s="207" t="s">
        <v>83</v>
      </c>
      <c r="AV267" s="12" t="s">
        <v>83</v>
      </c>
      <c r="AW267" s="12" t="s">
        <v>35</v>
      </c>
      <c r="AX267" s="12" t="s">
        <v>72</v>
      </c>
      <c r="AY267" s="207" t="s">
        <v>161</v>
      </c>
    </row>
    <row r="268" spans="2:65" s="14" customFormat="1" ht="13.5">
      <c r="B268" s="218"/>
      <c r="D268" s="199" t="s">
        <v>172</v>
      </c>
      <c r="E268" s="219" t="s">
        <v>5</v>
      </c>
      <c r="F268" s="220" t="s">
        <v>211</v>
      </c>
      <c r="H268" s="221">
        <v>2</v>
      </c>
      <c r="I268" s="222"/>
      <c r="L268" s="218"/>
      <c r="M268" s="223"/>
      <c r="N268" s="224"/>
      <c r="O268" s="224"/>
      <c r="P268" s="224"/>
      <c r="Q268" s="224"/>
      <c r="R268" s="224"/>
      <c r="S268" s="224"/>
      <c r="T268" s="225"/>
      <c r="AT268" s="226" t="s">
        <v>172</v>
      </c>
      <c r="AU268" s="226" t="s">
        <v>83</v>
      </c>
      <c r="AV268" s="14" t="s">
        <v>168</v>
      </c>
      <c r="AW268" s="14" t="s">
        <v>35</v>
      </c>
      <c r="AX268" s="14" t="s">
        <v>80</v>
      </c>
      <c r="AY268" s="226" t="s">
        <v>161</v>
      </c>
    </row>
    <row r="269" spans="2:65" s="1" customFormat="1" ht="22.5" customHeight="1">
      <c r="B269" s="181"/>
      <c r="C269" s="227" t="s">
        <v>443</v>
      </c>
      <c r="D269" s="227" t="s">
        <v>297</v>
      </c>
      <c r="E269" s="228" t="s">
        <v>1482</v>
      </c>
      <c r="F269" s="229" t="s">
        <v>1483</v>
      </c>
      <c r="G269" s="230" t="s">
        <v>338</v>
      </c>
      <c r="H269" s="231">
        <v>1</v>
      </c>
      <c r="I269" s="232"/>
      <c r="J269" s="233">
        <f>ROUND(I269*H269,2)</f>
        <v>0</v>
      </c>
      <c r="K269" s="229" t="s">
        <v>167</v>
      </c>
      <c r="L269" s="234"/>
      <c r="M269" s="235" t="s">
        <v>5</v>
      </c>
      <c r="N269" s="236" t="s">
        <v>43</v>
      </c>
      <c r="O269" s="42"/>
      <c r="P269" s="191">
        <f>O269*H269</f>
        <v>0</v>
      </c>
      <c r="Q269" s="191">
        <v>2.9499999999999998E-2</v>
      </c>
      <c r="R269" s="191">
        <f>Q269*H269</f>
        <v>2.9499999999999998E-2</v>
      </c>
      <c r="S269" s="191">
        <v>0</v>
      </c>
      <c r="T269" s="192">
        <f>S269*H269</f>
        <v>0</v>
      </c>
      <c r="AR269" s="24" t="s">
        <v>222</v>
      </c>
      <c r="AT269" s="24" t="s">
        <v>297</v>
      </c>
      <c r="AU269" s="24" t="s">
        <v>83</v>
      </c>
      <c r="AY269" s="24" t="s">
        <v>161</v>
      </c>
      <c r="BE269" s="193">
        <f>IF(N269="základní",J269,0)</f>
        <v>0</v>
      </c>
      <c r="BF269" s="193">
        <f>IF(N269="snížená",J269,0)</f>
        <v>0</v>
      </c>
      <c r="BG269" s="193">
        <f>IF(N269="zákl. přenesená",J269,0)</f>
        <v>0</v>
      </c>
      <c r="BH269" s="193">
        <f>IF(N269="sníž. přenesená",J269,0)</f>
        <v>0</v>
      </c>
      <c r="BI269" s="193">
        <f>IF(N269="nulová",J269,0)</f>
        <v>0</v>
      </c>
      <c r="BJ269" s="24" t="s">
        <v>80</v>
      </c>
      <c r="BK269" s="193">
        <f>ROUND(I269*H269,2)</f>
        <v>0</v>
      </c>
      <c r="BL269" s="24" t="s">
        <v>168</v>
      </c>
      <c r="BM269" s="24" t="s">
        <v>1484</v>
      </c>
    </row>
    <row r="270" spans="2:65" s="12" customFormat="1" ht="13.5">
      <c r="B270" s="198"/>
      <c r="D270" s="199" t="s">
        <v>172</v>
      </c>
      <c r="E270" s="200" t="s">
        <v>5</v>
      </c>
      <c r="F270" s="201" t="s">
        <v>1383</v>
      </c>
      <c r="H270" s="202">
        <v>1</v>
      </c>
      <c r="I270" s="203"/>
      <c r="L270" s="198"/>
      <c r="M270" s="204"/>
      <c r="N270" s="205"/>
      <c r="O270" s="205"/>
      <c r="P270" s="205"/>
      <c r="Q270" s="205"/>
      <c r="R270" s="205"/>
      <c r="S270" s="205"/>
      <c r="T270" s="206"/>
      <c r="AT270" s="207" t="s">
        <v>172</v>
      </c>
      <c r="AU270" s="207" t="s">
        <v>83</v>
      </c>
      <c r="AV270" s="12" t="s">
        <v>83</v>
      </c>
      <c r="AW270" s="12" t="s">
        <v>35</v>
      </c>
      <c r="AX270" s="12" t="s">
        <v>80</v>
      </c>
      <c r="AY270" s="207" t="s">
        <v>161</v>
      </c>
    </row>
    <row r="271" spans="2:65" s="1" customFormat="1" ht="22.5" customHeight="1">
      <c r="B271" s="181"/>
      <c r="C271" s="182" t="s">
        <v>448</v>
      </c>
      <c r="D271" s="182" t="s">
        <v>163</v>
      </c>
      <c r="E271" s="183" t="s">
        <v>1485</v>
      </c>
      <c r="F271" s="184" t="s">
        <v>1486</v>
      </c>
      <c r="G271" s="185" t="s">
        <v>183</v>
      </c>
      <c r="H271" s="186">
        <v>138.65</v>
      </c>
      <c r="I271" s="187"/>
      <c r="J271" s="188">
        <f>ROUND(I271*H271,2)</f>
        <v>0</v>
      </c>
      <c r="K271" s="184" t="s">
        <v>167</v>
      </c>
      <c r="L271" s="41"/>
      <c r="M271" s="189" t="s">
        <v>5</v>
      </c>
      <c r="N271" s="190" t="s">
        <v>43</v>
      </c>
      <c r="O271" s="42"/>
      <c r="P271" s="191">
        <f>O271*H271</f>
        <v>0</v>
      </c>
      <c r="Q271" s="191">
        <v>1.9000000000000001E-4</v>
      </c>
      <c r="R271" s="191">
        <f>Q271*H271</f>
        <v>2.6343500000000002E-2</v>
      </c>
      <c r="S271" s="191">
        <v>0</v>
      </c>
      <c r="T271" s="192">
        <f>S271*H271</f>
        <v>0</v>
      </c>
      <c r="AR271" s="24" t="s">
        <v>168</v>
      </c>
      <c r="AT271" s="24" t="s">
        <v>163</v>
      </c>
      <c r="AU271" s="24" t="s">
        <v>83</v>
      </c>
      <c r="AY271" s="24" t="s">
        <v>161</v>
      </c>
      <c r="BE271" s="193">
        <f>IF(N271="základní",J271,0)</f>
        <v>0</v>
      </c>
      <c r="BF271" s="193">
        <f>IF(N271="snížená",J271,0)</f>
        <v>0</v>
      </c>
      <c r="BG271" s="193">
        <f>IF(N271="zákl. přenesená",J271,0)</f>
        <v>0</v>
      </c>
      <c r="BH271" s="193">
        <f>IF(N271="sníž. přenesená",J271,0)</f>
        <v>0</v>
      </c>
      <c r="BI271" s="193">
        <f>IF(N271="nulová",J271,0)</f>
        <v>0</v>
      </c>
      <c r="BJ271" s="24" t="s">
        <v>80</v>
      </c>
      <c r="BK271" s="193">
        <f>ROUND(I271*H271,2)</f>
        <v>0</v>
      </c>
      <c r="BL271" s="24" t="s">
        <v>168</v>
      </c>
      <c r="BM271" s="24" t="s">
        <v>1487</v>
      </c>
    </row>
    <row r="272" spans="2:65" s="12" customFormat="1" ht="13.5">
      <c r="B272" s="198"/>
      <c r="D272" s="199" t="s">
        <v>172</v>
      </c>
      <c r="E272" s="200" t="s">
        <v>5</v>
      </c>
      <c r="F272" s="201" t="s">
        <v>1414</v>
      </c>
      <c r="H272" s="202">
        <v>138.65</v>
      </c>
      <c r="I272" s="203"/>
      <c r="L272" s="198"/>
      <c r="M272" s="204"/>
      <c r="N272" s="205"/>
      <c r="O272" s="205"/>
      <c r="P272" s="205"/>
      <c r="Q272" s="205"/>
      <c r="R272" s="205"/>
      <c r="S272" s="205"/>
      <c r="T272" s="206"/>
      <c r="AT272" s="207" t="s">
        <v>172</v>
      </c>
      <c r="AU272" s="207" t="s">
        <v>83</v>
      </c>
      <c r="AV272" s="12" t="s">
        <v>83</v>
      </c>
      <c r="AW272" s="12" t="s">
        <v>35</v>
      </c>
      <c r="AX272" s="12" t="s">
        <v>80</v>
      </c>
      <c r="AY272" s="207" t="s">
        <v>161</v>
      </c>
    </row>
    <row r="273" spans="2:65" s="1" customFormat="1" ht="22.5" customHeight="1">
      <c r="B273" s="181"/>
      <c r="C273" s="182" t="s">
        <v>455</v>
      </c>
      <c r="D273" s="182" t="s">
        <v>163</v>
      </c>
      <c r="E273" s="183" t="s">
        <v>908</v>
      </c>
      <c r="F273" s="184" t="s">
        <v>909</v>
      </c>
      <c r="G273" s="185" t="s">
        <v>183</v>
      </c>
      <c r="H273" s="186">
        <v>138.65</v>
      </c>
      <c r="I273" s="187"/>
      <c r="J273" s="188">
        <f>ROUND(I273*H273,2)</f>
        <v>0</v>
      </c>
      <c r="K273" s="184" t="s">
        <v>167</v>
      </c>
      <c r="L273" s="41"/>
      <c r="M273" s="189" t="s">
        <v>5</v>
      </c>
      <c r="N273" s="190" t="s">
        <v>43</v>
      </c>
      <c r="O273" s="42"/>
      <c r="P273" s="191">
        <f>O273*H273</f>
        <v>0</v>
      </c>
      <c r="Q273" s="191">
        <v>9.0000000000000006E-5</v>
      </c>
      <c r="R273" s="191">
        <f>Q273*H273</f>
        <v>1.2478500000000002E-2</v>
      </c>
      <c r="S273" s="191">
        <v>0</v>
      </c>
      <c r="T273" s="192">
        <f>S273*H273</f>
        <v>0</v>
      </c>
      <c r="AR273" s="24" t="s">
        <v>168</v>
      </c>
      <c r="AT273" s="24" t="s">
        <v>163</v>
      </c>
      <c r="AU273" s="24" t="s">
        <v>83</v>
      </c>
      <c r="AY273" s="24" t="s">
        <v>161</v>
      </c>
      <c r="BE273" s="193">
        <f>IF(N273="základní",J273,0)</f>
        <v>0</v>
      </c>
      <c r="BF273" s="193">
        <f>IF(N273="snížená",J273,0)</f>
        <v>0</v>
      </c>
      <c r="BG273" s="193">
        <f>IF(N273="zákl. přenesená",J273,0)</f>
        <v>0</v>
      </c>
      <c r="BH273" s="193">
        <f>IF(N273="sníž. přenesená",J273,0)</f>
        <v>0</v>
      </c>
      <c r="BI273" s="193">
        <f>IF(N273="nulová",J273,0)</f>
        <v>0</v>
      </c>
      <c r="BJ273" s="24" t="s">
        <v>80</v>
      </c>
      <c r="BK273" s="193">
        <f>ROUND(I273*H273,2)</f>
        <v>0</v>
      </c>
      <c r="BL273" s="24" t="s">
        <v>168</v>
      </c>
      <c r="BM273" s="24" t="s">
        <v>1488</v>
      </c>
    </row>
    <row r="274" spans="2:65" s="12" customFormat="1" ht="13.5">
      <c r="B274" s="198"/>
      <c r="D274" s="194" t="s">
        <v>172</v>
      </c>
      <c r="E274" s="207" t="s">
        <v>5</v>
      </c>
      <c r="F274" s="208" t="s">
        <v>1414</v>
      </c>
      <c r="H274" s="209">
        <v>138.65</v>
      </c>
      <c r="I274" s="203"/>
      <c r="L274" s="198"/>
      <c r="M274" s="204"/>
      <c r="N274" s="205"/>
      <c r="O274" s="205"/>
      <c r="P274" s="205"/>
      <c r="Q274" s="205"/>
      <c r="R274" s="205"/>
      <c r="S274" s="205"/>
      <c r="T274" s="206"/>
      <c r="AT274" s="207" t="s">
        <v>172</v>
      </c>
      <c r="AU274" s="207" t="s">
        <v>83</v>
      </c>
      <c r="AV274" s="12" t="s">
        <v>83</v>
      </c>
      <c r="AW274" s="12" t="s">
        <v>35</v>
      </c>
      <c r="AX274" s="12" t="s">
        <v>80</v>
      </c>
      <c r="AY274" s="207" t="s">
        <v>161</v>
      </c>
    </row>
    <row r="275" spans="2:65" s="11" customFormat="1" ht="29.85" customHeight="1">
      <c r="B275" s="167"/>
      <c r="D275" s="178" t="s">
        <v>71</v>
      </c>
      <c r="E275" s="179" t="s">
        <v>711</v>
      </c>
      <c r="F275" s="179" t="s">
        <v>712</v>
      </c>
      <c r="I275" s="170"/>
      <c r="J275" s="180">
        <f>BK275</f>
        <v>0</v>
      </c>
      <c r="L275" s="167"/>
      <c r="M275" s="172"/>
      <c r="N275" s="173"/>
      <c r="O275" s="173"/>
      <c r="P275" s="174">
        <f>SUM(P276:P277)</f>
        <v>0</v>
      </c>
      <c r="Q275" s="173"/>
      <c r="R275" s="174">
        <f>SUM(R276:R277)</f>
        <v>0</v>
      </c>
      <c r="S275" s="173"/>
      <c r="T275" s="175">
        <f>SUM(T276:T277)</f>
        <v>0</v>
      </c>
      <c r="AR275" s="168" t="s">
        <v>80</v>
      </c>
      <c r="AT275" s="176" t="s">
        <v>71</v>
      </c>
      <c r="AU275" s="176" t="s">
        <v>80</v>
      </c>
      <c r="AY275" s="168" t="s">
        <v>161</v>
      </c>
      <c r="BK275" s="177">
        <f>SUM(BK276:BK277)</f>
        <v>0</v>
      </c>
    </row>
    <row r="276" spans="2:65" s="1" customFormat="1" ht="44.25" customHeight="1">
      <c r="B276" s="181"/>
      <c r="C276" s="182" t="s">
        <v>460</v>
      </c>
      <c r="D276" s="182" t="s">
        <v>163</v>
      </c>
      <c r="E276" s="183" t="s">
        <v>925</v>
      </c>
      <c r="F276" s="184" t="s">
        <v>926</v>
      </c>
      <c r="G276" s="185" t="s">
        <v>277</v>
      </c>
      <c r="H276" s="186">
        <v>102.09</v>
      </c>
      <c r="I276" s="187"/>
      <c r="J276" s="188">
        <f>ROUND(I276*H276,2)</f>
        <v>0</v>
      </c>
      <c r="K276" s="184" t="s">
        <v>167</v>
      </c>
      <c r="L276" s="41"/>
      <c r="M276" s="189" t="s">
        <v>5</v>
      </c>
      <c r="N276" s="190" t="s">
        <v>43</v>
      </c>
      <c r="O276" s="42"/>
      <c r="P276" s="191">
        <f>O276*H276</f>
        <v>0</v>
      </c>
      <c r="Q276" s="191">
        <v>0</v>
      </c>
      <c r="R276" s="191">
        <f>Q276*H276</f>
        <v>0</v>
      </c>
      <c r="S276" s="191">
        <v>0</v>
      </c>
      <c r="T276" s="192">
        <f>S276*H276</f>
        <v>0</v>
      </c>
      <c r="AR276" s="24" t="s">
        <v>168</v>
      </c>
      <c r="AT276" s="24" t="s">
        <v>163</v>
      </c>
      <c r="AU276" s="24" t="s">
        <v>83</v>
      </c>
      <c r="AY276" s="24" t="s">
        <v>161</v>
      </c>
      <c r="BE276" s="193">
        <f>IF(N276="základní",J276,0)</f>
        <v>0</v>
      </c>
      <c r="BF276" s="193">
        <f>IF(N276="snížená",J276,0)</f>
        <v>0</v>
      </c>
      <c r="BG276" s="193">
        <f>IF(N276="zákl. přenesená",J276,0)</f>
        <v>0</v>
      </c>
      <c r="BH276" s="193">
        <f>IF(N276="sníž. přenesená",J276,0)</f>
        <v>0</v>
      </c>
      <c r="BI276" s="193">
        <f>IF(N276="nulová",J276,0)</f>
        <v>0</v>
      </c>
      <c r="BJ276" s="24" t="s">
        <v>80</v>
      </c>
      <c r="BK276" s="193">
        <f>ROUND(I276*H276,2)</f>
        <v>0</v>
      </c>
      <c r="BL276" s="24" t="s">
        <v>168</v>
      </c>
      <c r="BM276" s="24" t="s">
        <v>1489</v>
      </c>
    </row>
    <row r="277" spans="2:65" s="1" customFormat="1" ht="54">
      <c r="B277" s="41"/>
      <c r="D277" s="194" t="s">
        <v>170</v>
      </c>
      <c r="F277" s="195" t="s">
        <v>928</v>
      </c>
      <c r="I277" s="196"/>
      <c r="L277" s="41"/>
      <c r="M277" s="241"/>
      <c r="N277" s="242"/>
      <c r="O277" s="242"/>
      <c r="P277" s="242"/>
      <c r="Q277" s="242"/>
      <c r="R277" s="242"/>
      <c r="S277" s="242"/>
      <c r="T277" s="243"/>
      <c r="AT277" s="24" t="s">
        <v>170</v>
      </c>
      <c r="AU277" s="24" t="s">
        <v>83</v>
      </c>
    </row>
    <row r="278" spans="2:65" s="1" customFormat="1" ht="6.95" customHeight="1">
      <c r="B278" s="56"/>
      <c r="C278" s="57"/>
      <c r="D278" s="57"/>
      <c r="E278" s="57"/>
      <c r="F278" s="57"/>
      <c r="G278" s="57"/>
      <c r="H278" s="57"/>
      <c r="I278" s="134"/>
      <c r="J278" s="57"/>
      <c r="K278" s="57"/>
      <c r="L278" s="41"/>
    </row>
  </sheetData>
  <autoFilter ref="C86:K277"/>
  <mergeCells count="12">
    <mergeCell ref="G1:H1"/>
    <mergeCell ref="L2:V2"/>
    <mergeCell ref="E49:H49"/>
    <mergeCell ref="E51:H51"/>
    <mergeCell ref="E75:H75"/>
    <mergeCell ref="E77:H77"/>
    <mergeCell ref="E79:H79"/>
    <mergeCell ref="E7:H7"/>
    <mergeCell ref="E9:H9"/>
    <mergeCell ref="E11:H11"/>
    <mergeCell ref="E26:H26"/>
    <mergeCell ref="E47:H47"/>
  </mergeCells>
  <hyperlinks>
    <hyperlink ref="F1:G1" location="C2" display="1) Krycí list soupisu"/>
    <hyperlink ref="G1:H1" location="C58" display="2) Rekapitulace"/>
    <hyperlink ref="J1" location="C86"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8.xml><?xml version="1.0" encoding="utf-8"?>
<worksheet xmlns="http://schemas.openxmlformats.org/spreadsheetml/2006/main" xmlns:r="http://schemas.openxmlformats.org/officeDocument/2006/relationships">
  <sheetPr>
    <pageSetUpPr fitToPage="1"/>
  </sheetPr>
  <dimension ref="A1:BR17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109</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c r="B8" s="28"/>
      <c r="C8" s="29"/>
      <c r="D8" s="37" t="s">
        <v>128</v>
      </c>
      <c r="E8" s="29"/>
      <c r="F8" s="29"/>
      <c r="G8" s="29"/>
      <c r="H8" s="29"/>
      <c r="I8" s="112"/>
      <c r="J8" s="29"/>
      <c r="K8" s="31"/>
    </row>
    <row r="9" spans="1:70" s="1" customFormat="1" ht="22.5" customHeight="1">
      <c r="B9" s="41"/>
      <c r="C9" s="42"/>
      <c r="D9" s="42"/>
      <c r="E9" s="371" t="s">
        <v>1328</v>
      </c>
      <c r="F9" s="374"/>
      <c r="G9" s="374"/>
      <c r="H9" s="374"/>
      <c r="I9" s="113"/>
      <c r="J9" s="42"/>
      <c r="K9" s="45"/>
    </row>
    <row r="10" spans="1:70" s="1" customFormat="1">
      <c r="B10" s="41"/>
      <c r="C10" s="42"/>
      <c r="D10" s="37" t="s">
        <v>719</v>
      </c>
      <c r="E10" s="42"/>
      <c r="F10" s="42"/>
      <c r="G10" s="42"/>
      <c r="H10" s="42"/>
      <c r="I10" s="113"/>
      <c r="J10" s="42"/>
      <c r="K10" s="45"/>
    </row>
    <row r="11" spans="1:70" s="1" customFormat="1" ht="36.950000000000003" customHeight="1">
      <c r="B11" s="41"/>
      <c r="C11" s="42"/>
      <c r="D11" s="42"/>
      <c r="E11" s="373" t="s">
        <v>1490</v>
      </c>
      <c r="F11" s="374"/>
      <c r="G11" s="374"/>
      <c r="H11" s="374"/>
      <c r="I11" s="113"/>
      <c r="J11" s="42"/>
      <c r="K11" s="45"/>
    </row>
    <row r="12" spans="1:70" s="1" customFormat="1" ht="13.5">
      <c r="B12" s="41"/>
      <c r="C12" s="42"/>
      <c r="D12" s="42"/>
      <c r="E12" s="42"/>
      <c r="F12" s="42"/>
      <c r="G12" s="42"/>
      <c r="H12" s="42"/>
      <c r="I12" s="113"/>
      <c r="J12" s="42"/>
      <c r="K12" s="45"/>
    </row>
    <row r="13" spans="1:70" s="1" customFormat="1" ht="14.45" customHeight="1">
      <c r="B13" s="41"/>
      <c r="C13" s="42"/>
      <c r="D13" s="37" t="s">
        <v>21</v>
      </c>
      <c r="E13" s="42"/>
      <c r="F13" s="35" t="s">
        <v>107</v>
      </c>
      <c r="G13" s="42"/>
      <c r="H13" s="42"/>
      <c r="I13" s="114" t="s">
        <v>22</v>
      </c>
      <c r="J13" s="35" t="s">
        <v>5</v>
      </c>
      <c r="K13" s="45"/>
    </row>
    <row r="14" spans="1:70" s="1" customFormat="1" ht="14.45" customHeight="1">
      <c r="B14" s="41"/>
      <c r="C14" s="42"/>
      <c r="D14" s="37" t="s">
        <v>23</v>
      </c>
      <c r="E14" s="42"/>
      <c r="F14" s="35" t="s">
        <v>24</v>
      </c>
      <c r="G14" s="42"/>
      <c r="H14" s="42"/>
      <c r="I14" s="114" t="s">
        <v>25</v>
      </c>
      <c r="J14" s="115" t="str">
        <f>'Rekapitulace stavby'!AN8</f>
        <v>12.4.2017</v>
      </c>
      <c r="K14" s="45"/>
    </row>
    <row r="15" spans="1:70" s="1" customFormat="1" ht="10.9" customHeight="1">
      <c r="B15" s="41"/>
      <c r="C15" s="42"/>
      <c r="D15" s="42"/>
      <c r="E15" s="42"/>
      <c r="F15" s="42"/>
      <c r="G15" s="42"/>
      <c r="H15" s="42"/>
      <c r="I15" s="113"/>
      <c r="J15" s="42"/>
      <c r="K15" s="45"/>
    </row>
    <row r="16" spans="1:70" s="1" customFormat="1" ht="14.45" customHeight="1">
      <c r="B16" s="41"/>
      <c r="C16" s="42"/>
      <c r="D16" s="37" t="s">
        <v>27</v>
      </c>
      <c r="E16" s="42"/>
      <c r="F16" s="42"/>
      <c r="G16" s="42"/>
      <c r="H16" s="42"/>
      <c r="I16" s="114" t="s">
        <v>28</v>
      </c>
      <c r="J16" s="35" t="str">
        <f>IF('Rekapitulace stavby'!AN10="","",'Rekapitulace stavby'!AN10)</f>
        <v/>
      </c>
      <c r="K16" s="45"/>
    </row>
    <row r="17" spans="2:11" s="1" customFormat="1" ht="18" customHeight="1">
      <c r="B17" s="41"/>
      <c r="C17" s="42"/>
      <c r="D17" s="42"/>
      <c r="E17" s="35" t="str">
        <f>IF('Rekapitulace stavby'!E11="","",'Rekapitulace stavby'!E11)</f>
        <v xml:space="preserve"> </v>
      </c>
      <c r="F17" s="42"/>
      <c r="G17" s="42"/>
      <c r="H17" s="42"/>
      <c r="I17" s="114" t="s">
        <v>30</v>
      </c>
      <c r="J17" s="35" t="str">
        <f>IF('Rekapitulace stavby'!AN11="","",'Rekapitulace stavby'!AN11)</f>
        <v/>
      </c>
      <c r="K17" s="45"/>
    </row>
    <row r="18" spans="2:11" s="1" customFormat="1" ht="6.95" customHeight="1">
      <c r="B18" s="41"/>
      <c r="C18" s="42"/>
      <c r="D18" s="42"/>
      <c r="E18" s="42"/>
      <c r="F18" s="42"/>
      <c r="G18" s="42"/>
      <c r="H18" s="42"/>
      <c r="I18" s="113"/>
      <c r="J18" s="42"/>
      <c r="K18" s="45"/>
    </row>
    <row r="19" spans="2:11" s="1" customFormat="1" ht="14.45" customHeight="1">
      <c r="B19" s="41"/>
      <c r="C19" s="42"/>
      <c r="D19" s="37" t="s">
        <v>31</v>
      </c>
      <c r="E19" s="42"/>
      <c r="F19" s="42"/>
      <c r="G19" s="42"/>
      <c r="H19" s="42"/>
      <c r="I19" s="114" t="s">
        <v>28</v>
      </c>
      <c r="J19" s="35" t="str">
        <f>IF('Rekapitulace stavby'!AN13="Vyplň údaj","",IF('Rekapitulace stavby'!AN13="","",'Rekapitulace stavby'!AN13))</f>
        <v/>
      </c>
      <c r="K19" s="45"/>
    </row>
    <row r="20" spans="2:11" s="1" customFormat="1" ht="18" customHeight="1">
      <c r="B20" s="41"/>
      <c r="C20" s="42"/>
      <c r="D20" s="42"/>
      <c r="E20" s="35" t="str">
        <f>IF('Rekapitulace stavby'!E14="Vyplň údaj","",IF('Rekapitulace stavby'!E14="","",'Rekapitulace stavby'!E14))</f>
        <v/>
      </c>
      <c r="F20" s="42"/>
      <c r="G20" s="42"/>
      <c r="H20" s="42"/>
      <c r="I20" s="114" t="s">
        <v>30</v>
      </c>
      <c r="J20" s="35" t="str">
        <f>IF('Rekapitulace stavby'!AN14="Vyplň údaj","",IF('Rekapitulace stavby'!AN14="","",'Rekapitulace stavby'!AN14))</f>
        <v/>
      </c>
      <c r="K20" s="45"/>
    </row>
    <row r="21" spans="2:11" s="1" customFormat="1" ht="6.95" customHeight="1">
      <c r="B21" s="41"/>
      <c r="C21" s="42"/>
      <c r="D21" s="42"/>
      <c r="E21" s="42"/>
      <c r="F21" s="42"/>
      <c r="G21" s="42"/>
      <c r="H21" s="42"/>
      <c r="I21" s="113"/>
      <c r="J21" s="42"/>
      <c r="K21" s="45"/>
    </row>
    <row r="22" spans="2:11" s="1" customFormat="1" ht="14.45" customHeight="1">
      <c r="B22" s="41"/>
      <c r="C22" s="42"/>
      <c r="D22" s="37" t="s">
        <v>33</v>
      </c>
      <c r="E22" s="42"/>
      <c r="F22" s="42"/>
      <c r="G22" s="42"/>
      <c r="H22" s="42"/>
      <c r="I22" s="114" t="s">
        <v>28</v>
      </c>
      <c r="J22" s="35" t="s">
        <v>5</v>
      </c>
      <c r="K22" s="45"/>
    </row>
    <row r="23" spans="2:11" s="1" customFormat="1" ht="18" customHeight="1">
      <c r="B23" s="41"/>
      <c r="C23" s="42"/>
      <c r="D23" s="42"/>
      <c r="E23" s="35" t="s">
        <v>34</v>
      </c>
      <c r="F23" s="42"/>
      <c r="G23" s="42"/>
      <c r="H23" s="42"/>
      <c r="I23" s="114" t="s">
        <v>30</v>
      </c>
      <c r="J23" s="35" t="s">
        <v>5</v>
      </c>
      <c r="K23" s="45"/>
    </row>
    <row r="24" spans="2:11" s="1" customFormat="1" ht="6.95" customHeight="1">
      <c r="B24" s="41"/>
      <c r="C24" s="42"/>
      <c r="D24" s="42"/>
      <c r="E24" s="42"/>
      <c r="F24" s="42"/>
      <c r="G24" s="42"/>
      <c r="H24" s="42"/>
      <c r="I24" s="113"/>
      <c r="J24" s="42"/>
      <c r="K24" s="45"/>
    </row>
    <row r="25" spans="2:11" s="1" customFormat="1" ht="14.45" customHeight="1">
      <c r="B25" s="41"/>
      <c r="C25" s="42"/>
      <c r="D25" s="37" t="s">
        <v>36</v>
      </c>
      <c r="E25" s="42"/>
      <c r="F25" s="42"/>
      <c r="G25" s="42"/>
      <c r="H25" s="42"/>
      <c r="I25" s="113"/>
      <c r="J25" s="42"/>
      <c r="K25" s="45"/>
    </row>
    <row r="26" spans="2:11" s="7" customFormat="1" ht="63" customHeight="1">
      <c r="B26" s="116"/>
      <c r="C26" s="117"/>
      <c r="D26" s="117"/>
      <c r="E26" s="337" t="s">
        <v>37</v>
      </c>
      <c r="F26" s="337"/>
      <c r="G26" s="337"/>
      <c r="H26" s="337"/>
      <c r="I26" s="118"/>
      <c r="J26" s="117"/>
      <c r="K26" s="119"/>
    </row>
    <row r="27" spans="2:11" s="1" customFormat="1" ht="6.95" customHeight="1">
      <c r="B27" s="41"/>
      <c r="C27" s="42"/>
      <c r="D27" s="42"/>
      <c r="E27" s="42"/>
      <c r="F27" s="42"/>
      <c r="G27" s="42"/>
      <c r="H27" s="42"/>
      <c r="I27" s="113"/>
      <c r="J27" s="42"/>
      <c r="K27" s="45"/>
    </row>
    <row r="28" spans="2:11" s="1" customFormat="1" ht="6.95" customHeight="1">
      <c r="B28" s="41"/>
      <c r="C28" s="42"/>
      <c r="D28" s="68"/>
      <c r="E28" s="68"/>
      <c r="F28" s="68"/>
      <c r="G28" s="68"/>
      <c r="H28" s="68"/>
      <c r="I28" s="120"/>
      <c r="J28" s="68"/>
      <c r="K28" s="121"/>
    </row>
    <row r="29" spans="2:11" s="1" customFormat="1" ht="25.35" customHeight="1">
      <c r="B29" s="41"/>
      <c r="C29" s="42"/>
      <c r="D29" s="122" t="s">
        <v>38</v>
      </c>
      <c r="E29" s="42"/>
      <c r="F29" s="42"/>
      <c r="G29" s="42"/>
      <c r="H29" s="42"/>
      <c r="I29" s="113"/>
      <c r="J29" s="123">
        <f>ROUND(J87,2)</f>
        <v>0</v>
      </c>
      <c r="K29" s="45"/>
    </row>
    <row r="30" spans="2:11" s="1" customFormat="1" ht="6.95" customHeight="1">
      <c r="B30" s="41"/>
      <c r="C30" s="42"/>
      <c r="D30" s="68"/>
      <c r="E30" s="68"/>
      <c r="F30" s="68"/>
      <c r="G30" s="68"/>
      <c r="H30" s="68"/>
      <c r="I30" s="120"/>
      <c r="J30" s="68"/>
      <c r="K30" s="121"/>
    </row>
    <row r="31" spans="2:11" s="1" customFormat="1" ht="14.45" customHeight="1">
      <c r="B31" s="41"/>
      <c r="C31" s="42"/>
      <c r="D31" s="42"/>
      <c r="E31" s="42"/>
      <c r="F31" s="46" t="s">
        <v>40</v>
      </c>
      <c r="G31" s="42"/>
      <c r="H31" s="42"/>
      <c r="I31" s="124" t="s">
        <v>39</v>
      </c>
      <c r="J31" s="46" t="s">
        <v>41</v>
      </c>
      <c r="K31" s="45"/>
    </row>
    <row r="32" spans="2:11" s="1" customFormat="1" ht="14.45" customHeight="1">
      <c r="B32" s="41"/>
      <c r="C32" s="42"/>
      <c r="D32" s="49" t="s">
        <v>42</v>
      </c>
      <c r="E32" s="49" t="s">
        <v>43</v>
      </c>
      <c r="F32" s="125">
        <f>ROUND(SUM(BE87:BE177), 2)</f>
        <v>0</v>
      </c>
      <c r="G32" s="42"/>
      <c r="H32" s="42"/>
      <c r="I32" s="126">
        <v>0.21</v>
      </c>
      <c r="J32" s="125">
        <f>ROUND(ROUND((SUM(BE87:BE177)), 2)*I32, 2)</f>
        <v>0</v>
      </c>
      <c r="K32" s="45"/>
    </row>
    <row r="33" spans="2:11" s="1" customFormat="1" ht="14.45" customHeight="1">
      <c r="B33" s="41"/>
      <c r="C33" s="42"/>
      <c r="D33" s="42"/>
      <c r="E33" s="49" t="s">
        <v>44</v>
      </c>
      <c r="F33" s="125">
        <f>ROUND(SUM(BF87:BF177), 2)</f>
        <v>0</v>
      </c>
      <c r="G33" s="42"/>
      <c r="H33" s="42"/>
      <c r="I33" s="126">
        <v>0.15</v>
      </c>
      <c r="J33" s="125">
        <f>ROUND(ROUND((SUM(BF87:BF177)), 2)*I33, 2)</f>
        <v>0</v>
      </c>
      <c r="K33" s="45"/>
    </row>
    <row r="34" spans="2:11" s="1" customFormat="1" ht="14.45" hidden="1" customHeight="1">
      <c r="B34" s="41"/>
      <c r="C34" s="42"/>
      <c r="D34" s="42"/>
      <c r="E34" s="49" t="s">
        <v>45</v>
      </c>
      <c r="F34" s="125">
        <f>ROUND(SUM(BG87:BG177), 2)</f>
        <v>0</v>
      </c>
      <c r="G34" s="42"/>
      <c r="H34" s="42"/>
      <c r="I34" s="126">
        <v>0.21</v>
      </c>
      <c r="J34" s="125">
        <v>0</v>
      </c>
      <c r="K34" s="45"/>
    </row>
    <row r="35" spans="2:11" s="1" customFormat="1" ht="14.45" hidden="1" customHeight="1">
      <c r="B35" s="41"/>
      <c r="C35" s="42"/>
      <c r="D35" s="42"/>
      <c r="E35" s="49" t="s">
        <v>46</v>
      </c>
      <c r="F35" s="125">
        <f>ROUND(SUM(BH87:BH177), 2)</f>
        <v>0</v>
      </c>
      <c r="G35" s="42"/>
      <c r="H35" s="42"/>
      <c r="I35" s="126">
        <v>0.15</v>
      </c>
      <c r="J35" s="125">
        <v>0</v>
      </c>
      <c r="K35" s="45"/>
    </row>
    <row r="36" spans="2:11" s="1" customFormat="1" ht="14.45" hidden="1" customHeight="1">
      <c r="B36" s="41"/>
      <c r="C36" s="42"/>
      <c r="D36" s="42"/>
      <c r="E36" s="49" t="s">
        <v>47</v>
      </c>
      <c r="F36" s="125">
        <f>ROUND(SUM(BI87:BI177), 2)</f>
        <v>0</v>
      </c>
      <c r="G36" s="42"/>
      <c r="H36" s="42"/>
      <c r="I36" s="126">
        <v>0</v>
      </c>
      <c r="J36" s="125">
        <v>0</v>
      </c>
      <c r="K36" s="45"/>
    </row>
    <row r="37" spans="2:11" s="1" customFormat="1" ht="6.95" customHeight="1">
      <c r="B37" s="41"/>
      <c r="C37" s="42"/>
      <c r="D37" s="42"/>
      <c r="E37" s="42"/>
      <c r="F37" s="42"/>
      <c r="G37" s="42"/>
      <c r="H37" s="42"/>
      <c r="I37" s="113"/>
      <c r="J37" s="42"/>
      <c r="K37" s="45"/>
    </row>
    <row r="38" spans="2:11" s="1" customFormat="1" ht="25.35" customHeight="1">
      <c r="B38" s="41"/>
      <c r="C38" s="127"/>
      <c r="D38" s="128" t="s">
        <v>48</v>
      </c>
      <c r="E38" s="71"/>
      <c r="F38" s="71"/>
      <c r="G38" s="129" t="s">
        <v>49</v>
      </c>
      <c r="H38" s="130" t="s">
        <v>50</v>
      </c>
      <c r="I38" s="131"/>
      <c r="J38" s="132">
        <f>SUM(J29:J36)</f>
        <v>0</v>
      </c>
      <c r="K38" s="133"/>
    </row>
    <row r="39" spans="2:11" s="1" customFormat="1" ht="14.45" customHeight="1">
      <c r="B39" s="56"/>
      <c r="C39" s="57"/>
      <c r="D39" s="57"/>
      <c r="E39" s="57"/>
      <c r="F39" s="57"/>
      <c r="G39" s="57"/>
      <c r="H39" s="57"/>
      <c r="I39" s="134"/>
      <c r="J39" s="57"/>
      <c r="K39" s="58"/>
    </row>
    <row r="43" spans="2:11" s="1" customFormat="1" ht="6.95" customHeight="1">
      <c r="B43" s="59"/>
      <c r="C43" s="60"/>
      <c r="D43" s="60"/>
      <c r="E43" s="60"/>
      <c r="F43" s="60"/>
      <c r="G43" s="60"/>
      <c r="H43" s="60"/>
      <c r="I43" s="135"/>
      <c r="J43" s="60"/>
      <c r="K43" s="136"/>
    </row>
    <row r="44" spans="2:11" s="1" customFormat="1" ht="36.950000000000003" customHeight="1">
      <c r="B44" s="41"/>
      <c r="C44" s="30" t="s">
        <v>130</v>
      </c>
      <c r="D44" s="42"/>
      <c r="E44" s="42"/>
      <c r="F44" s="42"/>
      <c r="G44" s="42"/>
      <c r="H44" s="42"/>
      <c r="I44" s="113"/>
      <c r="J44" s="42"/>
      <c r="K44" s="45"/>
    </row>
    <row r="45" spans="2:11" s="1" customFormat="1" ht="6.95" customHeight="1">
      <c r="B45" s="41"/>
      <c r="C45" s="42"/>
      <c r="D45" s="42"/>
      <c r="E45" s="42"/>
      <c r="F45" s="42"/>
      <c r="G45" s="42"/>
      <c r="H45" s="42"/>
      <c r="I45" s="113"/>
      <c r="J45" s="42"/>
      <c r="K45" s="45"/>
    </row>
    <row r="46" spans="2:11" s="1" customFormat="1" ht="14.45" customHeight="1">
      <c r="B46" s="41"/>
      <c r="C46" s="37" t="s">
        <v>19</v>
      </c>
      <c r="D46" s="42"/>
      <c r="E46" s="42"/>
      <c r="F46" s="42"/>
      <c r="G46" s="42"/>
      <c r="H46" s="42"/>
      <c r="I46" s="113"/>
      <c r="J46" s="42"/>
      <c r="K46" s="45"/>
    </row>
    <row r="47" spans="2:11" s="1" customFormat="1" ht="22.5" customHeight="1">
      <c r="B47" s="41"/>
      <c r="C47" s="42"/>
      <c r="D47" s="42"/>
      <c r="E47" s="371" t="str">
        <f>E7</f>
        <v>ZTV pro výstavbu rodinných domů K Domašínu</v>
      </c>
      <c r="F47" s="372"/>
      <c r="G47" s="372"/>
      <c r="H47" s="372"/>
      <c r="I47" s="113"/>
      <c r="J47" s="42"/>
      <c r="K47" s="45"/>
    </row>
    <row r="48" spans="2:11">
      <c r="B48" s="28"/>
      <c r="C48" s="37" t="s">
        <v>128</v>
      </c>
      <c r="D48" s="29"/>
      <c r="E48" s="29"/>
      <c r="F48" s="29"/>
      <c r="G48" s="29"/>
      <c r="H48" s="29"/>
      <c r="I48" s="112"/>
      <c r="J48" s="29"/>
      <c r="K48" s="31"/>
    </row>
    <row r="49" spans="2:47" s="1" customFormat="1" ht="22.5" customHeight="1">
      <c r="B49" s="41"/>
      <c r="C49" s="42"/>
      <c r="D49" s="42"/>
      <c r="E49" s="371" t="s">
        <v>1328</v>
      </c>
      <c r="F49" s="374"/>
      <c r="G49" s="374"/>
      <c r="H49" s="374"/>
      <c r="I49" s="113"/>
      <c r="J49" s="42"/>
      <c r="K49" s="45"/>
    </row>
    <row r="50" spans="2:47" s="1" customFormat="1" ht="14.45" customHeight="1">
      <c r="B50" s="41"/>
      <c r="C50" s="37" t="s">
        <v>719</v>
      </c>
      <c r="D50" s="42"/>
      <c r="E50" s="42"/>
      <c r="F50" s="42"/>
      <c r="G50" s="42"/>
      <c r="H50" s="42"/>
      <c r="I50" s="113"/>
      <c r="J50" s="42"/>
      <c r="K50" s="45"/>
    </row>
    <row r="51" spans="2:47" s="1" customFormat="1" ht="23.25" customHeight="1">
      <c r="B51" s="41"/>
      <c r="C51" s="42"/>
      <c r="D51" s="42"/>
      <c r="E51" s="373" t="str">
        <f>E11</f>
        <v>42 - přípojky</v>
      </c>
      <c r="F51" s="374"/>
      <c r="G51" s="374"/>
      <c r="H51" s="374"/>
      <c r="I51" s="113"/>
      <c r="J51" s="42"/>
      <c r="K51" s="45"/>
    </row>
    <row r="52" spans="2:47" s="1" customFormat="1" ht="6.95" customHeight="1">
      <c r="B52" s="41"/>
      <c r="C52" s="42"/>
      <c r="D52" s="42"/>
      <c r="E52" s="42"/>
      <c r="F52" s="42"/>
      <c r="G52" s="42"/>
      <c r="H52" s="42"/>
      <c r="I52" s="113"/>
      <c r="J52" s="42"/>
      <c r="K52" s="45"/>
    </row>
    <row r="53" spans="2:47" s="1" customFormat="1" ht="18" customHeight="1">
      <c r="B53" s="41"/>
      <c r="C53" s="37" t="s">
        <v>23</v>
      </c>
      <c r="D53" s="42"/>
      <c r="E53" s="42"/>
      <c r="F53" s="35" t="str">
        <f>F14</f>
        <v>k.ú.Studená</v>
      </c>
      <c r="G53" s="42"/>
      <c r="H53" s="42"/>
      <c r="I53" s="114" t="s">
        <v>25</v>
      </c>
      <c r="J53" s="115" t="str">
        <f>IF(J14="","",J14)</f>
        <v>12.4.2017</v>
      </c>
      <c r="K53" s="45"/>
    </row>
    <row r="54" spans="2:47" s="1" customFormat="1" ht="6.95" customHeight="1">
      <c r="B54" s="41"/>
      <c r="C54" s="42"/>
      <c r="D54" s="42"/>
      <c r="E54" s="42"/>
      <c r="F54" s="42"/>
      <c r="G54" s="42"/>
      <c r="H54" s="42"/>
      <c r="I54" s="113"/>
      <c r="J54" s="42"/>
      <c r="K54" s="45"/>
    </row>
    <row r="55" spans="2:47" s="1" customFormat="1">
      <c r="B55" s="41"/>
      <c r="C55" s="37" t="s">
        <v>27</v>
      </c>
      <c r="D55" s="42"/>
      <c r="E55" s="42"/>
      <c r="F55" s="35" t="str">
        <f>E17</f>
        <v xml:space="preserve"> </v>
      </c>
      <c r="G55" s="42"/>
      <c r="H55" s="42"/>
      <c r="I55" s="114" t="s">
        <v>33</v>
      </c>
      <c r="J55" s="35" t="str">
        <f>E23</f>
        <v>Ing. Marie Buzková, Jindřichův Hradec</v>
      </c>
      <c r="K55" s="45"/>
    </row>
    <row r="56" spans="2:47" s="1" customFormat="1" ht="14.45" customHeight="1">
      <c r="B56" s="41"/>
      <c r="C56" s="37" t="s">
        <v>31</v>
      </c>
      <c r="D56" s="42"/>
      <c r="E56" s="42"/>
      <c r="F56" s="35" t="str">
        <f>IF(E20="","",E20)</f>
        <v/>
      </c>
      <c r="G56" s="42"/>
      <c r="H56" s="42"/>
      <c r="I56" s="113"/>
      <c r="J56" s="42"/>
      <c r="K56" s="45"/>
    </row>
    <row r="57" spans="2:47" s="1" customFormat="1" ht="10.35" customHeight="1">
      <c r="B57" s="41"/>
      <c r="C57" s="42"/>
      <c r="D57" s="42"/>
      <c r="E57" s="42"/>
      <c r="F57" s="42"/>
      <c r="G57" s="42"/>
      <c r="H57" s="42"/>
      <c r="I57" s="113"/>
      <c r="J57" s="42"/>
      <c r="K57" s="45"/>
    </row>
    <row r="58" spans="2:47" s="1" customFormat="1" ht="29.25" customHeight="1">
      <c r="B58" s="41"/>
      <c r="C58" s="137" t="s">
        <v>131</v>
      </c>
      <c r="D58" s="127"/>
      <c r="E58" s="127"/>
      <c r="F58" s="127"/>
      <c r="G58" s="127"/>
      <c r="H58" s="127"/>
      <c r="I58" s="138"/>
      <c r="J58" s="139" t="s">
        <v>132</v>
      </c>
      <c r="K58" s="140"/>
    </row>
    <row r="59" spans="2:47" s="1" customFormat="1" ht="10.35" customHeight="1">
      <c r="B59" s="41"/>
      <c r="C59" s="42"/>
      <c r="D59" s="42"/>
      <c r="E59" s="42"/>
      <c r="F59" s="42"/>
      <c r="G59" s="42"/>
      <c r="H59" s="42"/>
      <c r="I59" s="113"/>
      <c r="J59" s="42"/>
      <c r="K59" s="45"/>
    </row>
    <row r="60" spans="2:47" s="1" customFormat="1" ht="29.25" customHeight="1">
      <c r="B60" s="41"/>
      <c r="C60" s="141" t="s">
        <v>133</v>
      </c>
      <c r="D60" s="42"/>
      <c r="E60" s="42"/>
      <c r="F60" s="42"/>
      <c r="G60" s="42"/>
      <c r="H60" s="42"/>
      <c r="I60" s="113"/>
      <c r="J60" s="123">
        <f>J87</f>
        <v>0</v>
      </c>
      <c r="K60" s="45"/>
      <c r="AU60" s="24" t="s">
        <v>134</v>
      </c>
    </row>
    <row r="61" spans="2:47" s="8" customFormat="1" ht="24.95" customHeight="1">
      <c r="B61" s="142"/>
      <c r="C61" s="143"/>
      <c r="D61" s="144" t="s">
        <v>135</v>
      </c>
      <c r="E61" s="145"/>
      <c r="F61" s="145"/>
      <c r="G61" s="145"/>
      <c r="H61" s="145"/>
      <c r="I61" s="146"/>
      <c r="J61" s="147">
        <f>J88</f>
        <v>0</v>
      </c>
      <c r="K61" s="148"/>
    </row>
    <row r="62" spans="2:47" s="9" customFormat="1" ht="19.899999999999999" customHeight="1">
      <c r="B62" s="149"/>
      <c r="C62" s="150"/>
      <c r="D62" s="151" t="s">
        <v>136</v>
      </c>
      <c r="E62" s="152"/>
      <c r="F62" s="152"/>
      <c r="G62" s="152"/>
      <c r="H62" s="152"/>
      <c r="I62" s="153"/>
      <c r="J62" s="154">
        <f>J89</f>
        <v>0</v>
      </c>
      <c r="K62" s="155"/>
    </row>
    <row r="63" spans="2:47" s="9" customFormat="1" ht="19.899999999999999" customHeight="1">
      <c r="B63" s="149"/>
      <c r="C63" s="150"/>
      <c r="D63" s="151" t="s">
        <v>139</v>
      </c>
      <c r="E63" s="152"/>
      <c r="F63" s="152"/>
      <c r="G63" s="152"/>
      <c r="H63" s="152"/>
      <c r="I63" s="153"/>
      <c r="J63" s="154">
        <f>J149</f>
        <v>0</v>
      </c>
      <c r="K63" s="155"/>
    </row>
    <row r="64" spans="2:47" s="9" customFormat="1" ht="19.899999999999999" customHeight="1">
      <c r="B64" s="149"/>
      <c r="C64" s="150"/>
      <c r="D64" s="151" t="s">
        <v>141</v>
      </c>
      <c r="E64" s="152"/>
      <c r="F64" s="152"/>
      <c r="G64" s="152"/>
      <c r="H64" s="152"/>
      <c r="I64" s="153"/>
      <c r="J64" s="154">
        <f>J153</f>
        <v>0</v>
      </c>
      <c r="K64" s="155"/>
    </row>
    <row r="65" spans="2:12" s="9" customFormat="1" ht="19.899999999999999" customHeight="1">
      <c r="B65" s="149"/>
      <c r="C65" s="150"/>
      <c r="D65" s="151" t="s">
        <v>144</v>
      </c>
      <c r="E65" s="152"/>
      <c r="F65" s="152"/>
      <c r="G65" s="152"/>
      <c r="H65" s="152"/>
      <c r="I65" s="153"/>
      <c r="J65" s="154">
        <f>J175</f>
        <v>0</v>
      </c>
      <c r="K65" s="155"/>
    </row>
    <row r="66" spans="2:12" s="1" customFormat="1" ht="21.75" customHeight="1">
      <c r="B66" s="41"/>
      <c r="C66" s="42"/>
      <c r="D66" s="42"/>
      <c r="E66" s="42"/>
      <c r="F66" s="42"/>
      <c r="G66" s="42"/>
      <c r="H66" s="42"/>
      <c r="I66" s="113"/>
      <c r="J66" s="42"/>
      <c r="K66" s="45"/>
    </row>
    <row r="67" spans="2:12" s="1" customFormat="1" ht="6.95" customHeight="1">
      <c r="B67" s="56"/>
      <c r="C67" s="57"/>
      <c r="D67" s="57"/>
      <c r="E67" s="57"/>
      <c r="F67" s="57"/>
      <c r="G67" s="57"/>
      <c r="H67" s="57"/>
      <c r="I67" s="134"/>
      <c r="J67" s="57"/>
      <c r="K67" s="58"/>
    </row>
    <row r="71" spans="2:12" s="1" customFormat="1" ht="6.95" customHeight="1">
      <c r="B71" s="59"/>
      <c r="C71" s="60"/>
      <c r="D71" s="60"/>
      <c r="E71" s="60"/>
      <c r="F71" s="60"/>
      <c r="G71" s="60"/>
      <c r="H71" s="60"/>
      <c r="I71" s="135"/>
      <c r="J71" s="60"/>
      <c r="K71" s="60"/>
      <c r="L71" s="41"/>
    </row>
    <row r="72" spans="2:12" s="1" customFormat="1" ht="36.950000000000003" customHeight="1">
      <c r="B72" s="41"/>
      <c r="C72" s="61" t="s">
        <v>145</v>
      </c>
      <c r="L72" s="41"/>
    </row>
    <row r="73" spans="2:12" s="1" customFormat="1" ht="6.95" customHeight="1">
      <c r="B73" s="41"/>
      <c r="L73" s="41"/>
    </row>
    <row r="74" spans="2:12" s="1" customFormat="1" ht="14.45" customHeight="1">
      <c r="B74" s="41"/>
      <c r="C74" s="63" t="s">
        <v>19</v>
      </c>
      <c r="L74" s="41"/>
    </row>
    <row r="75" spans="2:12" s="1" customFormat="1" ht="22.5" customHeight="1">
      <c r="B75" s="41"/>
      <c r="E75" s="375" t="str">
        <f>E7</f>
        <v>ZTV pro výstavbu rodinných domů K Domašínu</v>
      </c>
      <c r="F75" s="376"/>
      <c r="G75" s="376"/>
      <c r="H75" s="376"/>
      <c r="L75" s="41"/>
    </row>
    <row r="76" spans="2:12">
      <c r="B76" s="28"/>
      <c r="C76" s="63" t="s">
        <v>128</v>
      </c>
      <c r="L76" s="28"/>
    </row>
    <row r="77" spans="2:12" s="1" customFormat="1" ht="22.5" customHeight="1">
      <c r="B77" s="41"/>
      <c r="E77" s="375" t="s">
        <v>1328</v>
      </c>
      <c r="F77" s="377"/>
      <c r="G77" s="377"/>
      <c r="H77" s="377"/>
      <c r="L77" s="41"/>
    </row>
    <row r="78" spans="2:12" s="1" customFormat="1" ht="14.45" customHeight="1">
      <c r="B78" s="41"/>
      <c r="C78" s="63" t="s">
        <v>719</v>
      </c>
      <c r="L78" s="41"/>
    </row>
    <row r="79" spans="2:12" s="1" customFormat="1" ht="23.25" customHeight="1">
      <c r="B79" s="41"/>
      <c r="E79" s="348" t="str">
        <f>E11</f>
        <v>42 - přípojky</v>
      </c>
      <c r="F79" s="377"/>
      <c r="G79" s="377"/>
      <c r="H79" s="377"/>
      <c r="L79" s="41"/>
    </row>
    <row r="80" spans="2:12" s="1" customFormat="1" ht="6.95" customHeight="1">
      <c r="B80" s="41"/>
      <c r="L80" s="41"/>
    </row>
    <row r="81" spans="2:65" s="1" customFormat="1" ht="18" customHeight="1">
      <c r="B81" s="41"/>
      <c r="C81" s="63" t="s">
        <v>23</v>
      </c>
      <c r="F81" s="156" t="str">
        <f>F14</f>
        <v>k.ú.Studená</v>
      </c>
      <c r="I81" s="157" t="s">
        <v>25</v>
      </c>
      <c r="J81" s="67" t="str">
        <f>IF(J14="","",J14)</f>
        <v>12.4.2017</v>
      </c>
      <c r="L81" s="41"/>
    </row>
    <row r="82" spans="2:65" s="1" customFormat="1" ht="6.95" customHeight="1">
      <c r="B82" s="41"/>
      <c r="L82" s="41"/>
    </row>
    <row r="83" spans="2:65" s="1" customFormat="1">
      <c r="B83" s="41"/>
      <c r="C83" s="63" t="s">
        <v>27</v>
      </c>
      <c r="F83" s="156" t="str">
        <f>E17</f>
        <v xml:space="preserve"> </v>
      </c>
      <c r="I83" s="157" t="s">
        <v>33</v>
      </c>
      <c r="J83" s="156" t="str">
        <f>E23</f>
        <v>Ing. Marie Buzková, Jindřichův Hradec</v>
      </c>
      <c r="L83" s="41"/>
    </row>
    <row r="84" spans="2:65" s="1" customFormat="1" ht="14.45" customHeight="1">
      <c r="B84" s="41"/>
      <c r="C84" s="63" t="s">
        <v>31</v>
      </c>
      <c r="F84" s="156" t="str">
        <f>IF(E20="","",E20)</f>
        <v/>
      </c>
      <c r="L84" s="41"/>
    </row>
    <row r="85" spans="2:65" s="1" customFormat="1" ht="10.35" customHeight="1">
      <c r="B85" s="41"/>
      <c r="L85" s="41"/>
    </row>
    <row r="86" spans="2:65" s="10" customFormat="1" ht="29.25" customHeight="1">
      <c r="B86" s="158"/>
      <c r="C86" s="159" t="s">
        <v>146</v>
      </c>
      <c r="D86" s="160" t="s">
        <v>57</v>
      </c>
      <c r="E86" s="160" t="s">
        <v>53</v>
      </c>
      <c r="F86" s="160" t="s">
        <v>147</v>
      </c>
      <c r="G86" s="160" t="s">
        <v>148</v>
      </c>
      <c r="H86" s="160" t="s">
        <v>149</v>
      </c>
      <c r="I86" s="161" t="s">
        <v>150</v>
      </c>
      <c r="J86" s="160" t="s">
        <v>132</v>
      </c>
      <c r="K86" s="162" t="s">
        <v>151</v>
      </c>
      <c r="L86" s="158"/>
      <c r="M86" s="73" t="s">
        <v>152</v>
      </c>
      <c r="N86" s="74" t="s">
        <v>42</v>
      </c>
      <c r="O86" s="74" t="s">
        <v>153</v>
      </c>
      <c r="P86" s="74" t="s">
        <v>154</v>
      </c>
      <c r="Q86" s="74" t="s">
        <v>155</v>
      </c>
      <c r="R86" s="74" t="s">
        <v>156</v>
      </c>
      <c r="S86" s="74" t="s">
        <v>157</v>
      </c>
      <c r="T86" s="75" t="s">
        <v>158</v>
      </c>
    </row>
    <row r="87" spans="2:65" s="1" customFormat="1" ht="29.25" customHeight="1">
      <c r="B87" s="41"/>
      <c r="C87" s="77" t="s">
        <v>133</v>
      </c>
      <c r="J87" s="163">
        <f>BK87</f>
        <v>0</v>
      </c>
      <c r="L87" s="41"/>
      <c r="M87" s="76"/>
      <c r="N87" s="68"/>
      <c r="O87" s="68"/>
      <c r="P87" s="164">
        <f>P88</f>
        <v>0</v>
      </c>
      <c r="Q87" s="68"/>
      <c r="R87" s="164">
        <f>R88</f>
        <v>49.894874999999999</v>
      </c>
      <c r="S87" s="68"/>
      <c r="T87" s="165">
        <f>T88</f>
        <v>0</v>
      </c>
      <c r="AT87" s="24" t="s">
        <v>71</v>
      </c>
      <c r="AU87" s="24" t="s">
        <v>134</v>
      </c>
      <c r="BK87" s="166">
        <f>BK88</f>
        <v>0</v>
      </c>
    </row>
    <row r="88" spans="2:65" s="11" customFormat="1" ht="37.35" customHeight="1">
      <c r="B88" s="167"/>
      <c r="D88" s="168" t="s">
        <v>71</v>
      </c>
      <c r="E88" s="169" t="s">
        <v>159</v>
      </c>
      <c r="F88" s="169" t="s">
        <v>160</v>
      </c>
      <c r="I88" s="170"/>
      <c r="J88" s="171">
        <f>BK88</f>
        <v>0</v>
      </c>
      <c r="L88" s="167"/>
      <c r="M88" s="172"/>
      <c r="N88" s="173"/>
      <c r="O88" s="173"/>
      <c r="P88" s="174">
        <f>P89+P149+P153+P175</f>
        <v>0</v>
      </c>
      <c r="Q88" s="173"/>
      <c r="R88" s="174">
        <f>R89+R149+R153+R175</f>
        <v>49.894874999999999</v>
      </c>
      <c r="S88" s="173"/>
      <c r="T88" s="175">
        <f>T89+T149+T153+T175</f>
        <v>0</v>
      </c>
      <c r="AR88" s="168" t="s">
        <v>80</v>
      </c>
      <c r="AT88" s="176" t="s">
        <v>71</v>
      </c>
      <c r="AU88" s="176" t="s">
        <v>72</v>
      </c>
      <c r="AY88" s="168" t="s">
        <v>161</v>
      </c>
      <c r="BK88" s="177">
        <f>BK89+BK149+BK153+BK175</f>
        <v>0</v>
      </c>
    </row>
    <row r="89" spans="2:65" s="11" customFormat="1" ht="19.899999999999999" customHeight="1">
      <c r="B89" s="167"/>
      <c r="D89" s="178" t="s">
        <v>71</v>
      </c>
      <c r="E89" s="179" t="s">
        <v>80</v>
      </c>
      <c r="F89" s="179" t="s">
        <v>162</v>
      </c>
      <c r="I89" s="170"/>
      <c r="J89" s="180">
        <f>BK89</f>
        <v>0</v>
      </c>
      <c r="L89" s="167"/>
      <c r="M89" s="172"/>
      <c r="N89" s="173"/>
      <c r="O89" s="173"/>
      <c r="P89" s="174">
        <f>SUM(P90:P148)</f>
        <v>0</v>
      </c>
      <c r="Q89" s="173"/>
      <c r="R89" s="174">
        <f>SUM(R90:R148)</f>
        <v>49.865471999999997</v>
      </c>
      <c r="S89" s="173"/>
      <c r="T89" s="175">
        <f>SUM(T90:T148)</f>
        <v>0</v>
      </c>
      <c r="AR89" s="168" t="s">
        <v>80</v>
      </c>
      <c r="AT89" s="176" t="s">
        <v>71</v>
      </c>
      <c r="AU89" s="176" t="s">
        <v>80</v>
      </c>
      <c r="AY89" s="168" t="s">
        <v>161</v>
      </c>
      <c r="BK89" s="177">
        <f>SUM(BK90:BK148)</f>
        <v>0</v>
      </c>
    </row>
    <row r="90" spans="2:65" s="1" customFormat="1" ht="31.5" customHeight="1">
      <c r="B90" s="181"/>
      <c r="C90" s="182" t="s">
        <v>80</v>
      </c>
      <c r="D90" s="182" t="s">
        <v>163</v>
      </c>
      <c r="E90" s="183" t="s">
        <v>1491</v>
      </c>
      <c r="F90" s="184" t="s">
        <v>1492</v>
      </c>
      <c r="G90" s="185" t="s">
        <v>189</v>
      </c>
      <c r="H90" s="186">
        <v>44.16</v>
      </c>
      <c r="I90" s="187"/>
      <c r="J90" s="188">
        <f>ROUND(I90*H90,2)</f>
        <v>0</v>
      </c>
      <c r="K90" s="184" t="s">
        <v>167</v>
      </c>
      <c r="L90" s="41"/>
      <c r="M90" s="189" t="s">
        <v>5</v>
      </c>
      <c r="N90" s="190" t="s">
        <v>43</v>
      </c>
      <c r="O90" s="42"/>
      <c r="P90" s="191">
        <f>O90*H90</f>
        <v>0</v>
      </c>
      <c r="Q90" s="191">
        <v>0</v>
      </c>
      <c r="R90" s="191">
        <f>Q90*H90</f>
        <v>0</v>
      </c>
      <c r="S90" s="191">
        <v>0</v>
      </c>
      <c r="T90" s="192">
        <f>S90*H90</f>
        <v>0</v>
      </c>
      <c r="AR90" s="24" t="s">
        <v>168</v>
      </c>
      <c r="AT90" s="24" t="s">
        <v>163</v>
      </c>
      <c r="AU90" s="24" t="s">
        <v>83</v>
      </c>
      <c r="AY90" s="24" t="s">
        <v>161</v>
      </c>
      <c r="BE90" s="193">
        <f>IF(N90="základní",J90,0)</f>
        <v>0</v>
      </c>
      <c r="BF90" s="193">
        <f>IF(N90="snížená",J90,0)</f>
        <v>0</v>
      </c>
      <c r="BG90" s="193">
        <f>IF(N90="zákl. přenesená",J90,0)</f>
        <v>0</v>
      </c>
      <c r="BH90" s="193">
        <f>IF(N90="sníž. přenesená",J90,0)</f>
        <v>0</v>
      </c>
      <c r="BI90" s="193">
        <f>IF(N90="nulová",J90,0)</f>
        <v>0</v>
      </c>
      <c r="BJ90" s="24" t="s">
        <v>80</v>
      </c>
      <c r="BK90" s="193">
        <f>ROUND(I90*H90,2)</f>
        <v>0</v>
      </c>
      <c r="BL90" s="24" t="s">
        <v>168</v>
      </c>
      <c r="BM90" s="24" t="s">
        <v>1493</v>
      </c>
    </row>
    <row r="91" spans="2:65" s="1" customFormat="1" ht="175.5">
      <c r="B91" s="41"/>
      <c r="D91" s="194" t="s">
        <v>170</v>
      </c>
      <c r="F91" s="195" t="s">
        <v>724</v>
      </c>
      <c r="I91" s="196"/>
      <c r="L91" s="41"/>
      <c r="M91" s="197"/>
      <c r="N91" s="42"/>
      <c r="O91" s="42"/>
      <c r="P91" s="42"/>
      <c r="Q91" s="42"/>
      <c r="R91" s="42"/>
      <c r="S91" s="42"/>
      <c r="T91" s="70"/>
      <c r="AT91" s="24" t="s">
        <v>170</v>
      </c>
      <c r="AU91" s="24" t="s">
        <v>83</v>
      </c>
    </row>
    <row r="92" spans="2:65" s="12" customFormat="1" ht="13.5">
      <c r="B92" s="198"/>
      <c r="D92" s="194" t="s">
        <v>172</v>
      </c>
      <c r="E92" s="207" t="s">
        <v>5</v>
      </c>
      <c r="F92" s="208" t="s">
        <v>1494</v>
      </c>
      <c r="H92" s="209">
        <v>88.32</v>
      </c>
      <c r="I92" s="203"/>
      <c r="L92" s="198"/>
      <c r="M92" s="204"/>
      <c r="N92" s="205"/>
      <c r="O92" s="205"/>
      <c r="P92" s="205"/>
      <c r="Q92" s="205"/>
      <c r="R92" s="205"/>
      <c r="S92" s="205"/>
      <c r="T92" s="206"/>
      <c r="AT92" s="207" t="s">
        <v>172</v>
      </c>
      <c r="AU92" s="207" t="s">
        <v>83</v>
      </c>
      <c r="AV92" s="12" t="s">
        <v>83</v>
      </c>
      <c r="AW92" s="12" t="s">
        <v>35</v>
      </c>
      <c r="AX92" s="12" t="s">
        <v>72</v>
      </c>
      <c r="AY92" s="207" t="s">
        <v>161</v>
      </c>
    </row>
    <row r="93" spans="2:65" s="14" customFormat="1" ht="13.5">
      <c r="B93" s="218"/>
      <c r="D93" s="194" t="s">
        <v>172</v>
      </c>
      <c r="E93" s="237" t="s">
        <v>5</v>
      </c>
      <c r="F93" s="238" t="s">
        <v>1337</v>
      </c>
      <c r="H93" s="239">
        <v>88.32</v>
      </c>
      <c r="I93" s="222"/>
      <c r="L93" s="218"/>
      <c r="M93" s="223"/>
      <c r="N93" s="224"/>
      <c r="O93" s="224"/>
      <c r="P93" s="224"/>
      <c r="Q93" s="224"/>
      <c r="R93" s="224"/>
      <c r="S93" s="224"/>
      <c r="T93" s="225"/>
      <c r="AT93" s="226" t="s">
        <v>172</v>
      </c>
      <c r="AU93" s="226" t="s">
        <v>83</v>
      </c>
      <c r="AV93" s="14" t="s">
        <v>168</v>
      </c>
      <c r="AW93" s="14" t="s">
        <v>35</v>
      </c>
      <c r="AX93" s="14" t="s">
        <v>72</v>
      </c>
      <c r="AY93" s="226" t="s">
        <v>161</v>
      </c>
    </row>
    <row r="94" spans="2:65" s="12" customFormat="1" ht="13.5">
      <c r="B94" s="198"/>
      <c r="D94" s="199" t="s">
        <v>172</v>
      </c>
      <c r="E94" s="200" t="s">
        <v>5</v>
      </c>
      <c r="F94" s="201" t="s">
        <v>1495</v>
      </c>
      <c r="H94" s="202">
        <v>44.16</v>
      </c>
      <c r="I94" s="203"/>
      <c r="L94" s="198"/>
      <c r="M94" s="204"/>
      <c r="N94" s="205"/>
      <c r="O94" s="205"/>
      <c r="P94" s="205"/>
      <c r="Q94" s="205"/>
      <c r="R94" s="205"/>
      <c r="S94" s="205"/>
      <c r="T94" s="206"/>
      <c r="AT94" s="207" t="s">
        <v>172</v>
      </c>
      <c r="AU94" s="207" t="s">
        <v>83</v>
      </c>
      <c r="AV94" s="12" t="s">
        <v>83</v>
      </c>
      <c r="AW94" s="12" t="s">
        <v>35</v>
      </c>
      <c r="AX94" s="12" t="s">
        <v>80</v>
      </c>
      <c r="AY94" s="207" t="s">
        <v>161</v>
      </c>
    </row>
    <row r="95" spans="2:65" s="1" customFormat="1" ht="31.5" customHeight="1">
      <c r="B95" s="181"/>
      <c r="C95" s="182" t="s">
        <v>83</v>
      </c>
      <c r="D95" s="182" t="s">
        <v>163</v>
      </c>
      <c r="E95" s="183" t="s">
        <v>732</v>
      </c>
      <c r="F95" s="184" t="s">
        <v>733</v>
      </c>
      <c r="G95" s="185" t="s">
        <v>189</v>
      </c>
      <c r="H95" s="186">
        <v>44.16</v>
      </c>
      <c r="I95" s="187"/>
      <c r="J95" s="188">
        <f>ROUND(I95*H95,2)</f>
        <v>0</v>
      </c>
      <c r="K95" s="184" t="s">
        <v>167</v>
      </c>
      <c r="L95" s="41"/>
      <c r="M95" s="189" t="s">
        <v>5</v>
      </c>
      <c r="N95" s="190" t="s">
        <v>43</v>
      </c>
      <c r="O95" s="42"/>
      <c r="P95" s="191">
        <f>O95*H95</f>
        <v>0</v>
      </c>
      <c r="Q95" s="191">
        <v>0</v>
      </c>
      <c r="R95" s="191">
        <f>Q95*H95</f>
        <v>0</v>
      </c>
      <c r="S95" s="191">
        <v>0</v>
      </c>
      <c r="T95" s="192">
        <f>S95*H95</f>
        <v>0</v>
      </c>
      <c r="AR95" s="24" t="s">
        <v>168</v>
      </c>
      <c r="AT95" s="24" t="s">
        <v>163</v>
      </c>
      <c r="AU95" s="24" t="s">
        <v>83</v>
      </c>
      <c r="AY95" s="24" t="s">
        <v>161</v>
      </c>
      <c r="BE95" s="193">
        <f>IF(N95="základní",J95,0)</f>
        <v>0</v>
      </c>
      <c r="BF95" s="193">
        <f>IF(N95="snížená",J95,0)</f>
        <v>0</v>
      </c>
      <c r="BG95" s="193">
        <f>IF(N95="zákl. přenesená",J95,0)</f>
        <v>0</v>
      </c>
      <c r="BH95" s="193">
        <f>IF(N95="sníž. přenesená",J95,0)</f>
        <v>0</v>
      </c>
      <c r="BI95" s="193">
        <f>IF(N95="nulová",J95,0)</f>
        <v>0</v>
      </c>
      <c r="BJ95" s="24" t="s">
        <v>80</v>
      </c>
      <c r="BK95" s="193">
        <f>ROUND(I95*H95,2)</f>
        <v>0</v>
      </c>
      <c r="BL95" s="24" t="s">
        <v>168</v>
      </c>
      <c r="BM95" s="24" t="s">
        <v>1496</v>
      </c>
    </row>
    <row r="96" spans="2:65" s="1" customFormat="1" ht="175.5">
      <c r="B96" s="41"/>
      <c r="D96" s="194" t="s">
        <v>170</v>
      </c>
      <c r="F96" s="195" t="s">
        <v>724</v>
      </c>
      <c r="I96" s="196"/>
      <c r="L96" s="41"/>
      <c r="M96" s="197"/>
      <c r="N96" s="42"/>
      <c r="O96" s="42"/>
      <c r="P96" s="42"/>
      <c r="Q96" s="42"/>
      <c r="R96" s="42"/>
      <c r="S96" s="42"/>
      <c r="T96" s="70"/>
      <c r="AT96" s="24" t="s">
        <v>170</v>
      </c>
      <c r="AU96" s="24" t="s">
        <v>83</v>
      </c>
    </row>
    <row r="97" spans="2:65" s="12" customFormat="1" ht="13.5">
      <c r="B97" s="198"/>
      <c r="D97" s="194" t="s">
        <v>172</v>
      </c>
      <c r="E97" s="207" t="s">
        <v>5</v>
      </c>
      <c r="F97" s="208" t="s">
        <v>1494</v>
      </c>
      <c r="H97" s="209">
        <v>88.32</v>
      </c>
      <c r="I97" s="203"/>
      <c r="L97" s="198"/>
      <c r="M97" s="204"/>
      <c r="N97" s="205"/>
      <c r="O97" s="205"/>
      <c r="P97" s="205"/>
      <c r="Q97" s="205"/>
      <c r="R97" s="205"/>
      <c r="S97" s="205"/>
      <c r="T97" s="206"/>
      <c r="AT97" s="207" t="s">
        <v>172</v>
      </c>
      <c r="AU97" s="207" t="s">
        <v>83</v>
      </c>
      <c r="AV97" s="12" t="s">
        <v>83</v>
      </c>
      <c r="AW97" s="12" t="s">
        <v>35</v>
      </c>
      <c r="AX97" s="12" t="s">
        <v>72</v>
      </c>
      <c r="AY97" s="207" t="s">
        <v>161</v>
      </c>
    </row>
    <row r="98" spans="2:65" s="14" customFormat="1" ht="13.5">
      <c r="B98" s="218"/>
      <c r="D98" s="194" t="s">
        <v>172</v>
      </c>
      <c r="E98" s="237" t="s">
        <v>5</v>
      </c>
      <c r="F98" s="238" t="s">
        <v>1337</v>
      </c>
      <c r="H98" s="239">
        <v>88.32</v>
      </c>
      <c r="I98" s="222"/>
      <c r="L98" s="218"/>
      <c r="M98" s="223"/>
      <c r="N98" s="224"/>
      <c r="O98" s="224"/>
      <c r="P98" s="224"/>
      <c r="Q98" s="224"/>
      <c r="R98" s="224"/>
      <c r="S98" s="224"/>
      <c r="T98" s="225"/>
      <c r="AT98" s="226" t="s">
        <v>172</v>
      </c>
      <c r="AU98" s="226" t="s">
        <v>83</v>
      </c>
      <c r="AV98" s="14" t="s">
        <v>168</v>
      </c>
      <c r="AW98" s="14" t="s">
        <v>35</v>
      </c>
      <c r="AX98" s="14" t="s">
        <v>72</v>
      </c>
      <c r="AY98" s="226" t="s">
        <v>161</v>
      </c>
    </row>
    <row r="99" spans="2:65" s="12" customFormat="1" ht="13.5">
      <c r="B99" s="198"/>
      <c r="D99" s="199" t="s">
        <v>172</v>
      </c>
      <c r="E99" s="200" t="s">
        <v>5</v>
      </c>
      <c r="F99" s="201" t="s">
        <v>1495</v>
      </c>
      <c r="H99" s="202">
        <v>44.16</v>
      </c>
      <c r="I99" s="203"/>
      <c r="L99" s="198"/>
      <c r="M99" s="204"/>
      <c r="N99" s="205"/>
      <c r="O99" s="205"/>
      <c r="P99" s="205"/>
      <c r="Q99" s="205"/>
      <c r="R99" s="205"/>
      <c r="S99" s="205"/>
      <c r="T99" s="206"/>
      <c r="AT99" s="207" t="s">
        <v>172</v>
      </c>
      <c r="AU99" s="207" t="s">
        <v>83</v>
      </c>
      <c r="AV99" s="12" t="s">
        <v>83</v>
      </c>
      <c r="AW99" s="12" t="s">
        <v>35</v>
      </c>
      <c r="AX99" s="12" t="s">
        <v>80</v>
      </c>
      <c r="AY99" s="207" t="s">
        <v>161</v>
      </c>
    </row>
    <row r="100" spans="2:65" s="1" customFormat="1" ht="31.5" customHeight="1">
      <c r="B100" s="181"/>
      <c r="C100" s="182" t="s">
        <v>180</v>
      </c>
      <c r="D100" s="182" t="s">
        <v>163</v>
      </c>
      <c r="E100" s="183" t="s">
        <v>1497</v>
      </c>
      <c r="F100" s="184" t="s">
        <v>1498</v>
      </c>
      <c r="G100" s="185" t="s">
        <v>189</v>
      </c>
      <c r="H100" s="186">
        <v>44.16</v>
      </c>
      <c r="I100" s="187"/>
      <c r="J100" s="188">
        <f>ROUND(I100*H100,2)</f>
        <v>0</v>
      </c>
      <c r="K100" s="184" t="s">
        <v>167</v>
      </c>
      <c r="L100" s="41"/>
      <c r="M100" s="189" t="s">
        <v>5</v>
      </c>
      <c r="N100" s="190" t="s">
        <v>43</v>
      </c>
      <c r="O100" s="42"/>
      <c r="P100" s="191">
        <f>O100*H100</f>
        <v>0</v>
      </c>
      <c r="Q100" s="191">
        <v>0</v>
      </c>
      <c r="R100" s="191">
        <f>Q100*H100</f>
        <v>0</v>
      </c>
      <c r="S100" s="191">
        <v>0</v>
      </c>
      <c r="T100" s="192">
        <f>S100*H100</f>
        <v>0</v>
      </c>
      <c r="AR100" s="24" t="s">
        <v>168</v>
      </c>
      <c r="AT100" s="24" t="s">
        <v>163</v>
      </c>
      <c r="AU100" s="24" t="s">
        <v>83</v>
      </c>
      <c r="AY100" s="24" t="s">
        <v>161</v>
      </c>
      <c r="BE100" s="193">
        <f>IF(N100="základní",J100,0)</f>
        <v>0</v>
      </c>
      <c r="BF100" s="193">
        <f>IF(N100="snížená",J100,0)</f>
        <v>0</v>
      </c>
      <c r="BG100" s="193">
        <f>IF(N100="zákl. přenesená",J100,0)</f>
        <v>0</v>
      </c>
      <c r="BH100" s="193">
        <f>IF(N100="sníž. přenesená",J100,0)</f>
        <v>0</v>
      </c>
      <c r="BI100" s="193">
        <f>IF(N100="nulová",J100,0)</f>
        <v>0</v>
      </c>
      <c r="BJ100" s="24" t="s">
        <v>80</v>
      </c>
      <c r="BK100" s="193">
        <f>ROUND(I100*H100,2)</f>
        <v>0</v>
      </c>
      <c r="BL100" s="24" t="s">
        <v>168</v>
      </c>
      <c r="BM100" s="24" t="s">
        <v>1499</v>
      </c>
    </row>
    <row r="101" spans="2:65" s="1" customFormat="1" ht="175.5">
      <c r="B101" s="41"/>
      <c r="D101" s="194" t="s">
        <v>170</v>
      </c>
      <c r="F101" s="195" t="s">
        <v>724</v>
      </c>
      <c r="I101" s="196"/>
      <c r="L101" s="41"/>
      <c r="M101" s="197"/>
      <c r="N101" s="42"/>
      <c r="O101" s="42"/>
      <c r="P101" s="42"/>
      <c r="Q101" s="42"/>
      <c r="R101" s="42"/>
      <c r="S101" s="42"/>
      <c r="T101" s="70"/>
      <c r="AT101" s="24" t="s">
        <v>170</v>
      </c>
      <c r="AU101" s="24" t="s">
        <v>83</v>
      </c>
    </row>
    <row r="102" spans="2:65" s="12" customFormat="1" ht="13.5">
      <c r="B102" s="198"/>
      <c r="D102" s="194" t="s">
        <v>172</v>
      </c>
      <c r="E102" s="207" t="s">
        <v>5</v>
      </c>
      <c r="F102" s="208" t="s">
        <v>1494</v>
      </c>
      <c r="H102" s="209">
        <v>88.32</v>
      </c>
      <c r="I102" s="203"/>
      <c r="L102" s="198"/>
      <c r="M102" s="204"/>
      <c r="N102" s="205"/>
      <c r="O102" s="205"/>
      <c r="P102" s="205"/>
      <c r="Q102" s="205"/>
      <c r="R102" s="205"/>
      <c r="S102" s="205"/>
      <c r="T102" s="206"/>
      <c r="AT102" s="207" t="s">
        <v>172</v>
      </c>
      <c r="AU102" s="207" t="s">
        <v>83</v>
      </c>
      <c r="AV102" s="12" t="s">
        <v>83</v>
      </c>
      <c r="AW102" s="12" t="s">
        <v>35</v>
      </c>
      <c r="AX102" s="12" t="s">
        <v>72</v>
      </c>
      <c r="AY102" s="207" t="s">
        <v>161</v>
      </c>
    </row>
    <row r="103" spans="2:65" s="14" customFormat="1" ht="13.5">
      <c r="B103" s="218"/>
      <c r="D103" s="194" t="s">
        <v>172</v>
      </c>
      <c r="E103" s="237" t="s">
        <v>5</v>
      </c>
      <c r="F103" s="238" t="s">
        <v>1337</v>
      </c>
      <c r="H103" s="239">
        <v>88.32</v>
      </c>
      <c r="I103" s="222"/>
      <c r="L103" s="218"/>
      <c r="M103" s="223"/>
      <c r="N103" s="224"/>
      <c r="O103" s="224"/>
      <c r="P103" s="224"/>
      <c r="Q103" s="224"/>
      <c r="R103" s="224"/>
      <c r="S103" s="224"/>
      <c r="T103" s="225"/>
      <c r="AT103" s="226" t="s">
        <v>172</v>
      </c>
      <c r="AU103" s="226" t="s">
        <v>83</v>
      </c>
      <c r="AV103" s="14" t="s">
        <v>168</v>
      </c>
      <c r="AW103" s="14" t="s">
        <v>35</v>
      </c>
      <c r="AX103" s="14" t="s">
        <v>72</v>
      </c>
      <c r="AY103" s="226" t="s">
        <v>161</v>
      </c>
    </row>
    <row r="104" spans="2:65" s="12" customFormat="1" ht="13.5">
      <c r="B104" s="198"/>
      <c r="D104" s="199" t="s">
        <v>172</v>
      </c>
      <c r="E104" s="200" t="s">
        <v>5</v>
      </c>
      <c r="F104" s="201" t="s">
        <v>1495</v>
      </c>
      <c r="H104" s="202">
        <v>44.16</v>
      </c>
      <c r="I104" s="203"/>
      <c r="L104" s="198"/>
      <c r="M104" s="204"/>
      <c r="N104" s="205"/>
      <c r="O104" s="205"/>
      <c r="P104" s="205"/>
      <c r="Q104" s="205"/>
      <c r="R104" s="205"/>
      <c r="S104" s="205"/>
      <c r="T104" s="206"/>
      <c r="AT104" s="207" t="s">
        <v>172</v>
      </c>
      <c r="AU104" s="207" t="s">
        <v>83</v>
      </c>
      <c r="AV104" s="12" t="s">
        <v>83</v>
      </c>
      <c r="AW104" s="12" t="s">
        <v>35</v>
      </c>
      <c r="AX104" s="12" t="s">
        <v>80</v>
      </c>
      <c r="AY104" s="207" t="s">
        <v>161</v>
      </c>
    </row>
    <row r="105" spans="2:65" s="1" customFormat="1" ht="31.5" customHeight="1">
      <c r="B105" s="181"/>
      <c r="C105" s="182" t="s">
        <v>168</v>
      </c>
      <c r="D105" s="182" t="s">
        <v>163</v>
      </c>
      <c r="E105" s="183" t="s">
        <v>738</v>
      </c>
      <c r="F105" s="184" t="s">
        <v>739</v>
      </c>
      <c r="G105" s="185" t="s">
        <v>189</v>
      </c>
      <c r="H105" s="186">
        <v>44.16</v>
      </c>
      <c r="I105" s="187"/>
      <c r="J105" s="188">
        <f>ROUND(I105*H105,2)</f>
        <v>0</v>
      </c>
      <c r="K105" s="184" t="s">
        <v>167</v>
      </c>
      <c r="L105" s="41"/>
      <c r="M105" s="189" t="s">
        <v>5</v>
      </c>
      <c r="N105" s="190" t="s">
        <v>43</v>
      </c>
      <c r="O105" s="42"/>
      <c r="P105" s="191">
        <f>O105*H105</f>
        <v>0</v>
      </c>
      <c r="Q105" s="191">
        <v>0</v>
      </c>
      <c r="R105" s="191">
        <f>Q105*H105</f>
        <v>0</v>
      </c>
      <c r="S105" s="191">
        <v>0</v>
      </c>
      <c r="T105" s="192">
        <f>S105*H105</f>
        <v>0</v>
      </c>
      <c r="AR105" s="24" t="s">
        <v>168</v>
      </c>
      <c r="AT105" s="24" t="s">
        <v>163</v>
      </c>
      <c r="AU105" s="24" t="s">
        <v>83</v>
      </c>
      <c r="AY105" s="24" t="s">
        <v>161</v>
      </c>
      <c r="BE105" s="193">
        <f>IF(N105="základní",J105,0)</f>
        <v>0</v>
      </c>
      <c r="BF105" s="193">
        <f>IF(N105="snížená",J105,0)</f>
        <v>0</v>
      </c>
      <c r="BG105" s="193">
        <f>IF(N105="zákl. přenesená",J105,0)</f>
        <v>0</v>
      </c>
      <c r="BH105" s="193">
        <f>IF(N105="sníž. přenesená",J105,0)</f>
        <v>0</v>
      </c>
      <c r="BI105" s="193">
        <f>IF(N105="nulová",J105,0)</f>
        <v>0</v>
      </c>
      <c r="BJ105" s="24" t="s">
        <v>80</v>
      </c>
      <c r="BK105" s="193">
        <f>ROUND(I105*H105,2)</f>
        <v>0</v>
      </c>
      <c r="BL105" s="24" t="s">
        <v>168</v>
      </c>
      <c r="BM105" s="24" t="s">
        <v>1500</v>
      </c>
    </row>
    <row r="106" spans="2:65" s="1" customFormat="1" ht="175.5">
      <c r="B106" s="41"/>
      <c r="D106" s="194" t="s">
        <v>170</v>
      </c>
      <c r="F106" s="195" t="s">
        <v>724</v>
      </c>
      <c r="I106" s="196"/>
      <c r="L106" s="41"/>
      <c r="M106" s="197"/>
      <c r="N106" s="42"/>
      <c r="O106" s="42"/>
      <c r="P106" s="42"/>
      <c r="Q106" s="42"/>
      <c r="R106" s="42"/>
      <c r="S106" s="42"/>
      <c r="T106" s="70"/>
      <c r="AT106" s="24" t="s">
        <v>170</v>
      </c>
      <c r="AU106" s="24" t="s">
        <v>83</v>
      </c>
    </row>
    <row r="107" spans="2:65" s="12" customFormat="1" ht="13.5">
      <c r="B107" s="198"/>
      <c r="D107" s="194" t="s">
        <v>172</v>
      </c>
      <c r="E107" s="207" t="s">
        <v>5</v>
      </c>
      <c r="F107" s="208" t="s">
        <v>1494</v>
      </c>
      <c r="H107" s="209">
        <v>88.32</v>
      </c>
      <c r="I107" s="203"/>
      <c r="L107" s="198"/>
      <c r="M107" s="204"/>
      <c r="N107" s="205"/>
      <c r="O107" s="205"/>
      <c r="P107" s="205"/>
      <c r="Q107" s="205"/>
      <c r="R107" s="205"/>
      <c r="S107" s="205"/>
      <c r="T107" s="206"/>
      <c r="AT107" s="207" t="s">
        <v>172</v>
      </c>
      <c r="AU107" s="207" t="s">
        <v>83</v>
      </c>
      <c r="AV107" s="12" t="s">
        <v>83</v>
      </c>
      <c r="AW107" s="12" t="s">
        <v>35</v>
      </c>
      <c r="AX107" s="12" t="s">
        <v>72</v>
      </c>
      <c r="AY107" s="207" t="s">
        <v>161</v>
      </c>
    </row>
    <row r="108" spans="2:65" s="14" customFormat="1" ht="13.5">
      <c r="B108" s="218"/>
      <c r="D108" s="194" t="s">
        <v>172</v>
      </c>
      <c r="E108" s="237" t="s">
        <v>5</v>
      </c>
      <c r="F108" s="238" t="s">
        <v>1337</v>
      </c>
      <c r="H108" s="239">
        <v>88.32</v>
      </c>
      <c r="I108" s="222"/>
      <c r="L108" s="218"/>
      <c r="M108" s="223"/>
      <c r="N108" s="224"/>
      <c r="O108" s="224"/>
      <c r="P108" s="224"/>
      <c r="Q108" s="224"/>
      <c r="R108" s="224"/>
      <c r="S108" s="224"/>
      <c r="T108" s="225"/>
      <c r="AT108" s="226" t="s">
        <v>172</v>
      </c>
      <c r="AU108" s="226" t="s">
        <v>83</v>
      </c>
      <c r="AV108" s="14" t="s">
        <v>168</v>
      </c>
      <c r="AW108" s="14" t="s">
        <v>35</v>
      </c>
      <c r="AX108" s="14" t="s">
        <v>72</v>
      </c>
      <c r="AY108" s="226" t="s">
        <v>161</v>
      </c>
    </row>
    <row r="109" spans="2:65" s="12" customFormat="1" ht="13.5">
      <c r="B109" s="198"/>
      <c r="D109" s="199" t="s">
        <v>172</v>
      </c>
      <c r="E109" s="200" t="s">
        <v>5</v>
      </c>
      <c r="F109" s="201" t="s">
        <v>1495</v>
      </c>
      <c r="H109" s="202">
        <v>44.16</v>
      </c>
      <c r="I109" s="203"/>
      <c r="L109" s="198"/>
      <c r="M109" s="204"/>
      <c r="N109" s="205"/>
      <c r="O109" s="205"/>
      <c r="P109" s="205"/>
      <c r="Q109" s="205"/>
      <c r="R109" s="205"/>
      <c r="S109" s="205"/>
      <c r="T109" s="206"/>
      <c r="AT109" s="207" t="s">
        <v>172</v>
      </c>
      <c r="AU109" s="207" t="s">
        <v>83</v>
      </c>
      <c r="AV109" s="12" t="s">
        <v>83</v>
      </c>
      <c r="AW109" s="12" t="s">
        <v>35</v>
      </c>
      <c r="AX109" s="12" t="s">
        <v>80</v>
      </c>
      <c r="AY109" s="207" t="s">
        <v>161</v>
      </c>
    </row>
    <row r="110" spans="2:65" s="1" customFormat="1" ht="31.5" customHeight="1">
      <c r="B110" s="181"/>
      <c r="C110" s="182" t="s">
        <v>193</v>
      </c>
      <c r="D110" s="182" t="s">
        <v>163</v>
      </c>
      <c r="E110" s="183" t="s">
        <v>756</v>
      </c>
      <c r="F110" s="184" t="s">
        <v>757</v>
      </c>
      <c r="G110" s="185" t="s">
        <v>176</v>
      </c>
      <c r="H110" s="186">
        <v>220.8</v>
      </c>
      <c r="I110" s="187"/>
      <c r="J110" s="188">
        <f>ROUND(I110*H110,2)</f>
        <v>0</v>
      </c>
      <c r="K110" s="184" t="s">
        <v>167</v>
      </c>
      <c r="L110" s="41"/>
      <c r="M110" s="189" t="s">
        <v>5</v>
      </c>
      <c r="N110" s="190" t="s">
        <v>43</v>
      </c>
      <c r="O110" s="42"/>
      <c r="P110" s="191">
        <f>O110*H110</f>
        <v>0</v>
      </c>
      <c r="Q110" s="191">
        <v>8.4000000000000003E-4</v>
      </c>
      <c r="R110" s="191">
        <f>Q110*H110</f>
        <v>0.18547200000000003</v>
      </c>
      <c r="S110" s="191">
        <v>0</v>
      </c>
      <c r="T110" s="192">
        <f>S110*H110</f>
        <v>0</v>
      </c>
      <c r="AR110" s="24" t="s">
        <v>168</v>
      </c>
      <c r="AT110" s="24" t="s">
        <v>163</v>
      </c>
      <c r="AU110" s="24" t="s">
        <v>83</v>
      </c>
      <c r="AY110" s="24" t="s">
        <v>161</v>
      </c>
      <c r="BE110" s="193">
        <f>IF(N110="základní",J110,0)</f>
        <v>0</v>
      </c>
      <c r="BF110" s="193">
        <f>IF(N110="snížená",J110,0)</f>
        <v>0</v>
      </c>
      <c r="BG110" s="193">
        <f>IF(N110="zákl. přenesená",J110,0)</f>
        <v>0</v>
      </c>
      <c r="BH110" s="193">
        <f>IF(N110="sníž. přenesená",J110,0)</f>
        <v>0</v>
      </c>
      <c r="BI110" s="193">
        <f>IF(N110="nulová",J110,0)</f>
        <v>0</v>
      </c>
      <c r="BJ110" s="24" t="s">
        <v>80</v>
      </c>
      <c r="BK110" s="193">
        <f>ROUND(I110*H110,2)</f>
        <v>0</v>
      </c>
      <c r="BL110" s="24" t="s">
        <v>168</v>
      </c>
      <c r="BM110" s="24" t="s">
        <v>1501</v>
      </c>
    </row>
    <row r="111" spans="2:65" s="1" customFormat="1" ht="148.5">
      <c r="B111" s="41"/>
      <c r="D111" s="194" t="s">
        <v>170</v>
      </c>
      <c r="F111" s="195" t="s">
        <v>759</v>
      </c>
      <c r="I111" s="196"/>
      <c r="L111" s="41"/>
      <c r="M111" s="197"/>
      <c r="N111" s="42"/>
      <c r="O111" s="42"/>
      <c r="P111" s="42"/>
      <c r="Q111" s="42"/>
      <c r="R111" s="42"/>
      <c r="S111" s="42"/>
      <c r="T111" s="70"/>
      <c r="AT111" s="24" t="s">
        <v>170</v>
      </c>
      <c r="AU111" s="24" t="s">
        <v>83</v>
      </c>
    </row>
    <row r="112" spans="2:65" s="12" customFormat="1" ht="13.5">
      <c r="B112" s="198"/>
      <c r="D112" s="199" t="s">
        <v>172</v>
      </c>
      <c r="E112" s="200" t="s">
        <v>5</v>
      </c>
      <c r="F112" s="201" t="s">
        <v>1502</v>
      </c>
      <c r="H112" s="202">
        <v>220.8</v>
      </c>
      <c r="I112" s="203"/>
      <c r="L112" s="198"/>
      <c r="M112" s="204"/>
      <c r="N112" s="205"/>
      <c r="O112" s="205"/>
      <c r="P112" s="205"/>
      <c r="Q112" s="205"/>
      <c r="R112" s="205"/>
      <c r="S112" s="205"/>
      <c r="T112" s="206"/>
      <c r="AT112" s="207" t="s">
        <v>172</v>
      </c>
      <c r="AU112" s="207" t="s">
        <v>83</v>
      </c>
      <c r="AV112" s="12" t="s">
        <v>83</v>
      </c>
      <c r="AW112" s="12" t="s">
        <v>35</v>
      </c>
      <c r="AX112" s="12" t="s">
        <v>80</v>
      </c>
      <c r="AY112" s="207" t="s">
        <v>161</v>
      </c>
    </row>
    <row r="113" spans="2:65" s="1" customFormat="1" ht="31.5" customHeight="1">
      <c r="B113" s="181"/>
      <c r="C113" s="182" t="s">
        <v>212</v>
      </c>
      <c r="D113" s="182" t="s">
        <v>163</v>
      </c>
      <c r="E113" s="183" t="s">
        <v>768</v>
      </c>
      <c r="F113" s="184" t="s">
        <v>769</v>
      </c>
      <c r="G113" s="185" t="s">
        <v>176</v>
      </c>
      <c r="H113" s="186">
        <v>220.8</v>
      </c>
      <c r="I113" s="187"/>
      <c r="J113" s="188">
        <f>ROUND(I113*H113,2)</f>
        <v>0</v>
      </c>
      <c r="K113" s="184" t="s">
        <v>167</v>
      </c>
      <c r="L113" s="41"/>
      <c r="M113" s="189" t="s">
        <v>5</v>
      </c>
      <c r="N113" s="190" t="s">
        <v>43</v>
      </c>
      <c r="O113" s="42"/>
      <c r="P113" s="191">
        <f>O113*H113</f>
        <v>0</v>
      </c>
      <c r="Q113" s="191">
        <v>0</v>
      </c>
      <c r="R113" s="191">
        <f>Q113*H113</f>
        <v>0</v>
      </c>
      <c r="S113" s="191">
        <v>0</v>
      </c>
      <c r="T113" s="192">
        <f>S113*H113</f>
        <v>0</v>
      </c>
      <c r="AR113" s="24" t="s">
        <v>168</v>
      </c>
      <c r="AT113" s="24" t="s">
        <v>163</v>
      </c>
      <c r="AU113" s="24" t="s">
        <v>83</v>
      </c>
      <c r="AY113" s="24" t="s">
        <v>161</v>
      </c>
      <c r="BE113" s="193">
        <f>IF(N113="základní",J113,0)</f>
        <v>0</v>
      </c>
      <c r="BF113" s="193">
        <f>IF(N113="snížená",J113,0)</f>
        <v>0</v>
      </c>
      <c r="BG113" s="193">
        <f>IF(N113="zákl. přenesená",J113,0)</f>
        <v>0</v>
      </c>
      <c r="BH113" s="193">
        <f>IF(N113="sníž. přenesená",J113,0)</f>
        <v>0</v>
      </c>
      <c r="BI113" s="193">
        <f>IF(N113="nulová",J113,0)</f>
        <v>0</v>
      </c>
      <c r="BJ113" s="24" t="s">
        <v>80</v>
      </c>
      <c r="BK113" s="193">
        <f>ROUND(I113*H113,2)</f>
        <v>0</v>
      </c>
      <c r="BL113" s="24" t="s">
        <v>168</v>
      </c>
      <c r="BM113" s="24" t="s">
        <v>1503</v>
      </c>
    </row>
    <row r="114" spans="2:65" s="12" customFormat="1" ht="13.5">
      <c r="B114" s="198"/>
      <c r="D114" s="199" t="s">
        <v>172</v>
      </c>
      <c r="E114" s="200" t="s">
        <v>5</v>
      </c>
      <c r="F114" s="201" t="s">
        <v>1502</v>
      </c>
      <c r="H114" s="202">
        <v>220.8</v>
      </c>
      <c r="I114" s="203"/>
      <c r="L114" s="198"/>
      <c r="M114" s="204"/>
      <c r="N114" s="205"/>
      <c r="O114" s="205"/>
      <c r="P114" s="205"/>
      <c r="Q114" s="205"/>
      <c r="R114" s="205"/>
      <c r="S114" s="205"/>
      <c r="T114" s="206"/>
      <c r="AT114" s="207" t="s">
        <v>172</v>
      </c>
      <c r="AU114" s="207" t="s">
        <v>83</v>
      </c>
      <c r="AV114" s="12" t="s">
        <v>83</v>
      </c>
      <c r="AW114" s="12" t="s">
        <v>35</v>
      </c>
      <c r="AX114" s="12" t="s">
        <v>80</v>
      </c>
      <c r="AY114" s="207" t="s">
        <v>161</v>
      </c>
    </row>
    <row r="115" spans="2:65" s="1" customFormat="1" ht="44.25" customHeight="1">
      <c r="B115" s="181"/>
      <c r="C115" s="182" t="s">
        <v>216</v>
      </c>
      <c r="D115" s="182" t="s">
        <v>163</v>
      </c>
      <c r="E115" s="183" t="s">
        <v>789</v>
      </c>
      <c r="F115" s="184" t="s">
        <v>790</v>
      </c>
      <c r="G115" s="185" t="s">
        <v>189</v>
      </c>
      <c r="H115" s="186">
        <v>44.16</v>
      </c>
      <c r="I115" s="187"/>
      <c r="J115" s="188">
        <f>ROUND(I115*H115,2)</f>
        <v>0</v>
      </c>
      <c r="K115" s="184" t="s">
        <v>167</v>
      </c>
      <c r="L115" s="41"/>
      <c r="M115" s="189" t="s">
        <v>5</v>
      </c>
      <c r="N115" s="190" t="s">
        <v>43</v>
      </c>
      <c r="O115" s="42"/>
      <c r="P115" s="191">
        <f>O115*H115</f>
        <v>0</v>
      </c>
      <c r="Q115" s="191">
        <v>0</v>
      </c>
      <c r="R115" s="191">
        <f>Q115*H115</f>
        <v>0</v>
      </c>
      <c r="S115" s="191">
        <v>0</v>
      </c>
      <c r="T115" s="192">
        <f>S115*H115</f>
        <v>0</v>
      </c>
      <c r="AR115" s="24" t="s">
        <v>168</v>
      </c>
      <c r="AT115" s="24" t="s">
        <v>163</v>
      </c>
      <c r="AU115" s="24" t="s">
        <v>83</v>
      </c>
      <c r="AY115" s="24" t="s">
        <v>161</v>
      </c>
      <c r="BE115" s="193">
        <f>IF(N115="základní",J115,0)</f>
        <v>0</v>
      </c>
      <c r="BF115" s="193">
        <f>IF(N115="snížená",J115,0)</f>
        <v>0</v>
      </c>
      <c r="BG115" s="193">
        <f>IF(N115="zákl. přenesená",J115,0)</f>
        <v>0</v>
      </c>
      <c r="BH115" s="193">
        <f>IF(N115="sníž. přenesená",J115,0)</f>
        <v>0</v>
      </c>
      <c r="BI115" s="193">
        <f>IF(N115="nulová",J115,0)</f>
        <v>0</v>
      </c>
      <c r="BJ115" s="24" t="s">
        <v>80</v>
      </c>
      <c r="BK115" s="193">
        <f>ROUND(I115*H115,2)</f>
        <v>0</v>
      </c>
      <c r="BL115" s="24" t="s">
        <v>168</v>
      </c>
      <c r="BM115" s="24" t="s">
        <v>1504</v>
      </c>
    </row>
    <row r="116" spans="2:65" s="1" customFormat="1" ht="94.5">
      <c r="B116" s="41"/>
      <c r="D116" s="194" t="s">
        <v>170</v>
      </c>
      <c r="F116" s="195" t="s">
        <v>792</v>
      </c>
      <c r="I116" s="196"/>
      <c r="L116" s="41"/>
      <c r="M116" s="197"/>
      <c r="N116" s="42"/>
      <c r="O116" s="42"/>
      <c r="P116" s="42"/>
      <c r="Q116" s="42"/>
      <c r="R116" s="42"/>
      <c r="S116" s="42"/>
      <c r="T116" s="70"/>
      <c r="AT116" s="24" t="s">
        <v>170</v>
      </c>
      <c r="AU116" s="24" t="s">
        <v>83</v>
      </c>
    </row>
    <row r="117" spans="2:65" s="12" customFormat="1" ht="13.5">
      <c r="B117" s="198"/>
      <c r="D117" s="194" t="s">
        <v>172</v>
      </c>
      <c r="E117" s="207" t="s">
        <v>5</v>
      </c>
      <c r="F117" s="208" t="s">
        <v>1494</v>
      </c>
      <c r="H117" s="209">
        <v>88.32</v>
      </c>
      <c r="I117" s="203"/>
      <c r="L117" s="198"/>
      <c r="M117" s="204"/>
      <c r="N117" s="205"/>
      <c r="O117" s="205"/>
      <c r="P117" s="205"/>
      <c r="Q117" s="205"/>
      <c r="R117" s="205"/>
      <c r="S117" s="205"/>
      <c r="T117" s="206"/>
      <c r="AT117" s="207" t="s">
        <v>172</v>
      </c>
      <c r="AU117" s="207" t="s">
        <v>83</v>
      </c>
      <c r="AV117" s="12" t="s">
        <v>83</v>
      </c>
      <c r="AW117" s="12" t="s">
        <v>35</v>
      </c>
      <c r="AX117" s="12" t="s">
        <v>72</v>
      </c>
      <c r="AY117" s="207" t="s">
        <v>161</v>
      </c>
    </row>
    <row r="118" spans="2:65" s="14" customFormat="1" ht="13.5">
      <c r="B118" s="218"/>
      <c r="D118" s="194" t="s">
        <v>172</v>
      </c>
      <c r="E118" s="237" t="s">
        <v>5</v>
      </c>
      <c r="F118" s="238" t="s">
        <v>1337</v>
      </c>
      <c r="H118" s="239">
        <v>88.32</v>
      </c>
      <c r="I118" s="222"/>
      <c r="L118" s="218"/>
      <c r="M118" s="223"/>
      <c r="N118" s="224"/>
      <c r="O118" s="224"/>
      <c r="P118" s="224"/>
      <c r="Q118" s="224"/>
      <c r="R118" s="224"/>
      <c r="S118" s="224"/>
      <c r="T118" s="225"/>
      <c r="AT118" s="226" t="s">
        <v>172</v>
      </c>
      <c r="AU118" s="226" t="s">
        <v>83</v>
      </c>
      <c r="AV118" s="14" t="s">
        <v>168</v>
      </c>
      <c r="AW118" s="14" t="s">
        <v>35</v>
      </c>
      <c r="AX118" s="14" t="s">
        <v>72</v>
      </c>
      <c r="AY118" s="226" t="s">
        <v>161</v>
      </c>
    </row>
    <row r="119" spans="2:65" s="12" customFormat="1" ht="13.5">
      <c r="B119" s="198"/>
      <c r="D119" s="199" t="s">
        <v>172</v>
      </c>
      <c r="E119" s="200" t="s">
        <v>5</v>
      </c>
      <c r="F119" s="201" t="s">
        <v>1505</v>
      </c>
      <c r="H119" s="202">
        <v>44.16</v>
      </c>
      <c r="I119" s="203"/>
      <c r="L119" s="198"/>
      <c r="M119" s="204"/>
      <c r="N119" s="205"/>
      <c r="O119" s="205"/>
      <c r="P119" s="205"/>
      <c r="Q119" s="205"/>
      <c r="R119" s="205"/>
      <c r="S119" s="205"/>
      <c r="T119" s="206"/>
      <c r="AT119" s="207" t="s">
        <v>172</v>
      </c>
      <c r="AU119" s="207" t="s">
        <v>83</v>
      </c>
      <c r="AV119" s="12" t="s">
        <v>83</v>
      </c>
      <c r="AW119" s="12" t="s">
        <v>35</v>
      </c>
      <c r="AX119" s="12" t="s">
        <v>80</v>
      </c>
      <c r="AY119" s="207" t="s">
        <v>161</v>
      </c>
    </row>
    <row r="120" spans="2:65" s="1" customFormat="1" ht="44.25" customHeight="1">
      <c r="B120" s="181"/>
      <c r="C120" s="182" t="s">
        <v>222</v>
      </c>
      <c r="D120" s="182" t="s">
        <v>163</v>
      </c>
      <c r="E120" s="183" t="s">
        <v>240</v>
      </c>
      <c r="F120" s="184" t="s">
        <v>241</v>
      </c>
      <c r="G120" s="185" t="s">
        <v>189</v>
      </c>
      <c r="H120" s="186">
        <v>30.36</v>
      </c>
      <c r="I120" s="187"/>
      <c r="J120" s="188">
        <f>ROUND(I120*H120,2)</f>
        <v>0</v>
      </c>
      <c r="K120" s="184" t="s">
        <v>167</v>
      </c>
      <c r="L120" s="41"/>
      <c r="M120" s="189" t="s">
        <v>5</v>
      </c>
      <c r="N120" s="190" t="s">
        <v>43</v>
      </c>
      <c r="O120" s="42"/>
      <c r="P120" s="191">
        <f>O120*H120</f>
        <v>0</v>
      </c>
      <c r="Q120" s="191">
        <v>0</v>
      </c>
      <c r="R120" s="191">
        <f>Q120*H120</f>
        <v>0</v>
      </c>
      <c r="S120" s="191">
        <v>0</v>
      </c>
      <c r="T120" s="192">
        <f>S120*H120</f>
        <v>0</v>
      </c>
      <c r="AR120" s="24" t="s">
        <v>168</v>
      </c>
      <c r="AT120" s="24" t="s">
        <v>163</v>
      </c>
      <c r="AU120" s="24" t="s">
        <v>83</v>
      </c>
      <c r="AY120" s="24" t="s">
        <v>161</v>
      </c>
      <c r="BE120" s="193">
        <f>IF(N120="základní",J120,0)</f>
        <v>0</v>
      </c>
      <c r="BF120" s="193">
        <f>IF(N120="snížená",J120,0)</f>
        <v>0</v>
      </c>
      <c r="BG120" s="193">
        <f>IF(N120="zákl. přenesená",J120,0)</f>
        <v>0</v>
      </c>
      <c r="BH120" s="193">
        <f>IF(N120="sníž. přenesená",J120,0)</f>
        <v>0</v>
      </c>
      <c r="BI120" s="193">
        <f>IF(N120="nulová",J120,0)</f>
        <v>0</v>
      </c>
      <c r="BJ120" s="24" t="s">
        <v>80</v>
      </c>
      <c r="BK120" s="193">
        <f>ROUND(I120*H120,2)</f>
        <v>0</v>
      </c>
      <c r="BL120" s="24" t="s">
        <v>168</v>
      </c>
      <c r="BM120" s="24" t="s">
        <v>1506</v>
      </c>
    </row>
    <row r="121" spans="2:65" s="1" customFormat="1" ht="175.5">
      <c r="B121" s="41"/>
      <c r="D121" s="194" t="s">
        <v>170</v>
      </c>
      <c r="F121" s="195" t="s">
        <v>237</v>
      </c>
      <c r="I121" s="196"/>
      <c r="L121" s="41"/>
      <c r="M121" s="197"/>
      <c r="N121" s="42"/>
      <c r="O121" s="42"/>
      <c r="P121" s="42"/>
      <c r="Q121" s="42"/>
      <c r="R121" s="42"/>
      <c r="S121" s="42"/>
      <c r="T121" s="70"/>
      <c r="AT121" s="24" t="s">
        <v>170</v>
      </c>
      <c r="AU121" s="24" t="s">
        <v>83</v>
      </c>
    </row>
    <row r="122" spans="2:65" s="12" customFormat="1" ht="13.5">
      <c r="B122" s="198"/>
      <c r="D122" s="194" t="s">
        <v>172</v>
      </c>
      <c r="E122" s="207" t="s">
        <v>5</v>
      </c>
      <c r="F122" s="208" t="s">
        <v>1507</v>
      </c>
      <c r="H122" s="209">
        <v>30.36</v>
      </c>
      <c r="I122" s="203"/>
      <c r="L122" s="198"/>
      <c r="M122" s="204"/>
      <c r="N122" s="205"/>
      <c r="O122" s="205"/>
      <c r="P122" s="205"/>
      <c r="Q122" s="205"/>
      <c r="R122" s="205"/>
      <c r="S122" s="205"/>
      <c r="T122" s="206"/>
      <c r="AT122" s="207" t="s">
        <v>172</v>
      </c>
      <c r="AU122" s="207" t="s">
        <v>83</v>
      </c>
      <c r="AV122" s="12" t="s">
        <v>83</v>
      </c>
      <c r="AW122" s="12" t="s">
        <v>35</v>
      </c>
      <c r="AX122" s="12" t="s">
        <v>72</v>
      </c>
      <c r="AY122" s="207" t="s">
        <v>161</v>
      </c>
    </row>
    <row r="123" spans="2:65" s="14" customFormat="1" ht="13.5">
      <c r="B123" s="218"/>
      <c r="D123" s="199" t="s">
        <v>172</v>
      </c>
      <c r="E123" s="219" t="s">
        <v>5</v>
      </c>
      <c r="F123" s="220" t="s">
        <v>211</v>
      </c>
      <c r="H123" s="221">
        <v>30.36</v>
      </c>
      <c r="I123" s="222"/>
      <c r="L123" s="218"/>
      <c r="M123" s="223"/>
      <c r="N123" s="224"/>
      <c r="O123" s="224"/>
      <c r="P123" s="224"/>
      <c r="Q123" s="224"/>
      <c r="R123" s="224"/>
      <c r="S123" s="224"/>
      <c r="T123" s="225"/>
      <c r="AT123" s="226" t="s">
        <v>172</v>
      </c>
      <c r="AU123" s="226" t="s">
        <v>83</v>
      </c>
      <c r="AV123" s="14" t="s">
        <v>168</v>
      </c>
      <c r="AW123" s="14" t="s">
        <v>35</v>
      </c>
      <c r="AX123" s="14" t="s">
        <v>80</v>
      </c>
      <c r="AY123" s="226" t="s">
        <v>161</v>
      </c>
    </row>
    <row r="124" spans="2:65" s="1" customFormat="1" ht="44.25" customHeight="1">
      <c r="B124" s="181"/>
      <c r="C124" s="182" t="s">
        <v>226</v>
      </c>
      <c r="D124" s="182" t="s">
        <v>163</v>
      </c>
      <c r="E124" s="183" t="s">
        <v>245</v>
      </c>
      <c r="F124" s="184" t="s">
        <v>246</v>
      </c>
      <c r="G124" s="185" t="s">
        <v>189</v>
      </c>
      <c r="H124" s="186">
        <v>364.32</v>
      </c>
      <c r="I124" s="187"/>
      <c r="J124" s="188">
        <f>ROUND(I124*H124,2)</f>
        <v>0</v>
      </c>
      <c r="K124" s="184" t="s">
        <v>167</v>
      </c>
      <c r="L124" s="41"/>
      <c r="M124" s="189" t="s">
        <v>5</v>
      </c>
      <c r="N124" s="190" t="s">
        <v>43</v>
      </c>
      <c r="O124" s="42"/>
      <c r="P124" s="191">
        <f>O124*H124</f>
        <v>0</v>
      </c>
      <c r="Q124" s="191">
        <v>0</v>
      </c>
      <c r="R124" s="191">
        <f>Q124*H124</f>
        <v>0</v>
      </c>
      <c r="S124" s="191">
        <v>0</v>
      </c>
      <c r="T124" s="192">
        <f>S124*H124</f>
        <v>0</v>
      </c>
      <c r="AR124" s="24" t="s">
        <v>168</v>
      </c>
      <c r="AT124" s="24" t="s">
        <v>163</v>
      </c>
      <c r="AU124" s="24" t="s">
        <v>83</v>
      </c>
      <c r="AY124" s="24" t="s">
        <v>161</v>
      </c>
      <c r="BE124" s="193">
        <f>IF(N124="základní",J124,0)</f>
        <v>0</v>
      </c>
      <c r="BF124" s="193">
        <f>IF(N124="snížená",J124,0)</f>
        <v>0</v>
      </c>
      <c r="BG124" s="193">
        <f>IF(N124="zákl. přenesená",J124,0)</f>
        <v>0</v>
      </c>
      <c r="BH124" s="193">
        <f>IF(N124="sníž. přenesená",J124,0)</f>
        <v>0</v>
      </c>
      <c r="BI124" s="193">
        <f>IF(N124="nulová",J124,0)</f>
        <v>0</v>
      </c>
      <c r="BJ124" s="24" t="s">
        <v>80</v>
      </c>
      <c r="BK124" s="193">
        <f>ROUND(I124*H124,2)</f>
        <v>0</v>
      </c>
      <c r="BL124" s="24" t="s">
        <v>168</v>
      </c>
      <c r="BM124" s="24" t="s">
        <v>1508</v>
      </c>
    </row>
    <row r="125" spans="2:65" s="1" customFormat="1" ht="175.5">
      <c r="B125" s="41"/>
      <c r="D125" s="194" t="s">
        <v>170</v>
      </c>
      <c r="F125" s="195" t="s">
        <v>237</v>
      </c>
      <c r="I125" s="196"/>
      <c r="L125" s="41"/>
      <c r="M125" s="197"/>
      <c r="N125" s="42"/>
      <c r="O125" s="42"/>
      <c r="P125" s="42"/>
      <c r="Q125" s="42"/>
      <c r="R125" s="42"/>
      <c r="S125" s="42"/>
      <c r="T125" s="70"/>
      <c r="AT125" s="24" t="s">
        <v>170</v>
      </c>
      <c r="AU125" s="24" t="s">
        <v>83</v>
      </c>
    </row>
    <row r="126" spans="2:65" s="12" customFormat="1" ht="13.5">
      <c r="B126" s="198"/>
      <c r="D126" s="199" t="s">
        <v>172</v>
      </c>
      <c r="E126" s="200" t="s">
        <v>5</v>
      </c>
      <c r="F126" s="201" t="s">
        <v>1509</v>
      </c>
      <c r="H126" s="202">
        <v>364.32</v>
      </c>
      <c r="I126" s="203"/>
      <c r="L126" s="198"/>
      <c r="M126" s="204"/>
      <c r="N126" s="205"/>
      <c r="O126" s="205"/>
      <c r="P126" s="205"/>
      <c r="Q126" s="205"/>
      <c r="R126" s="205"/>
      <c r="S126" s="205"/>
      <c r="T126" s="206"/>
      <c r="AT126" s="207" t="s">
        <v>172</v>
      </c>
      <c r="AU126" s="207" t="s">
        <v>83</v>
      </c>
      <c r="AV126" s="12" t="s">
        <v>83</v>
      </c>
      <c r="AW126" s="12" t="s">
        <v>35</v>
      </c>
      <c r="AX126" s="12" t="s">
        <v>80</v>
      </c>
      <c r="AY126" s="207" t="s">
        <v>161</v>
      </c>
    </row>
    <row r="127" spans="2:65" s="1" customFormat="1" ht="31.5" customHeight="1">
      <c r="B127" s="181"/>
      <c r="C127" s="182" t="s">
        <v>233</v>
      </c>
      <c r="D127" s="182" t="s">
        <v>163</v>
      </c>
      <c r="E127" s="183" t="s">
        <v>1357</v>
      </c>
      <c r="F127" s="184" t="s">
        <v>1358</v>
      </c>
      <c r="G127" s="185" t="s">
        <v>189</v>
      </c>
      <c r="H127" s="186">
        <v>30.36</v>
      </c>
      <c r="I127" s="187"/>
      <c r="J127" s="188">
        <f>ROUND(I127*H127,2)</f>
        <v>0</v>
      </c>
      <c r="K127" s="184" t="s">
        <v>167</v>
      </c>
      <c r="L127" s="41"/>
      <c r="M127" s="189" t="s">
        <v>5</v>
      </c>
      <c r="N127" s="190" t="s">
        <v>43</v>
      </c>
      <c r="O127" s="42"/>
      <c r="P127" s="191">
        <f>O127*H127</f>
        <v>0</v>
      </c>
      <c r="Q127" s="191">
        <v>0</v>
      </c>
      <c r="R127" s="191">
        <f>Q127*H127</f>
        <v>0</v>
      </c>
      <c r="S127" s="191">
        <v>0</v>
      </c>
      <c r="T127" s="192">
        <f>S127*H127</f>
        <v>0</v>
      </c>
      <c r="AR127" s="24" t="s">
        <v>168</v>
      </c>
      <c r="AT127" s="24" t="s">
        <v>163</v>
      </c>
      <c r="AU127" s="24" t="s">
        <v>83</v>
      </c>
      <c r="AY127" s="24" t="s">
        <v>161</v>
      </c>
      <c r="BE127" s="193">
        <f>IF(N127="základní",J127,0)</f>
        <v>0</v>
      </c>
      <c r="BF127" s="193">
        <f>IF(N127="snížená",J127,0)</f>
        <v>0</v>
      </c>
      <c r="BG127" s="193">
        <f>IF(N127="zákl. přenesená",J127,0)</f>
        <v>0</v>
      </c>
      <c r="BH127" s="193">
        <f>IF(N127="sníž. přenesená",J127,0)</f>
        <v>0</v>
      </c>
      <c r="BI127" s="193">
        <f>IF(N127="nulová",J127,0)</f>
        <v>0</v>
      </c>
      <c r="BJ127" s="24" t="s">
        <v>80</v>
      </c>
      <c r="BK127" s="193">
        <f>ROUND(I127*H127,2)</f>
        <v>0</v>
      </c>
      <c r="BL127" s="24" t="s">
        <v>168</v>
      </c>
      <c r="BM127" s="24" t="s">
        <v>1510</v>
      </c>
    </row>
    <row r="128" spans="2:65" s="1" customFormat="1" ht="148.5">
      <c r="B128" s="41"/>
      <c r="D128" s="194" t="s">
        <v>170</v>
      </c>
      <c r="F128" s="195" t="s">
        <v>253</v>
      </c>
      <c r="I128" s="196"/>
      <c r="L128" s="41"/>
      <c r="M128" s="197"/>
      <c r="N128" s="42"/>
      <c r="O128" s="42"/>
      <c r="P128" s="42"/>
      <c r="Q128" s="42"/>
      <c r="R128" s="42"/>
      <c r="S128" s="42"/>
      <c r="T128" s="70"/>
      <c r="AT128" s="24" t="s">
        <v>170</v>
      </c>
      <c r="AU128" s="24" t="s">
        <v>83</v>
      </c>
    </row>
    <row r="129" spans="2:65" s="12" customFormat="1" ht="13.5">
      <c r="B129" s="198"/>
      <c r="D129" s="194" t="s">
        <v>172</v>
      </c>
      <c r="E129" s="207" t="s">
        <v>5</v>
      </c>
      <c r="F129" s="208" t="s">
        <v>1507</v>
      </c>
      <c r="H129" s="209">
        <v>30.36</v>
      </c>
      <c r="I129" s="203"/>
      <c r="L129" s="198"/>
      <c r="M129" s="204"/>
      <c r="N129" s="205"/>
      <c r="O129" s="205"/>
      <c r="P129" s="205"/>
      <c r="Q129" s="205"/>
      <c r="R129" s="205"/>
      <c r="S129" s="205"/>
      <c r="T129" s="206"/>
      <c r="AT129" s="207" t="s">
        <v>172</v>
      </c>
      <c r="AU129" s="207" t="s">
        <v>83</v>
      </c>
      <c r="AV129" s="12" t="s">
        <v>83</v>
      </c>
      <c r="AW129" s="12" t="s">
        <v>35</v>
      </c>
      <c r="AX129" s="12" t="s">
        <v>72</v>
      </c>
      <c r="AY129" s="207" t="s">
        <v>161</v>
      </c>
    </row>
    <row r="130" spans="2:65" s="14" customFormat="1" ht="13.5">
      <c r="B130" s="218"/>
      <c r="D130" s="199" t="s">
        <v>172</v>
      </c>
      <c r="E130" s="219" t="s">
        <v>5</v>
      </c>
      <c r="F130" s="220" t="s">
        <v>211</v>
      </c>
      <c r="H130" s="221">
        <v>30.36</v>
      </c>
      <c r="I130" s="222"/>
      <c r="L130" s="218"/>
      <c r="M130" s="223"/>
      <c r="N130" s="224"/>
      <c r="O130" s="224"/>
      <c r="P130" s="224"/>
      <c r="Q130" s="224"/>
      <c r="R130" s="224"/>
      <c r="S130" s="224"/>
      <c r="T130" s="225"/>
      <c r="AT130" s="226" t="s">
        <v>172</v>
      </c>
      <c r="AU130" s="226" t="s">
        <v>83</v>
      </c>
      <c r="AV130" s="14" t="s">
        <v>168</v>
      </c>
      <c r="AW130" s="14" t="s">
        <v>35</v>
      </c>
      <c r="AX130" s="14" t="s">
        <v>80</v>
      </c>
      <c r="AY130" s="226" t="s">
        <v>161</v>
      </c>
    </row>
    <row r="131" spans="2:65" s="1" customFormat="1" ht="22.5" customHeight="1">
      <c r="B131" s="181"/>
      <c r="C131" s="182" t="s">
        <v>239</v>
      </c>
      <c r="D131" s="182" t="s">
        <v>163</v>
      </c>
      <c r="E131" s="183" t="s">
        <v>270</v>
      </c>
      <c r="F131" s="184" t="s">
        <v>271</v>
      </c>
      <c r="G131" s="185" t="s">
        <v>189</v>
      </c>
      <c r="H131" s="186">
        <v>30.36</v>
      </c>
      <c r="I131" s="187"/>
      <c r="J131" s="188">
        <f>ROUND(I131*H131,2)</f>
        <v>0</v>
      </c>
      <c r="K131" s="184" t="s">
        <v>167</v>
      </c>
      <c r="L131" s="41"/>
      <c r="M131" s="189" t="s">
        <v>5</v>
      </c>
      <c r="N131" s="190" t="s">
        <v>43</v>
      </c>
      <c r="O131" s="42"/>
      <c r="P131" s="191">
        <f>O131*H131</f>
        <v>0</v>
      </c>
      <c r="Q131" s="191">
        <v>0</v>
      </c>
      <c r="R131" s="191">
        <f>Q131*H131</f>
        <v>0</v>
      </c>
      <c r="S131" s="191">
        <v>0</v>
      </c>
      <c r="T131" s="192">
        <f>S131*H131</f>
        <v>0</v>
      </c>
      <c r="AR131" s="24" t="s">
        <v>168</v>
      </c>
      <c r="AT131" s="24" t="s">
        <v>163</v>
      </c>
      <c r="AU131" s="24" t="s">
        <v>83</v>
      </c>
      <c r="AY131" s="24" t="s">
        <v>161</v>
      </c>
      <c r="BE131" s="193">
        <f>IF(N131="základní",J131,0)</f>
        <v>0</v>
      </c>
      <c r="BF131" s="193">
        <f>IF(N131="snížená",J131,0)</f>
        <v>0</v>
      </c>
      <c r="BG131" s="193">
        <f>IF(N131="zákl. přenesená",J131,0)</f>
        <v>0</v>
      </c>
      <c r="BH131" s="193">
        <f>IF(N131="sníž. přenesená",J131,0)</f>
        <v>0</v>
      </c>
      <c r="BI131" s="193">
        <f>IF(N131="nulová",J131,0)</f>
        <v>0</v>
      </c>
      <c r="BJ131" s="24" t="s">
        <v>80</v>
      </c>
      <c r="BK131" s="193">
        <f>ROUND(I131*H131,2)</f>
        <v>0</v>
      </c>
      <c r="BL131" s="24" t="s">
        <v>168</v>
      </c>
      <c r="BM131" s="24" t="s">
        <v>1511</v>
      </c>
    </row>
    <row r="132" spans="2:65" s="1" customFormat="1" ht="175.5">
      <c r="B132" s="41"/>
      <c r="D132" s="194" t="s">
        <v>170</v>
      </c>
      <c r="F132" s="195" t="s">
        <v>273</v>
      </c>
      <c r="I132" s="196"/>
      <c r="L132" s="41"/>
      <c r="M132" s="197"/>
      <c r="N132" s="42"/>
      <c r="O132" s="42"/>
      <c r="P132" s="42"/>
      <c r="Q132" s="42"/>
      <c r="R132" s="42"/>
      <c r="S132" s="42"/>
      <c r="T132" s="70"/>
      <c r="AT132" s="24" t="s">
        <v>170</v>
      </c>
      <c r="AU132" s="24" t="s">
        <v>83</v>
      </c>
    </row>
    <row r="133" spans="2:65" s="12" customFormat="1" ht="13.5">
      <c r="B133" s="198"/>
      <c r="D133" s="194" t="s">
        <v>172</v>
      </c>
      <c r="E133" s="207" t="s">
        <v>5</v>
      </c>
      <c r="F133" s="208" t="s">
        <v>1507</v>
      </c>
      <c r="H133" s="209">
        <v>30.36</v>
      </c>
      <c r="I133" s="203"/>
      <c r="L133" s="198"/>
      <c r="M133" s="204"/>
      <c r="N133" s="205"/>
      <c r="O133" s="205"/>
      <c r="P133" s="205"/>
      <c r="Q133" s="205"/>
      <c r="R133" s="205"/>
      <c r="S133" s="205"/>
      <c r="T133" s="206"/>
      <c r="AT133" s="207" t="s">
        <v>172</v>
      </c>
      <c r="AU133" s="207" t="s">
        <v>83</v>
      </c>
      <c r="AV133" s="12" t="s">
        <v>83</v>
      </c>
      <c r="AW133" s="12" t="s">
        <v>35</v>
      </c>
      <c r="AX133" s="12" t="s">
        <v>72</v>
      </c>
      <c r="AY133" s="207" t="s">
        <v>161</v>
      </c>
    </row>
    <row r="134" spans="2:65" s="14" customFormat="1" ht="13.5">
      <c r="B134" s="218"/>
      <c r="D134" s="199" t="s">
        <v>172</v>
      </c>
      <c r="E134" s="219" t="s">
        <v>5</v>
      </c>
      <c r="F134" s="220" t="s">
        <v>211</v>
      </c>
      <c r="H134" s="221">
        <v>30.36</v>
      </c>
      <c r="I134" s="222"/>
      <c r="L134" s="218"/>
      <c r="M134" s="223"/>
      <c r="N134" s="224"/>
      <c r="O134" s="224"/>
      <c r="P134" s="224"/>
      <c r="Q134" s="224"/>
      <c r="R134" s="224"/>
      <c r="S134" s="224"/>
      <c r="T134" s="225"/>
      <c r="AT134" s="226" t="s">
        <v>172</v>
      </c>
      <c r="AU134" s="226" t="s">
        <v>83</v>
      </c>
      <c r="AV134" s="14" t="s">
        <v>168</v>
      </c>
      <c r="AW134" s="14" t="s">
        <v>35</v>
      </c>
      <c r="AX134" s="14" t="s">
        <v>80</v>
      </c>
      <c r="AY134" s="226" t="s">
        <v>161</v>
      </c>
    </row>
    <row r="135" spans="2:65" s="1" customFormat="1" ht="22.5" customHeight="1">
      <c r="B135" s="181"/>
      <c r="C135" s="182" t="s">
        <v>244</v>
      </c>
      <c r="D135" s="182" t="s">
        <v>163</v>
      </c>
      <c r="E135" s="183" t="s">
        <v>275</v>
      </c>
      <c r="F135" s="184" t="s">
        <v>276</v>
      </c>
      <c r="G135" s="185" t="s">
        <v>277</v>
      </c>
      <c r="H135" s="186">
        <v>60.72</v>
      </c>
      <c r="I135" s="187"/>
      <c r="J135" s="188">
        <f>ROUND(I135*H135,2)</f>
        <v>0</v>
      </c>
      <c r="K135" s="184" t="s">
        <v>167</v>
      </c>
      <c r="L135" s="41"/>
      <c r="M135" s="189" t="s">
        <v>5</v>
      </c>
      <c r="N135" s="190" t="s">
        <v>43</v>
      </c>
      <c r="O135" s="42"/>
      <c r="P135" s="191">
        <f>O135*H135</f>
        <v>0</v>
      </c>
      <c r="Q135" s="191">
        <v>0</v>
      </c>
      <c r="R135" s="191">
        <f>Q135*H135</f>
        <v>0</v>
      </c>
      <c r="S135" s="191">
        <v>0</v>
      </c>
      <c r="T135" s="192">
        <f>S135*H135</f>
        <v>0</v>
      </c>
      <c r="AR135" s="24" t="s">
        <v>168</v>
      </c>
      <c r="AT135" s="24" t="s">
        <v>163</v>
      </c>
      <c r="AU135" s="24" t="s">
        <v>83</v>
      </c>
      <c r="AY135" s="24" t="s">
        <v>161</v>
      </c>
      <c r="BE135" s="193">
        <f>IF(N135="základní",J135,0)</f>
        <v>0</v>
      </c>
      <c r="BF135" s="193">
        <f>IF(N135="snížená",J135,0)</f>
        <v>0</v>
      </c>
      <c r="BG135" s="193">
        <f>IF(N135="zákl. přenesená",J135,0)</f>
        <v>0</v>
      </c>
      <c r="BH135" s="193">
        <f>IF(N135="sníž. přenesená",J135,0)</f>
        <v>0</v>
      </c>
      <c r="BI135" s="193">
        <f>IF(N135="nulová",J135,0)</f>
        <v>0</v>
      </c>
      <c r="BJ135" s="24" t="s">
        <v>80</v>
      </c>
      <c r="BK135" s="193">
        <f>ROUND(I135*H135,2)</f>
        <v>0</v>
      </c>
      <c r="BL135" s="24" t="s">
        <v>168</v>
      </c>
      <c r="BM135" s="24" t="s">
        <v>1512</v>
      </c>
    </row>
    <row r="136" spans="2:65" s="1" customFormat="1" ht="175.5">
      <c r="B136" s="41"/>
      <c r="D136" s="194" t="s">
        <v>170</v>
      </c>
      <c r="F136" s="195" t="s">
        <v>273</v>
      </c>
      <c r="I136" s="196"/>
      <c r="L136" s="41"/>
      <c r="M136" s="197"/>
      <c r="N136" s="42"/>
      <c r="O136" s="42"/>
      <c r="P136" s="42"/>
      <c r="Q136" s="42"/>
      <c r="R136" s="42"/>
      <c r="S136" s="42"/>
      <c r="T136" s="70"/>
      <c r="AT136" s="24" t="s">
        <v>170</v>
      </c>
      <c r="AU136" s="24" t="s">
        <v>83</v>
      </c>
    </row>
    <row r="137" spans="2:65" s="12" customFormat="1" ht="13.5">
      <c r="B137" s="198"/>
      <c r="D137" s="199" t="s">
        <v>172</v>
      </c>
      <c r="E137" s="200" t="s">
        <v>5</v>
      </c>
      <c r="F137" s="201" t="s">
        <v>1513</v>
      </c>
      <c r="H137" s="202">
        <v>60.72</v>
      </c>
      <c r="I137" s="203"/>
      <c r="L137" s="198"/>
      <c r="M137" s="204"/>
      <c r="N137" s="205"/>
      <c r="O137" s="205"/>
      <c r="P137" s="205"/>
      <c r="Q137" s="205"/>
      <c r="R137" s="205"/>
      <c r="S137" s="205"/>
      <c r="T137" s="206"/>
      <c r="AT137" s="207" t="s">
        <v>172</v>
      </c>
      <c r="AU137" s="207" t="s">
        <v>83</v>
      </c>
      <c r="AV137" s="12" t="s">
        <v>83</v>
      </c>
      <c r="AW137" s="12" t="s">
        <v>35</v>
      </c>
      <c r="AX137" s="12" t="s">
        <v>80</v>
      </c>
      <c r="AY137" s="207" t="s">
        <v>161</v>
      </c>
    </row>
    <row r="138" spans="2:65" s="1" customFormat="1" ht="31.5" customHeight="1">
      <c r="B138" s="181"/>
      <c r="C138" s="182" t="s">
        <v>249</v>
      </c>
      <c r="D138" s="182" t="s">
        <v>163</v>
      </c>
      <c r="E138" s="183" t="s">
        <v>803</v>
      </c>
      <c r="F138" s="184" t="s">
        <v>804</v>
      </c>
      <c r="G138" s="185" t="s">
        <v>189</v>
      </c>
      <c r="H138" s="186">
        <v>57.96</v>
      </c>
      <c r="I138" s="187"/>
      <c r="J138" s="188">
        <f>ROUND(I138*H138,2)</f>
        <v>0</v>
      </c>
      <c r="K138" s="184" t="s">
        <v>167</v>
      </c>
      <c r="L138" s="41"/>
      <c r="M138" s="189" t="s">
        <v>5</v>
      </c>
      <c r="N138" s="190" t="s">
        <v>43</v>
      </c>
      <c r="O138" s="42"/>
      <c r="P138" s="191">
        <f>O138*H138</f>
        <v>0</v>
      </c>
      <c r="Q138" s="191">
        <v>0</v>
      </c>
      <c r="R138" s="191">
        <f>Q138*H138</f>
        <v>0</v>
      </c>
      <c r="S138" s="191">
        <v>0</v>
      </c>
      <c r="T138" s="192">
        <f>S138*H138</f>
        <v>0</v>
      </c>
      <c r="AR138" s="24" t="s">
        <v>168</v>
      </c>
      <c r="AT138" s="24" t="s">
        <v>163</v>
      </c>
      <c r="AU138" s="24" t="s">
        <v>83</v>
      </c>
      <c r="AY138" s="24" t="s">
        <v>161</v>
      </c>
      <c r="BE138" s="193">
        <f>IF(N138="základní",J138,0)</f>
        <v>0</v>
      </c>
      <c r="BF138" s="193">
        <f>IF(N138="snížená",J138,0)</f>
        <v>0</v>
      </c>
      <c r="BG138" s="193">
        <f>IF(N138="zákl. přenesená",J138,0)</f>
        <v>0</v>
      </c>
      <c r="BH138" s="193">
        <f>IF(N138="sníž. přenesená",J138,0)</f>
        <v>0</v>
      </c>
      <c r="BI138" s="193">
        <f>IF(N138="nulová",J138,0)</f>
        <v>0</v>
      </c>
      <c r="BJ138" s="24" t="s">
        <v>80</v>
      </c>
      <c r="BK138" s="193">
        <f>ROUND(I138*H138,2)</f>
        <v>0</v>
      </c>
      <c r="BL138" s="24" t="s">
        <v>168</v>
      </c>
      <c r="BM138" s="24" t="s">
        <v>1514</v>
      </c>
    </row>
    <row r="139" spans="2:65" s="1" customFormat="1" ht="175.5">
      <c r="B139" s="41"/>
      <c r="D139" s="194" t="s">
        <v>170</v>
      </c>
      <c r="F139" s="195" t="s">
        <v>806</v>
      </c>
      <c r="I139" s="196"/>
      <c r="L139" s="41"/>
      <c r="M139" s="197"/>
      <c r="N139" s="42"/>
      <c r="O139" s="42"/>
      <c r="P139" s="42"/>
      <c r="Q139" s="42"/>
      <c r="R139" s="42"/>
      <c r="S139" s="42"/>
      <c r="T139" s="70"/>
      <c r="AT139" s="24" t="s">
        <v>170</v>
      </c>
      <c r="AU139" s="24" t="s">
        <v>83</v>
      </c>
    </row>
    <row r="140" spans="2:65" s="12" customFormat="1" ht="13.5">
      <c r="B140" s="198"/>
      <c r="D140" s="199" t="s">
        <v>172</v>
      </c>
      <c r="E140" s="200" t="s">
        <v>5</v>
      </c>
      <c r="F140" s="201" t="s">
        <v>1515</v>
      </c>
      <c r="H140" s="202">
        <v>57.96</v>
      </c>
      <c r="I140" s="203"/>
      <c r="L140" s="198"/>
      <c r="M140" s="204"/>
      <c r="N140" s="205"/>
      <c r="O140" s="205"/>
      <c r="P140" s="205"/>
      <c r="Q140" s="205"/>
      <c r="R140" s="205"/>
      <c r="S140" s="205"/>
      <c r="T140" s="206"/>
      <c r="AT140" s="207" t="s">
        <v>172</v>
      </c>
      <c r="AU140" s="207" t="s">
        <v>83</v>
      </c>
      <c r="AV140" s="12" t="s">
        <v>83</v>
      </c>
      <c r="AW140" s="12" t="s">
        <v>35</v>
      </c>
      <c r="AX140" s="12" t="s">
        <v>80</v>
      </c>
      <c r="AY140" s="207" t="s">
        <v>161</v>
      </c>
    </row>
    <row r="141" spans="2:65" s="1" customFormat="1" ht="44.25" customHeight="1">
      <c r="B141" s="181"/>
      <c r="C141" s="182" t="s">
        <v>254</v>
      </c>
      <c r="D141" s="182" t="s">
        <v>163</v>
      </c>
      <c r="E141" s="183" t="s">
        <v>810</v>
      </c>
      <c r="F141" s="184" t="s">
        <v>811</v>
      </c>
      <c r="G141" s="185" t="s">
        <v>189</v>
      </c>
      <c r="H141" s="186">
        <v>24.84</v>
      </c>
      <c r="I141" s="187"/>
      <c r="J141" s="188">
        <f>ROUND(I141*H141,2)</f>
        <v>0</v>
      </c>
      <c r="K141" s="184" t="s">
        <v>167</v>
      </c>
      <c r="L141" s="41"/>
      <c r="M141" s="189" t="s">
        <v>5</v>
      </c>
      <c r="N141" s="190" t="s">
        <v>43</v>
      </c>
      <c r="O141" s="42"/>
      <c r="P141" s="191">
        <f>O141*H141</f>
        <v>0</v>
      </c>
      <c r="Q141" s="191">
        <v>0</v>
      </c>
      <c r="R141" s="191">
        <f>Q141*H141</f>
        <v>0</v>
      </c>
      <c r="S141" s="191">
        <v>0</v>
      </c>
      <c r="T141" s="192">
        <f>S141*H141</f>
        <v>0</v>
      </c>
      <c r="AR141" s="24" t="s">
        <v>168</v>
      </c>
      <c r="AT141" s="24" t="s">
        <v>163</v>
      </c>
      <c r="AU141" s="24" t="s">
        <v>83</v>
      </c>
      <c r="AY141" s="24" t="s">
        <v>161</v>
      </c>
      <c r="BE141" s="193">
        <f>IF(N141="základní",J141,0)</f>
        <v>0</v>
      </c>
      <c r="BF141" s="193">
        <f>IF(N141="snížená",J141,0)</f>
        <v>0</v>
      </c>
      <c r="BG141" s="193">
        <f>IF(N141="zákl. přenesená",J141,0)</f>
        <v>0</v>
      </c>
      <c r="BH141" s="193">
        <f>IF(N141="sníž. přenesená",J141,0)</f>
        <v>0</v>
      </c>
      <c r="BI141" s="193">
        <f>IF(N141="nulová",J141,0)</f>
        <v>0</v>
      </c>
      <c r="BJ141" s="24" t="s">
        <v>80</v>
      </c>
      <c r="BK141" s="193">
        <f>ROUND(I141*H141,2)</f>
        <v>0</v>
      </c>
      <c r="BL141" s="24" t="s">
        <v>168</v>
      </c>
      <c r="BM141" s="24" t="s">
        <v>1516</v>
      </c>
    </row>
    <row r="142" spans="2:65" s="1" customFormat="1" ht="108">
      <c r="B142" s="41"/>
      <c r="D142" s="194" t="s">
        <v>170</v>
      </c>
      <c r="F142" s="195" t="s">
        <v>813</v>
      </c>
      <c r="I142" s="196"/>
      <c r="L142" s="41"/>
      <c r="M142" s="197"/>
      <c r="N142" s="42"/>
      <c r="O142" s="42"/>
      <c r="P142" s="42"/>
      <c r="Q142" s="42"/>
      <c r="R142" s="42"/>
      <c r="S142" s="42"/>
      <c r="T142" s="70"/>
      <c r="AT142" s="24" t="s">
        <v>170</v>
      </c>
      <c r="AU142" s="24" t="s">
        <v>83</v>
      </c>
    </row>
    <row r="143" spans="2:65" s="12" customFormat="1" ht="13.5">
      <c r="B143" s="198"/>
      <c r="D143" s="194" t="s">
        <v>172</v>
      </c>
      <c r="E143" s="207" t="s">
        <v>5</v>
      </c>
      <c r="F143" s="208" t="s">
        <v>1517</v>
      </c>
      <c r="H143" s="209">
        <v>24.84</v>
      </c>
      <c r="I143" s="203"/>
      <c r="L143" s="198"/>
      <c r="M143" s="204"/>
      <c r="N143" s="205"/>
      <c r="O143" s="205"/>
      <c r="P143" s="205"/>
      <c r="Q143" s="205"/>
      <c r="R143" s="205"/>
      <c r="S143" s="205"/>
      <c r="T143" s="206"/>
      <c r="AT143" s="207" t="s">
        <v>172</v>
      </c>
      <c r="AU143" s="207" t="s">
        <v>83</v>
      </c>
      <c r="AV143" s="12" t="s">
        <v>83</v>
      </c>
      <c r="AW143" s="12" t="s">
        <v>35</v>
      </c>
      <c r="AX143" s="12" t="s">
        <v>72</v>
      </c>
      <c r="AY143" s="207" t="s">
        <v>161</v>
      </c>
    </row>
    <row r="144" spans="2:65" s="14" customFormat="1" ht="13.5">
      <c r="B144" s="218"/>
      <c r="D144" s="199" t="s">
        <v>172</v>
      </c>
      <c r="E144" s="219" t="s">
        <v>5</v>
      </c>
      <c r="F144" s="220" t="s">
        <v>1337</v>
      </c>
      <c r="H144" s="221">
        <v>24.84</v>
      </c>
      <c r="I144" s="222"/>
      <c r="L144" s="218"/>
      <c r="M144" s="223"/>
      <c r="N144" s="224"/>
      <c r="O144" s="224"/>
      <c r="P144" s="224"/>
      <c r="Q144" s="224"/>
      <c r="R144" s="224"/>
      <c r="S144" s="224"/>
      <c r="T144" s="225"/>
      <c r="AT144" s="226" t="s">
        <v>172</v>
      </c>
      <c r="AU144" s="226" t="s">
        <v>83</v>
      </c>
      <c r="AV144" s="14" t="s">
        <v>168</v>
      </c>
      <c r="AW144" s="14" t="s">
        <v>35</v>
      </c>
      <c r="AX144" s="14" t="s">
        <v>80</v>
      </c>
      <c r="AY144" s="226" t="s">
        <v>161</v>
      </c>
    </row>
    <row r="145" spans="2:65" s="1" customFormat="1" ht="22.5" customHeight="1">
      <c r="B145" s="181"/>
      <c r="C145" s="227" t="s">
        <v>11</v>
      </c>
      <c r="D145" s="227" t="s">
        <v>297</v>
      </c>
      <c r="E145" s="228" t="s">
        <v>815</v>
      </c>
      <c r="F145" s="229" t="s">
        <v>816</v>
      </c>
      <c r="G145" s="230" t="s">
        <v>277</v>
      </c>
      <c r="H145" s="231">
        <v>49.68</v>
      </c>
      <c r="I145" s="232"/>
      <c r="J145" s="233">
        <f>ROUND(I145*H145,2)</f>
        <v>0</v>
      </c>
      <c r="K145" s="229" t="s">
        <v>167</v>
      </c>
      <c r="L145" s="234"/>
      <c r="M145" s="235" t="s">
        <v>5</v>
      </c>
      <c r="N145" s="236" t="s">
        <v>43</v>
      </c>
      <c r="O145" s="42"/>
      <c r="P145" s="191">
        <f>O145*H145</f>
        <v>0</v>
      </c>
      <c r="Q145" s="191">
        <v>1</v>
      </c>
      <c r="R145" s="191">
        <f>Q145*H145</f>
        <v>49.68</v>
      </c>
      <c r="S145" s="191">
        <v>0</v>
      </c>
      <c r="T145" s="192">
        <f>S145*H145</f>
        <v>0</v>
      </c>
      <c r="AR145" s="24" t="s">
        <v>222</v>
      </c>
      <c r="AT145" s="24" t="s">
        <v>297</v>
      </c>
      <c r="AU145" s="24" t="s">
        <v>83</v>
      </c>
      <c r="AY145" s="24" t="s">
        <v>161</v>
      </c>
      <c r="BE145" s="193">
        <f>IF(N145="základní",J145,0)</f>
        <v>0</v>
      </c>
      <c r="BF145" s="193">
        <f>IF(N145="snížená",J145,0)</f>
        <v>0</v>
      </c>
      <c r="BG145" s="193">
        <f>IF(N145="zákl. přenesená",J145,0)</f>
        <v>0</v>
      </c>
      <c r="BH145" s="193">
        <f>IF(N145="sníž. přenesená",J145,0)</f>
        <v>0</v>
      </c>
      <c r="BI145" s="193">
        <f>IF(N145="nulová",J145,0)</f>
        <v>0</v>
      </c>
      <c r="BJ145" s="24" t="s">
        <v>80</v>
      </c>
      <c r="BK145" s="193">
        <f>ROUND(I145*H145,2)</f>
        <v>0</v>
      </c>
      <c r="BL145" s="24" t="s">
        <v>168</v>
      </c>
      <c r="BM145" s="24" t="s">
        <v>1518</v>
      </c>
    </row>
    <row r="146" spans="2:65" s="12" customFormat="1" ht="13.5">
      <c r="B146" s="198"/>
      <c r="D146" s="194" t="s">
        <v>172</v>
      </c>
      <c r="E146" s="207" t="s">
        <v>5</v>
      </c>
      <c r="F146" s="208" t="s">
        <v>1517</v>
      </c>
      <c r="H146" s="209">
        <v>24.84</v>
      </c>
      <c r="I146" s="203"/>
      <c r="L146" s="198"/>
      <c r="M146" s="204"/>
      <c r="N146" s="205"/>
      <c r="O146" s="205"/>
      <c r="P146" s="205"/>
      <c r="Q146" s="205"/>
      <c r="R146" s="205"/>
      <c r="S146" s="205"/>
      <c r="T146" s="206"/>
      <c r="AT146" s="207" t="s">
        <v>172</v>
      </c>
      <c r="AU146" s="207" t="s">
        <v>83</v>
      </c>
      <c r="AV146" s="12" t="s">
        <v>83</v>
      </c>
      <c r="AW146" s="12" t="s">
        <v>35</v>
      </c>
      <c r="AX146" s="12" t="s">
        <v>72</v>
      </c>
      <c r="AY146" s="207" t="s">
        <v>161</v>
      </c>
    </row>
    <row r="147" spans="2:65" s="14" customFormat="1" ht="13.5">
      <c r="B147" s="218"/>
      <c r="D147" s="194" t="s">
        <v>172</v>
      </c>
      <c r="E147" s="237" t="s">
        <v>5</v>
      </c>
      <c r="F147" s="238" t="s">
        <v>1337</v>
      </c>
      <c r="H147" s="239">
        <v>24.84</v>
      </c>
      <c r="I147" s="222"/>
      <c r="L147" s="218"/>
      <c r="M147" s="223"/>
      <c r="N147" s="224"/>
      <c r="O147" s="224"/>
      <c r="P147" s="224"/>
      <c r="Q147" s="224"/>
      <c r="R147" s="224"/>
      <c r="S147" s="224"/>
      <c r="T147" s="225"/>
      <c r="AT147" s="226" t="s">
        <v>172</v>
      </c>
      <c r="AU147" s="226" t="s">
        <v>83</v>
      </c>
      <c r="AV147" s="14" t="s">
        <v>168</v>
      </c>
      <c r="AW147" s="14" t="s">
        <v>35</v>
      </c>
      <c r="AX147" s="14" t="s">
        <v>80</v>
      </c>
      <c r="AY147" s="226" t="s">
        <v>161</v>
      </c>
    </row>
    <row r="148" spans="2:65" s="12" customFormat="1" ht="13.5">
      <c r="B148" s="198"/>
      <c r="D148" s="194" t="s">
        <v>172</v>
      </c>
      <c r="F148" s="208" t="s">
        <v>1519</v>
      </c>
      <c r="H148" s="209">
        <v>49.68</v>
      </c>
      <c r="I148" s="203"/>
      <c r="L148" s="198"/>
      <c r="M148" s="204"/>
      <c r="N148" s="205"/>
      <c r="O148" s="205"/>
      <c r="P148" s="205"/>
      <c r="Q148" s="205"/>
      <c r="R148" s="205"/>
      <c r="S148" s="205"/>
      <c r="T148" s="206"/>
      <c r="AT148" s="207" t="s">
        <v>172</v>
      </c>
      <c r="AU148" s="207" t="s">
        <v>83</v>
      </c>
      <c r="AV148" s="12" t="s">
        <v>83</v>
      </c>
      <c r="AW148" s="12" t="s">
        <v>6</v>
      </c>
      <c r="AX148" s="12" t="s">
        <v>80</v>
      </c>
      <c r="AY148" s="207" t="s">
        <v>161</v>
      </c>
    </row>
    <row r="149" spans="2:65" s="11" customFormat="1" ht="29.85" customHeight="1">
      <c r="B149" s="167"/>
      <c r="D149" s="178" t="s">
        <v>71</v>
      </c>
      <c r="E149" s="179" t="s">
        <v>168</v>
      </c>
      <c r="F149" s="179" t="s">
        <v>359</v>
      </c>
      <c r="I149" s="170"/>
      <c r="J149" s="180">
        <f>BK149</f>
        <v>0</v>
      </c>
      <c r="L149" s="167"/>
      <c r="M149" s="172"/>
      <c r="N149" s="173"/>
      <c r="O149" s="173"/>
      <c r="P149" s="174">
        <f>SUM(P150:P152)</f>
        <v>0</v>
      </c>
      <c r="Q149" s="173"/>
      <c r="R149" s="174">
        <f>SUM(R150:R152)</f>
        <v>0</v>
      </c>
      <c r="S149" s="173"/>
      <c r="T149" s="175">
        <f>SUM(T150:T152)</f>
        <v>0</v>
      </c>
      <c r="AR149" s="168" t="s">
        <v>80</v>
      </c>
      <c r="AT149" s="176" t="s">
        <v>71</v>
      </c>
      <c r="AU149" s="176" t="s">
        <v>80</v>
      </c>
      <c r="AY149" s="168" t="s">
        <v>161</v>
      </c>
      <c r="BK149" s="177">
        <f>SUM(BK150:BK152)</f>
        <v>0</v>
      </c>
    </row>
    <row r="150" spans="2:65" s="1" customFormat="1" ht="31.5" customHeight="1">
      <c r="B150" s="181"/>
      <c r="C150" s="182" t="s">
        <v>274</v>
      </c>
      <c r="D150" s="182" t="s">
        <v>163</v>
      </c>
      <c r="E150" s="183" t="s">
        <v>826</v>
      </c>
      <c r="F150" s="184" t="s">
        <v>827</v>
      </c>
      <c r="G150" s="185" t="s">
        <v>189</v>
      </c>
      <c r="H150" s="186">
        <v>5.52</v>
      </c>
      <c r="I150" s="187"/>
      <c r="J150" s="188">
        <f>ROUND(I150*H150,2)</f>
        <v>0</v>
      </c>
      <c r="K150" s="184" t="s">
        <v>167</v>
      </c>
      <c r="L150" s="41"/>
      <c r="M150" s="189" t="s">
        <v>5</v>
      </c>
      <c r="N150" s="190" t="s">
        <v>43</v>
      </c>
      <c r="O150" s="42"/>
      <c r="P150" s="191">
        <f>O150*H150</f>
        <v>0</v>
      </c>
      <c r="Q150" s="191">
        <v>0</v>
      </c>
      <c r="R150" s="191">
        <f>Q150*H150</f>
        <v>0</v>
      </c>
      <c r="S150" s="191">
        <v>0</v>
      </c>
      <c r="T150" s="192">
        <f>S150*H150</f>
        <v>0</v>
      </c>
      <c r="AR150" s="24" t="s">
        <v>168</v>
      </c>
      <c r="AT150" s="24" t="s">
        <v>163</v>
      </c>
      <c r="AU150" s="24" t="s">
        <v>83</v>
      </c>
      <c r="AY150" s="24" t="s">
        <v>161</v>
      </c>
      <c r="BE150" s="193">
        <f>IF(N150="základní",J150,0)</f>
        <v>0</v>
      </c>
      <c r="BF150" s="193">
        <f>IF(N150="snížená",J150,0)</f>
        <v>0</v>
      </c>
      <c r="BG150" s="193">
        <f>IF(N150="zákl. přenesená",J150,0)</f>
        <v>0</v>
      </c>
      <c r="BH150" s="193">
        <f>IF(N150="sníž. přenesená",J150,0)</f>
        <v>0</v>
      </c>
      <c r="BI150" s="193">
        <f>IF(N150="nulová",J150,0)</f>
        <v>0</v>
      </c>
      <c r="BJ150" s="24" t="s">
        <v>80</v>
      </c>
      <c r="BK150" s="193">
        <f>ROUND(I150*H150,2)</f>
        <v>0</v>
      </c>
      <c r="BL150" s="24" t="s">
        <v>168</v>
      </c>
      <c r="BM150" s="24" t="s">
        <v>1520</v>
      </c>
    </row>
    <row r="151" spans="2:65" s="1" customFormat="1" ht="54">
      <c r="B151" s="41"/>
      <c r="D151" s="194" t="s">
        <v>170</v>
      </c>
      <c r="F151" s="195" t="s">
        <v>824</v>
      </c>
      <c r="I151" s="196"/>
      <c r="L151" s="41"/>
      <c r="M151" s="197"/>
      <c r="N151" s="42"/>
      <c r="O151" s="42"/>
      <c r="P151" s="42"/>
      <c r="Q151" s="42"/>
      <c r="R151" s="42"/>
      <c r="S151" s="42"/>
      <c r="T151" s="70"/>
      <c r="AT151" s="24" t="s">
        <v>170</v>
      </c>
      <c r="AU151" s="24" t="s">
        <v>83</v>
      </c>
    </row>
    <row r="152" spans="2:65" s="12" customFormat="1" ht="13.5">
      <c r="B152" s="198"/>
      <c r="D152" s="194" t="s">
        <v>172</v>
      </c>
      <c r="E152" s="207" t="s">
        <v>5</v>
      </c>
      <c r="F152" s="208" t="s">
        <v>1521</v>
      </c>
      <c r="H152" s="209">
        <v>5.52</v>
      </c>
      <c r="I152" s="203"/>
      <c r="L152" s="198"/>
      <c r="M152" s="204"/>
      <c r="N152" s="205"/>
      <c r="O152" s="205"/>
      <c r="P152" s="205"/>
      <c r="Q152" s="205"/>
      <c r="R152" s="205"/>
      <c r="S152" s="205"/>
      <c r="T152" s="206"/>
      <c r="AT152" s="207" t="s">
        <v>172</v>
      </c>
      <c r="AU152" s="207" t="s">
        <v>83</v>
      </c>
      <c r="AV152" s="12" t="s">
        <v>83</v>
      </c>
      <c r="AW152" s="12" t="s">
        <v>35</v>
      </c>
      <c r="AX152" s="12" t="s">
        <v>80</v>
      </c>
      <c r="AY152" s="207" t="s">
        <v>161</v>
      </c>
    </row>
    <row r="153" spans="2:65" s="11" customFormat="1" ht="29.85" customHeight="1">
      <c r="B153" s="167"/>
      <c r="D153" s="178" t="s">
        <v>71</v>
      </c>
      <c r="E153" s="179" t="s">
        <v>222</v>
      </c>
      <c r="F153" s="179" t="s">
        <v>470</v>
      </c>
      <c r="I153" s="170"/>
      <c r="J153" s="180">
        <f>BK153</f>
        <v>0</v>
      </c>
      <c r="L153" s="167"/>
      <c r="M153" s="172"/>
      <c r="N153" s="173"/>
      <c r="O153" s="173"/>
      <c r="P153" s="174">
        <f>SUM(P154:P174)</f>
        <v>0</v>
      </c>
      <c r="Q153" s="173"/>
      <c r="R153" s="174">
        <f>SUM(R154:R174)</f>
        <v>2.9402999999999999E-2</v>
      </c>
      <c r="S153" s="173"/>
      <c r="T153" s="175">
        <f>SUM(T154:T174)</f>
        <v>0</v>
      </c>
      <c r="AR153" s="168" t="s">
        <v>80</v>
      </c>
      <c r="AT153" s="176" t="s">
        <v>71</v>
      </c>
      <c r="AU153" s="176" t="s">
        <v>80</v>
      </c>
      <c r="AY153" s="168" t="s">
        <v>161</v>
      </c>
      <c r="BK153" s="177">
        <f>SUM(BK154:BK174)</f>
        <v>0</v>
      </c>
    </row>
    <row r="154" spans="2:65" s="1" customFormat="1" ht="31.5" customHeight="1">
      <c r="B154" s="181"/>
      <c r="C154" s="182" t="s">
        <v>280</v>
      </c>
      <c r="D154" s="182" t="s">
        <v>163</v>
      </c>
      <c r="E154" s="183" t="s">
        <v>1522</v>
      </c>
      <c r="F154" s="184" t="s">
        <v>1523</v>
      </c>
      <c r="G154" s="185" t="s">
        <v>183</v>
      </c>
      <c r="H154" s="186">
        <v>69</v>
      </c>
      <c r="I154" s="187"/>
      <c r="J154" s="188">
        <f>ROUND(I154*H154,2)</f>
        <v>0</v>
      </c>
      <c r="K154" s="184" t="s">
        <v>167</v>
      </c>
      <c r="L154" s="41"/>
      <c r="M154" s="189" t="s">
        <v>5</v>
      </c>
      <c r="N154" s="190" t="s">
        <v>43</v>
      </c>
      <c r="O154" s="42"/>
      <c r="P154" s="191">
        <f>O154*H154</f>
        <v>0</v>
      </c>
      <c r="Q154" s="191">
        <v>0</v>
      </c>
      <c r="R154" s="191">
        <f>Q154*H154</f>
        <v>0</v>
      </c>
      <c r="S154" s="191">
        <v>0</v>
      </c>
      <c r="T154" s="192">
        <f>S154*H154</f>
        <v>0</v>
      </c>
      <c r="AR154" s="24" t="s">
        <v>168</v>
      </c>
      <c r="AT154" s="24" t="s">
        <v>163</v>
      </c>
      <c r="AU154" s="24" t="s">
        <v>83</v>
      </c>
      <c r="AY154" s="24" t="s">
        <v>161</v>
      </c>
      <c r="BE154" s="193">
        <f>IF(N154="základní",J154,0)</f>
        <v>0</v>
      </c>
      <c r="BF154" s="193">
        <f>IF(N154="snížená",J154,0)</f>
        <v>0</v>
      </c>
      <c r="BG154" s="193">
        <f>IF(N154="zákl. přenesená",J154,0)</f>
        <v>0</v>
      </c>
      <c r="BH154" s="193">
        <f>IF(N154="sníž. přenesená",J154,0)</f>
        <v>0</v>
      </c>
      <c r="BI154" s="193">
        <f>IF(N154="nulová",J154,0)</f>
        <v>0</v>
      </c>
      <c r="BJ154" s="24" t="s">
        <v>80</v>
      </c>
      <c r="BK154" s="193">
        <f>ROUND(I154*H154,2)</f>
        <v>0</v>
      </c>
      <c r="BL154" s="24" t="s">
        <v>168</v>
      </c>
      <c r="BM154" s="24" t="s">
        <v>1524</v>
      </c>
    </row>
    <row r="155" spans="2:65" s="1" customFormat="1" ht="67.5">
      <c r="B155" s="41"/>
      <c r="D155" s="194" t="s">
        <v>170</v>
      </c>
      <c r="F155" s="195" t="s">
        <v>1413</v>
      </c>
      <c r="I155" s="196"/>
      <c r="L155" s="41"/>
      <c r="M155" s="197"/>
      <c r="N155" s="42"/>
      <c r="O155" s="42"/>
      <c r="P155" s="42"/>
      <c r="Q155" s="42"/>
      <c r="R155" s="42"/>
      <c r="S155" s="42"/>
      <c r="T155" s="70"/>
      <c r="AT155" s="24" t="s">
        <v>170</v>
      </c>
      <c r="AU155" s="24" t="s">
        <v>83</v>
      </c>
    </row>
    <row r="156" spans="2:65" s="12" customFormat="1" ht="13.5">
      <c r="B156" s="198"/>
      <c r="D156" s="199" t="s">
        <v>172</v>
      </c>
      <c r="E156" s="200" t="s">
        <v>5</v>
      </c>
      <c r="F156" s="201" t="s">
        <v>1525</v>
      </c>
      <c r="H156" s="202">
        <v>69</v>
      </c>
      <c r="I156" s="203"/>
      <c r="L156" s="198"/>
      <c r="M156" s="204"/>
      <c r="N156" s="205"/>
      <c r="O156" s="205"/>
      <c r="P156" s="205"/>
      <c r="Q156" s="205"/>
      <c r="R156" s="205"/>
      <c r="S156" s="205"/>
      <c r="T156" s="206"/>
      <c r="AT156" s="207" t="s">
        <v>172</v>
      </c>
      <c r="AU156" s="207" t="s">
        <v>83</v>
      </c>
      <c r="AV156" s="12" t="s">
        <v>83</v>
      </c>
      <c r="AW156" s="12" t="s">
        <v>35</v>
      </c>
      <c r="AX156" s="12" t="s">
        <v>80</v>
      </c>
      <c r="AY156" s="207" t="s">
        <v>161</v>
      </c>
    </row>
    <row r="157" spans="2:65" s="1" customFormat="1" ht="22.5" customHeight="1">
      <c r="B157" s="181"/>
      <c r="C157" s="227" t="s">
        <v>286</v>
      </c>
      <c r="D157" s="227" t="s">
        <v>297</v>
      </c>
      <c r="E157" s="228" t="s">
        <v>1526</v>
      </c>
      <c r="F157" s="229" t="s">
        <v>1527</v>
      </c>
      <c r="G157" s="230" t="s">
        <v>183</v>
      </c>
      <c r="H157" s="231">
        <v>75.900000000000006</v>
      </c>
      <c r="I157" s="232"/>
      <c r="J157" s="233">
        <f>ROUND(I157*H157,2)</f>
        <v>0</v>
      </c>
      <c r="K157" s="229" t="s">
        <v>167</v>
      </c>
      <c r="L157" s="234"/>
      <c r="M157" s="235" t="s">
        <v>5</v>
      </c>
      <c r="N157" s="236" t="s">
        <v>43</v>
      </c>
      <c r="O157" s="42"/>
      <c r="P157" s="191">
        <f>O157*H157</f>
        <v>0</v>
      </c>
      <c r="Q157" s="191">
        <v>2.7E-4</v>
      </c>
      <c r="R157" s="191">
        <f>Q157*H157</f>
        <v>2.0493000000000001E-2</v>
      </c>
      <c r="S157" s="191">
        <v>0</v>
      </c>
      <c r="T157" s="192">
        <f>S157*H157</f>
        <v>0</v>
      </c>
      <c r="AR157" s="24" t="s">
        <v>222</v>
      </c>
      <c r="AT157" s="24" t="s">
        <v>297</v>
      </c>
      <c r="AU157" s="24" t="s">
        <v>83</v>
      </c>
      <c r="AY157" s="24" t="s">
        <v>161</v>
      </c>
      <c r="BE157" s="193">
        <f>IF(N157="základní",J157,0)</f>
        <v>0</v>
      </c>
      <c r="BF157" s="193">
        <f>IF(N157="snížená",J157,0)</f>
        <v>0</v>
      </c>
      <c r="BG157" s="193">
        <f>IF(N157="zákl. přenesená",J157,0)</f>
        <v>0</v>
      </c>
      <c r="BH157" s="193">
        <f>IF(N157="sníž. přenesená",J157,0)</f>
        <v>0</v>
      </c>
      <c r="BI157" s="193">
        <f>IF(N157="nulová",J157,0)</f>
        <v>0</v>
      </c>
      <c r="BJ157" s="24" t="s">
        <v>80</v>
      </c>
      <c r="BK157" s="193">
        <f>ROUND(I157*H157,2)</f>
        <v>0</v>
      </c>
      <c r="BL157" s="24" t="s">
        <v>168</v>
      </c>
      <c r="BM157" s="24" t="s">
        <v>1528</v>
      </c>
    </row>
    <row r="158" spans="2:65" s="12" customFormat="1" ht="13.5">
      <c r="B158" s="198"/>
      <c r="D158" s="199" t="s">
        <v>172</v>
      </c>
      <c r="E158" s="200" t="s">
        <v>5</v>
      </c>
      <c r="F158" s="201" t="s">
        <v>1529</v>
      </c>
      <c r="H158" s="202">
        <v>75.900000000000006</v>
      </c>
      <c r="I158" s="203"/>
      <c r="L158" s="198"/>
      <c r="M158" s="204"/>
      <c r="N158" s="205"/>
      <c r="O158" s="205"/>
      <c r="P158" s="205"/>
      <c r="Q158" s="205"/>
      <c r="R158" s="205"/>
      <c r="S158" s="205"/>
      <c r="T158" s="206"/>
      <c r="AT158" s="207" t="s">
        <v>172</v>
      </c>
      <c r="AU158" s="207" t="s">
        <v>83</v>
      </c>
      <c r="AV158" s="12" t="s">
        <v>83</v>
      </c>
      <c r="AW158" s="12" t="s">
        <v>35</v>
      </c>
      <c r="AX158" s="12" t="s">
        <v>80</v>
      </c>
      <c r="AY158" s="207" t="s">
        <v>161</v>
      </c>
    </row>
    <row r="159" spans="2:65" s="1" customFormat="1" ht="31.5" customHeight="1">
      <c r="B159" s="181"/>
      <c r="C159" s="182" t="s">
        <v>291</v>
      </c>
      <c r="D159" s="182" t="s">
        <v>163</v>
      </c>
      <c r="E159" s="183" t="s">
        <v>1530</v>
      </c>
      <c r="F159" s="184" t="s">
        <v>1531</v>
      </c>
      <c r="G159" s="185" t="s">
        <v>338</v>
      </c>
      <c r="H159" s="186">
        <v>9</v>
      </c>
      <c r="I159" s="187"/>
      <c r="J159" s="188">
        <f>ROUND(I159*H159,2)</f>
        <v>0</v>
      </c>
      <c r="K159" s="184" t="s">
        <v>167</v>
      </c>
      <c r="L159" s="41"/>
      <c r="M159" s="189" t="s">
        <v>5</v>
      </c>
      <c r="N159" s="190" t="s">
        <v>43</v>
      </c>
      <c r="O159" s="42"/>
      <c r="P159" s="191">
        <f>O159*H159</f>
        <v>0</v>
      </c>
      <c r="Q159" s="191">
        <v>0</v>
      </c>
      <c r="R159" s="191">
        <f>Q159*H159</f>
        <v>0</v>
      </c>
      <c r="S159" s="191">
        <v>0</v>
      </c>
      <c r="T159" s="192">
        <f>S159*H159</f>
        <v>0</v>
      </c>
      <c r="AR159" s="24" t="s">
        <v>168</v>
      </c>
      <c r="AT159" s="24" t="s">
        <v>163</v>
      </c>
      <c r="AU159" s="24" t="s">
        <v>83</v>
      </c>
      <c r="AY159" s="24" t="s">
        <v>161</v>
      </c>
      <c r="BE159" s="193">
        <f>IF(N159="základní",J159,0)</f>
        <v>0</v>
      </c>
      <c r="BF159" s="193">
        <f>IF(N159="snížená",J159,0)</f>
        <v>0</v>
      </c>
      <c r="BG159" s="193">
        <f>IF(N159="zákl. přenesená",J159,0)</f>
        <v>0</v>
      </c>
      <c r="BH159" s="193">
        <f>IF(N159="sníž. přenesená",J159,0)</f>
        <v>0</v>
      </c>
      <c r="BI159" s="193">
        <f>IF(N159="nulová",J159,0)</f>
        <v>0</v>
      </c>
      <c r="BJ159" s="24" t="s">
        <v>80</v>
      </c>
      <c r="BK159" s="193">
        <f>ROUND(I159*H159,2)</f>
        <v>0</v>
      </c>
      <c r="BL159" s="24" t="s">
        <v>168</v>
      </c>
      <c r="BM159" s="24" t="s">
        <v>1532</v>
      </c>
    </row>
    <row r="160" spans="2:65" s="1" customFormat="1" ht="40.5">
      <c r="B160" s="41"/>
      <c r="D160" s="194" t="s">
        <v>170</v>
      </c>
      <c r="F160" s="195" t="s">
        <v>1533</v>
      </c>
      <c r="I160" s="196"/>
      <c r="L160" s="41"/>
      <c r="M160" s="197"/>
      <c r="N160" s="42"/>
      <c r="O160" s="42"/>
      <c r="P160" s="42"/>
      <c r="Q160" s="42"/>
      <c r="R160" s="42"/>
      <c r="S160" s="42"/>
      <c r="T160" s="70"/>
      <c r="AT160" s="24" t="s">
        <v>170</v>
      </c>
      <c r="AU160" s="24" t="s">
        <v>83</v>
      </c>
    </row>
    <row r="161" spans="2:65" s="12" customFormat="1" ht="13.5">
      <c r="B161" s="198"/>
      <c r="D161" s="199" t="s">
        <v>172</v>
      </c>
      <c r="E161" s="200" t="s">
        <v>5</v>
      </c>
      <c r="F161" s="201" t="s">
        <v>1430</v>
      </c>
      <c r="H161" s="202">
        <v>9</v>
      </c>
      <c r="I161" s="203"/>
      <c r="L161" s="198"/>
      <c r="M161" s="204"/>
      <c r="N161" s="205"/>
      <c r="O161" s="205"/>
      <c r="P161" s="205"/>
      <c r="Q161" s="205"/>
      <c r="R161" s="205"/>
      <c r="S161" s="205"/>
      <c r="T161" s="206"/>
      <c r="AT161" s="207" t="s">
        <v>172</v>
      </c>
      <c r="AU161" s="207" t="s">
        <v>83</v>
      </c>
      <c r="AV161" s="12" t="s">
        <v>83</v>
      </c>
      <c r="AW161" s="12" t="s">
        <v>35</v>
      </c>
      <c r="AX161" s="12" t="s">
        <v>80</v>
      </c>
      <c r="AY161" s="207" t="s">
        <v>161</v>
      </c>
    </row>
    <row r="162" spans="2:65" s="1" customFormat="1" ht="22.5" customHeight="1">
      <c r="B162" s="181"/>
      <c r="C162" s="227" t="s">
        <v>296</v>
      </c>
      <c r="D162" s="227" t="s">
        <v>297</v>
      </c>
      <c r="E162" s="228" t="s">
        <v>1534</v>
      </c>
      <c r="F162" s="229" t="s">
        <v>1535</v>
      </c>
      <c r="G162" s="230" t="s">
        <v>338</v>
      </c>
      <c r="H162" s="231">
        <v>9</v>
      </c>
      <c r="I162" s="232"/>
      <c r="J162" s="233">
        <f>ROUND(I162*H162,2)</f>
        <v>0</v>
      </c>
      <c r="K162" s="229" t="s">
        <v>167</v>
      </c>
      <c r="L162" s="234"/>
      <c r="M162" s="235" t="s">
        <v>5</v>
      </c>
      <c r="N162" s="236" t="s">
        <v>43</v>
      </c>
      <c r="O162" s="42"/>
      <c r="P162" s="191">
        <f>O162*H162</f>
        <v>0</v>
      </c>
      <c r="Q162" s="191">
        <v>6.0000000000000002E-5</v>
      </c>
      <c r="R162" s="191">
        <f>Q162*H162</f>
        <v>5.4000000000000001E-4</v>
      </c>
      <c r="S162" s="191">
        <v>0</v>
      </c>
      <c r="T162" s="192">
        <f>S162*H162</f>
        <v>0</v>
      </c>
      <c r="AR162" s="24" t="s">
        <v>222</v>
      </c>
      <c r="AT162" s="24" t="s">
        <v>297</v>
      </c>
      <c r="AU162" s="24" t="s">
        <v>83</v>
      </c>
      <c r="AY162" s="24" t="s">
        <v>161</v>
      </c>
      <c r="BE162" s="193">
        <f>IF(N162="základní",J162,0)</f>
        <v>0</v>
      </c>
      <c r="BF162" s="193">
        <f>IF(N162="snížená",J162,0)</f>
        <v>0</v>
      </c>
      <c r="BG162" s="193">
        <f>IF(N162="zákl. přenesená",J162,0)</f>
        <v>0</v>
      </c>
      <c r="BH162" s="193">
        <f>IF(N162="sníž. přenesená",J162,0)</f>
        <v>0</v>
      </c>
      <c r="BI162" s="193">
        <f>IF(N162="nulová",J162,0)</f>
        <v>0</v>
      </c>
      <c r="BJ162" s="24" t="s">
        <v>80</v>
      </c>
      <c r="BK162" s="193">
        <f>ROUND(I162*H162,2)</f>
        <v>0</v>
      </c>
      <c r="BL162" s="24" t="s">
        <v>168</v>
      </c>
      <c r="BM162" s="24" t="s">
        <v>1536</v>
      </c>
    </row>
    <row r="163" spans="2:65" s="12" customFormat="1" ht="13.5">
      <c r="B163" s="198"/>
      <c r="D163" s="199" t="s">
        <v>172</v>
      </c>
      <c r="E163" s="200" t="s">
        <v>5</v>
      </c>
      <c r="F163" s="201" t="s">
        <v>1430</v>
      </c>
      <c r="H163" s="202">
        <v>9</v>
      </c>
      <c r="I163" s="203"/>
      <c r="L163" s="198"/>
      <c r="M163" s="204"/>
      <c r="N163" s="205"/>
      <c r="O163" s="205"/>
      <c r="P163" s="205"/>
      <c r="Q163" s="205"/>
      <c r="R163" s="205"/>
      <c r="S163" s="205"/>
      <c r="T163" s="206"/>
      <c r="AT163" s="207" t="s">
        <v>172</v>
      </c>
      <c r="AU163" s="207" t="s">
        <v>83</v>
      </c>
      <c r="AV163" s="12" t="s">
        <v>83</v>
      </c>
      <c r="AW163" s="12" t="s">
        <v>35</v>
      </c>
      <c r="AX163" s="12" t="s">
        <v>80</v>
      </c>
      <c r="AY163" s="207" t="s">
        <v>161</v>
      </c>
    </row>
    <row r="164" spans="2:65" s="1" customFormat="1" ht="22.5" customHeight="1">
      <c r="B164" s="181"/>
      <c r="C164" s="182" t="s">
        <v>10</v>
      </c>
      <c r="D164" s="182" t="s">
        <v>163</v>
      </c>
      <c r="E164" s="183" t="s">
        <v>1537</v>
      </c>
      <c r="F164" s="184" t="s">
        <v>1538</v>
      </c>
      <c r="G164" s="185" t="s">
        <v>338</v>
      </c>
      <c r="H164" s="186">
        <v>9</v>
      </c>
      <c r="I164" s="187"/>
      <c r="J164" s="188">
        <f>ROUND(I164*H164,2)</f>
        <v>0</v>
      </c>
      <c r="K164" s="184" t="s">
        <v>167</v>
      </c>
      <c r="L164" s="41"/>
      <c r="M164" s="189" t="s">
        <v>5</v>
      </c>
      <c r="N164" s="190" t="s">
        <v>43</v>
      </c>
      <c r="O164" s="42"/>
      <c r="P164" s="191">
        <f>O164*H164</f>
        <v>0</v>
      </c>
      <c r="Q164" s="191">
        <v>2.4000000000000001E-4</v>
      </c>
      <c r="R164" s="191">
        <f>Q164*H164</f>
        <v>2.16E-3</v>
      </c>
      <c r="S164" s="191">
        <v>0</v>
      </c>
      <c r="T164" s="192">
        <f>S164*H164</f>
        <v>0</v>
      </c>
      <c r="AR164" s="24" t="s">
        <v>168</v>
      </c>
      <c r="AT164" s="24" t="s">
        <v>163</v>
      </c>
      <c r="AU164" s="24" t="s">
        <v>83</v>
      </c>
      <c r="AY164" s="24" t="s">
        <v>161</v>
      </c>
      <c r="BE164" s="193">
        <f>IF(N164="základní",J164,0)</f>
        <v>0</v>
      </c>
      <c r="BF164" s="193">
        <f>IF(N164="snížená",J164,0)</f>
        <v>0</v>
      </c>
      <c r="BG164" s="193">
        <f>IF(N164="zákl. přenesená",J164,0)</f>
        <v>0</v>
      </c>
      <c r="BH164" s="193">
        <f>IF(N164="sníž. přenesená",J164,0)</f>
        <v>0</v>
      </c>
      <c r="BI164" s="193">
        <f>IF(N164="nulová",J164,0)</f>
        <v>0</v>
      </c>
      <c r="BJ164" s="24" t="s">
        <v>80</v>
      </c>
      <c r="BK164" s="193">
        <f>ROUND(I164*H164,2)</f>
        <v>0</v>
      </c>
      <c r="BL164" s="24" t="s">
        <v>168</v>
      </c>
      <c r="BM164" s="24" t="s">
        <v>1539</v>
      </c>
    </row>
    <row r="165" spans="2:65" s="1" customFormat="1" ht="40.5">
      <c r="B165" s="41"/>
      <c r="D165" s="194" t="s">
        <v>170</v>
      </c>
      <c r="F165" s="195" t="s">
        <v>1540</v>
      </c>
      <c r="I165" s="196"/>
      <c r="L165" s="41"/>
      <c r="M165" s="197"/>
      <c r="N165" s="42"/>
      <c r="O165" s="42"/>
      <c r="P165" s="42"/>
      <c r="Q165" s="42"/>
      <c r="R165" s="42"/>
      <c r="S165" s="42"/>
      <c r="T165" s="70"/>
      <c r="AT165" s="24" t="s">
        <v>170</v>
      </c>
      <c r="AU165" s="24" t="s">
        <v>83</v>
      </c>
    </row>
    <row r="166" spans="2:65" s="12" customFormat="1" ht="13.5">
      <c r="B166" s="198"/>
      <c r="D166" s="199" t="s">
        <v>172</v>
      </c>
      <c r="E166" s="200" t="s">
        <v>5</v>
      </c>
      <c r="F166" s="201" t="s">
        <v>1430</v>
      </c>
      <c r="H166" s="202">
        <v>9</v>
      </c>
      <c r="I166" s="203"/>
      <c r="L166" s="198"/>
      <c r="M166" s="204"/>
      <c r="N166" s="205"/>
      <c r="O166" s="205"/>
      <c r="P166" s="205"/>
      <c r="Q166" s="205"/>
      <c r="R166" s="205"/>
      <c r="S166" s="205"/>
      <c r="T166" s="206"/>
      <c r="AT166" s="207" t="s">
        <v>172</v>
      </c>
      <c r="AU166" s="207" t="s">
        <v>83</v>
      </c>
      <c r="AV166" s="12" t="s">
        <v>83</v>
      </c>
      <c r="AW166" s="12" t="s">
        <v>35</v>
      </c>
      <c r="AX166" s="12" t="s">
        <v>80</v>
      </c>
      <c r="AY166" s="207" t="s">
        <v>161</v>
      </c>
    </row>
    <row r="167" spans="2:65" s="1" customFormat="1" ht="22.5" customHeight="1">
      <c r="B167" s="181"/>
      <c r="C167" s="182" t="s">
        <v>91</v>
      </c>
      <c r="D167" s="182" t="s">
        <v>163</v>
      </c>
      <c r="E167" s="183" t="s">
        <v>1541</v>
      </c>
      <c r="F167" s="184" t="s">
        <v>1542</v>
      </c>
      <c r="G167" s="185" t="s">
        <v>183</v>
      </c>
      <c r="H167" s="186">
        <v>69</v>
      </c>
      <c r="I167" s="187"/>
      <c r="J167" s="188">
        <f>ROUND(I167*H167,2)</f>
        <v>0</v>
      </c>
      <c r="K167" s="184" t="s">
        <v>167</v>
      </c>
      <c r="L167" s="41"/>
      <c r="M167" s="189" t="s">
        <v>5</v>
      </c>
      <c r="N167" s="190" t="s">
        <v>43</v>
      </c>
      <c r="O167" s="42"/>
      <c r="P167" s="191">
        <f>O167*H167</f>
        <v>0</v>
      </c>
      <c r="Q167" s="191">
        <v>0</v>
      </c>
      <c r="R167" s="191">
        <f>Q167*H167</f>
        <v>0</v>
      </c>
      <c r="S167" s="191">
        <v>0</v>
      </c>
      <c r="T167" s="192">
        <f>S167*H167</f>
        <v>0</v>
      </c>
      <c r="AR167" s="24" t="s">
        <v>168</v>
      </c>
      <c r="AT167" s="24" t="s">
        <v>163</v>
      </c>
      <c r="AU167" s="24" t="s">
        <v>83</v>
      </c>
      <c r="AY167" s="24" t="s">
        <v>161</v>
      </c>
      <c r="BE167" s="193">
        <f>IF(N167="základní",J167,0)</f>
        <v>0</v>
      </c>
      <c r="BF167" s="193">
        <f>IF(N167="snížená",J167,0)</f>
        <v>0</v>
      </c>
      <c r="BG167" s="193">
        <f>IF(N167="zákl. přenesená",J167,0)</f>
        <v>0</v>
      </c>
      <c r="BH167" s="193">
        <f>IF(N167="sníž. přenesená",J167,0)</f>
        <v>0</v>
      </c>
      <c r="BI167" s="193">
        <f>IF(N167="nulová",J167,0)</f>
        <v>0</v>
      </c>
      <c r="BJ167" s="24" t="s">
        <v>80</v>
      </c>
      <c r="BK167" s="193">
        <f>ROUND(I167*H167,2)</f>
        <v>0</v>
      </c>
      <c r="BL167" s="24" t="s">
        <v>168</v>
      </c>
      <c r="BM167" s="24" t="s">
        <v>1543</v>
      </c>
    </row>
    <row r="168" spans="2:65" s="1" customFormat="1" ht="94.5">
      <c r="B168" s="41"/>
      <c r="D168" s="194" t="s">
        <v>170</v>
      </c>
      <c r="F168" s="195" t="s">
        <v>865</v>
      </c>
      <c r="I168" s="196"/>
      <c r="L168" s="41"/>
      <c r="M168" s="197"/>
      <c r="N168" s="42"/>
      <c r="O168" s="42"/>
      <c r="P168" s="42"/>
      <c r="Q168" s="42"/>
      <c r="R168" s="42"/>
      <c r="S168" s="42"/>
      <c r="T168" s="70"/>
      <c r="AT168" s="24" t="s">
        <v>170</v>
      </c>
      <c r="AU168" s="24" t="s">
        <v>83</v>
      </c>
    </row>
    <row r="169" spans="2:65" s="12" customFormat="1" ht="13.5">
      <c r="B169" s="198"/>
      <c r="D169" s="199" t="s">
        <v>172</v>
      </c>
      <c r="E169" s="200" t="s">
        <v>5</v>
      </c>
      <c r="F169" s="201" t="s">
        <v>1525</v>
      </c>
      <c r="H169" s="202">
        <v>69</v>
      </c>
      <c r="I169" s="203"/>
      <c r="L169" s="198"/>
      <c r="M169" s="204"/>
      <c r="N169" s="205"/>
      <c r="O169" s="205"/>
      <c r="P169" s="205"/>
      <c r="Q169" s="205"/>
      <c r="R169" s="205"/>
      <c r="S169" s="205"/>
      <c r="T169" s="206"/>
      <c r="AT169" s="207" t="s">
        <v>172</v>
      </c>
      <c r="AU169" s="207" t="s">
        <v>83</v>
      </c>
      <c r="AV169" s="12" t="s">
        <v>83</v>
      </c>
      <c r="AW169" s="12" t="s">
        <v>35</v>
      </c>
      <c r="AX169" s="12" t="s">
        <v>80</v>
      </c>
      <c r="AY169" s="207" t="s">
        <v>161</v>
      </c>
    </row>
    <row r="170" spans="2:65" s="1" customFormat="1" ht="22.5" customHeight="1">
      <c r="B170" s="181"/>
      <c r="C170" s="182" t="s">
        <v>319</v>
      </c>
      <c r="D170" s="182" t="s">
        <v>163</v>
      </c>
      <c r="E170" s="183" t="s">
        <v>1544</v>
      </c>
      <c r="F170" s="184" t="s">
        <v>1545</v>
      </c>
      <c r="G170" s="185" t="s">
        <v>183</v>
      </c>
      <c r="H170" s="186">
        <v>69</v>
      </c>
      <c r="I170" s="187"/>
      <c r="J170" s="188">
        <f>ROUND(I170*H170,2)</f>
        <v>0</v>
      </c>
      <c r="K170" s="184" t="s">
        <v>167</v>
      </c>
      <c r="L170" s="41"/>
      <c r="M170" s="189" t="s">
        <v>5</v>
      </c>
      <c r="N170" s="190" t="s">
        <v>43</v>
      </c>
      <c r="O170" s="42"/>
      <c r="P170" s="191">
        <f>O170*H170</f>
        <v>0</v>
      </c>
      <c r="Q170" s="191">
        <v>0</v>
      </c>
      <c r="R170" s="191">
        <f>Q170*H170</f>
        <v>0</v>
      </c>
      <c r="S170" s="191">
        <v>0</v>
      </c>
      <c r="T170" s="192">
        <f>S170*H170</f>
        <v>0</v>
      </c>
      <c r="AR170" s="24" t="s">
        <v>168</v>
      </c>
      <c r="AT170" s="24" t="s">
        <v>163</v>
      </c>
      <c r="AU170" s="24" t="s">
        <v>83</v>
      </c>
      <c r="AY170" s="24" t="s">
        <v>161</v>
      </c>
      <c r="BE170" s="193">
        <f>IF(N170="základní",J170,0)</f>
        <v>0</v>
      </c>
      <c r="BF170" s="193">
        <f>IF(N170="snížená",J170,0)</f>
        <v>0</v>
      </c>
      <c r="BG170" s="193">
        <f>IF(N170="zákl. přenesená",J170,0)</f>
        <v>0</v>
      </c>
      <c r="BH170" s="193">
        <f>IF(N170="sníž. přenesená",J170,0)</f>
        <v>0</v>
      </c>
      <c r="BI170" s="193">
        <f>IF(N170="nulová",J170,0)</f>
        <v>0</v>
      </c>
      <c r="BJ170" s="24" t="s">
        <v>80</v>
      </c>
      <c r="BK170" s="193">
        <f>ROUND(I170*H170,2)</f>
        <v>0</v>
      </c>
      <c r="BL170" s="24" t="s">
        <v>168</v>
      </c>
      <c r="BM170" s="24" t="s">
        <v>1546</v>
      </c>
    </row>
    <row r="171" spans="2:65" s="1" customFormat="1" ht="40.5">
      <c r="B171" s="41"/>
      <c r="D171" s="194" t="s">
        <v>170</v>
      </c>
      <c r="F171" s="195" t="s">
        <v>1466</v>
      </c>
      <c r="I171" s="196"/>
      <c r="L171" s="41"/>
      <c r="M171" s="197"/>
      <c r="N171" s="42"/>
      <c r="O171" s="42"/>
      <c r="P171" s="42"/>
      <c r="Q171" s="42"/>
      <c r="R171" s="42"/>
      <c r="S171" s="42"/>
      <c r="T171" s="70"/>
      <c r="AT171" s="24" t="s">
        <v>170</v>
      </c>
      <c r="AU171" s="24" t="s">
        <v>83</v>
      </c>
    </row>
    <row r="172" spans="2:65" s="12" customFormat="1" ht="13.5">
      <c r="B172" s="198"/>
      <c r="D172" s="199" t="s">
        <v>172</v>
      </c>
      <c r="E172" s="200" t="s">
        <v>5</v>
      </c>
      <c r="F172" s="201" t="s">
        <v>1525</v>
      </c>
      <c r="H172" s="202">
        <v>69</v>
      </c>
      <c r="I172" s="203"/>
      <c r="L172" s="198"/>
      <c r="M172" s="204"/>
      <c r="N172" s="205"/>
      <c r="O172" s="205"/>
      <c r="P172" s="205"/>
      <c r="Q172" s="205"/>
      <c r="R172" s="205"/>
      <c r="S172" s="205"/>
      <c r="T172" s="206"/>
      <c r="AT172" s="207" t="s">
        <v>172</v>
      </c>
      <c r="AU172" s="207" t="s">
        <v>83</v>
      </c>
      <c r="AV172" s="12" t="s">
        <v>83</v>
      </c>
      <c r="AW172" s="12" t="s">
        <v>35</v>
      </c>
      <c r="AX172" s="12" t="s">
        <v>80</v>
      </c>
      <c r="AY172" s="207" t="s">
        <v>161</v>
      </c>
    </row>
    <row r="173" spans="2:65" s="1" customFormat="1" ht="22.5" customHeight="1">
      <c r="B173" s="181"/>
      <c r="C173" s="182" t="s">
        <v>324</v>
      </c>
      <c r="D173" s="182" t="s">
        <v>163</v>
      </c>
      <c r="E173" s="183" t="s">
        <v>908</v>
      </c>
      <c r="F173" s="184" t="s">
        <v>909</v>
      </c>
      <c r="G173" s="185" t="s">
        <v>183</v>
      </c>
      <c r="H173" s="186">
        <v>69</v>
      </c>
      <c r="I173" s="187"/>
      <c r="J173" s="188">
        <f>ROUND(I173*H173,2)</f>
        <v>0</v>
      </c>
      <c r="K173" s="184" t="s">
        <v>167</v>
      </c>
      <c r="L173" s="41"/>
      <c r="M173" s="189" t="s">
        <v>5</v>
      </c>
      <c r="N173" s="190" t="s">
        <v>43</v>
      </c>
      <c r="O173" s="42"/>
      <c r="P173" s="191">
        <f>O173*H173</f>
        <v>0</v>
      </c>
      <c r="Q173" s="191">
        <v>9.0000000000000006E-5</v>
      </c>
      <c r="R173" s="191">
        <f>Q173*H173</f>
        <v>6.2100000000000002E-3</v>
      </c>
      <c r="S173" s="191">
        <v>0</v>
      </c>
      <c r="T173" s="192">
        <f>S173*H173</f>
        <v>0</v>
      </c>
      <c r="AR173" s="24" t="s">
        <v>168</v>
      </c>
      <c r="AT173" s="24" t="s">
        <v>163</v>
      </c>
      <c r="AU173" s="24" t="s">
        <v>83</v>
      </c>
      <c r="AY173" s="24" t="s">
        <v>161</v>
      </c>
      <c r="BE173" s="193">
        <f>IF(N173="základní",J173,0)</f>
        <v>0</v>
      </c>
      <c r="BF173" s="193">
        <f>IF(N173="snížená",J173,0)</f>
        <v>0</v>
      </c>
      <c r="BG173" s="193">
        <f>IF(N173="zákl. přenesená",J173,0)</f>
        <v>0</v>
      </c>
      <c r="BH173" s="193">
        <f>IF(N173="sníž. přenesená",J173,0)</f>
        <v>0</v>
      </c>
      <c r="BI173" s="193">
        <f>IF(N173="nulová",J173,0)</f>
        <v>0</v>
      </c>
      <c r="BJ173" s="24" t="s">
        <v>80</v>
      </c>
      <c r="BK173" s="193">
        <f>ROUND(I173*H173,2)</f>
        <v>0</v>
      </c>
      <c r="BL173" s="24" t="s">
        <v>168</v>
      </c>
      <c r="BM173" s="24" t="s">
        <v>1547</v>
      </c>
    </row>
    <row r="174" spans="2:65" s="12" customFormat="1" ht="13.5">
      <c r="B174" s="198"/>
      <c r="D174" s="194" t="s">
        <v>172</v>
      </c>
      <c r="E174" s="207" t="s">
        <v>5</v>
      </c>
      <c r="F174" s="208" t="s">
        <v>1525</v>
      </c>
      <c r="H174" s="209">
        <v>69</v>
      </c>
      <c r="I174" s="203"/>
      <c r="L174" s="198"/>
      <c r="M174" s="204"/>
      <c r="N174" s="205"/>
      <c r="O174" s="205"/>
      <c r="P174" s="205"/>
      <c r="Q174" s="205"/>
      <c r="R174" s="205"/>
      <c r="S174" s="205"/>
      <c r="T174" s="206"/>
      <c r="AT174" s="207" t="s">
        <v>172</v>
      </c>
      <c r="AU174" s="207" t="s">
        <v>83</v>
      </c>
      <c r="AV174" s="12" t="s">
        <v>83</v>
      </c>
      <c r="AW174" s="12" t="s">
        <v>35</v>
      </c>
      <c r="AX174" s="12" t="s">
        <v>80</v>
      </c>
      <c r="AY174" s="207" t="s">
        <v>161</v>
      </c>
    </row>
    <row r="175" spans="2:65" s="11" customFormat="1" ht="29.85" customHeight="1">
      <c r="B175" s="167"/>
      <c r="D175" s="178" t="s">
        <v>71</v>
      </c>
      <c r="E175" s="179" t="s">
        <v>711</v>
      </c>
      <c r="F175" s="179" t="s">
        <v>712</v>
      </c>
      <c r="I175" s="170"/>
      <c r="J175" s="180">
        <f>BK175</f>
        <v>0</v>
      </c>
      <c r="L175" s="167"/>
      <c r="M175" s="172"/>
      <c r="N175" s="173"/>
      <c r="O175" s="173"/>
      <c r="P175" s="174">
        <f>SUM(P176:P177)</f>
        <v>0</v>
      </c>
      <c r="Q175" s="173"/>
      <c r="R175" s="174">
        <f>SUM(R176:R177)</f>
        <v>0</v>
      </c>
      <c r="S175" s="173"/>
      <c r="T175" s="175">
        <f>SUM(T176:T177)</f>
        <v>0</v>
      </c>
      <c r="AR175" s="168" t="s">
        <v>80</v>
      </c>
      <c r="AT175" s="176" t="s">
        <v>71</v>
      </c>
      <c r="AU175" s="176" t="s">
        <v>80</v>
      </c>
      <c r="AY175" s="168" t="s">
        <v>161</v>
      </c>
      <c r="BK175" s="177">
        <f>SUM(BK176:BK177)</f>
        <v>0</v>
      </c>
    </row>
    <row r="176" spans="2:65" s="1" customFormat="1" ht="44.25" customHeight="1">
      <c r="B176" s="181"/>
      <c r="C176" s="182" t="s">
        <v>330</v>
      </c>
      <c r="D176" s="182" t="s">
        <v>163</v>
      </c>
      <c r="E176" s="183" t="s">
        <v>925</v>
      </c>
      <c r="F176" s="184" t="s">
        <v>926</v>
      </c>
      <c r="G176" s="185" t="s">
        <v>277</v>
      </c>
      <c r="H176" s="186">
        <v>49.895000000000003</v>
      </c>
      <c r="I176" s="187"/>
      <c r="J176" s="188">
        <f>ROUND(I176*H176,2)</f>
        <v>0</v>
      </c>
      <c r="K176" s="184" t="s">
        <v>167</v>
      </c>
      <c r="L176" s="41"/>
      <c r="M176" s="189" t="s">
        <v>5</v>
      </c>
      <c r="N176" s="190" t="s">
        <v>43</v>
      </c>
      <c r="O176" s="42"/>
      <c r="P176" s="191">
        <f>O176*H176</f>
        <v>0</v>
      </c>
      <c r="Q176" s="191">
        <v>0</v>
      </c>
      <c r="R176" s="191">
        <f>Q176*H176</f>
        <v>0</v>
      </c>
      <c r="S176" s="191">
        <v>0</v>
      </c>
      <c r="T176" s="192">
        <f>S176*H176</f>
        <v>0</v>
      </c>
      <c r="AR176" s="24" t="s">
        <v>168</v>
      </c>
      <c r="AT176" s="24" t="s">
        <v>163</v>
      </c>
      <c r="AU176" s="24" t="s">
        <v>83</v>
      </c>
      <c r="AY176" s="24" t="s">
        <v>161</v>
      </c>
      <c r="BE176" s="193">
        <f>IF(N176="základní",J176,0)</f>
        <v>0</v>
      </c>
      <c r="BF176" s="193">
        <f>IF(N176="snížená",J176,0)</f>
        <v>0</v>
      </c>
      <c r="BG176" s="193">
        <f>IF(N176="zákl. přenesená",J176,0)</f>
        <v>0</v>
      </c>
      <c r="BH176" s="193">
        <f>IF(N176="sníž. přenesená",J176,0)</f>
        <v>0</v>
      </c>
      <c r="BI176" s="193">
        <f>IF(N176="nulová",J176,0)</f>
        <v>0</v>
      </c>
      <c r="BJ176" s="24" t="s">
        <v>80</v>
      </c>
      <c r="BK176" s="193">
        <f>ROUND(I176*H176,2)</f>
        <v>0</v>
      </c>
      <c r="BL176" s="24" t="s">
        <v>168</v>
      </c>
      <c r="BM176" s="24" t="s">
        <v>1548</v>
      </c>
    </row>
    <row r="177" spans="2:47" s="1" customFormat="1" ht="54">
      <c r="B177" s="41"/>
      <c r="D177" s="194" t="s">
        <v>170</v>
      </c>
      <c r="F177" s="195" t="s">
        <v>928</v>
      </c>
      <c r="I177" s="196"/>
      <c r="L177" s="41"/>
      <c r="M177" s="241"/>
      <c r="N177" s="242"/>
      <c r="O177" s="242"/>
      <c r="P177" s="242"/>
      <c r="Q177" s="242"/>
      <c r="R177" s="242"/>
      <c r="S177" s="242"/>
      <c r="T177" s="243"/>
      <c r="AT177" s="24" t="s">
        <v>170</v>
      </c>
      <c r="AU177" s="24" t="s">
        <v>83</v>
      </c>
    </row>
    <row r="178" spans="2:47" s="1" customFormat="1" ht="6.95" customHeight="1">
      <c r="B178" s="56"/>
      <c r="C178" s="57"/>
      <c r="D178" s="57"/>
      <c r="E178" s="57"/>
      <c r="F178" s="57"/>
      <c r="G178" s="57"/>
      <c r="H178" s="57"/>
      <c r="I178" s="134"/>
      <c r="J178" s="57"/>
      <c r="K178" s="57"/>
      <c r="L178" s="41"/>
    </row>
  </sheetData>
  <autoFilter ref="C86:K177"/>
  <mergeCells count="12">
    <mergeCell ref="G1:H1"/>
    <mergeCell ref="L2:V2"/>
    <mergeCell ref="E49:H49"/>
    <mergeCell ref="E51:H51"/>
    <mergeCell ref="E75:H75"/>
    <mergeCell ref="E77:H77"/>
    <mergeCell ref="E79:H79"/>
    <mergeCell ref="E7:H7"/>
    <mergeCell ref="E9:H9"/>
    <mergeCell ref="E11:H11"/>
    <mergeCell ref="E26:H26"/>
    <mergeCell ref="E47:H47"/>
  </mergeCells>
  <hyperlinks>
    <hyperlink ref="F1:G1" location="C2" display="1) Krycí list soupisu"/>
    <hyperlink ref="G1:H1" location="C58" display="2) Rekapitulace"/>
    <hyperlink ref="J1" location="C86"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xl/worksheets/sheet9.xml><?xml version="1.0" encoding="utf-8"?>
<worksheet xmlns="http://schemas.openxmlformats.org/spreadsheetml/2006/main" xmlns:r="http://schemas.openxmlformats.org/officeDocument/2006/relationships">
  <sheetPr>
    <pageSetUpPr fitToPage="1"/>
  </sheetPr>
  <dimension ref="A1:BR115"/>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6"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21"/>
      <c r="B1" s="107"/>
      <c r="C1" s="107"/>
      <c r="D1" s="108" t="s">
        <v>1</v>
      </c>
      <c r="E1" s="107"/>
      <c r="F1" s="109" t="s">
        <v>122</v>
      </c>
      <c r="G1" s="378" t="s">
        <v>123</v>
      </c>
      <c r="H1" s="378"/>
      <c r="I1" s="110"/>
      <c r="J1" s="109" t="s">
        <v>124</v>
      </c>
      <c r="K1" s="108" t="s">
        <v>125</v>
      </c>
      <c r="L1" s="109" t="s">
        <v>126</v>
      </c>
      <c r="M1" s="109"/>
      <c r="N1" s="109"/>
      <c r="O1" s="109"/>
      <c r="P1" s="109"/>
      <c r="Q1" s="109"/>
      <c r="R1" s="109"/>
      <c r="S1" s="109"/>
      <c r="T1" s="109"/>
      <c r="U1" s="20"/>
      <c r="V1" s="20"/>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row>
    <row r="2" spans="1:70" ht="36.950000000000003" customHeight="1">
      <c r="L2" s="369" t="s">
        <v>8</v>
      </c>
      <c r="M2" s="370"/>
      <c r="N2" s="370"/>
      <c r="O2" s="370"/>
      <c r="P2" s="370"/>
      <c r="Q2" s="370"/>
      <c r="R2" s="370"/>
      <c r="S2" s="370"/>
      <c r="T2" s="370"/>
      <c r="U2" s="370"/>
      <c r="V2" s="370"/>
      <c r="AT2" s="24" t="s">
        <v>113</v>
      </c>
    </row>
    <row r="3" spans="1:70" ht="6.95" customHeight="1">
      <c r="B3" s="25"/>
      <c r="C3" s="26"/>
      <c r="D3" s="26"/>
      <c r="E3" s="26"/>
      <c r="F3" s="26"/>
      <c r="G3" s="26"/>
      <c r="H3" s="26"/>
      <c r="I3" s="111"/>
      <c r="J3" s="26"/>
      <c r="K3" s="27"/>
      <c r="AT3" s="24" t="s">
        <v>83</v>
      </c>
    </row>
    <row r="4" spans="1:70" ht="36.950000000000003" customHeight="1">
      <c r="B4" s="28"/>
      <c r="C4" s="29"/>
      <c r="D4" s="30" t="s">
        <v>127</v>
      </c>
      <c r="E4" s="29"/>
      <c r="F4" s="29"/>
      <c r="G4" s="29"/>
      <c r="H4" s="29"/>
      <c r="I4" s="112"/>
      <c r="J4" s="29"/>
      <c r="K4" s="31"/>
      <c r="M4" s="32" t="s">
        <v>13</v>
      </c>
      <c r="AT4" s="24" t="s">
        <v>6</v>
      </c>
    </row>
    <row r="5" spans="1:70" ht="6.95" customHeight="1">
      <c r="B5" s="28"/>
      <c r="C5" s="29"/>
      <c r="D5" s="29"/>
      <c r="E5" s="29"/>
      <c r="F5" s="29"/>
      <c r="G5" s="29"/>
      <c r="H5" s="29"/>
      <c r="I5" s="112"/>
      <c r="J5" s="29"/>
      <c r="K5" s="31"/>
    </row>
    <row r="6" spans="1:70">
      <c r="B6" s="28"/>
      <c r="C6" s="29"/>
      <c r="D6" s="37" t="s">
        <v>19</v>
      </c>
      <c r="E6" s="29"/>
      <c r="F6" s="29"/>
      <c r="G6" s="29"/>
      <c r="H6" s="29"/>
      <c r="I6" s="112"/>
      <c r="J6" s="29"/>
      <c r="K6" s="31"/>
    </row>
    <row r="7" spans="1:70" ht="22.5" customHeight="1">
      <c r="B7" s="28"/>
      <c r="C7" s="29"/>
      <c r="D7" s="29"/>
      <c r="E7" s="371" t="str">
        <f>'Rekapitulace stavby'!K6</f>
        <v>ZTV pro výstavbu rodinných domů K Domašínu</v>
      </c>
      <c r="F7" s="372"/>
      <c r="G7" s="372"/>
      <c r="H7" s="372"/>
      <c r="I7" s="112"/>
      <c r="J7" s="29"/>
      <c r="K7" s="31"/>
    </row>
    <row r="8" spans="1:70" s="1" customFormat="1">
      <c r="B8" s="41"/>
      <c r="C8" s="42"/>
      <c r="D8" s="37" t="s">
        <v>128</v>
      </c>
      <c r="E8" s="42"/>
      <c r="F8" s="42"/>
      <c r="G8" s="42"/>
      <c r="H8" s="42"/>
      <c r="I8" s="113"/>
      <c r="J8" s="42"/>
      <c r="K8" s="45"/>
    </row>
    <row r="9" spans="1:70" s="1" customFormat="1" ht="36.950000000000003" customHeight="1">
      <c r="B9" s="41"/>
      <c r="C9" s="42"/>
      <c r="D9" s="42"/>
      <c r="E9" s="373" t="s">
        <v>1549</v>
      </c>
      <c r="F9" s="374"/>
      <c r="G9" s="374"/>
      <c r="H9" s="374"/>
      <c r="I9" s="113"/>
      <c r="J9" s="42"/>
      <c r="K9" s="45"/>
    </row>
    <row r="10" spans="1:70" s="1" customFormat="1" ht="13.5">
      <c r="B10" s="41"/>
      <c r="C10" s="42"/>
      <c r="D10" s="42"/>
      <c r="E10" s="42"/>
      <c r="F10" s="42"/>
      <c r="G10" s="42"/>
      <c r="H10" s="42"/>
      <c r="I10" s="113"/>
      <c r="J10" s="42"/>
      <c r="K10" s="45"/>
    </row>
    <row r="11" spans="1:70" s="1" customFormat="1" ht="14.45" customHeight="1">
      <c r="B11" s="41"/>
      <c r="C11" s="42"/>
      <c r="D11" s="37" t="s">
        <v>21</v>
      </c>
      <c r="E11" s="42"/>
      <c r="F11" s="35" t="s">
        <v>114</v>
      </c>
      <c r="G11" s="42"/>
      <c r="H11" s="42"/>
      <c r="I11" s="114" t="s">
        <v>22</v>
      </c>
      <c r="J11" s="35" t="s">
        <v>5</v>
      </c>
      <c r="K11" s="45"/>
    </row>
    <row r="12" spans="1:70" s="1" customFormat="1" ht="14.45" customHeight="1">
      <c r="B12" s="41"/>
      <c r="C12" s="42"/>
      <c r="D12" s="37" t="s">
        <v>23</v>
      </c>
      <c r="E12" s="42"/>
      <c r="F12" s="35" t="s">
        <v>24</v>
      </c>
      <c r="G12" s="42"/>
      <c r="H12" s="42"/>
      <c r="I12" s="114" t="s">
        <v>25</v>
      </c>
      <c r="J12" s="115" t="str">
        <f>'Rekapitulace stavby'!AN8</f>
        <v>12.4.2017</v>
      </c>
      <c r="K12" s="45"/>
    </row>
    <row r="13" spans="1:70" s="1" customFormat="1" ht="10.9" customHeight="1">
      <c r="B13" s="41"/>
      <c r="C13" s="42"/>
      <c r="D13" s="42"/>
      <c r="E13" s="42"/>
      <c r="F13" s="42"/>
      <c r="G13" s="42"/>
      <c r="H13" s="42"/>
      <c r="I13" s="113"/>
      <c r="J13" s="42"/>
      <c r="K13" s="45"/>
    </row>
    <row r="14" spans="1:70" s="1" customFormat="1" ht="14.45" customHeight="1">
      <c r="B14" s="41"/>
      <c r="C14" s="42"/>
      <c r="D14" s="37" t="s">
        <v>27</v>
      </c>
      <c r="E14" s="42"/>
      <c r="F14" s="42"/>
      <c r="G14" s="42"/>
      <c r="H14" s="42"/>
      <c r="I14" s="114" t="s">
        <v>28</v>
      </c>
      <c r="J14" s="35" t="str">
        <f>IF('Rekapitulace stavby'!AN10="","",'Rekapitulace stavby'!AN10)</f>
        <v/>
      </c>
      <c r="K14" s="45"/>
    </row>
    <row r="15" spans="1:70" s="1" customFormat="1" ht="18" customHeight="1">
      <c r="B15" s="41"/>
      <c r="C15" s="42"/>
      <c r="D15" s="42"/>
      <c r="E15" s="35" t="str">
        <f>IF('Rekapitulace stavby'!E11="","",'Rekapitulace stavby'!E11)</f>
        <v xml:space="preserve"> </v>
      </c>
      <c r="F15" s="42"/>
      <c r="G15" s="42"/>
      <c r="H15" s="42"/>
      <c r="I15" s="114" t="s">
        <v>30</v>
      </c>
      <c r="J15" s="35" t="str">
        <f>IF('Rekapitulace stavby'!AN11="","",'Rekapitulace stavby'!AN11)</f>
        <v/>
      </c>
      <c r="K15" s="45"/>
    </row>
    <row r="16" spans="1:70" s="1" customFormat="1" ht="6.95" customHeight="1">
      <c r="B16" s="41"/>
      <c r="C16" s="42"/>
      <c r="D16" s="42"/>
      <c r="E16" s="42"/>
      <c r="F16" s="42"/>
      <c r="G16" s="42"/>
      <c r="H16" s="42"/>
      <c r="I16" s="113"/>
      <c r="J16" s="42"/>
      <c r="K16" s="45"/>
    </row>
    <row r="17" spans="2:11" s="1" customFormat="1" ht="14.45" customHeight="1">
      <c r="B17" s="41"/>
      <c r="C17" s="42"/>
      <c r="D17" s="37" t="s">
        <v>31</v>
      </c>
      <c r="E17" s="42"/>
      <c r="F17" s="42"/>
      <c r="G17" s="42"/>
      <c r="H17" s="42"/>
      <c r="I17" s="114" t="s">
        <v>28</v>
      </c>
      <c r="J17" s="35" t="str">
        <f>IF('Rekapitulace stavby'!AN13="Vyplň údaj","",IF('Rekapitulace stavby'!AN13="","",'Rekapitulace stavby'!AN13))</f>
        <v/>
      </c>
      <c r="K17" s="45"/>
    </row>
    <row r="18" spans="2:11" s="1" customFormat="1" ht="18" customHeight="1">
      <c r="B18" s="41"/>
      <c r="C18" s="42"/>
      <c r="D18" s="42"/>
      <c r="E18" s="35" t="str">
        <f>IF('Rekapitulace stavby'!E14="Vyplň údaj","",IF('Rekapitulace stavby'!E14="","",'Rekapitulace stavby'!E14))</f>
        <v/>
      </c>
      <c r="F18" s="42"/>
      <c r="G18" s="42"/>
      <c r="H18" s="42"/>
      <c r="I18" s="114" t="s">
        <v>30</v>
      </c>
      <c r="J18" s="35" t="str">
        <f>IF('Rekapitulace stavby'!AN14="Vyplň údaj","",IF('Rekapitulace stavby'!AN14="","",'Rekapitulace stavby'!AN14))</f>
        <v/>
      </c>
      <c r="K18" s="45"/>
    </row>
    <row r="19" spans="2:11" s="1" customFormat="1" ht="6.95" customHeight="1">
      <c r="B19" s="41"/>
      <c r="C19" s="42"/>
      <c r="D19" s="42"/>
      <c r="E19" s="42"/>
      <c r="F19" s="42"/>
      <c r="G19" s="42"/>
      <c r="H19" s="42"/>
      <c r="I19" s="113"/>
      <c r="J19" s="42"/>
      <c r="K19" s="45"/>
    </row>
    <row r="20" spans="2:11" s="1" customFormat="1" ht="14.45" customHeight="1">
      <c r="B20" s="41"/>
      <c r="C20" s="42"/>
      <c r="D20" s="37" t="s">
        <v>33</v>
      </c>
      <c r="E20" s="42"/>
      <c r="F20" s="42"/>
      <c r="G20" s="42"/>
      <c r="H20" s="42"/>
      <c r="I20" s="114" t="s">
        <v>28</v>
      </c>
      <c r="J20" s="35" t="s">
        <v>5</v>
      </c>
      <c r="K20" s="45"/>
    </row>
    <row r="21" spans="2:11" s="1" customFormat="1" ht="18" customHeight="1">
      <c r="B21" s="41"/>
      <c r="C21" s="42"/>
      <c r="D21" s="42"/>
      <c r="E21" s="35" t="s">
        <v>34</v>
      </c>
      <c r="F21" s="42"/>
      <c r="G21" s="42"/>
      <c r="H21" s="42"/>
      <c r="I21" s="114" t="s">
        <v>30</v>
      </c>
      <c r="J21" s="35" t="s">
        <v>5</v>
      </c>
      <c r="K21" s="45"/>
    </row>
    <row r="22" spans="2:11" s="1" customFormat="1" ht="6.95" customHeight="1">
      <c r="B22" s="41"/>
      <c r="C22" s="42"/>
      <c r="D22" s="42"/>
      <c r="E22" s="42"/>
      <c r="F22" s="42"/>
      <c r="G22" s="42"/>
      <c r="H22" s="42"/>
      <c r="I22" s="113"/>
      <c r="J22" s="42"/>
      <c r="K22" s="45"/>
    </row>
    <row r="23" spans="2:11" s="1" customFormat="1" ht="14.45" customHeight="1">
      <c r="B23" s="41"/>
      <c r="C23" s="42"/>
      <c r="D23" s="37" t="s">
        <v>36</v>
      </c>
      <c r="E23" s="42"/>
      <c r="F23" s="42"/>
      <c r="G23" s="42"/>
      <c r="H23" s="42"/>
      <c r="I23" s="113"/>
      <c r="J23" s="42"/>
      <c r="K23" s="45"/>
    </row>
    <row r="24" spans="2:11" s="7" customFormat="1" ht="63" customHeight="1">
      <c r="B24" s="116"/>
      <c r="C24" s="117"/>
      <c r="D24" s="117"/>
      <c r="E24" s="337" t="s">
        <v>37</v>
      </c>
      <c r="F24" s="337"/>
      <c r="G24" s="337"/>
      <c r="H24" s="337"/>
      <c r="I24" s="118"/>
      <c r="J24" s="117"/>
      <c r="K24" s="119"/>
    </row>
    <row r="25" spans="2:11" s="1" customFormat="1" ht="6.95" customHeight="1">
      <c r="B25" s="41"/>
      <c r="C25" s="42"/>
      <c r="D25" s="42"/>
      <c r="E25" s="42"/>
      <c r="F25" s="42"/>
      <c r="G25" s="42"/>
      <c r="H25" s="42"/>
      <c r="I25" s="113"/>
      <c r="J25" s="42"/>
      <c r="K25" s="45"/>
    </row>
    <row r="26" spans="2:11" s="1" customFormat="1" ht="6.95" customHeight="1">
      <c r="B26" s="41"/>
      <c r="C26" s="42"/>
      <c r="D26" s="68"/>
      <c r="E26" s="68"/>
      <c r="F26" s="68"/>
      <c r="G26" s="68"/>
      <c r="H26" s="68"/>
      <c r="I26" s="120"/>
      <c r="J26" s="68"/>
      <c r="K26" s="121"/>
    </row>
    <row r="27" spans="2:11" s="1" customFormat="1" ht="25.35" customHeight="1">
      <c r="B27" s="41"/>
      <c r="C27" s="42"/>
      <c r="D27" s="122" t="s">
        <v>38</v>
      </c>
      <c r="E27" s="42"/>
      <c r="F27" s="42"/>
      <c r="G27" s="42"/>
      <c r="H27" s="42"/>
      <c r="I27" s="113"/>
      <c r="J27" s="123">
        <f>ROUND(J79,2)</f>
        <v>0</v>
      </c>
      <c r="K27" s="45"/>
    </row>
    <row r="28" spans="2:11" s="1" customFormat="1" ht="6.95" customHeight="1">
      <c r="B28" s="41"/>
      <c r="C28" s="42"/>
      <c r="D28" s="68"/>
      <c r="E28" s="68"/>
      <c r="F28" s="68"/>
      <c r="G28" s="68"/>
      <c r="H28" s="68"/>
      <c r="I28" s="120"/>
      <c r="J28" s="68"/>
      <c r="K28" s="121"/>
    </row>
    <row r="29" spans="2:11" s="1" customFormat="1" ht="14.45" customHeight="1">
      <c r="B29" s="41"/>
      <c r="C29" s="42"/>
      <c r="D29" s="42"/>
      <c r="E29" s="42"/>
      <c r="F29" s="46" t="s">
        <v>40</v>
      </c>
      <c r="G29" s="42"/>
      <c r="H29" s="42"/>
      <c r="I29" s="124" t="s">
        <v>39</v>
      </c>
      <c r="J29" s="46" t="s">
        <v>41</v>
      </c>
      <c r="K29" s="45"/>
    </row>
    <row r="30" spans="2:11" s="1" customFormat="1" ht="14.45" customHeight="1">
      <c r="B30" s="41"/>
      <c r="C30" s="42"/>
      <c r="D30" s="49" t="s">
        <v>42</v>
      </c>
      <c r="E30" s="49" t="s">
        <v>43</v>
      </c>
      <c r="F30" s="125">
        <f>ROUND(SUM(BE79:BE114), 2)</f>
        <v>0</v>
      </c>
      <c r="G30" s="42"/>
      <c r="H30" s="42"/>
      <c r="I30" s="126">
        <v>0.21</v>
      </c>
      <c r="J30" s="125">
        <f>ROUND(ROUND((SUM(BE79:BE114)), 2)*I30, 2)</f>
        <v>0</v>
      </c>
      <c r="K30" s="45"/>
    </row>
    <row r="31" spans="2:11" s="1" customFormat="1" ht="14.45" customHeight="1">
      <c r="B31" s="41"/>
      <c r="C31" s="42"/>
      <c r="D31" s="42"/>
      <c r="E31" s="49" t="s">
        <v>44</v>
      </c>
      <c r="F31" s="125">
        <f>ROUND(SUM(BF79:BF114), 2)</f>
        <v>0</v>
      </c>
      <c r="G31" s="42"/>
      <c r="H31" s="42"/>
      <c r="I31" s="126">
        <v>0.15</v>
      </c>
      <c r="J31" s="125">
        <f>ROUND(ROUND((SUM(BF79:BF114)), 2)*I31, 2)</f>
        <v>0</v>
      </c>
      <c r="K31" s="45"/>
    </row>
    <row r="32" spans="2:11" s="1" customFormat="1" ht="14.45" hidden="1" customHeight="1">
      <c r="B32" s="41"/>
      <c r="C32" s="42"/>
      <c r="D32" s="42"/>
      <c r="E32" s="49" t="s">
        <v>45</v>
      </c>
      <c r="F32" s="125">
        <f>ROUND(SUM(BG79:BG114), 2)</f>
        <v>0</v>
      </c>
      <c r="G32" s="42"/>
      <c r="H32" s="42"/>
      <c r="I32" s="126">
        <v>0.21</v>
      </c>
      <c r="J32" s="125">
        <v>0</v>
      </c>
      <c r="K32" s="45"/>
    </row>
    <row r="33" spans="2:11" s="1" customFormat="1" ht="14.45" hidden="1" customHeight="1">
      <c r="B33" s="41"/>
      <c r="C33" s="42"/>
      <c r="D33" s="42"/>
      <c r="E33" s="49" t="s">
        <v>46</v>
      </c>
      <c r="F33" s="125">
        <f>ROUND(SUM(BH79:BH114), 2)</f>
        <v>0</v>
      </c>
      <c r="G33" s="42"/>
      <c r="H33" s="42"/>
      <c r="I33" s="126">
        <v>0.15</v>
      </c>
      <c r="J33" s="125">
        <v>0</v>
      </c>
      <c r="K33" s="45"/>
    </row>
    <row r="34" spans="2:11" s="1" customFormat="1" ht="14.45" hidden="1" customHeight="1">
      <c r="B34" s="41"/>
      <c r="C34" s="42"/>
      <c r="D34" s="42"/>
      <c r="E34" s="49" t="s">
        <v>47</v>
      </c>
      <c r="F34" s="125">
        <f>ROUND(SUM(BI79:BI114), 2)</f>
        <v>0</v>
      </c>
      <c r="G34" s="42"/>
      <c r="H34" s="42"/>
      <c r="I34" s="126">
        <v>0</v>
      </c>
      <c r="J34" s="125">
        <v>0</v>
      </c>
      <c r="K34" s="45"/>
    </row>
    <row r="35" spans="2:11" s="1" customFormat="1" ht="6.95" customHeight="1">
      <c r="B35" s="41"/>
      <c r="C35" s="42"/>
      <c r="D35" s="42"/>
      <c r="E35" s="42"/>
      <c r="F35" s="42"/>
      <c r="G35" s="42"/>
      <c r="H35" s="42"/>
      <c r="I35" s="113"/>
      <c r="J35" s="42"/>
      <c r="K35" s="45"/>
    </row>
    <row r="36" spans="2:11" s="1" customFormat="1" ht="25.35" customHeight="1">
      <c r="B36" s="41"/>
      <c r="C36" s="127"/>
      <c r="D36" s="128" t="s">
        <v>48</v>
      </c>
      <c r="E36" s="71"/>
      <c r="F36" s="71"/>
      <c r="G36" s="129" t="s">
        <v>49</v>
      </c>
      <c r="H36" s="130" t="s">
        <v>50</v>
      </c>
      <c r="I36" s="131"/>
      <c r="J36" s="132">
        <f>SUM(J27:J34)</f>
        <v>0</v>
      </c>
      <c r="K36" s="133"/>
    </row>
    <row r="37" spans="2:11" s="1" customFormat="1" ht="14.45" customHeight="1">
      <c r="B37" s="56"/>
      <c r="C37" s="57"/>
      <c r="D37" s="57"/>
      <c r="E37" s="57"/>
      <c r="F37" s="57"/>
      <c r="G37" s="57"/>
      <c r="H37" s="57"/>
      <c r="I37" s="134"/>
      <c r="J37" s="57"/>
      <c r="K37" s="58"/>
    </row>
    <row r="41" spans="2:11" s="1" customFormat="1" ht="6.95" customHeight="1">
      <c r="B41" s="59"/>
      <c r="C41" s="60"/>
      <c r="D41" s="60"/>
      <c r="E41" s="60"/>
      <c r="F41" s="60"/>
      <c r="G41" s="60"/>
      <c r="H41" s="60"/>
      <c r="I41" s="135"/>
      <c r="J41" s="60"/>
      <c r="K41" s="136"/>
    </row>
    <row r="42" spans="2:11" s="1" customFormat="1" ht="36.950000000000003" customHeight="1">
      <c r="B42" s="41"/>
      <c r="C42" s="30" t="s">
        <v>130</v>
      </c>
      <c r="D42" s="42"/>
      <c r="E42" s="42"/>
      <c r="F42" s="42"/>
      <c r="G42" s="42"/>
      <c r="H42" s="42"/>
      <c r="I42" s="113"/>
      <c r="J42" s="42"/>
      <c r="K42" s="45"/>
    </row>
    <row r="43" spans="2:11" s="1" customFormat="1" ht="6.95" customHeight="1">
      <c r="B43" s="41"/>
      <c r="C43" s="42"/>
      <c r="D43" s="42"/>
      <c r="E43" s="42"/>
      <c r="F43" s="42"/>
      <c r="G43" s="42"/>
      <c r="H43" s="42"/>
      <c r="I43" s="113"/>
      <c r="J43" s="42"/>
      <c r="K43" s="45"/>
    </row>
    <row r="44" spans="2:11" s="1" customFormat="1" ht="14.45" customHeight="1">
      <c r="B44" s="41"/>
      <c r="C44" s="37" t="s">
        <v>19</v>
      </c>
      <c r="D44" s="42"/>
      <c r="E44" s="42"/>
      <c r="F44" s="42"/>
      <c r="G44" s="42"/>
      <c r="H44" s="42"/>
      <c r="I44" s="113"/>
      <c r="J44" s="42"/>
      <c r="K44" s="45"/>
    </row>
    <row r="45" spans="2:11" s="1" customFormat="1" ht="22.5" customHeight="1">
      <c r="B45" s="41"/>
      <c r="C45" s="42"/>
      <c r="D45" s="42"/>
      <c r="E45" s="371" t="str">
        <f>E7</f>
        <v>ZTV pro výstavbu rodinných domů K Domašínu</v>
      </c>
      <c r="F45" s="372"/>
      <c r="G45" s="372"/>
      <c r="H45" s="372"/>
      <c r="I45" s="113"/>
      <c r="J45" s="42"/>
      <c r="K45" s="45"/>
    </row>
    <row r="46" spans="2:11" s="1" customFormat="1" ht="14.45" customHeight="1">
      <c r="B46" s="41"/>
      <c r="C46" s="37" t="s">
        <v>128</v>
      </c>
      <c r="D46" s="42"/>
      <c r="E46" s="42"/>
      <c r="F46" s="42"/>
      <c r="G46" s="42"/>
      <c r="H46" s="42"/>
      <c r="I46" s="113"/>
      <c r="J46" s="42"/>
      <c r="K46" s="45"/>
    </row>
    <row r="47" spans="2:11" s="1" customFormat="1" ht="23.25" customHeight="1">
      <c r="B47" s="41"/>
      <c r="C47" s="42"/>
      <c r="D47" s="42"/>
      <c r="E47" s="373" t="str">
        <f>E9</f>
        <v>SO 05 - plynovod</v>
      </c>
      <c r="F47" s="374"/>
      <c r="G47" s="374"/>
      <c r="H47" s="374"/>
      <c r="I47" s="113"/>
      <c r="J47" s="42"/>
      <c r="K47" s="45"/>
    </row>
    <row r="48" spans="2:11" s="1" customFormat="1" ht="6.95" customHeight="1">
      <c r="B48" s="41"/>
      <c r="C48" s="42"/>
      <c r="D48" s="42"/>
      <c r="E48" s="42"/>
      <c r="F48" s="42"/>
      <c r="G48" s="42"/>
      <c r="H48" s="42"/>
      <c r="I48" s="113"/>
      <c r="J48" s="42"/>
      <c r="K48" s="45"/>
    </row>
    <row r="49" spans="2:47" s="1" customFormat="1" ht="18" customHeight="1">
      <c r="B49" s="41"/>
      <c r="C49" s="37" t="s">
        <v>23</v>
      </c>
      <c r="D49" s="42"/>
      <c r="E49" s="42"/>
      <c r="F49" s="35" t="str">
        <f>F12</f>
        <v>k.ú.Studená</v>
      </c>
      <c r="G49" s="42"/>
      <c r="H49" s="42"/>
      <c r="I49" s="114" t="s">
        <v>25</v>
      </c>
      <c r="J49" s="115" t="str">
        <f>IF(J12="","",J12)</f>
        <v>12.4.2017</v>
      </c>
      <c r="K49" s="45"/>
    </row>
    <row r="50" spans="2:47" s="1" customFormat="1" ht="6.95" customHeight="1">
      <c r="B50" s="41"/>
      <c r="C50" s="42"/>
      <c r="D50" s="42"/>
      <c r="E50" s="42"/>
      <c r="F50" s="42"/>
      <c r="G50" s="42"/>
      <c r="H50" s="42"/>
      <c r="I50" s="113"/>
      <c r="J50" s="42"/>
      <c r="K50" s="45"/>
    </row>
    <row r="51" spans="2:47" s="1" customFormat="1">
      <c r="B51" s="41"/>
      <c r="C51" s="37" t="s">
        <v>27</v>
      </c>
      <c r="D51" s="42"/>
      <c r="E51" s="42"/>
      <c r="F51" s="35" t="str">
        <f>E15</f>
        <v xml:space="preserve"> </v>
      </c>
      <c r="G51" s="42"/>
      <c r="H51" s="42"/>
      <c r="I51" s="114" t="s">
        <v>33</v>
      </c>
      <c r="J51" s="35" t="str">
        <f>E21</f>
        <v>Ing. Marie Buzková, Jindřichův Hradec</v>
      </c>
      <c r="K51" s="45"/>
    </row>
    <row r="52" spans="2:47" s="1" customFormat="1" ht="14.45" customHeight="1">
      <c r="B52" s="41"/>
      <c r="C52" s="37" t="s">
        <v>31</v>
      </c>
      <c r="D52" s="42"/>
      <c r="E52" s="42"/>
      <c r="F52" s="35" t="str">
        <f>IF(E18="","",E18)</f>
        <v/>
      </c>
      <c r="G52" s="42"/>
      <c r="H52" s="42"/>
      <c r="I52" s="113"/>
      <c r="J52" s="42"/>
      <c r="K52" s="45"/>
    </row>
    <row r="53" spans="2:47" s="1" customFormat="1" ht="10.35" customHeight="1">
      <c r="B53" s="41"/>
      <c r="C53" s="42"/>
      <c r="D53" s="42"/>
      <c r="E53" s="42"/>
      <c r="F53" s="42"/>
      <c r="G53" s="42"/>
      <c r="H53" s="42"/>
      <c r="I53" s="113"/>
      <c r="J53" s="42"/>
      <c r="K53" s="45"/>
    </row>
    <row r="54" spans="2:47" s="1" customFormat="1" ht="29.25" customHeight="1">
      <c r="B54" s="41"/>
      <c r="C54" s="137" t="s">
        <v>131</v>
      </c>
      <c r="D54" s="127"/>
      <c r="E54" s="127"/>
      <c r="F54" s="127"/>
      <c r="G54" s="127"/>
      <c r="H54" s="127"/>
      <c r="I54" s="138"/>
      <c r="J54" s="139" t="s">
        <v>132</v>
      </c>
      <c r="K54" s="140"/>
    </row>
    <row r="55" spans="2:47" s="1" customFormat="1" ht="10.35" customHeight="1">
      <c r="B55" s="41"/>
      <c r="C55" s="42"/>
      <c r="D55" s="42"/>
      <c r="E55" s="42"/>
      <c r="F55" s="42"/>
      <c r="G55" s="42"/>
      <c r="H55" s="42"/>
      <c r="I55" s="113"/>
      <c r="J55" s="42"/>
      <c r="K55" s="45"/>
    </row>
    <row r="56" spans="2:47" s="1" customFormat="1" ht="29.25" customHeight="1">
      <c r="B56" s="41"/>
      <c r="C56" s="141" t="s">
        <v>133</v>
      </c>
      <c r="D56" s="42"/>
      <c r="E56" s="42"/>
      <c r="F56" s="42"/>
      <c r="G56" s="42"/>
      <c r="H56" s="42"/>
      <c r="I56" s="113"/>
      <c r="J56" s="123">
        <f>J79</f>
        <v>0</v>
      </c>
      <c r="K56" s="45"/>
      <c r="AU56" s="24" t="s">
        <v>134</v>
      </c>
    </row>
    <row r="57" spans="2:47" s="8" customFormat="1" ht="24.95" customHeight="1">
      <c r="B57" s="142"/>
      <c r="C57" s="143"/>
      <c r="D57" s="144" t="s">
        <v>135</v>
      </c>
      <c r="E57" s="145"/>
      <c r="F57" s="145"/>
      <c r="G57" s="145"/>
      <c r="H57" s="145"/>
      <c r="I57" s="146"/>
      <c r="J57" s="147">
        <f>J80</f>
        <v>0</v>
      </c>
      <c r="K57" s="148"/>
    </row>
    <row r="58" spans="2:47" s="9" customFormat="1" ht="19.899999999999999" customHeight="1">
      <c r="B58" s="149"/>
      <c r="C58" s="150"/>
      <c r="D58" s="151" t="s">
        <v>136</v>
      </c>
      <c r="E58" s="152"/>
      <c r="F58" s="152"/>
      <c r="G58" s="152"/>
      <c r="H58" s="152"/>
      <c r="I58" s="153"/>
      <c r="J58" s="154">
        <f>J81</f>
        <v>0</v>
      </c>
      <c r="K58" s="155"/>
    </row>
    <row r="59" spans="2:47" s="9" customFormat="1" ht="19.899999999999999" customHeight="1">
      <c r="B59" s="149"/>
      <c r="C59" s="150"/>
      <c r="D59" s="151" t="s">
        <v>141</v>
      </c>
      <c r="E59" s="152"/>
      <c r="F59" s="152"/>
      <c r="G59" s="152"/>
      <c r="H59" s="152"/>
      <c r="I59" s="153"/>
      <c r="J59" s="154">
        <f>J95</f>
        <v>0</v>
      </c>
      <c r="K59" s="155"/>
    </row>
    <row r="60" spans="2:47" s="1" customFormat="1" ht="21.75" customHeight="1">
      <c r="B60" s="41"/>
      <c r="C60" s="42"/>
      <c r="D60" s="42"/>
      <c r="E60" s="42"/>
      <c r="F60" s="42"/>
      <c r="G60" s="42"/>
      <c r="H60" s="42"/>
      <c r="I60" s="113"/>
      <c r="J60" s="42"/>
      <c r="K60" s="45"/>
    </row>
    <row r="61" spans="2:47" s="1" customFormat="1" ht="6.95" customHeight="1">
      <c r="B61" s="56"/>
      <c r="C61" s="57"/>
      <c r="D61" s="57"/>
      <c r="E61" s="57"/>
      <c r="F61" s="57"/>
      <c r="G61" s="57"/>
      <c r="H61" s="57"/>
      <c r="I61" s="134"/>
      <c r="J61" s="57"/>
      <c r="K61" s="58"/>
    </row>
    <row r="65" spans="2:63" s="1" customFormat="1" ht="6.95" customHeight="1">
      <c r="B65" s="59"/>
      <c r="C65" s="60"/>
      <c r="D65" s="60"/>
      <c r="E65" s="60"/>
      <c r="F65" s="60"/>
      <c r="G65" s="60"/>
      <c r="H65" s="60"/>
      <c r="I65" s="135"/>
      <c r="J65" s="60"/>
      <c r="K65" s="60"/>
      <c r="L65" s="41"/>
    </row>
    <row r="66" spans="2:63" s="1" customFormat="1" ht="36.950000000000003" customHeight="1">
      <c r="B66" s="41"/>
      <c r="C66" s="61" t="s">
        <v>145</v>
      </c>
      <c r="L66" s="41"/>
    </row>
    <row r="67" spans="2:63" s="1" customFormat="1" ht="6.95" customHeight="1">
      <c r="B67" s="41"/>
      <c r="L67" s="41"/>
    </row>
    <row r="68" spans="2:63" s="1" customFormat="1" ht="14.45" customHeight="1">
      <c r="B68" s="41"/>
      <c r="C68" s="63" t="s">
        <v>19</v>
      </c>
      <c r="L68" s="41"/>
    </row>
    <row r="69" spans="2:63" s="1" customFormat="1" ht="22.5" customHeight="1">
      <c r="B69" s="41"/>
      <c r="E69" s="375" t="str">
        <f>E7</f>
        <v>ZTV pro výstavbu rodinných domů K Domašínu</v>
      </c>
      <c r="F69" s="376"/>
      <c r="G69" s="376"/>
      <c r="H69" s="376"/>
      <c r="L69" s="41"/>
    </row>
    <row r="70" spans="2:63" s="1" customFormat="1" ht="14.45" customHeight="1">
      <c r="B70" s="41"/>
      <c r="C70" s="63" t="s">
        <v>128</v>
      </c>
      <c r="L70" s="41"/>
    </row>
    <row r="71" spans="2:63" s="1" customFormat="1" ht="23.25" customHeight="1">
      <c r="B71" s="41"/>
      <c r="E71" s="348" t="str">
        <f>E9</f>
        <v>SO 05 - plynovod</v>
      </c>
      <c r="F71" s="377"/>
      <c r="G71" s="377"/>
      <c r="H71" s="377"/>
      <c r="L71" s="41"/>
    </row>
    <row r="72" spans="2:63" s="1" customFormat="1" ht="6.95" customHeight="1">
      <c r="B72" s="41"/>
      <c r="L72" s="41"/>
    </row>
    <row r="73" spans="2:63" s="1" customFormat="1" ht="18" customHeight="1">
      <c r="B73" s="41"/>
      <c r="C73" s="63" t="s">
        <v>23</v>
      </c>
      <c r="F73" s="156" t="str">
        <f>F12</f>
        <v>k.ú.Studená</v>
      </c>
      <c r="I73" s="157" t="s">
        <v>25</v>
      </c>
      <c r="J73" s="67" t="str">
        <f>IF(J12="","",J12)</f>
        <v>12.4.2017</v>
      </c>
      <c r="L73" s="41"/>
    </row>
    <row r="74" spans="2:63" s="1" customFormat="1" ht="6.95" customHeight="1">
      <c r="B74" s="41"/>
      <c r="L74" s="41"/>
    </row>
    <row r="75" spans="2:63" s="1" customFormat="1">
      <c r="B75" s="41"/>
      <c r="C75" s="63" t="s">
        <v>27</v>
      </c>
      <c r="F75" s="156" t="str">
        <f>E15</f>
        <v xml:space="preserve"> </v>
      </c>
      <c r="I75" s="157" t="s">
        <v>33</v>
      </c>
      <c r="J75" s="156" t="str">
        <f>E21</f>
        <v>Ing. Marie Buzková, Jindřichův Hradec</v>
      </c>
      <c r="L75" s="41"/>
    </row>
    <row r="76" spans="2:63" s="1" customFormat="1" ht="14.45" customHeight="1">
      <c r="B76" s="41"/>
      <c r="C76" s="63" t="s">
        <v>31</v>
      </c>
      <c r="F76" s="156" t="str">
        <f>IF(E18="","",E18)</f>
        <v/>
      </c>
      <c r="L76" s="41"/>
    </row>
    <row r="77" spans="2:63" s="1" customFormat="1" ht="10.35" customHeight="1">
      <c r="B77" s="41"/>
      <c r="L77" s="41"/>
    </row>
    <row r="78" spans="2:63" s="10" customFormat="1" ht="29.25" customHeight="1">
      <c r="B78" s="158"/>
      <c r="C78" s="159" t="s">
        <v>146</v>
      </c>
      <c r="D78" s="160" t="s">
        <v>57</v>
      </c>
      <c r="E78" s="160" t="s">
        <v>53</v>
      </c>
      <c r="F78" s="160" t="s">
        <v>147</v>
      </c>
      <c r="G78" s="160" t="s">
        <v>148</v>
      </c>
      <c r="H78" s="160" t="s">
        <v>149</v>
      </c>
      <c r="I78" s="161" t="s">
        <v>150</v>
      </c>
      <c r="J78" s="160" t="s">
        <v>132</v>
      </c>
      <c r="K78" s="162" t="s">
        <v>151</v>
      </c>
      <c r="L78" s="158"/>
      <c r="M78" s="73" t="s">
        <v>152</v>
      </c>
      <c r="N78" s="74" t="s">
        <v>42</v>
      </c>
      <c r="O78" s="74" t="s">
        <v>153</v>
      </c>
      <c r="P78" s="74" t="s">
        <v>154</v>
      </c>
      <c r="Q78" s="74" t="s">
        <v>155</v>
      </c>
      <c r="R78" s="74" t="s">
        <v>156</v>
      </c>
      <c r="S78" s="74" t="s">
        <v>157</v>
      </c>
      <c r="T78" s="75" t="s">
        <v>158</v>
      </c>
    </row>
    <row r="79" spans="2:63" s="1" customFormat="1" ht="29.25" customHeight="1">
      <c r="B79" s="41"/>
      <c r="C79" s="77" t="s">
        <v>133</v>
      </c>
      <c r="J79" s="163">
        <f>BK79</f>
        <v>0</v>
      </c>
      <c r="L79" s="41"/>
      <c r="M79" s="76"/>
      <c r="N79" s="68"/>
      <c r="O79" s="68"/>
      <c r="P79" s="164">
        <f>P80</f>
        <v>0</v>
      </c>
      <c r="Q79" s="68"/>
      <c r="R79" s="164">
        <f>R80</f>
        <v>1.0879400000000001</v>
      </c>
      <c r="S79" s="68"/>
      <c r="T79" s="165">
        <f>T80</f>
        <v>0</v>
      </c>
      <c r="AT79" s="24" t="s">
        <v>71</v>
      </c>
      <c r="AU79" s="24" t="s">
        <v>134</v>
      </c>
      <c r="BK79" s="166">
        <f>BK80</f>
        <v>0</v>
      </c>
    </row>
    <row r="80" spans="2:63" s="11" customFormat="1" ht="37.35" customHeight="1">
      <c r="B80" s="167"/>
      <c r="D80" s="168" t="s">
        <v>71</v>
      </c>
      <c r="E80" s="169" t="s">
        <v>159</v>
      </c>
      <c r="F80" s="169" t="s">
        <v>160</v>
      </c>
      <c r="I80" s="170"/>
      <c r="J80" s="171">
        <f>BK80</f>
        <v>0</v>
      </c>
      <c r="L80" s="167"/>
      <c r="M80" s="172"/>
      <c r="N80" s="173"/>
      <c r="O80" s="173"/>
      <c r="P80" s="174">
        <f>P81+P95</f>
        <v>0</v>
      </c>
      <c r="Q80" s="173"/>
      <c r="R80" s="174">
        <f>R81+R95</f>
        <v>1.0879400000000001</v>
      </c>
      <c r="S80" s="173"/>
      <c r="T80" s="175">
        <f>T81+T95</f>
        <v>0</v>
      </c>
      <c r="AR80" s="168" t="s">
        <v>80</v>
      </c>
      <c r="AT80" s="176" t="s">
        <v>71</v>
      </c>
      <c r="AU80" s="176" t="s">
        <v>72</v>
      </c>
      <c r="AY80" s="168" t="s">
        <v>161</v>
      </c>
      <c r="BK80" s="177">
        <f>BK81+BK95</f>
        <v>0</v>
      </c>
    </row>
    <row r="81" spans="2:65" s="11" customFormat="1" ht="19.899999999999999" customHeight="1">
      <c r="B81" s="167"/>
      <c r="D81" s="178" t="s">
        <v>71</v>
      </c>
      <c r="E81" s="179" t="s">
        <v>80</v>
      </c>
      <c r="F81" s="179" t="s">
        <v>162</v>
      </c>
      <c r="I81" s="170"/>
      <c r="J81" s="180">
        <f>BK81</f>
        <v>0</v>
      </c>
      <c r="L81" s="167"/>
      <c r="M81" s="172"/>
      <c r="N81" s="173"/>
      <c r="O81" s="173"/>
      <c r="P81" s="174">
        <f>SUM(P82:P94)</f>
        <v>0</v>
      </c>
      <c r="Q81" s="173"/>
      <c r="R81" s="174">
        <f>SUM(R82:R94)</f>
        <v>0.36960000000000004</v>
      </c>
      <c r="S81" s="173"/>
      <c r="T81" s="175">
        <f>SUM(T82:T94)</f>
        <v>0</v>
      </c>
      <c r="AR81" s="168" t="s">
        <v>80</v>
      </c>
      <c r="AT81" s="176" t="s">
        <v>71</v>
      </c>
      <c r="AU81" s="176" t="s">
        <v>80</v>
      </c>
      <c r="AY81" s="168" t="s">
        <v>161</v>
      </c>
      <c r="BK81" s="177">
        <f>SUM(BK82:BK94)</f>
        <v>0</v>
      </c>
    </row>
    <row r="82" spans="2:65" s="1" customFormat="1" ht="22.5" customHeight="1">
      <c r="B82" s="181"/>
      <c r="C82" s="182" t="s">
        <v>80</v>
      </c>
      <c r="D82" s="182" t="s">
        <v>163</v>
      </c>
      <c r="E82" s="183" t="s">
        <v>1550</v>
      </c>
      <c r="F82" s="184" t="s">
        <v>1551</v>
      </c>
      <c r="G82" s="185" t="s">
        <v>189</v>
      </c>
      <c r="H82" s="186">
        <v>39.6</v>
      </c>
      <c r="I82" s="187"/>
      <c r="J82" s="188">
        <f t="shared" ref="J82:J94" si="0">ROUND(I82*H82,2)</f>
        <v>0</v>
      </c>
      <c r="K82" s="184" t="s">
        <v>5</v>
      </c>
      <c r="L82" s="41"/>
      <c r="M82" s="189" t="s">
        <v>5</v>
      </c>
      <c r="N82" s="190" t="s">
        <v>43</v>
      </c>
      <c r="O82" s="42"/>
      <c r="P82" s="191">
        <f t="shared" ref="P82:P94" si="1">O82*H82</f>
        <v>0</v>
      </c>
      <c r="Q82" s="191">
        <v>0</v>
      </c>
      <c r="R82" s="191">
        <f t="shared" ref="R82:R94" si="2">Q82*H82</f>
        <v>0</v>
      </c>
      <c r="S82" s="191">
        <v>0</v>
      </c>
      <c r="T82" s="192">
        <f t="shared" ref="T82:T94" si="3">S82*H82</f>
        <v>0</v>
      </c>
      <c r="AR82" s="24" t="s">
        <v>168</v>
      </c>
      <c r="AT82" s="24" t="s">
        <v>163</v>
      </c>
      <c r="AU82" s="24" t="s">
        <v>83</v>
      </c>
      <c r="AY82" s="24" t="s">
        <v>161</v>
      </c>
      <c r="BE82" s="193">
        <f t="shared" ref="BE82:BE94" si="4">IF(N82="základní",J82,0)</f>
        <v>0</v>
      </c>
      <c r="BF82" s="193">
        <f t="shared" ref="BF82:BF94" si="5">IF(N82="snížená",J82,0)</f>
        <v>0</v>
      </c>
      <c r="BG82" s="193">
        <f t="shared" ref="BG82:BG94" si="6">IF(N82="zákl. přenesená",J82,0)</f>
        <v>0</v>
      </c>
      <c r="BH82" s="193">
        <f t="shared" ref="BH82:BH94" si="7">IF(N82="sníž. přenesená",J82,0)</f>
        <v>0</v>
      </c>
      <c r="BI82" s="193">
        <f t="shared" ref="BI82:BI94" si="8">IF(N82="nulová",J82,0)</f>
        <v>0</v>
      </c>
      <c r="BJ82" s="24" t="s">
        <v>80</v>
      </c>
      <c r="BK82" s="193">
        <f t="shared" ref="BK82:BK94" si="9">ROUND(I82*H82,2)</f>
        <v>0</v>
      </c>
      <c r="BL82" s="24" t="s">
        <v>168</v>
      </c>
      <c r="BM82" s="24" t="s">
        <v>83</v>
      </c>
    </row>
    <row r="83" spans="2:65" s="1" customFormat="1" ht="22.5" customHeight="1">
      <c r="B83" s="181"/>
      <c r="C83" s="182" t="s">
        <v>83</v>
      </c>
      <c r="D83" s="182" t="s">
        <v>163</v>
      </c>
      <c r="E83" s="183" t="s">
        <v>1552</v>
      </c>
      <c r="F83" s="184" t="s">
        <v>1553</v>
      </c>
      <c r="G83" s="185" t="s">
        <v>189</v>
      </c>
      <c r="H83" s="186">
        <v>52.8</v>
      </c>
      <c r="I83" s="187"/>
      <c r="J83" s="188">
        <f t="shared" si="0"/>
        <v>0</v>
      </c>
      <c r="K83" s="184" t="s">
        <v>5</v>
      </c>
      <c r="L83" s="41"/>
      <c r="M83" s="189" t="s">
        <v>5</v>
      </c>
      <c r="N83" s="190" t="s">
        <v>43</v>
      </c>
      <c r="O83" s="42"/>
      <c r="P83" s="191">
        <f t="shared" si="1"/>
        <v>0</v>
      </c>
      <c r="Q83" s="191">
        <v>0</v>
      </c>
      <c r="R83" s="191">
        <f t="shared" si="2"/>
        <v>0</v>
      </c>
      <c r="S83" s="191">
        <v>0</v>
      </c>
      <c r="T83" s="192">
        <f t="shared" si="3"/>
        <v>0</v>
      </c>
      <c r="AR83" s="24" t="s">
        <v>168</v>
      </c>
      <c r="AT83" s="24" t="s">
        <v>163</v>
      </c>
      <c r="AU83" s="24" t="s">
        <v>83</v>
      </c>
      <c r="AY83" s="24" t="s">
        <v>161</v>
      </c>
      <c r="BE83" s="193">
        <f t="shared" si="4"/>
        <v>0</v>
      </c>
      <c r="BF83" s="193">
        <f t="shared" si="5"/>
        <v>0</v>
      </c>
      <c r="BG83" s="193">
        <f t="shared" si="6"/>
        <v>0</v>
      </c>
      <c r="BH83" s="193">
        <f t="shared" si="7"/>
        <v>0</v>
      </c>
      <c r="BI83" s="193">
        <f t="shared" si="8"/>
        <v>0</v>
      </c>
      <c r="BJ83" s="24" t="s">
        <v>80</v>
      </c>
      <c r="BK83" s="193">
        <f t="shared" si="9"/>
        <v>0</v>
      </c>
      <c r="BL83" s="24" t="s">
        <v>168</v>
      </c>
      <c r="BM83" s="24" t="s">
        <v>168</v>
      </c>
    </row>
    <row r="84" spans="2:65" s="1" customFormat="1" ht="22.5" customHeight="1">
      <c r="B84" s="181"/>
      <c r="C84" s="182" t="s">
        <v>180</v>
      </c>
      <c r="D84" s="182" t="s">
        <v>163</v>
      </c>
      <c r="E84" s="183" t="s">
        <v>1554</v>
      </c>
      <c r="F84" s="184" t="s">
        <v>1555</v>
      </c>
      <c r="G84" s="185" t="s">
        <v>189</v>
      </c>
      <c r="H84" s="186">
        <v>13.2</v>
      </c>
      <c r="I84" s="187"/>
      <c r="J84" s="188">
        <f t="shared" si="0"/>
        <v>0</v>
      </c>
      <c r="K84" s="184" t="s">
        <v>5</v>
      </c>
      <c r="L84" s="41"/>
      <c r="M84" s="189" t="s">
        <v>5</v>
      </c>
      <c r="N84" s="190" t="s">
        <v>43</v>
      </c>
      <c r="O84" s="42"/>
      <c r="P84" s="191">
        <f t="shared" si="1"/>
        <v>0</v>
      </c>
      <c r="Q84" s="191">
        <v>0</v>
      </c>
      <c r="R84" s="191">
        <f t="shared" si="2"/>
        <v>0</v>
      </c>
      <c r="S84" s="191">
        <v>0</v>
      </c>
      <c r="T84" s="192">
        <f t="shared" si="3"/>
        <v>0</v>
      </c>
      <c r="AR84" s="24" t="s">
        <v>168</v>
      </c>
      <c r="AT84" s="24" t="s">
        <v>163</v>
      </c>
      <c r="AU84" s="24" t="s">
        <v>83</v>
      </c>
      <c r="AY84" s="24" t="s">
        <v>161</v>
      </c>
      <c r="BE84" s="193">
        <f t="shared" si="4"/>
        <v>0</v>
      </c>
      <c r="BF84" s="193">
        <f t="shared" si="5"/>
        <v>0</v>
      </c>
      <c r="BG84" s="193">
        <f t="shared" si="6"/>
        <v>0</v>
      </c>
      <c r="BH84" s="193">
        <f t="shared" si="7"/>
        <v>0</v>
      </c>
      <c r="BI84" s="193">
        <f t="shared" si="8"/>
        <v>0</v>
      </c>
      <c r="BJ84" s="24" t="s">
        <v>80</v>
      </c>
      <c r="BK84" s="193">
        <f t="shared" si="9"/>
        <v>0</v>
      </c>
      <c r="BL84" s="24" t="s">
        <v>168</v>
      </c>
      <c r="BM84" s="24" t="s">
        <v>212</v>
      </c>
    </row>
    <row r="85" spans="2:65" s="1" customFormat="1" ht="22.5" customHeight="1">
      <c r="B85" s="181"/>
      <c r="C85" s="182" t="s">
        <v>168</v>
      </c>
      <c r="D85" s="182" t="s">
        <v>163</v>
      </c>
      <c r="E85" s="183" t="s">
        <v>1556</v>
      </c>
      <c r="F85" s="184" t="s">
        <v>1557</v>
      </c>
      <c r="G85" s="185" t="s">
        <v>189</v>
      </c>
      <c r="H85" s="186">
        <v>39.6</v>
      </c>
      <c r="I85" s="187"/>
      <c r="J85" s="188">
        <f t="shared" si="0"/>
        <v>0</v>
      </c>
      <c r="K85" s="184" t="s">
        <v>5</v>
      </c>
      <c r="L85" s="41"/>
      <c r="M85" s="189" t="s">
        <v>5</v>
      </c>
      <c r="N85" s="190" t="s">
        <v>43</v>
      </c>
      <c r="O85" s="42"/>
      <c r="P85" s="191">
        <f t="shared" si="1"/>
        <v>0</v>
      </c>
      <c r="Q85" s="191">
        <v>0</v>
      </c>
      <c r="R85" s="191">
        <f t="shared" si="2"/>
        <v>0</v>
      </c>
      <c r="S85" s="191">
        <v>0</v>
      </c>
      <c r="T85" s="192">
        <f t="shared" si="3"/>
        <v>0</v>
      </c>
      <c r="AR85" s="24" t="s">
        <v>168</v>
      </c>
      <c r="AT85" s="24" t="s">
        <v>163</v>
      </c>
      <c r="AU85" s="24" t="s">
        <v>83</v>
      </c>
      <c r="AY85" s="24" t="s">
        <v>161</v>
      </c>
      <c r="BE85" s="193">
        <f t="shared" si="4"/>
        <v>0</v>
      </c>
      <c r="BF85" s="193">
        <f t="shared" si="5"/>
        <v>0</v>
      </c>
      <c r="BG85" s="193">
        <f t="shared" si="6"/>
        <v>0</v>
      </c>
      <c r="BH85" s="193">
        <f t="shared" si="7"/>
        <v>0</v>
      </c>
      <c r="BI85" s="193">
        <f t="shared" si="8"/>
        <v>0</v>
      </c>
      <c r="BJ85" s="24" t="s">
        <v>80</v>
      </c>
      <c r="BK85" s="193">
        <f t="shared" si="9"/>
        <v>0</v>
      </c>
      <c r="BL85" s="24" t="s">
        <v>168</v>
      </c>
      <c r="BM85" s="24" t="s">
        <v>222</v>
      </c>
    </row>
    <row r="86" spans="2:65" s="1" customFormat="1" ht="22.5" customHeight="1">
      <c r="B86" s="181"/>
      <c r="C86" s="182" t="s">
        <v>193</v>
      </c>
      <c r="D86" s="182" t="s">
        <v>163</v>
      </c>
      <c r="E86" s="183" t="s">
        <v>1558</v>
      </c>
      <c r="F86" s="184" t="s">
        <v>1559</v>
      </c>
      <c r="G86" s="185" t="s">
        <v>189</v>
      </c>
      <c r="H86" s="186">
        <v>132</v>
      </c>
      <c r="I86" s="187"/>
      <c r="J86" s="188">
        <f t="shared" si="0"/>
        <v>0</v>
      </c>
      <c r="K86" s="184" t="s">
        <v>5</v>
      </c>
      <c r="L86" s="41"/>
      <c r="M86" s="189" t="s">
        <v>5</v>
      </c>
      <c r="N86" s="190" t="s">
        <v>43</v>
      </c>
      <c r="O86" s="42"/>
      <c r="P86" s="191">
        <f t="shared" si="1"/>
        <v>0</v>
      </c>
      <c r="Q86" s="191">
        <v>0</v>
      </c>
      <c r="R86" s="191">
        <f t="shared" si="2"/>
        <v>0</v>
      </c>
      <c r="S86" s="191">
        <v>0</v>
      </c>
      <c r="T86" s="192">
        <f t="shared" si="3"/>
        <v>0</v>
      </c>
      <c r="AR86" s="24" t="s">
        <v>168</v>
      </c>
      <c r="AT86" s="24" t="s">
        <v>163</v>
      </c>
      <c r="AU86" s="24" t="s">
        <v>83</v>
      </c>
      <c r="AY86" s="24" t="s">
        <v>161</v>
      </c>
      <c r="BE86" s="193">
        <f t="shared" si="4"/>
        <v>0</v>
      </c>
      <c r="BF86" s="193">
        <f t="shared" si="5"/>
        <v>0</v>
      </c>
      <c r="BG86" s="193">
        <f t="shared" si="6"/>
        <v>0</v>
      </c>
      <c r="BH86" s="193">
        <f t="shared" si="7"/>
        <v>0</v>
      </c>
      <c r="BI86" s="193">
        <f t="shared" si="8"/>
        <v>0</v>
      </c>
      <c r="BJ86" s="24" t="s">
        <v>80</v>
      </c>
      <c r="BK86" s="193">
        <f t="shared" si="9"/>
        <v>0</v>
      </c>
      <c r="BL86" s="24" t="s">
        <v>168</v>
      </c>
      <c r="BM86" s="24" t="s">
        <v>233</v>
      </c>
    </row>
    <row r="87" spans="2:65" s="1" customFormat="1" ht="22.5" customHeight="1">
      <c r="B87" s="181"/>
      <c r="C87" s="182" t="s">
        <v>212</v>
      </c>
      <c r="D87" s="182" t="s">
        <v>163</v>
      </c>
      <c r="E87" s="183" t="s">
        <v>756</v>
      </c>
      <c r="F87" s="184" t="s">
        <v>1560</v>
      </c>
      <c r="G87" s="185" t="s">
        <v>176</v>
      </c>
      <c r="H87" s="186">
        <v>440</v>
      </c>
      <c r="I87" s="187"/>
      <c r="J87" s="188">
        <f t="shared" si="0"/>
        <v>0</v>
      </c>
      <c r="K87" s="184" t="s">
        <v>5</v>
      </c>
      <c r="L87" s="41"/>
      <c r="M87" s="189" t="s">
        <v>5</v>
      </c>
      <c r="N87" s="190" t="s">
        <v>43</v>
      </c>
      <c r="O87" s="42"/>
      <c r="P87" s="191">
        <f t="shared" si="1"/>
        <v>0</v>
      </c>
      <c r="Q87" s="191">
        <v>8.4000000000000003E-4</v>
      </c>
      <c r="R87" s="191">
        <f t="shared" si="2"/>
        <v>0.36960000000000004</v>
      </c>
      <c r="S87" s="191">
        <v>0</v>
      </c>
      <c r="T87" s="192">
        <f t="shared" si="3"/>
        <v>0</v>
      </c>
      <c r="AR87" s="24" t="s">
        <v>168</v>
      </c>
      <c r="AT87" s="24" t="s">
        <v>163</v>
      </c>
      <c r="AU87" s="24" t="s">
        <v>83</v>
      </c>
      <c r="AY87" s="24" t="s">
        <v>161</v>
      </c>
      <c r="BE87" s="193">
        <f t="shared" si="4"/>
        <v>0</v>
      </c>
      <c r="BF87" s="193">
        <f t="shared" si="5"/>
        <v>0</v>
      </c>
      <c r="BG87" s="193">
        <f t="shared" si="6"/>
        <v>0</v>
      </c>
      <c r="BH87" s="193">
        <f t="shared" si="7"/>
        <v>0</v>
      </c>
      <c r="BI87" s="193">
        <f t="shared" si="8"/>
        <v>0</v>
      </c>
      <c r="BJ87" s="24" t="s">
        <v>80</v>
      </c>
      <c r="BK87" s="193">
        <f t="shared" si="9"/>
        <v>0</v>
      </c>
      <c r="BL87" s="24" t="s">
        <v>168</v>
      </c>
      <c r="BM87" s="24" t="s">
        <v>244</v>
      </c>
    </row>
    <row r="88" spans="2:65" s="1" customFormat="1" ht="22.5" customHeight="1">
      <c r="B88" s="181"/>
      <c r="C88" s="182" t="s">
        <v>216</v>
      </c>
      <c r="D88" s="182" t="s">
        <v>163</v>
      </c>
      <c r="E88" s="183" t="s">
        <v>768</v>
      </c>
      <c r="F88" s="184" t="s">
        <v>1561</v>
      </c>
      <c r="G88" s="185" t="s">
        <v>176</v>
      </c>
      <c r="H88" s="186">
        <v>440</v>
      </c>
      <c r="I88" s="187"/>
      <c r="J88" s="188">
        <f t="shared" si="0"/>
        <v>0</v>
      </c>
      <c r="K88" s="184" t="s">
        <v>5</v>
      </c>
      <c r="L88" s="41"/>
      <c r="M88" s="189" t="s">
        <v>5</v>
      </c>
      <c r="N88" s="190" t="s">
        <v>43</v>
      </c>
      <c r="O88" s="42"/>
      <c r="P88" s="191">
        <f t="shared" si="1"/>
        <v>0</v>
      </c>
      <c r="Q88" s="191">
        <v>0</v>
      </c>
      <c r="R88" s="191">
        <f t="shared" si="2"/>
        <v>0</v>
      </c>
      <c r="S88" s="191">
        <v>0</v>
      </c>
      <c r="T88" s="192">
        <f t="shared" si="3"/>
        <v>0</v>
      </c>
      <c r="AR88" s="24" t="s">
        <v>168</v>
      </c>
      <c r="AT88" s="24" t="s">
        <v>163</v>
      </c>
      <c r="AU88" s="24" t="s">
        <v>83</v>
      </c>
      <c r="AY88" s="24" t="s">
        <v>161</v>
      </c>
      <c r="BE88" s="193">
        <f t="shared" si="4"/>
        <v>0</v>
      </c>
      <c r="BF88" s="193">
        <f t="shared" si="5"/>
        <v>0</v>
      </c>
      <c r="BG88" s="193">
        <f t="shared" si="6"/>
        <v>0</v>
      </c>
      <c r="BH88" s="193">
        <f t="shared" si="7"/>
        <v>0</v>
      </c>
      <c r="BI88" s="193">
        <f t="shared" si="8"/>
        <v>0</v>
      </c>
      <c r="BJ88" s="24" t="s">
        <v>80</v>
      </c>
      <c r="BK88" s="193">
        <f t="shared" si="9"/>
        <v>0</v>
      </c>
      <c r="BL88" s="24" t="s">
        <v>168</v>
      </c>
      <c r="BM88" s="24" t="s">
        <v>254</v>
      </c>
    </row>
    <row r="89" spans="2:65" s="1" customFormat="1" ht="22.5" customHeight="1">
      <c r="B89" s="181"/>
      <c r="C89" s="182" t="s">
        <v>222</v>
      </c>
      <c r="D89" s="182" t="s">
        <v>163</v>
      </c>
      <c r="E89" s="183" t="s">
        <v>789</v>
      </c>
      <c r="F89" s="184" t="s">
        <v>1562</v>
      </c>
      <c r="G89" s="185" t="s">
        <v>189</v>
      </c>
      <c r="H89" s="186">
        <v>132</v>
      </c>
      <c r="I89" s="187"/>
      <c r="J89" s="188">
        <f t="shared" si="0"/>
        <v>0</v>
      </c>
      <c r="K89" s="184" t="s">
        <v>5</v>
      </c>
      <c r="L89" s="41"/>
      <c r="M89" s="189" t="s">
        <v>5</v>
      </c>
      <c r="N89" s="190" t="s">
        <v>43</v>
      </c>
      <c r="O89" s="42"/>
      <c r="P89" s="191">
        <f t="shared" si="1"/>
        <v>0</v>
      </c>
      <c r="Q89" s="191">
        <v>0</v>
      </c>
      <c r="R89" s="191">
        <f t="shared" si="2"/>
        <v>0</v>
      </c>
      <c r="S89" s="191">
        <v>0</v>
      </c>
      <c r="T89" s="192">
        <f t="shared" si="3"/>
        <v>0</v>
      </c>
      <c r="AR89" s="24" t="s">
        <v>168</v>
      </c>
      <c r="AT89" s="24" t="s">
        <v>163</v>
      </c>
      <c r="AU89" s="24" t="s">
        <v>83</v>
      </c>
      <c r="AY89" s="24" t="s">
        <v>161</v>
      </c>
      <c r="BE89" s="193">
        <f t="shared" si="4"/>
        <v>0</v>
      </c>
      <c r="BF89" s="193">
        <f t="shared" si="5"/>
        <v>0</v>
      </c>
      <c r="BG89" s="193">
        <f t="shared" si="6"/>
        <v>0</v>
      </c>
      <c r="BH89" s="193">
        <f t="shared" si="7"/>
        <v>0</v>
      </c>
      <c r="BI89" s="193">
        <f t="shared" si="8"/>
        <v>0</v>
      </c>
      <c r="BJ89" s="24" t="s">
        <v>80</v>
      </c>
      <c r="BK89" s="193">
        <f t="shared" si="9"/>
        <v>0</v>
      </c>
      <c r="BL89" s="24" t="s">
        <v>168</v>
      </c>
      <c r="BM89" s="24" t="s">
        <v>274</v>
      </c>
    </row>
    <row r="90" spans="2:65" s="1" customFormat="1" ht="22.5" customHeight="1">
      <c r="B90" s="181"/>
      <c r="C90" s="182" t="s">
        <v>226</v>
      </c>
      <c r="D90" s="182" t="s">
        <v>163</v>
      </c>
      <c r="E90" s="183" t="s">
        <v>234</v>
      </c>
      <c r="F90" s="184" t="s">
        <v>1563</v>
      </c>
      <c r="G90" s="185" t="s">
        <v>189</v>
      </c>
      <c r="H90" s="186">
        <v>92.4</v>
      </c>
      <c r="I90" s="187"/>
      <c r="J90" s="188">
        <f t="shared" si="0"/>
        <v>0</v>
      </c>
      <c r="K90" s="184" t="s">
        <v>5</v>
      </c>
      <c r="L90" s="41"/>
      <c r="M90" s="189" t="s">
        <v>5</v>
      </c>
      <c r="N90" s="190" t="s">
        <v>43</v>
      </c>
      <c r="O90" s="42"/>
      <c r="P90" s="191">
        <f t="shared" si="1"/>
        <v>0</v>
      </c>
      <c r="Q90" s="191">
        <v>0</v>
      </c>
      <c r="R90" s="191">
        <f t="shared" si="2"/>
        <v>0</v>
      </c>
      <c r="S90" s="191">
        <v>0</v>
      </c>
      <c r="T90" s="192">
        <f t="shared" si="3"/>
        <v>0</v>
      </c>
      <c r="AR90" s="24" t="s">
        <v>168</v>
      </c>
      <c r="AT90" s="24" t="s">
        <v>163</v>
      </c>
      <c r="AU90" s="24" t="s">
        <v>83</v>
      </c>
      <c r="AY90" s="24" t="s">
        <v>161</v>
      </c>
      <c r="BE90" s="193">
        <f t="shared" si="4"/>
        <v>0</v>
      </c>
      <c r="BF90" s="193">
        <f t="shared" si="5"/>
        <v>0</v>
      </c>
      <c r="BG90" s="193">
        <f t="shared" si="6"/>
        <v>0</v>
      </c>
      <c r="BH90" s="193">
        <f t="shared" si="7"/>
        <v>0</v>
      </c>
      <c r="BI90" s="193">
        <f t="shared" si="8"/>
        <v>0</v>
      </c>
      <c r="BJ90" s="24" t="s">
        <v>80</v>
      </c>
      <c r="BK90" s="193">
        <f t="shared" si="9"/>
        <v>0</v>
      </c>
      <c r="BL90" s="24" t="s">
        <v>168</v>
      </c>
      <c r="BM90" s="24" t="s">
        <v>286</v>
      </c>
    </row>
    <row r="91" spans="2:65" s="1" customFormat="1" ht="22.5" customHeight="1">
      <c r="B91" s="181"/>
      <c r="C91" s="182" t="s">
        <v>233</v>
      </c>
      <c r="D91" s="182" t="s">
        <v>163</v>
      </c>
      <c r="E91" s="183" t="s">
        <v>1357</v>
      </c>
      <c r="F91" s="184" t="s">
        <v>1564</v>
      </c>
      <c r="G91" s="185" t="s">
        <v>189</v>
      </c>
      <c r="H91" s="186">
        <v>92.4</v>
      </c>
      <c r="I91" s="187"/>
      <c r="J91" s="188">
        <f t="shared" si="0"/>
        <v>0</v>
      </c>
      <c r="K91" s="184" t="s">
        <v>5</v>
      </c>
      <c r="L91" s="41"/>
      <c r="M91" s="189" t="s">
        <v>5</v>
      </c>
      <c r="N91" s="190" t="s">
        <v>43</v>
      </c>
      <c r="O91" s="42"/>
      <c r="P91" s="191">
        <f t="shared" si="1"/>
        <v>0</v>
      </c>
      <c r="Q91" s="191">
        <v>0</v>
      </c>
      <c r="R91" s="191">
        <f t="shared" si="2"/>
        <v>0</v>
      </c>
      <c r="S91" s="191">
        <v>0</v>
      </c>
      <c r="T91" s="192">
        <f t="shared" si="3"/>
        <v>0</v>
      </c>
      <c r="AR91" s="24" t="s">
        <v>168</v>
      </c>
      <c r="AT91" s="24" t="s">
        <v>163</v>
      </c>
      <c r="AU91" s="24" t="s">
        <v>83</v>
      </c>
      <c r="AY91" s="24" t="s">
        <v>161</v>
      </c>
      <c r="BE91" s="193">
        <f t="shared" si="4"/>
        <v>0</v>
      </c>
      <c r="BF91" s="193">
        <f t="shared" si="5"/>
        <v>0</v>
      </c>
      <c r="BG91" s="193">
        <f t="shared" si="6"/>
        <v>0</v>
      </c>
      <c r="BH91" s="193">
        <f t="shared" si="7"/>
        <v>0</v>
      </c>
      <c r="BI91" s="193">
        <f t="shared" si="8"/>
        <v>0</v>
      </c>
      <c r="BJ91" s="24" t="s">
        <v>80</v>
      </c>
      <c r="BK91" s="193">
        <f t="shared" si="9"/>
        <v>0</v>
      </c>
      <c r="BL91" s="24" t="s">
        <v>168</v>
      </c>
      <c r="BM91" s="24" t="s">
        <v>296</v>
      </c>
    </row>
    <row r="92" spans="2:65" s="1" customFormat="1" ht="22.5" customHeight="1">
      <c r="B92" s="181"/>
      <c r="C92" s="182" t="s">
        <v>239</v>
      </c>
      <c r="D92" s="182" t="s">
        <v>163</v>
      </c>
      <c r="E92" s="183" t="s">
        <v>270</v>
      </c>
      <c r="F92" s="184" t="s">
        <v>1565</v>
      </c>
      <c r="G92" s="185" t="s">
        <v>189</v>
      </c>
      <c r="H92" s="186">
        <v>92.4</v>
      </c>
      <c r="I92" s="187"/>
      <c r="J92" s="188">
        <f t="shared" si="0"/>
        <v>0</v>
      </c>
      <c r="K92" s="184" t="s">
        <v>5</v>
      </c>
      <c r="L92" s="41"/>
      <c r="M92" s="189" t="s">
        <v>5</v>
      </c>
      <c r="N92" s="190" t="s">
        <v>43</v>
      </c>
      <c r="O92" s="42"/>
      <c r="P92" s="191">
        <f t="shared" si="1"/>
        <v>0</v>
      </c>
      <c r="Q92" s="191">
        <v>0</v>
      </c>
      <c r="R92" s="191">
        <f t="shared" si="2"/>
        <v>0</v>
      </c>
      <c r="S92" s="191">
        <v>0</v>
      </c>
      <c r="T92" s="192">
        <f t="shared" si="3"/>
        <v>0</v>
      </c>
      <c r="AR92" s="24" t="s">
        <v>168</v>
      </c>
      <c r="AT92" s="24" t="s">
        <v>163</v>
      </c>
      <c r="AU92" s="24" t="s">
        <v>83</v>
      </c>
      <c r="AY92" s="24" t="s">
        <v>161</v>
      </c>
      <c r="BE92" s="193">
        <f t="shared" si="4"/>
        <v>0</v>
      </c>
      <c r="BF92" s="193">
        <f t="shared" si="5"/>
        <v>0</v>
      </c>
      <c r="BG92" s="193">
        <f t="shared" si="6"/>
        <v>0</v>
      </c>
      <c r="BH92" s="193">
        <f t="shared" si="7"/>
        <v>0</v>
      </c>
      <c r="BI92" s="193">
        <f t="shared" si="8"/>
        <v>0</v>
      </c>
      <c r="BJ92" s="24" t="s">
        <v>80</v>
      </c>
      <c r="BK92" s="193">
        <f t="shared" si="9"/>
        <v>0</v>
      </c>
      <c r="BL92" s="24" t="s">
        <v>168</v>
      </c>
      <c r="BM92" s="24" t="s">
        <v>91</v>
      </c>
    </row>
    <row r="93" spans="2:65" s="1" customFormat="1" ht="22.5" customHeight="1">
      <c r="B93" s="181"/>
      <c r="C93" s="182" t="s">
        <v>244</v>
      </c>
      <c r="D93" s="182" t="s">
        <v>163</v>
      </c>
      <c r="E93" s="183" t="s">
        <v>275</v>
      </c>
      <c r="F93" s="184" t="s">
        <v>1566</v>
      </c>
      <c r="G93" s="185" t="s">
        <v>277</v>
      </c>
      <c r="H93" s="186">
        <v>95</v>
      </c>
      <c r="I93" s="187"/>
      <c r="J93" s="188">
        <f t="shared" si="0"/>
        <v>0</v>
      </c>
      <c r="K93" s="184" t="s">
        <v>5</v>
      </c>
      <c r="L93" s="41"/>
      <c r="M93" s="189" t="s">
        <v>5</v>
      </c>
      <c r="N93" s="190" t="s">
        <v>43</v>
      </c>
      <c r="O93" s="42"/>
      <c r="P93" s="191">
        <f t="shared" si="1"/>
        <v>0</v>
      </c>
      <c r="Q93" s="191">
        <v>0</v>
      </c>
      <c r="R93" s="191">
        <f t="shared" si="2"/>
        <v>0</v>
      </c>
      <c r="S93" s="191">
        <v>0</v>
      </c>
      <c r="T93" s="192">
        <f t="shared" si="3"/>
        <v>0</v>
      </c>
      <c r="AR93" s="24" t="s">
        <v>168</v>
      </c>
      <c r="AT93" s="24" t="s">
        <v>163</v>
      </c>
      <c r="AU93" s="24" t="s">
        <v>83</v>
      </c>
      <c r="AY93" s="24" t="s">
        <v>161</v>
      </c>
      <c r="BE93" s="193">
        <f t="shared" si="4"/>
        <v>0</v>
      </c>
      <c r="BF93" s="193">
        <f t="shared" si="5"/>
        <v>0</v>
      </c>
      <c r="BG93" s="193">
        <f t="shared" si="6"/>
        <v>0</v>
      </c>
      <c r="BH93" s="193">
        <f t="shared" si="7"/>
        <v>0</v>
      </c>
      <c r="BI93" s="193">
        <f t="shared" si="8"/>
        <v>0</v>
      </c>
      <c r="BJ93" s="24" t="s">
        <v>80</v>
      </c>
      <c r="BK93" s="193">
        <f t="shared" si="9"/>
        <v>0</v>
      </c>
      <c r="BL93" s="24" t="s">
        <v>168</v>
      </c>
      <c r="BM93" s="24" t="s">
        <v>324</v>
      </c>
    </row>
    <row r="94" spans="2:65" s="1" customFormat="1" ht="22.5" customHeight="1">
      <c r="B94" s="181"/>
      <c r="C94" s="182" t="s">
        <v>249</v>
      </c>
      <c r="D94" s="182" t="s">
        <v>163</v>
      </c>
      <c r="E94" s="183" t="s">
        <v>803</v>
      </c>
      <c r="F94" s="184" t="s">
        <v>1567</v>
      </c>
      <c r="G94" s="185" t="s">
        <v>189</v>
      </c>
      <c r="H94" s="186">
        <v>79.2</v>
      </c>
      <c r="I94" s="187"/>
      <c r="J94" s="188">
        <f t="shared" si="0"/>
        <v>0</v>
      </c>
      <c r="K94" s="184" t="s">
        <v>5</v>
      </c>
      <c r="L94" s="41"/>
      <c r="M94" s="189" t="s">
        <v>5</v>
      </c>
      <c r="N94" s="190" t="s">
        <v>43</v>
      </c>
      <c r="O94" s="42"/>
      <c r="P94" s="191">
        <f t="shared" si="1"/>
        <v>0</v>
      </c>
      <c r="Q94" s="191">
        <v>0</v>
      </c>
      <c r="R94" s="191">
        <f t="shared" si="2"/>
        <v>0</v>
      </c>
      <c r="S94" s="191">
        <v>0</v>
      </c>
      <c r="T94" s="192">
        <f t="shared" si="3"/>
        <v>0</v>
      </c>
      <c r="AR94" s="24" t="s">
        <v>168</v>
      </c>
      <c r="AT94" s="24" t="s">
        <v>163</v>
      </c>
      <c r="AU94" s="24" t="s">
        <v>83</v>
      </c>
      <c r="AY94" s="24" t="s">
        <v>161</v>
      </c>
      <c r="BE94" s="193">
        <f t="shared" si="4"/>
        <v>0</v>
      </c>
      <c r="BF94" s="193">
        <f t="shared" si="5"/>
        <v>0</v>
      </c>
      <c r="BG94" s="193">
        <f t="shared" si="6"/>
        <v>0</v>
      </c>
      <c r="BH94" s="193">
        <f t="shared" si="7"/>
        <v>0</v>
      </c>
      <c r="BI94" s="193">
        <f t="shared" si="8"/>
        <v>0</v>
      </c>
      <c r="BJ94" s="24" t="s">
        <v>80</v>
      </c>
      <c r="BK94" s="193">
        <f t="shared" si="9"/>
        <v>0</v>
      </c>
      <c r="BL94" s="24" t="s">
        <v>168</v>
      </c>
      <c r="BM94" s="24" t="s">
        <v>335</v>
      </c>
    </row>
    <row r="95" spans="2:65" s="11" customFormat="1" ht="29.85" customHeight="1">
      <c r="B95" s="167"/>
      <c r="D95" s="178" t="s">
        <v>71</v>
      </c>
      <c r="E95" s="179" t="s">
        <v>222</v>
      </c>
      <c r="F95" s="179" t="s">
        <v>470</v>
      </c>
      <c r="I95" s="170"/>
      <c r="J95" s="180">
        <f>BK95</f>
        <v>0</v>
      </c>
      <c r="L95" s="167"/>
      <c r="M95" s="172"/>
      <c r="N95" s="173"/>
      <c r="O95" s="173"/>
      <c r="P95" s="174">
        <f>SUM(P96:P114)</f>
        <v>0</v>
      </c>
      <c r="Q95" s="173"/>
      <c r="R95" s="174">
        <f>SUM(R96:R114)</f>
        <v>0.71833999999999998</v>
      </c>
      <c r="S95" s="173"/>
      <c r="T95" s="175">
        <f>SUM(T96:T114)</f>
        <v>0</v>
      </c>
      <c r="AR95" s="168" t="s">
        <v>80</v>
      </c>
      <c r="AT95" s="176" t="s">
        <v>71</v>
      </c>
      <c r="AU95" s="176" t="s">
        <v>80</v>
      </c>
      <c r="AY95" s="168" t="s">
        <v>161</v>
      </c>
      <c r="BK95" s="177">
        <f>SUM(BK96:BK114)</f>
        <v>0</v>
      </c>
    </row>
    <row r="96" spans="2:65" s="1" customFormat="1" ht="22.5" customHeight="1">
      <c r="B96" s="181"/>
      <c r="C96" s="182" t="s">
        <v>254</v>
      </c>
      <c r="D96" s="182" t="s">
        <v>163</v>
      </c>
      <c r="E96" s="183" t="s">
        <v>1522</v>
      </c>
      <c r="F96" s="184" t="s">
        <v>1568</v>
      </c>
      <c r="G96" s="185" t="s">
        <v>183</v>
      </c>
      <c r="H96" s="186">
        <v>65</v>
      </c>
      <c r="I96" s="187"/>
      <c r="J96" s="188">
        <f t="shared" ref="J96:J114" si="10">ROUND(I96*H96,2)</f>
        <v>0</v>
      </c>
      <c r="K96" s="184" t="s">
        <v>5</v>
      </c>
      <c r="L96" s="41"/>
      <c r="M96" s="189" t="s">
        <v>5</v>
      </c>
      <c r="N96" s="190" t="s">
        <v>43</v>
      </c>
      <c r="O96" s="42"/>
      <c r="P96" s="191">
        <f t="shared" ref="P96:P114" si="11">O96*H96</f>
        <v>0</v>
      </c>
      <c r="Q96" s="191">
        <v>0</v>
      </c>
      <c r="R96" s="191">
        <f t="shared" ref="R96:R114" si="12">Q96*H96</f>
        <v>0</v>
      </c>
      <c r="S96" s="191">
        <v>0</v>
      </c>
      <c r="T96" s="192">
        <f t="shared" ref="T96:T114" si="13">S96*H96</f>
        <v>0</v>
      </c>
      <c r="AR96" s="24" t="s">
        <v>168</v>
      </c>
      <c r="AT96" s="24" t="s">
        <v>163</v>
      </c>
      <c r="AU96" s="24" t="s">
        <v>83</v>
      </c>
      <c r="AY96" s="24" t="s">
        <v>161</v>
      </c>
      <c r="BE96" s="193">
        <f t="shared" ref="BE96:BE114" si="14">IF(N96="základní",J96,0)</f>
        <v>0</v>
      </c>
      <c r="BF96" s="193">
        <f t="shared" ref="BF96:BF114" si="15">IF(N96="snížená",J96,0)</f>
        <v>0</v>
      </c>
      <c r="BG96" s="193">
        <f t="shared" ref="BG96:BG114" si="16">IF(N96="zákl. přenesená",J96,0)</f>
        <v>0</v>
      </c>
      <c r="BH96" s="193">
        <f t="shared" ref="BH96:BH114" si="17">IF(N96="sníž. přenesená",J96,0)</f>
        <v>0</v>
      </c>
      <c r="BI96" s="193">
        <f t="shared" ref="BI96:BI114" si="18">IF(N96="nulová",J96,0)</f>
        <v>0</v>
      </c>
      <c r="BJ96" s="24" t="s">
        <v>80</v>
      </c>
      <c r="BK96" s="193">
        <f t="shared" ref="BK96:BK114" si="19">ROUND(I96*H96,2)</f>
        <v>0</v>
      </c>
      <c r="BL96" s="24" t="s">
        <v>168</v>
      </c>
      <c r="BM96" s="24" t="s">
        <v>348</v>
      </c>
    </row>
    <row r="97" spans="2:65" s="1" customFormat="1" ht="22.5" customHeight="1">
      <c r="B97" s="181"/>
      <c r="C97" s="227" t="s">
        <v>11</v>
      </c>
      <c r="D97" s="227" t="s">
        <v>297</v>
      </c>
      <c r="E97" s="228" t="s">
        <v>1569</v>
      </c>
      <c r="F97" s="229" t="s">
        <v>1570</v>
      </c>
      <c r="G97" s="230" t="s">
        <v>183</v>
      </c>
      <c r="H97" s="231">
        <v>65</v>
      </c>
      <c r="I97" s="232"/>
      <c r="J97" s="233">
        <f t="shared" si="10"/>
        <v>0</v>
      </c>
      <c r="K97" s="229" t="s">
        <v>5</v>
      </c>
      <c r="L97" s="234"/>
      <c r="M97" s="235" t="s">
        <v>5</v>
      </c>
      <c r="N97" s="236" t="s">
        <v>43</v>
      </c>
      <c r="O97" s="42"/>
      <c r="P97" s="191">
        <f t="shared" si="11"/>
        <v>0</v>
      </c>
      <c r="Q97" s="191">
        <v>4.8999999999999998E-4</v>
      </c>
      <c r="R97" s="191">
        <f t="shared" si="12"/>
        <v>3.1849999999999996E-2</v>
      </c>
      <c r="S97" s="191">
        <v>0</v>
      </c>
      <c r="T97" s="192">
        <f t="shared" si="13"/>
        <v>0</v>
      </c>
      <c r="AR97" s="24" t="s">
        <v>222</v>
      </c>
      <c r="AT97" s="24" t="s">
        <v>297</v>
      </c>
      <c r="AU97" s="24" t="s">
        <v>83</v>
      </c>
      <c r="AY97" s="24" t="s">
        <v>161</v>
      </c>
      <c r="BE97" s="193">
        <f t="shared" si="14"/>
        <v>0</v>
      </c>
      <c r="BF97" s="193">
        <f t="shared" si="15"/>
        <v>0</v>
      </c>
      <c r="BG97" s="193">
        <f t="shared" si="16"/>
        <v>0</v>
      </c>
      <c r="BH97" s="193">
        <f t="shared" si="17"/>
        <v>0</v>
      </c>
      <c r="BI97" s="193">
        <f t="shared" si="18"/>
        <v>0</v>
      </c>
      <c r="BJ97" s="24" t="s">
        <v>80</v>
      </c>
      <c r="BK97" s="193">
        <f t="shared" si="19"/>
        <v>0</v>
      </c>
      <c r="BL97" s="24" t="s">
        <v>168</v>
      </c>
      <c r="BM97" s="24" t="s">
        <v>360</v>
      </c>
    </row>
    <row r="98" spans="2:65" s="1" customFormat="1" ht="22.5" customHeight="1">
      <c r="B98" s="181"/>
      <c r="C98" s="227" t="s">
        <v>274</v>
      </c>
      <c r="D98" s="227" t="s">
        <v>297</v>
      </c>
      <c r="E98" s="228" t="s">
        <v>1571</v>
      </c>
      <c r="F98" s="229" t="s">
        <v>1572</v>
      </c>
      <c r="G98" s="230" t="s">
        <v>183</v>
      </c>
      <c r="H98" s="231">
        <v>65</v>
      </c>
      <c r="I98" s="232"/>
      <c r="J98" s="233">
        <f t="shared" si="10"/>
        <v>0</v>
      </c>
      <c r="K98" s="229" t="s">
        <v>5</v>
      </c>
      <c r="L98" s="234"/>
      <c r="M98" s="235" t="s">
        <v>5</v>
      </c>
      <c r="N98" s="236" t="s">
        <v>43</v>
      </c>
      <c r="O98" s="42"/>
      <c r="P98" s="191">
        <f t="shared" si="11"/>
        <v>0</v>
      </c>
      <c r="Q98" s="191">
        <v>4.4999999999999999E-4</v>
      </c>
      <c r="R98" s="191">
        <f t="shared" si="12"/>
        <v>2.9249999999999998E-2</v>
      </c>
      <c r="S98" s="191">
        <v>0</v>
      </c>
      <c r="T98" s="192">
        <f t="shared" si="13"/>
        <v>0</v>
      </c>
      <c r="AR98" s="24" t="s">
        <v>222</v>
      </c>
      <c r="AT98" s="24" t="s">
        <v>297</v>
      </c>
      <c r="AU98" s="24" t="s">
        <v>83</v>
      </c>
      <c r="AY98" s="24" t="s">
        <v>161</v>
      </c>
      <c r="BE98" s="193">
        <f t="shared" si="14"/>
        <v>0</v>
      </c>
      <c r="BF98" s="193">
        <f t="shared" si="15"/>
        <v>0</v>
      </c>
      <c r="BG98" s="193">
        <f t="shared" si="16"/>
        <v>0</v>
      </c>
      <c r="BH98" s="193">
        <f t="shared" si="17"/>
        <v>0</v>
      </c>
      <c r="BI98" s="193">
        <f t="shared" si="18"/>
        <v>0</v>
      </c>
      <c r="BJ98" s="24" t="s">
        <v>80</v>
      </c>
      <c r="BK98" s="193">
        <f t="shared" si="19"/>
        <v>0</v>
      </c>
      <c r="BL98" s="24" t="s">
        <v>168</v>
      </c>
      <c r="BM98" s="24" t="s">
        <v>99</v>
      </c>
    </row>
    <row r="99" spans="2:65" s="1" customFormat="1" ht="22.5" customHeight="1">
      <c r="B99" s="181"/>
      <c r="C99" s="227" t="s">
        <v>280</v>
      </c>
      <c r="D99" s="227" t="s">
        <v>297</v>
      </c>
      <c r="E99" s="228" t="s">
        <v>1573</v>
      </c>
      <c r="F99" s="229" t="s">
        <v>1574</v>
      </c>
      <c r="G99" s="230" t="s">
        <v>338</v>
      </c>
      <c r="H99" s="231">
        <v>11</v>
      </c>
      <c r="I99" s="232"/>
      <c r="J99" s="233">
        <f t="shared" si="10"/>
        <v>0</v>
      </c>
      <c r="K99" s="229" t="s">
        <v>5</v>
      </c>
      <c r="L99" s="234"/>
      <c r="M99" s="235" t="s">
        <v>5</v>
      </c>
      <c r="N99" s="236" t="s">
        <v>43</v>
      </c>
      <c r="O99" s="42"/>
      <c r="P99" s="191">
        <f t="shared" si="11"/>
        <v>0</v>
      </c>
      <c r="Q99" s="191">
        <v>6.3727272727272699E-4</v>
      </c>
      <c r="R99" s="191">
        <f t="shared" si="12"/>
        <v>7.0099999999999971E-3</v>
      </c>
      <c r="S99" s="191">
        <v>0</v>
      </c>
      <c r="T99" s="192">
        <f t="shared" si="13"/>
        <v>0</v>
      </c>
      <c r="AR99" s="24" t="s">
        <v>222</v>
      </c>
      <c r="AT99" s="24" t="s">
        <v>297</v>
      </c>
      <c r="AU99" s="24" t="s">
        <v>83</v>
      </c>
      <c r="AY99" s="24" t="s">
        <v>161</v>
      </c>
      <c r="BE99" s="193">
        <f t="shared" si="14"/>
        <v>0</v>
      </c>
      <c r="BF99" s="193">
        <f t="shared" si="15"/>
        <v>0</v>
      </c>
      <c r="BG99" s="193">
        <f t="shared" si="16"/>
        <v>0</v>
      </c>
      <c r="BH99" s="193">
        <f t="shared" si="17"/>
        <v>0</v>
      </c>
      <c r="BI99" s="193">
        <f t="shared" si="18"/>
        <v>0</v>
      </c>
      <c r="BJ99" s="24" t="s">
        <v>80</v>
      </c>
      <c r="BK99" s="193">
        <f t="shared" si="19"/>
        <v>0</v>
      </c>
      <c r="BL99" s="24" t="s">
        <v>168</v>
      </c>
      <c r="BM99" s="24" t="s">
        <v>379</v>
      </c>
    </row>
    <row r="100" spans="2:65" s="1" customFormat="1" ht="22.5" customHeight="1">
      <c r="B100" s="181"/>
      <c r="C100" s="227" t="s">
        <v>286</v>
      </c>
      <c r="D100" s="227" t="s">
        <v>297</v>
      </c>
      <c r="E100" s="228" t="s">
        <v>1575</v>
      </c>
      <c r="F100" s="229" t="s">
        <v>1576</v>
      </c>
      <c r="G100" s="230" t="s">
        <v>183</v>
      </c>
      <c r="H100" s="231">
        <v>155</v>
      </c>
      <c r="I100" s="232"/>
      <c r="J100" s="233">
        <f t="shared" si="10"/>
        <v>0</v>
      </c>
      <c r="K100" s="229" t="s">
        <v>5</v>
      </c>
      <c r="L100" s="234"/>
      <c r="M100" s="235" t="s">
        <v>5</v>
      </c>
      <c r="N100" s="236" t="s">
        <v>43</v>
      </c>
      <c r="O100" s="42"/>
      <c r="P100" s="191">
        <f t="shared" si="11"/>
        <v>0</v>
      </c>
      <c r="Q100" s="191">
        <v>1.4400000000000001E-3</v>
      </c>
      <c r="R100" s="191">
        <f t="shared" si="12"/>
        <v>0.22320000000000001</v>
      </c>
      <c r="S100" s="191">
        <v>0</v>
      </c>
      <c r="T100" s="192">
        <f t="shared" si="13"/>
        <v>0</v>
      </c>
      <c r="AR100" s="24" t="s">
        <v>222</v>
      </c>
      <c r="AT100" s="24" t="s">
        <v>297</v>
      </c>
      <c r="AU100" s="24" t="s">
        <v>83</v>
      </c>
      <c r="AY100" s="24" t="s">
        <v>161</v>
      </c>
      <c r="BE100" s="193">
        <f t="shared" si="14"/>
        <v>0</v>
      </c>
      <c r="BF100" s="193">
        <f t="shared" si="15"/>
        <v>0</v>
      </c>
      <c r="BG100" s="193">
        <f t="shared" si="16"/>
        <v>0</v>
      </c>
      <c r="BH100" s="193">
        <f t="shared" si="17"/>
        <v>0</v>
      </c>
      <c r="BI100" s="193">
        <f t="shared" si="18"/>
        <v>0</v>
      </c>
      <c r="BJ100" s="24" t="s">
        <v>80</v>
      </c>
      <c r="BK100" s="193">
        <f t="shared" si="19"/>
        <v>0</v>
      </c>
      <c r="BL100" s="24" t="s">
        <v>168</v>
      </c>
      <c r="BM100" s="24" t="s">
        <v>388</v>
      </c>
    </row>
    <row r="101" spans="2:65" s="1" customFormat="1" ht="22.5" customHeight="1">
      <c r="B101" s="181"/>
      <c r="C101" s="227" t="s">
        <v>291</v>
      </c>
      <c r="D101" s="227" t="s">
        <v>297</v>
      </c>
      <c r="E101" s="228" t="s">
        <v>1577</v>
      </c>
      <c r="F101" s="229" t="s">
        <v>1578</v>
      </c>
      <c r="G101" s="230" t="s">
        <v>338</v>
      </c>
      <c r="H101" s="231">
        <v>10</v>
      </c>
      <c r="I101" s="232"/>
      <c r="J101" s="233">
        <f t="shared" si="10"/>
        <v>0</v>
      </c>
      <c r="K101" s="229" t="s">
        <v>5</v>
      </c>
      <c r="L101" s="234"/>
      <c r="M101" s="235" t="s">
        <v>5</v>
      </c>
      <c r="N101" s="236" t="s">
        <v>43</v>
      </c>
      <c r="O101" s="42"/>
      <c r="P101" s="191">
        <f t="shared" si="11"/>
        <v>0</v>
      </c>
      <c r="Q101" s="191">
        <v>8.7999999999999998E-5</v>
      </c>
      <c r="R101" s="191">
        <f t="shared" si="12"/>
        <v>8.7999999999999992E-4</v>
      </c>
      <c r="S101" s="191">
        <v>0</v>
      </c>
      <c r="T101" s="192">
        <f t="shared" si="13"/>
        <v>0</v>
      </c>
      <c r="AR101" s="24" t="s">
        <v>222</v>
      </c>
      <c r="AT101" s="24" t="s">
        <v>297</v>
      </c>
      <c r="AU101" s="24" t="s">
        <v>83</v>
      </c>
      <c r="AY101" s="24" t="s">
        <v>161</v>
      </c>
      <c r="BE101" s="193">
        <f t="shared" si="14"/>
        <v>0</v>
      </c>
      <c r="BF101" s="193">
        <f t="shared" si="15"/>
        <v>0</v>
      </c>
      <c r="BG101" s="193">
        <f t="shared" si="16"/>
        <v>0</v>
      </c>
      <c r="BH101" s="193">
        <f t="shared" si="17"/>
        <v>0</v>
      </c>
      <c r="BI101" s="193">
        <f t="shared" si="18"/>
        <v>0</v>
      </c>
      <c r="BJ101" s="24" t="s">
        <v>80</v>
      </c>
      <c r="BK101" s="193">
        <f t="shared" si="19"/>
        <v>0</v>
      </c>
      <c r="BL101" s="24" t="s">
        <v>168</v>
      </c>
      <c r="BM101" s="24" t="s">
        <v>398</v>
      </c>
    </row>
    <row r="102" spans="2:65" s="1" customFormat="1" ht="22.5" customHeight="1">
      <c r="B102" s="181"/>
      <c r="C102" s="227" t="s">
        <v>296</v>
      </c>
      <c r="D102" s="227" t="s">
        <v>297</v>
      </c>
      <c r="E102" s="228" t="s">
        <v>1579</v>
      </c>
      <c r="F102" s="229" t="s">
        <v>1580</v>
      </c>
      <c r="G102" s="230" t="s">
        <v>338</v>
      </c>
      <c r="H102" s="231">
        <v>1</v>
      </c>
      <c r="I102" s="232"/>
      <c r="J102" s="233">
        <f t="shared" si="10"/>
        <v>0</v>
      </c>
      <c r="K102" s="229" t="s">
        <v>5</v>
      </c>
      <c r="L102" s="234"/>
      <c r="M102" s="235" t="s">
        <v>5</v>
      </c>
      <c r="N102" s="236" t="s">
        <v>43</v>
      </c>
      <c r="O102" s="42"/>
      <c r="P102" s="191">
        <f t="shared" si="11"/>
        <v>0</v>
      </c>
      <c r="Q102" s="191">
        <v>3.2000000000000003E-4</v>
      </c>
      <c r="R102" s="191">
        <f t="shared" si="12"/>
        <v>3.2000000000000003E-4</v>
      </c>
      <c r="S102" s="191">
        <v>0</v>
      </c>
      <c r="T102" s="192">
        <f t="shared" si="13"/>
        <v>0</v>
      </c>
      <c r="AR102" s="24" t="s">
        <v>222</v>
      </c>
      <c r="AT102" s="24" t="s">
        <v>297</v>
      </c>
      <c r="AU102" s="24" t="s">
        <v>83</v>
      </c>
      <c r="AY102" s="24" t="s">
        <v>161</v>
      </c>
      <c r="BE102" s="193">
        <f t="shared" si="14"/>
        <v>0</v>
      </c>
      <c r="BF102" s="193">
        <f t="shared" si="15"/>
        <v>0</v>
      </c>
      <c r="BG102" s="193">
        <f t="shared" si="16"/>
        <v>0</v>
      </c>
      <c r="BH102" s="193">
        <f t="shared" si="17"/>
        <v>0</v>
      </c>
      <c r="BI102" s="193">
        <f t="shared" si="18"/>
        <v>0</v>
      </c>
      <c r="BJ102" s="24" t="s">
        <v>80</v>
      </c>
      <c r="BK102" s="193">
        <f t="shared" si="19"/>
        <v>0</v>
      </c>
      <c r="BL102" s="24" t="s">
        <v>168</v>
      </c>
      <c r="BM102" s="24" t="s">
        <v>409</v>
      </c>
    </row>
    <row r="103" spans="2:65" s="1" customFormat="1" ht="22.5" customHeight="1">
      <c r="B103" s="181"/>
      <c r="C103" s="227" t="s">
        <v>10</v>
      </c>
      <c r="D103" s="227" t="s">
        <v>297</v>
      </c>
      <c r="E103" s="228" t="s">
        <v>1581</v>
      </c>
      <c r="F103" s="229" t="s">
        <v>1582</v>
      </c>
      <c r="G103" s="230" t="s">
        <v>338</v>
      </c>
      <c r="H103" s="231">
        <v>1</v>
      </c>
      <c r="I103" s="232"/>
      <c r="J103" s="233">
        <f t="shared" si="10"/>
        <v>0</v>
      </c>
      <c r="K103" s="229" t="s">
        <v>5</v>
      </c>
      <c r="L103" s="234"/>
      <c r="M103" s="235" t="s">
        <v>5</v>
      </c>
      <c r="N103" s="236" t="s">
        <v>43</v>
      </c>
      <c r="O103" s="42"/>
      <c r="P103" s="191">
        <f t="shared" si="11"/>
        <v>0</v>
      </c>
      <c r="Q103" s="191">
        <v>2.5999999999999998E-4</v>
      </c>
      <c r="R103" s="191">
        <f t="shared" si="12"/>
        <v>2.5999999999999998E-4</v>
      </c>
      <c r="S103" s="191">
        <v>0</v>
      </c>
      <c r="T103" s="192">
        <f t="shared" si="13"/>
        <v>0</v>
      </c>
      <c r="AR103" s="24" t="s">
        <v>222</v>
      </c>
      <c r="AT103" s="24" t="s">
        <v>297</v>
      </c>
      <c r="AU103" s="24" t="s">
        <v>83</v>
      </c>
      <c r="AY103" s="24" t="s">
        <v>161</v>
      </c>
      <c r="BE103" s="193">
        <f t="shared" si="14"/>
        <v>0</v>
      </c>
      <c r="BF103" s="193">
        <f t="shared" si="15"/>
        <v>0</v>
      </c>
      <c r="BG103" s="193">
        <f t="shared" si="16"/>
        <v>0</v>
      </c>
      <c r="BH103" s="193">
        <f t="shared" si="17"/>
        <v>0</v>
      </c>
      <c r="BI103" s="193">
        <f t="shared" si="18"/>
        <v>0</v>
      </c>
      <c r="BJ103" s="24" t="s">
        <v>80</v>
      </c>
      <c r="BK103" s="193">
        <f t="shared" si="19"/>
        <v>0</v>
      </c>
      <c r="BL103" s="24" t="s">
        <v>168</v>
      </c>
      <c r="BM103" s="24" t="s">
        <v>108</v>
      </c>
    </row>
    <row r="104" spans="2:65" s="1" customFormat="1" ht="22.5" customHeight="1">
      <c r="B104" s="181"/>
      <c r="C104" s="227" t="s">
        <v>91</v>
      </c>
      <c r="D104" s="227" t="s">
        <v>297</v>
      </c>
      <c r="E104" s="228" t="s">
        <v>1583</v>
      </c>
      <c r="F104" s="229" t="s">
        <v>1584</v>
      </c>
      <c r="G104" s="230" t="s">
        <v>338</v>
      </c>
      <c r="H104" s="231">
        <v>1</v>
      </c>
      <c r="I104" s="232"/>
      <c r="J104" s="233">
        <f t="shared" si="10"/>
        <v>0</v>
      </c>
      <c r="K104" s="229" t="s">
        <v>5</v>
      </c>
      <c r="L104" s="234"/>
      <c r="M104" s="235" t="s">
        <v>5</v>
      </c>
      <c r="N104" s="236" t="s">
        <v>43</v>
      </c>
      <c r="O104" s="42"/>
      <c r="P104" s="191">
        <f t="shared" si="11"/>
        <v>0</v>
      </c>
      <c r="Q104" s="191">
        <v>1.4999999999999999E-4</v>
      </c>
      <c r="R104" s="191">
        <f t="shared" si="12"/>
        <v>1.4999999999999999E-4</v>
      </c>
      <c r="S104" s="191">
        <v>0</v>
      </c>
      <c r="T104" s="192">
        <f t="shared" si="13"/>
        <v>0</v>
      </c>
      <c r="AR104" s="24" t="s">
        <v>222</v>
      </c>
      <c r="AT104" s="24" t="s">
        <v>297</v>
      </c>
      <c r="AU104" s="24" t="s">
        <v>83</v>
      </c>
      <c r="AY104" s="24" t="s">
        <v>161</v>
      </c>
      <c r="BE104" s="193">
        <f t="shared" si="14"/>
        <v>0</v>
      </c>
      <c r="BF104" s="193">
        <f t="shared" si="15"/>
        <v>0</v>
      </c>
      <c r="BG104" s="193">
        <f t="shared" si="16"/>
        <v>0</v>
      </c>
      <c r="BH104" s="193">
        <f t="shared" si="17"/>
        <v>0</v>
      </c>
      <c r="BI104" s="193">
        <f t="shared" si="18"/>
        <v>0</v>
      </c>
      <c r="BJ104" s="24" t="s">
        <v>80</v>
      </c>
      <c r="BK104" s="193">
        <f t="shared" si="19"/>
        <v>0</v>
      </c>
      <c r="BL104" s="24" t="s">
        <v>168</v>
      </c>
      <c r="BM104" s="24" t="s">
        <v>428</v>
      </c>
    </row>
    <row r="105" spans="2:65" s="1" customFormat="1" ht="22.5" customHeight="1">
      <c r="B105" s="181"/>
      <c r="C105" s="227" t="s">
        <v>319</v>
      </c>
      <c r="D105" s="227" t="s">
        <v>297</v>
      </c>
      <c r="E105" s="228" t="s">
        <v>1534</v>
      </c>
      <c r="F105" s="229" t="s">
        <v>1585</v>
      </c>
      <c r="G105" s="230" t="s">
        <v>338</v>
      </c>
      <c r="H105" s="231">
        <v>1</v>
      </c>
      <c r="I105" s="232"/>
      <c r="J105" s="233">
        <f t="shared" si="10"/>
        <v>0</v>
      </c>
      <c r="K105" s="229" t="s">
        <v>5</v>
      </c>
      <c r="L105" s="234"/>
      <c r="M105" s="235" t="s">
        <v>5</v>
      </c>
      <c r="N105" s="236" t="s">
        <v>43</v>
      </c>
      <c r="O105" s="42"/>
      <c r="P105" s="191">
        <f t="shared" si="11"/>
        <v>0</v>
      </c>
      <c r="Q105" s="191">
        <v>6.0000000000000002E-5</v>
      </c>
      <c r="R105" s="191">
        <f t="shared" si="12"/>
        <v>6.0000000000000002E-5</v>
      </c>
      <c r="S105" s="191">
        <v>0</v>
      </c>
      <c r="T105" s="192">
        <f t="shared" si="13"/>
        <v>0</v>
      </c>
      <c r="AR105" s="24" t="s">
        <v>222</v>
      </c>
      <c r="AT105" s="24" t="s">
        <v>297</v>
      </c>
      <c r="AU105" s="24" t="s">
        <v>83</v>
      </c>
      <c r="AY105" s="24" t="s">
        <v>161</v>
      </c>
      <c r="BE105" s="193">
        <f t="shared" si="14"/>
        <v>0</v>
      </c>
      <c r="BF105" s="193">
        <f t="shared" si="15"/>
        <v>0</v>
      </c>
      <c r="BG105" s="193">
        <f t="shared" si="16"/>
        <v>0</v>
      </c>
      <c r="BH105" s="193">
        <f t="shared" si="17"/>
        <v>0</v>
      </c>
      <c r="BI105" s="193">
        <f t="shared" si="18"/>
        <v>0</v>
      </c>
      <c r="BJ105" s="24" t="s">
        <v>80</v>
      </c>
      <c r="BK105" s="193">
        <f t="shared" si="19"/>
        <v>0</v>
      </c>
      <c r="BL105" s="24" t="s">
        <v>168</v>
      </c>
      <c r="BM105" s="24" t="s">
        <v>438</v>
      </c>
    </row>
    <row r="106" spans="2:65" s="1" customFormat="1" ht="22.5" customHeight="1">
      <c r="B106" s="181"/>
      <c r="C106" s="182" t="s">
        <v>324</v>
      </c>
      <c r="D106" s="182" t="s">
        <v>163</v>
      </c>
      <c r="E106" s="183" t="s">
        <v>1586</v>
      </c>
      <c r="F106" s="184" t="s">
        <v>1587</v>
      </c>
      <c r="G106" s="185" t="s">
        <v>183</v>
      </c>
      <c r="H106" s="186">
        <v>155</v>
      </c>
      <c r="I106" s="187"/>
      <c r="J106" s="188">
        <f t="shared" si="10"/>
        <v>0</v>
      </c>
      <c r="K106" s="184" t="s">
        <v>5</v>
      </c>
      <c r="L106" s="41"/>
      <c r="M106" s="189" t="s">
        <v>5</v>
      </c>
      <c r="N106" s="190" t="s">
        <v>43</v>
      </c>
      <c r="O106" s="42"/>
      <c r="P106" s="191">
        <f t="shared" si="11"/>
        <v>0</v>
      </c>
      <c r="Q106" s="191">
        <v>0</v>
      </c>
      <c r="R106" s="191">
        <f t="shared" si="12"/>
        <v>0</v>
      </c>
      <c r="S106" s="191">
        <v>0</v>
      </c>
      <c r="T106" s="192">
        <f t="shared" si="13"/>
        <v>0</v>
      </c>
      <c r="AR106" s="24" t="s">
        <v>168</v>
      </c>
      <c r="AT106" s="24" t="s">
        <v>163</v>
      </c>
      <c r="AU106" s="24" t="s">
        <v>83</v>
      </c>
      <c r="AY106" s="24" t="s">
        <v>161</v>
      </c>
      <c r="BE106" s="193">
        <f t="shared" si="14"/>
        <v>0</v>
      </c>
      <c r="BF106" s="193">
        <f t="shared" si="15"/>
        <v>0</v>
      </c>
      <c r="BG106" s="193">
        <f t="shared" si="16"/>
        <v>0</v>
      </c>
      <c r="BH106" s="193">
        <f t="shared" si="17"/>
        <v>0</v>
      </c>
      <c r="BI106" s="193">
        <f t="shared" si="18"/>
        <v>0</v>
      </c>
      <c r="BJ106" s="24" t="s">
        <v>80</v>
      </c>
      <c r="BK106" s="193">
        <f t="shared" si="19"/>
        <v>0</v>
      </c>
      <c r="BL106" s="24" t="s">
        <v>168</v>
      </c>
      <c r="BM106" s="24" t="s">
        <v>448</v>
      </c>
    </row>
    <row r="107" spans="2:65" s="1" customFormat="1" ht="22.5" customHeight="1">
      <c r="B107" s="181"/>
      <c r="C107" s="182" t="s">
        <v>330</v>
      </c>
      <c r="D107" s="182" t="s">
        <v>163</v>
      </c>
      <c r="E107" s="183" t="s">
        <v>1588</v>
      </c>
      <c r="F107" s="184" t="s">
        <v>1589</v>
      </c>
      <c r="G107" s="185" t="s">
        <v>338</v>
      </c>
      <c r="H107" s="186">
        <v>1</v>
      </c>
      <c r="I107" s="187"/>
      <c r="J107" s="188">
        <f t="shared" si="10"/>
        <v>0</v>
      </c>
      <c r="K107" s="184" t="s">
        <v>5</v>
      </c>
      <c r="L107" s="41"/>
      <c r="M107" s="189" t="s">
        <v>5</v>
      </c>
      <c r="N107" s="190" t="s">
        <v>43</v>
      </c>
      <c r="O107" s="42"/>
      <c r="P107" s="191">
        <f t="shared" si="11"/>
        <v>0</v>
      </c>
      <c r="Q107" s="191">
        <v>0</v>
      </c>
      <c r="R107" s="191">
        <f t="shared" si="12"/>
        <v>0</v>
      </c>
      <c r="S107" s="191">
        <v>0</v>
      </c>
      <c r="T107" s="192">
        <f t="shared" si="13"/>
        <v>0</v>
      </c>
      <c r="AR107" s="24" t="s">
        <v>168</v>
      </c>
      <c r="AT107" s="24" t="s">
        <v>163</v>
      </c>
      <c r="AU107" s="24" t="s">
        <v>83</v>
      </c>
      <c r="AY107" s="24" t="s">
        <v>161</v>
      </c>
      <c r="BE107" s="193">
        <f t="shared" si="14"/>
        <v>0</v>
      </c>
      <c r="BF107" s="193">
        <f t="shared" si="15"/>
        <v>0</v>
      </c>
      <c r="BG107" s="193">
        <f t="shared" si="16"/>
        <v>0</v>
      </c>
      <c r="BH107" s="193">
        <f t="shared" si="17"/>
        <v>0</v>
      </c>
      <c r="BI107" s="193">
        <f t="shared" si="18"/>
        <v>0</v>
      </c>
      <c r="BJ107" s="24" t="s">
        <v>80</v>
      </c>
      <c r="BK107" s="193">
        <f t="shared" si="19"/>
        <v>0</v>
      </c>
      <c r="BL107" s="24" t="s">
        <v>168</v>
      </c>
      <c r="BM107" s="24" t="s">
        <v>460</v>
      </c>
    </row>
    <row r="108" spans="2:65" s="1" customFormat="1" ht="22.5" customHeight="1">
      <c r="B108" s="181"/>
      <c r="C108" s="182" t="s">
        <v>335</v>
      </c>
      <c r="D108" s="182" t="s">
        <v>163</v>
      </c>
      <c r="E108" s="183" t="s">
        <v>1590</v>
      </c>
      <c r="F108" s="184" t="s">
        <v>1591</v>
      </c>
      <c r="G108" s="185" t="s">
        <v>338</v>
      </c>
      <c r="H108" s="186">
        <v>1</v>
      </c>
      <c r="I108" s="187"/>
      <c r="J108" s="188">
        <f t="shared" si="10"/>
        <v>0</v>
      </c>
      <c r="K108" s="184" t="s">
        <v>5</v>
      </c>
      <c r="L108" s="41"/>
      <c r="M108" s="189" t="s">
        <v>5</v>
      </c>
      <c r="N108" s="190" t="s">
        <v>43</v>
      </c>
      <c r="O108" s="42"/>
      <c r="P108" s="191">
        <f t="shared" si="11"/>
        <v>0</v>
      </c>
      <c r="Q108" s="191">
        <v>0</v>
      </c>
      <c r="R108" s="191">
        <f t="shared" si="12"/>
        <v>0</v>
      </c>
      <c r="S108" s="191">
        <v>0</v>
      </c>
      <c r="T108" s="192">
        <f t="shared" si="13"/>
        <v>0</v>
      </c>
      <c r="AR108" s="24" t="s">
        <v>168</v>
      </c>
      <c r="AT108" s="24" t="s">
        <v>163</v>
      </c>
      <c r="AU108" s="24" t="s">
        <v>83</v>
      </c>
      <c r="AY108" s="24" t="s">
        <v>161</v>
      </c>
      <c r="BE108" s="193">
        <f t="shared" si="14"/>
        <v>0</v>
      </c>
      <c r="BF108" s="193">
        <f t="shared" si="15"/>
        <v>0</v>
      </c>
      <c r="BG108" s="193">
        <f t="shared" si="16"/>
        <v>0</v>
      </c>
      <c r="BH108" s="193">
        <f t="shared" si="17"/>
        <v>0</v>
      </c>
      <c r="BI108" s="193">
        <f t="shared" si="18"/>
        <v>0</v>
      </c>
      <c r="BJ108" s="24" t="s">
        <v>80</v>
      </c>
      <c r="BK108" s="193">
        <f t="shared" si="19"/>
        <v>0</v>
      </c>
      <c r="BL108" s="24" t="s">
        <v>168</v>
      </c>
      <c r="BM108" s="24" t="s">
        <v>471</v>
      </c>
    </row>
    <row r="109" spans="2:65" s="1" customFormat="1" ht="22.5" customHeight="1">
      <c r="B109" s="181"/>
      <c r="C109" s="182" t="s">
        <v>341</v>
      </c>
      <c r="D109" s="182" t="s">
        <v>163</v>
      </c>
      <c r="E109" s="183" t="s">
        <v>1478</v>
      </c>
      <c r="F109" s="184" t="s">
        <v>1592</v>
      </c>
      <c r="G109" s="185" t="s">
        <v>338</v>
      </c>
      <c r="H109" s="186">
        <v>1</v>
      </c>
      <c r="I109" s="187"/>
      <c r="J109" s="188">
        <f t="shared" si="10"/>
        <v>0</v>
      </c>
      <c r="K109" s="184" t="s">
        <v>5</v>
      </c>
      <c r="L109" s="41"/>
      <c r="M109" s="189" t="s">
        <v>5</v>
      </c>
      <c r="N109" s="190" t="s">
        <v>43</v>
      </c>
      <c r="O109" s="42"/>
      <c r="P109" s="191">
        <f t="shared" si="11"/>
        <v>0</v>
      </c>
      <c r="Q109" s="191">
        <v>0.32906000000000002</v>
      </c>
      <c r="R109" s="191">
        <f t="shared" si="12"/>
        <v>0.32906000000000002</v>
      </c>
      <c r="S109" s="191">
        <v>0</v>
      </c>
      <c r="T109" s="192">
        <f t="shared" si="13"/>
        <v>0</v>
      </c>
      <c r="AR109" s="24" t="s">
        <v>168</v>
      </c>
      <c r="AT109" s="24" t="s">
        <v>163</v>
      </c>
      <c r="AU109" s="24" t="s">
        <v>83</v>
      </c>
      <c r="AY109" s="24" t="s">
        <v>161</v>
      </c>
      <c r="BE109" s="193">
        <f t="shared" si="14"/>
        <v>0</v>
      </c>
      <c r="BF109" s="193">
        <f t="shared" si="15"/>
        <v>0</v>
      </c>
      <c r="BG109" s="193">
        <f t="shared" si="16"/>
        <v>0</v>
      </c>
      <c r="BH109" s="193">
        <f t="shared" si="17"/>
        <v>0</v>
      </c>
      <c r="BI109" s="193">
        <f t="shared" si="18"/>
        <v>0</v>
      </c>
      <c r="BJ109" s="24" t="s">
        <v>80</v>
      </c>
      <c r="BK109" s="193">
        <f t="shared" si="19"/>
        <v>0</v>
      </c>
      <c r="BL109" s="24" t="s">
        <v>168</v>
      </c>
      <c r="BM109" s="24" t="s">
        <v>482</v>
      </c>
    </row>
    <row r="110" spans="2:65" s="1" customFormat="1" ht="22.5" customHeight="1">
      <c r="B110" s="181"/>
      <c r="C110" s="227" t="s">
        <v>348</v>
      </c>
      <c r="D110" s="227" t="s">
        <v>297</v>
      </c>
      <c r="E110" s="228" t="s">
        <v>1593</v>
      </c>
      <c r="F110" s="229" t="s">
        <v>1594</v>
      </c>
      <c r="G110" s="230" t="s">
        <v>338</v>
      </c>
      <c r="H110" s="231">
        <v>1</v>
      </c>
      <c r="I110" s="232"/>
      <c r="J110" s="233">
        <f t="shared" si="10"/>
        <v>0</v>
      </c>
      <c r="K110" s="229" t="s">
        <v>5</v>
      </c>
      <c r="L110" s="234"/>
      <c r="M110" s="235" t="s">
        <v>5</v>
      </c>
      <c r="N110" s="236" t="s">
        <v>43</v>
      </c>
      <c r="O110" s="42"/>
      <c r="P110" s="191">
        <f t="shared" si="11"/>
        <v>0</v>
      </c>
      <c r="Q110" s="191">
        <v>5.9999999999999995E-4</v>
      </c>
      <c r="R110" s="191">
        <f t="shared" si="12"/>
        <v>5.9999999999999995E-4</v>
      </c>
      <c r="S110" s="191">
        <v>0</v>
      </c>
      <c r="T110" s="192">
        <f t="shared" si="13"/>
        <v>0</v>
      </c>
      <c r="AR110" s="24" t="s">
        <v>222</v>
      </c>
      <c r="AT110" s="24" t="s">
        <v>297</v>
      </c>
      <c r="AU110" s="24" t="s">
        <v>83</v>
      </c>
      <c r="AY110" s="24" t="s">
        <v>161</v>
      </c>
      <c r="BE110" s="193">
        <f t="shared" si="14"/>
        <v>0</v>
      </c>
      <c r="BF110" s="193">
        <f t="shared" si="15"/>
        <v>0</v>
      </c>
      <c r="BG110" s="193">
        <f t="shared" si="16"/>
        <v>0</v>
      </c>
      <c r="BH110" s="193">
        <f t="shared" si="17"/>
        <v>0</v>
      </c>
      <c r="BI110" s="193">
        <f t="shared" si="18"/>
        <v>0</v>
      </c>
      <c r="BJ110" s="24" t="s">
        <v>80</v>
      </c>
      <c r="BK110" s="193">
        <f t="shared" si="19"/>
        <v>0</v>
      </c>
      <c r="BL110" s="24" t="s">
        <v>168</v>
      </c>
      <c r="BM110" s="24" t="s">
        <v>490</v>
      </c>
    </row>
    <row r="111" spans="2:65" s="1" customFormat="1" ht="22.5" customHeight="1">
      <c r="B111" s="181"/>
      <c r="C111" s="182" t="s">
        <v>353</v>
      </c>
      <c r="D111" s="182" t="s">
        <v>163</v>
      </c>
      <c r="E111" s="183" t="s">
        <v>1485</v>
      </c>
      <c r="F111" s="184" t="s">
        <v>1595</v>
      </c>
      <c r="G111" s="185" t="s">
        <v>183</v>
      </c>
      <c r="H111" s="186">
        <v>230</v>
      </c>
      <c r="I111" s="187"/>
      <c r="J111" s="188">
        <f t="shared" si="10"/>
        <v>0</v>
      </c>
      <c r="K111" s="184" t="s">
        <v>5</v>
      </c>
      <c r="L111" s="41"/>
      <c r="M111" s="189" t="s">
        <v>5</v>
      </c>
      <c r="N111" s="190" t="s">
        <v>43</v>
      </c>
      <c r="O111" s="42"/>
      <c r="P111" s="191">
        <f t="shared" si="11"/>
        <v>0</v>
      </c>
      <c r="Q111" s="191">
        <v>1.9000000000000001E-4</v>
      </c>
      <c r="R111" s="191">
        <f t="shared" si="12"/>
        <v>4.3700000000000003E-2</v>
      </c>
      <c r="S111" s="191">
        <v>0</v>
      </c>
      <c r="T111" s="192">
        <f t="shared" si="13"/>
        <v>0</v>
      </c>
      <c r="AR111" s="24" t="s">
        <v>168</v>
      </c>
      <c r="AT111" s="24" t="s">
        <v>163</v>
      </c>
      <c r="AU111" s="24" t="s">
        <v>83</v>
      </c>
      <c r="AY111" s="24" t="s">
        <v>161</v>
      </c>
      <c r="BE111" s="193">
        <f t="shared" si="14"/>
        <v>0</v>
      </c>
      <c r="BF111" s="193">
        <f t="shared" si="15"/>
        <v>0</v>
      </c>
      <c r="BG111" s="193">
        <f t="shared" si="16"/>
        <v>0</v>
      </c>
      <c r="BH111" s="193">
        <f t="shared" si="17"/>
        <v>0</v>
      </c>
      <c r="BI111" s="193">
        <f t="shared" si="18"/>
        <v>0</v>
      </c>
      <c r="BJ111" s="24" t="s">
        <v>80</v>
      </c>
      <c r="BK111" s="193">
        <f t="shared" si="19"/>
        <v>0</v>
      </c>
      <c r="BL111" s="24" t="s">
        <v>168</v>
      </c>
      <c r="BM111" s="24" t="s">
        <v>498</v>
      </c>
    </row>
    <row r="112" spans="2:65" s="1" customFormat="1" ht="22.5" customHeight="1">
      <c r="B112" s="181"/>
      <c r="C112" s="227" t="s">
        <v>360</v>
      </c>
      <c r="D112" s="227" t="s">
        <v>297</v>
      </c>
      <c r="E112" s="228" t="s">
        <v>1596</v>
      </c>
      <c r="F112" s="229" t="s">
        <v>1597</v>
      </c>
      <c r="G112" s="230" t="s">
        <v>183</v>
      </c>
      <c r="H112" s="231">
        <v>10</v>
      </c>
      <c r="I112" s="232"/>
      <c r="J112" s="233">
        <f t="shared" si="10"/>
        <v>0</v>
      </c>
      <c r="K112" s="229" t="s">
        <v>5</v>
      </c>
      <c r="L112" s="234"/>
      <c r="M112" s="235" t="s">
        <v>5</v>
      </c>
      <c r="N112" s="236" t="s">
        <v>43</v>
      </c>
      <c r="O112" s="42"/>
      <c r="P112" s="191">
        <f t="shared" si="11"/>
        <v>0</v>
      </c>
      <c r="Q112" s="191">
        <v>1.47E-3</v>
      </c>
      <c r="R112" s="191">
        <f t="shared" si="12"/>
        <v>1.47E-2</v>
      </c>
      <c r="S112" s="191">
        <v>0</v>
      </c>
      <c r="T112" s="192">
        <f t="shared" si="13"/>
        <v>0</v>
      </c>
      <c r="AR112" s="24" t="s">
        <v>222</v>
      </c>
      <c r="AT112" s="24" t="s">
        <v>297</v>
      </c>
      <c r="AU112" s="24" t="s">
        <v>83</v>
      </c>
      <c r="AY112" s="24" t="s">
        <v>161</v>
      </c>
      <c r="BE112" s="193">
        <f t="shared" si="14"/>
        <v>0</v>
      </c>
      <c r="BF112" s="193">
        <f t="shared" si="15"/>
        <v>0</v>
      </c>
      <c r="BG112" s="193">
        <f t="shared" si="16"/>
        <v>0</v>
      </c>
      <c r="BH112" s="193">
        <f t="shared" si="17"/>
        <v>0</v>
      </c>
      <c r="BI112" s="193">
        <f t="shared" si="18"/>
        <v>0</v>
      </c>
      <c r="BJ112" s="24" t="s">
        <v>80</v>
      </c>
      <c r="BK112" s="193">
        <f t="shared" si="19"/>
        <v>0</v>
      </c>
      <c r="BL112" s="24" t="s">
        <v>168</v>
      </c>
      <c r="BM112" s="24" t="s">
        <v>506</v>
      </c>
    </row>
    <row r="113" spans="2:65" s="1" customFormat="1" ht="22.5" customHeight="1">
      <c r="B113" s="181"/>
      <c r="C113" s="227" t="s">
        <v>97</v>
      </c>
      <c r="D113" s="227" t="s">
        <v>297</v>
      </c>
      <c r="E113" s="228" t="s">
        <v>1598</v>
      </c>
      <c r="F113" s="229" t="s">
        <v>1599</v>
      </c>
      <c r="G113" s="230" t="s">
        <v>183</v>
      </c>
      <c r="H113" s="231">
        <v>10</v>
      </c>
      <c r="I113" s="232"/>
      <c r="J113" s="233">
        <f t="shared" si="10"/>
        <v>0</v>
      </c>
      <c r="K113" s="229" t="s">
        <v>5</v>
      </c>
      <c r="L113" s="234"/>
      <c r="M113" s="235" t="s">
        <v>5</v>
      </c>
      <c r="N113" s="236" t="s">
        <v>43</v>
      </c>
      <c r="O113" s="42"/>
      <c r="P113" s="191">
        <f t="shared" si="11"/>
        <v>0</v>
      </c>
      <c r="Q113" s="191">
        <v>2.1900000000000001E-3</v>
      </c>
      <c r="R113" s="191">
        <f t="shared" si="12"/>
        <v>2.1900000000000003E-2</v>
      </c>
      <c r="S113" s="191">
        <v>0</v>
      </c>
      <c r="T113" s="192">
        <f t="shared" si="13"/>
        <v>0</v>
      </c>
      <c r="AR113" s="24" t="s">
        <v>222</v>
      </c>
      <c r="AT113" s="24" t="s">
        <v>297</v>
      </c>
      <c r="AU113" s="24" t="s">
        <v>83</v>
      </c>
      <c r="AY113" s="24" t="s">
        <v>161</v>
      </c>
      <c r="BE113" s="193">
        <f t="shared" si="14"/>
        <v>0</v>
      </c>
      <c r="BF113" s="193">
        <f t="shared" si="15"/>
        <v>0</v>
      </c>
      <c r="BG113" s="193">
        <f t="shared" si="16"/>
        <v>0</v>
      </c>
      <c r="BH113" s="193">
        <f t="shared" si="17"/>
        <v>0</v>
      </c>
      <c r="BI113" s="193">
        <f t="shared" si="18"/>
        <v>0</v>
      </c>
      <c r="BJ113" s="24" t="s">
        <v>80</v>
      </c>
      <c r="BK113" s="193">
        <f t="shared" si="19"/>
        <v>0</v>
      </c>
      <c r="BL113" s="24" t="s">
        <v>168</v>
      </c>
      <c r="BM113" s="24" t="s">
        <v>515</v>
      </c>
    </row>
    <row r="114" spans="2:65" s="1" customFormat="1" ht="22.5" customHeight="1">
      <c r="B114" s="181"/>
      <c r="C114" s="182" t="s">
        <v>99</v>
      </c>
      <c r="D114" s="182" t="s">
        <v>163</v>
      </c>
      <c r="E114" s="183" t="s">
        <v>1600</v>
      </c>
      <c r="F114" s="184" t="s">
        <v>1601</v>
      </c>
      <c r="G114" s="185" t="s">
        <v>183</v>
      </c>
      <c r="H114" s="186">
        <v>220</v>
      </c>
      <c r="I114" s="187"/>
      <c r="J114" s="188">
        <f t="shared" si="10"/>
        <v>0</v>
      </c>
      <c r="K114" s="184" t="s">
        <v>5</v>
      </c>
      <c r="L114" s="41"/>
      <c r="M114" s="189" t="s">
        <v>5</v>
      </c>
      <c r="N114" s="247" t="s">
        <v>43</v>
      </c>
      <c r="O114" s="242"/>
      <c r="P114" s="248">
        <f t="shared" si="11"/>
        <v>0</v>
      </c>
      <c r="Q114" s="248">
        <v>6.9999999999999994E-5</v>
      </c>
      <c r="R114" s="248">
        <f t="shared" si="12"/>
        <v>1.5399999999999999E-2</v>
      </c>
      <c r="S114" s="248">
        <v>0</v>
      </c>
      <c r="T114" s="249">
        <f t="shared" si="13"/>
        <v>0</v>
      </c>
      <c r="AR114" s="24" t="s">
        <v>168</v>
      </c>
      <c r="AT114" s="24" t="s">
        <v>163</v>
      </c>
      <c r="AU114" s="24" t="s">
        <v>83</v>
      </c>
      <c r="AY114" s="24" t="s">
        <v>161</v>
      </c>
      <c r="BE114" s="193">
        <f t="shared" si="14"/>
        <v>0</v>
      </c>
      <c r="BF114" s="193">
        <f t="shared" si="15"/>
        <v>0</v>
      </c>
      <c r="BG114" s="193">
        <f t="shared" si="16"/>
        <v>0</v>
      </c>
      <c r="BH114" s="193">
        <f t="shared" si="17"/>
        <v>0</v>
      </c>
      <c r="BI114" s="193">
        <f t="shared" si="18"/>
        <v>0</v>
      </c>
      <c r="BJ114" s="24" t="s">
        <v>80</v>
      </c>
      <c r="BK114" s="193">
        <f t="shared" si="19"/>
        <v>0</v>
      </c>
      <c r="BL114" s="24" t="s">
        <v>168</v>
      </c>
      <c r="BM114" s="24" t="s">
        <v>525</v>
      </c>
    </row>
    <row r="115" spans="2:65" s="1" customFormat="1" ht="6.95" customHeight="1">
      <c r="B115" s="56"/>
      <c r="C115" s="57"/>
      <c r="D115" s="57"/>
      <c r="E115" s="57"/>
      <c r="F115" s="57"/>
      <c r="G115" s="57"/>
      <c r="H115" s="57"/>
      <c r="I115" s="134"/>
      <c r="J115" s="57"/>
      <c r="K115" s="57"/>
      <c r="L115" s="41"/>
    </row>
  </sheetData>
  <autoFilter ref="C78:K114"/>
  <mergeCells count="9">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r:id="rId1"/>
  <headerFooter>
    <oddFooter>&amp;CStrana &amp;P z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12</vt:i4>
      </vt:variant>
      <vt:variant>
        <vt:lpstr>Pojmenované oblasti</vt:lpstr>
      </vt:variant>
      <vt:variant>
        <vt:i4>23</vt:i4>
      </vt:variant>
    </vt:vector>
  </HeadingPairs>
  <TitlesOfParts>
    <vt:vector size="35" baseType="lpstr">
      <vt:lpstr>Rekapitulace stavby</vt:lpstr>
      <vt:lpstr>SO 01 - pozemní komunikace</vt:lpstr>
      <vt:lpstr>21 - hlavní řad</vt:lpstr>
      <vt:lpstr>22 - přípojky</vt:lpstr>
      <vt:lpstr>31 - hlavní řad</vt:lpstr>
      <vt:lpstr>32 - přípojky</vt:lpstr>
      <vt:lpstr>41 - hlavní řad</vt:lpstr>
      <vt:lpstr>42 - přípojky</vt:lpstr>
      <vt:lpstr>SO 05 - plynovod</vt:lpstr>
      <vt:lpstr>SO 06 - veřejné osvětlení</vt:lpstr>
      <vt:lpstr>VON - vedlejší a ostatní ...</vt:lpstr>
      <vt:lpstr>Pokyny pro vyplnění</vt:lpstr>
      <vt:lpstr>'21 - hlavní řad'!Názvy_tisku</vt:lpstr>
      <vt:lpstr>'22 - přípojky'!Názvy_tisku</vt:lpstr>
      <vt:lpstr>'31 - hlavní řad'!Názvy_tisku</vt:lpstr>
      <vt:lpstr>'32 - přípojky'!Názvy_tisku</vt:lpstr>
      <vt:lpstr>'41 - hlavní řad'!Názvy_tisku</vt:lpstr>
      <vt:lpstr>'42 - přípojky'!Názvy_tisku</vt:lpstr>
      <vt:lpstr>'Rekapitulace stavby'!Názvy_tisku</vt:lpstr>
      <vt:lpstr>'SO 01 - pozemní komunikace'!Názvy_tisku</vt:lpstr>
      <vt:lpstr>'SO 05 - plynovod'!Názvy_tisku</vt:lpstr>
      <vt:lpstr>'SO 06 - veřejné osvětlení'!Názvy_tisku</vt:lpstr>
      <vt:lpstr>'VON - vedlejší a ostatní ...'!Názvy_tisku</vt:lpstr>
      <vt:lpstr>'21 - hlavní řad'!Oblast_tisku</vt:lpstr>
      <vt:lpstr>'22 - přípojky'!Oblast_tisku</vt:lpstr>
      <vt:lpstr>'31 - hlavní řad'!Oblast_tisku</vt:lpstr>
      <vt:lpstr>'32 - přípojky'!Oblast_tisku</vt:lpstr>
      <vt:lpstr>'41 - hlavní řad'!Oblast_tisku</vt:lpstr>
      <vt:lpstr>'42 - přípojky'!Oblast_tisku</vt:lpstr>
      <vt:lpstr>'Pokyny pro vyplnění'!Oblast_tisku</vt:lpstr>
      <vt:lpstr>'Rekapitulace stavby'!Oblast_tisku</vt:lpstr>
      <vt:lpstr>'SO 01 - pozemní komunikace'!Oblast_tisku</vt:lpstr>
      <vt:lpstr>'SO 05 - plynovod'!Oblast_tisku</vt:lpstr>
      <vt:lpstr>'SO 06 - veřejné osvětlení'!Oblast_tisku</vt:lpstr>
      <vt:lpstr>'VON - vedlejší a ostatní ...'!Oblast_tisku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LUDEKNEW\uzivatel</dc:creator>
  <cp:lastModifiedBy>uzivatel</cp:lastModifiedBy>
  <dcterms:created xsi:type="dcterms:W3CDTF">2017-04-15T09:01:02Z</dcterms:created>
  <dcterms:modified xsi:type="dcterms:W3CDTF">2017-04-15T09:01:34Z</dcterms:modified>
</cp:coreProperties>
</file>