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510" yWindow="615" windowWidth="20775" windowHeight="13485"/>
  </bookViews>
  <sheets>
    <sheet name="Rekapitulace stavby" sheetId="1" r:id="rId1"/>
    <sheet name="001 - Vedejší a ostatní n..." sheetId="2" r:id="rId2"/>
    <sheet name="SO101 - LC Dolní Vitická" sheetId="3" r:id="rId3"/>
    <sheet name="Pokyny pro vyplnění" sheetId="4" r:id="rId4"/>
  </sheets>
  <definedNames>
    <definedName name="_xlnm._FilterDatabase" localSheetId="1" hidden="1">'001 - Vedejší a ostatní n...'!$C$78:$K$91</definedName>
    <definedName name="_xlnm._FilterDatabase" localSheetId="2" hidden="1">'SO101 - LC Dolní Vitická'!$C$85:$K$217</definedName>
    <definedName name="_xlnm.Print_Titles" localSheetId="1">'001 - Vedejší a ostatní n...'!$78:$78</definedName>
    <definedName name="_xlnm.Print_Titles" localSheetId="0">'Rekapitulace stavby'!$49:$49</definedName>
    <definedName name="_xlnm.Print_Titles" localSheetId="2">'SO101 - LC Dolní Vitická'!$85:$85</definedName>
    <definedName name="_xlnm.Print_Area" localSheetId="1">'001 - Vedejší a ostatní n...'!$C$4:$J$36,'001 - Vedejší a ostatní n...'!$C$42:$J$60,'001 - Vedejší a ostatní n...'!$C$66:$K$91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'SO101 - LC Dolní Vitická'!$C$4:$J$36,'SO101 - LC Dolní Vitická'!$C$42:$J$67,'SO101 - LC Dolní Vitická'!$C$73:$K$217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217" i="3"/>
  <c r="BH217" i="3"/>
  <c r="BG217" i="3"/>
  <c r="BF217" i="3"/>
  <c r="BE217" i="3"/>
  <c r="T217" i="3"/>
  <c r="T216" i="3" s="1"/>
  <c r="R217" i="3"/>
  <c r="R216" i="3" s="1"/>
  <c r="P217" i="3"/>
  <c r="P216" i="3" s="1"/>
  <c r="BK217" i="3"/>
  <c r="BK216" i="3" s="1"/>
  <c r="J216" i="3" s="1"/>
  <c r="J66" i="3" s="1"/>
  <c r="J217" i="3"/>
  <c r="BI215" i="3"/>
  <c r="BH215" i="3"/>
  <c r="BG215" i="3"/>
  <c r="BF215" i="3"/>
  <c r="T215" i="3"/>
  <c r="R215" i="3"/>
  <c r="P215" i="3"/>
  <c r="BK215" i="3"/>
  <c r="J215" i="3"/>
  <c r="BE215" i="3" s="1"/>
  <c r="BI212" i="3"/>
  <c r="BH212" i="3"/>
  <c r="BG212" i="3"/>
  <c r="BF212" i="3"/>
  <c r="BE212" i="3"/>
  <c r="T212" i="3"/>
  <c r="R212" i="3"/>
  <c r="P212" i="3"/>
  <c r="BK212" i="3"/>
  <c r="J212" i="3"/>
  <c r="BI210" i="3"/>
  <c r="BH210" i="3"/>
  <c r="BG210" i="3"/>
  <c r="BF210" i="3"/>
  <c r="T210" i="3"/>
  <c r="T209" i="3" s="1"/>
  <c r="R210" i="3"/>
  <c r="R209" i="3" s="1"/>
  <c r="P210" i="3"/>
  <c r="P209" i="3" s="1"/>
  <c r="BK210" i="3"/>
  <c r="BK209" i="3" s="1"/>
  <c r="J209" i="3" s="1"/>
  <c r="J65" i="3" s="1"/>
  <c r="J210" i="3"/>
  <c r="BE210" i="3" s="1"/>
  <c r="BI207" i="3"/>
  <c r="BH207" i="3"/>
  <c r="BG207" i="3"/>
  <c r="BF207" i="3"/>
  <c r="BE207" i="3"/>
  <c r="T207" i="3"/>
  <c r="R207" i="3"/>
  <c r="P207" i="3"/>
  <c r="BK207" i="3"/>
  <c r="J207" i="3"/>
  <c r="BI205" i="3"/>
  <c r="BH205" i="3"/>
  <c r="BG205" i="3"/>
  <c r="BF205" i="3"/>
  <c r="BE205" i="3"/>
  <c r="T205" i="3"/>
  <c r="T204" i="3" s="1"/>
  <c r="R205" i="3"/>
  <c r="R204" i="3" s="1"/>
  <c r="P205" i="3"/>
  <c r="P204" i="3" s="1"/>
  <c r="BK205" i="3"/>
  <c r="BK204" i="3" s="1"/>
  <c r="J204" i="3" s="1"/>
  <c r="J64" i="3" s="1"/>
  <c r="J205" i="3"/>
  <c r="BI201" i="3"/>
  <c r="BH201" i="3"/>
  <c r="BG201" i="3"/>
  <c r="BF201" i="3"/>
  <c r="T201" i="3"/>
  <c r="R201" i="3"/>
  <c r="P201" i="3"/>
  <c r="BK201" i="3"/>
  <c r="J201" i="3"/>
  <c r="BE201" i="3" s="1"/>
  <c r="BI199" i="3"/>
  <c r="BH199" i="3"/>
  <c r="BG199" i="3"/>
  <c r="BF199" i="3"/>
  <c r="BE199" i="3"/>
  <c r="T199" i="3"/>
  <c r="T198" i="3" s="1"/>
  <c r="R199" i="3"/>
  <c r="P199" i="3"/>
  <c r="BK199" i="3"/>
  <c r="J199" i="3"/>
  <c r="BI196" i="3"/>
  <c r="BH196" i="3"/>
  <c r="BG196" i="3"/>
  <c r="BF196" i="3"/>
  <c r="BE196" i="3"/>
  <c r="T196" i="3"/>
  <c r="R196" i="3"/>
  <c r="P196" i="3"/>
  <c r="BK196" i="3"/>
  <c r="J196" i="3"/>
  <c r="BI194" i="3"/>
  <c r="BH194" i="3"/>
  <c r="BG194" i="3"/>
  <c r="BF194" i="3"/>
  <c r="BE194" i="3"/>
  <c r="T194" i="3"/>
  <c r="R194" i="3"/>
  <c r="P194" i="3"/>
  <c r="BK194" i="3"/>
  <c r="J194" i="3"/>
  <c r="BI190" i="3"/>
  <c r="BH190" i="3"/>
  <c r="BG190" i="3"/>
  <c r="BF190" i="3"/>
  <c r="BE190" i="3"/>
  <c r="T190" i="3"/>
  <c r="R190" i="3"/>
  <c r="P190" i="3"/>
  <c r="BK190" i="3"/>
  <c r="J190" i="3"/>
  <c r="BI188" i="3"/>
  <c r="BH188" i="3"/>
  <c r="BG188" i="3"/>
  <c r="BF188" i="3"/>
  <c r="BE188" i="3"/>
  <c r="T188" i="3"/>
  <c r="R188" i="3"/>
  <c r="P188" i="3"/>
  <c r="BK188" i="3"/>
  <c r="J188" i="3"/>
  <c r="BI186" i="3"/>
  <c r="BH186" i="3"/>
  <c r="BG186" i="3"/>
  <c r="BF186" i="3"/>
  <c r="BE186" i="3"/>
  <c r="T186" i="3"/>
  <c r="T185" i="3" s="1"/>
  <c r="R186" i="3"/>
  <c r="R185" i="3" s="1"/>
  <c r="P186" i="3"/>
  <c r="P185" i="3" s="1"/>
  <c r="BK186" i="3"/>
  <c r="BK185" i="3" s="1"/>
  <c r="J185" i="3" s="1"/>
  <c r="J62" i="3" s="1"/>
  <c r="J186" i="3"/>
  <c r="BI182" i="3"/>
  <c r="BH182" i="3"/>
  <c r="BG182" i="3"/>
  <c r="BF182" i="3"/>
  <c r="T182" i="3"/>
  <c r="R182" i="3"/>
  <c r="P182" i="3"/>
  <c r="BK182" i="3"/>
  <c r="J182" i="3"/>
  <c r="BE182" i="3" s="1"/>
  <c r="BI180" i="3"/>
  <c r="BH180" i="3"/>
  <c r="BG180" i="3"/>
  <c r="BF180" i="3"/>
  <c r="BE180" i="3"/>
  <c r="T180" i="3"/>
  <c r="R180" i="3"/>
  <c r="P180" i="3"/>
  <c r="BK180" i="3"/>
  <c r="J180" i="3"/>
  <c r="BI178" i="3"/>
  <c r="BH178" i="3"/>
  <c r="BG178" i="3"/>
  <c r="BF178" i="3"/>
  <c r="T178" i="3"/>
  <c r="R178" i="3"/>
  <c r="P178" i="3"/>
  <c r="BK178" i="3"/>
  <c r="J178" i="3"/>
  <c r="BE178" i="3" s="1"/>
  <c r="BI174" i="3"/>
  <c r="BH174" i="3"/>
  <c r="BG174" i="3"/>
  <c r="BF174" i="3"/>
  <c r="BE174" i="3"/>
  <c r="T174" i="3"/>
  <c r="R174" i="3"/>
  <c r="P174" i="3"/>
  <c r="BK174" i="3"/>
  <c r="J174" i="3"/>
  <c r="BI170" i="3"/>
  <c r="BH170" i="3"/>
  <c r="BG170" i="3"/>
  <c r="BF170" i="3"/>
  <c r="T170" i="3"/>
  <c r="R170" i="3"/>
  <c r="P170" i="3"/>
  <c r="BK170" i="3"/>
  <c r="J170" i="3"/>
  <c r="BE170" i="3" s="1"/>
  <c r="BI166" i="3"/>
  <c r="BH166" i="3"/>
  <c r="BG166" i="3"/>
  <c r="BF166" i="3"/>
  <c r="BE166" i="3"/>
  <c r="T166" i="3"/>
  <c r="R166" i="3"/>
  <c r="P166" i="3"/>
  <c r="BK166" i="3"/>
  <c r="J166" i="3"/>
  <c r="BI164" i="3"/>
  <c r="BH164" i="3"/>
  <c r="BG164" i="3"/>
  <c r="BF164" i="3"/>
  <c r="T164" i="3"/>
  <c r="T163" i="3" s="1"/>
  <c r="R164" i="3"/>
  <c r="R163" i="3" s="1"/>
  <c r="P164" i="3"/>
  <c r="P163" i="3" s="1"/>
  <c r="BK164" i="3"/>
  <c r="BK163" i="3" s="1"/>
  <c r="J163" i="3" s="1"/>
  <c r="J61" i="3" s="1"/>
  <c r="J164" i="3"/>
  <c r="BE164" i="3" s="1"/>
  <c r="BI162" i="3"/>
  <c r="BH162" i="3"/>
  <c r="BG162" i="3"/>
  <c r="BF162" i="3"/>
  <c r="BE162" i="3"/>
  <c r="T162" i="3"/>
  <c r="R162" i="3"/>
  <c r="P162" i="3"/>
  <c r="BK162" i="3"/>
  <c r="J162" i="3"/>
  <c r="BI160" i="3"/>
  <c r="BH160" i="3"/>
  <c r="BG160" i="3"/>
  <c r="BF160" i="3"/>
  <c r="BE160" i="3"/>
  <c r="T160" i="3"/>
  <c r="R160" i="3"/>
  <c r="P160" i="3"/>
  <c r="BK160" i="3"/>
  <c r="J160" i="3"/>
  <c r="BI158" i="3"/>
  <c r="BH158" i="3"/>
  <c r="BG158" i="3"/>
  <c r="BF158" i="3"/>
  <c r="BE158" i="3"/>
  <c r="T158" i="3"/>
  <c r="T157" i="3" s="1"/>
  <c r="R158" i="3"/>
  <c r="R157" i="3" s="1"/>
  <c r="P158" i="3"/>
  <c r="P157" i="3" s="1"/>
  <c r="BK158" i="3"/>
  <c r="BK157" i="3" s="1"/>
  <c r="J157" i="3" s="1"/>
  <c r="J60" i="3" s="1"/>
  <c r="J158" i="3"/>
  <c r="BI156" i="3"/>
  <c r="BH156" i="3"/>
  <c r="BG156" i="3"/>
  <c r="BF156" i="3"/>
  <c r="BE156" i="3"/>
  <c r="T156" i="3"/>
  <c r="R156" i="3"/>
  <c r="P156" i="3"/>
  <c r="BK156" i="3"/>
  <c r="J156" i="3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BE154" i="3"/>
  <c r="T154" i="3"/>
  <c r="R154" i="3"/>
  <c r="P154" i="3"/>
  <c r="BK154" i="3"/>
  <c r="J154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BE152" i="3"/>
  <c r="T152" i="3"/>
  <c r="R152" i="3"/>
  <c r="P152" i="3"/>
  <c r="BK152" i="3"/>
  <c r="J152" i="3"/>
  <c r="BI151" i="3"/>
  <c r="BH151" i="3"/>
  <c r="BG151" i="3"/>
  <c r="BF151" i="3"/>
  <c r="T151" i="3"/>
  <c r="R151" i="3"/>
  <c r="P151" i="3"/>
  <c r="BK151" i="3"/>
  <c r="J151" i="3"/>
  <c r="BE151" i="3" s="1"/>
  <c r="BI149" i="3"/>
  <c r="BH149" i="3"/>
  <c r="BG149" i="3"/>
  <c r="BF149" i="3"/>
  <c r="BE149" i="3"/>
  <c r="T149" i="3"/>
  <c r="R149" i="3"/>
  <c r="P149" i="3"/>
  <c r="BK149" i="3"/>
  <c r="J149" i="3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BE145" i="3"/>
  <c r="T145" i="3"/>
  <c r="R145" i="3"/>
  <c r="P145" i="3"/>
  <c r="BK145" i="3"/>
  <c r="J145" i="3"/>
  <c r="BI142" i="3"/>
  <c r="BH142" i="3"/>
  <c r="BG142" i="3"/>
  <c r="BF142" i="3"/>
  <c r="T142" i="3"/>
  <c r="T141" i="3" s="1"/>
  <c r="R142" i="3"/>
  <c r="R141" i="3" s="1"/>
  <c r="P142" i="3"/>
  <c r="P141" i="3" s="1"/>
  <c r="BK142" i="3"/>
  <c r="BK141" i="3" s="1"/>
  <c r="J141" i="3" s="1"/>
  <c r="J59" i="3" s="1"/>
  <c r="J142" i="3"/>
  <c r="BE142" i="3" s="1"/>
  <c r="BI136" i="3"/>
  <c r="BH136" i="3"/>
  <c r="BG136" i="3"/>
  <c r="BF136" i="3"/>
  <c r="BE136" i="3"/>
  <c r="T136" i="3"/>
  <c r="R136" i="3"/>
  <c r="P136" i="3"/>
  <c r="BK136" i="3"/>
  <c r="J136" i="3"/>
  <c r="BI134" i="3"/>
  <c r="BH134" i="3"/>
  <c r="BG134" i="3"/>
  <c r="BF134" i="3"/>
  <c r="BE134" i="3"/>
  <c r="T134" i="3"/>
  <c r="R134" i="3"/>
  <c r="P134" i="3"/>
  <c r="BK134" i="3"/>
  <c r="J134" i="3"/>
  <c r="BI131" i="3"/>
  <c r="BH131" i="3"/>
  <c r="BG131" i="3"/>
  <c r="BF131" i="3"/>
  <c r="BE131" i="3"/>
  <c r="T131" i="3"/>
  <c r="R131" i="3"/>
  <c r="P131" i="3"/>
  <c r="BK131" i="3"/>
  <c r="J131" i="3"/>
  <c r="BI129" i="3"/>
  <c r="BH129" i="3"/>
  <c r="BG129" i="3"/>
  <c r="BF129" i="3"/>
  <c r="BE129" i="3"/>
  <c r="T129" i="3"/>
  <c r="R129" i="3"/>
  <c r="P129" i="3"/>
  <c r="BK129" i="3"/>
  <c r="J129" i="3"/>
  <c r="BI127" i="3"/>
  <c r="BH127" i="3"/>
  <c r="BG127" i="3"/>
  <c r="BF127" i="3"/>
  <c r="BE127" i="3"/>
  <c r="T127" i="3"/>
  <c r="R127" i="3"/>
  <c r="P127" i="3"/>
  <c r="BK127" i="3"/>
  <c r="J127" i="3"/>
  <c r="BI125" i="3"/>
  <c r="BH125" i="3"/>
  <c r="BG125" i="3"/>
  <c r="BF125" i="3"/>
  <c r="BE125" i="3"/>
  <c r="T125" i="3"/>
  <c r="R125" i="3"/>
  <c r="P125" i="3"/>
  <c r="BK125" i="3"/>
  <c r="J125" i="3"/>
  <c r="BI124" i="3"/>
  <c r="BH124" i="3"/>
  <c r="BG124" i="3"/>
  <c r="BF124" i="3"/>
  <c r="BE124" i="3"/>
  <c r="T124" i="3"/>
  <c r="R124" i="3"/>
  <c r="P124" i="3"/>
  <c r="BK124" i="3"/>
  <c r="J124" i="3"/>
  <c r="BI122" i="3"/>
  <c r="BH122" i="3"/>
  <c r="BG122" i="3"/>
  <c r="BF122" i="3"/>
  <c r="BE122" i="3"/>
  <c r="T122" i="3"/>
  <c r="R122" i="3"/>
  <c r="P122" i="3"/>
  <c r="BK122" i="3"/>
  <c r="J122" i="3"/>
  <c r="BI119" i="3"/>
  <c r="BH119" i="3"/>
  <c r="BG119" i="3"/>
  <c r="BF119" i="3"/>
  <c r="BE119" i="3"/>
  <c r="T119" i="3"/>
  <c r="R119" i="3"/>
  <c r="P119" i="3"/>
  <c r="BK119" i="3"/>
  <c r="J119" i="3"/>
  <c r="BI113" i="3"/>
  <c r="BH113" i="3"/>
  <c r="BG113" i="3"/>
  <c r="BF113" i="3"/>
  <c r="BE113" i="3"/>
  <c r="T113" i="3"/>
  <c r="R113" i="3"/>
  <c r="P113" i="3"/>
  <c r="BK113" i="3"/>
  <c r="J113" i="3"/>
  <c r="BI111" i="3"/>
  <c r="BH111" i="3"/>
  <c r="BG111" i="3"/>
  <c r="BF111" i="3"/>
  <c r="BE111" i="3"/>
  <c r="T111" i="3"/>
  <c r="R111" i="3"/>
  <c r="P111" i="3"/>
  <c r="BK111" i="3"/>
  <c r="J111" i="3"/>
  <c r="BI109" i="3"/>
  <c r="BH109" i="3"/>
  <c r="BG109" i="3"/>
  <c r="BF109" i="3"/>
  <c r="BE109" i="3"/>
  <c r="T109" i="3"/>
  <c r="R109" i="3"/>
  <c r="P109" i="3"/>
  <c r="BK109" i="3"/>
  <c r="J109" i="3"/>
  <c r="BI104" i="3"/>
  <c r="BH104" i="3"/>
  <c r="BG104" i="3"/>
  <c r="BF104" i="3"/>
  <c r="BE104" i="3"/>
  <c r="T104" i="3"/>
  <c r="R104" i="3"/>
  <c r="P104" i="3"/>
  <c r="BK104" i="3"/>
  <c r="J104" i="3"/>
  <c r="BI102" i="3"/>
  <c r="BH102" i="3"/>
  <c r="BG102" i="3"/>
  <c r="BF102" i="3"/>
  <c r="BE102" i="3"/>
  <c r="T102" i="3"/>
  <c r="R102" i="3"/>
  <c r="P102" i="3"/>
  <c r="BK102" i="3"/>
  <c r="J102" i="3"/>
  <c r="BI100" i="3"/>
  <c r="BH100" i="3"/>
  <c r="BG100" i="3"/>
  <c r="BF100" i="3"/>
  <c r="BE100" i="3"/>
  <c r="T100" i="3"/>
  <c r="R100" i="3"/>
  <c r="P100" i="3"/>
  <c r="BK100" i="3"/>
  <c r="J100" i="3"/>
  <c r="BI98" i="3"/>
  <c r="BH98" i="3"/>
  <c r="BG98" i="3"/>
  <c r="BF98" i="3"/>
  <c r="BE98" i="3"/>
  <c r="T98" i="3"/>
  <c r="R98" i="3"/>
  <c r="P98" i="3"/>
  <c r="BK98" i="3"/>
  <c r="J98" i="3"/>
  <c r="BI95" i="3"/>
  <c r="BH95" i="3"/>
  <c r="BG95" i="3"/>
  <c r="BF95" i="3"/>
  <c r="BE95" i="3"/>
  <c r="T95" i="3"/>
  <c r="R95" i="3"/>
  <c r="P95" i="3"/>
  <c r="BK95" i="3"/>
  <c r="J95" i="3"/>
  <c r="BI93" i="3"/>
  <c r="BH93" i="3"/>
  <c r="BG93" i="3"/>
  <c r="BF93" i="3"/>
  <c r="BE93" i="3"/>
  <c r="T93" i="3"/>
  <c r="R93" i="3"/>
  <c r="P93" i="3"/>
  <c r="BK93" i="3"/>
  <c r="J93" i="3"/>
  <c r="BI89" i="3"/>
  <c r="F34" i="3" s="1"/>
  <c r="BD53" i="1" s="1"/>
  <c r="BH89" i="3"/>
  <c r="F33" i="3" s="1"/>
  <c r="BC53" i="1" s="1"/>
  <c r="BG89" i="3"/>
  <c r="F32" i="3" s="1"/>
  <c r="BB53" i="1" s="1"/>
  <c r="BF89" i="3"/>
  <c r="F31" i="3" s="1"/>
  <c r="BA53" i="1" s="1"/>
  <c r="BE89" i="3"/>
  <c r="T89" i="3"/>
  <c r="T88" i="3" s="1"/>
  <c r="R89" i="3"/>
  <c r="R88" i="3" s="1"/>
  <c r="P89" i="3"/>
  <c r="BK89" i="3"/>
  <c r="J89" i="3"/>
  <c r="J82" i="3"/>
  <c r="F82" i="3"/>
  <c r="F80" i="3"/>
  <c r="E78" i="3"/>
  <c r="J51" i="3"/>
  <c r="F51" i="3"/>
  <c r="F49" i="3"/>
  <c r="E47" i="3"/>
  <c r="J18" i="3"/>
  <c r="E18" i="3"/>
  <c r="F52" i="3" s="1"/>
  <c r="J17" i="3"/>
  <c r="J12" i="3"/>
  <c r="J80" i="3" s="1"/>
  <c r="E7" i="3"/>
  <c r="E45" i="3" s="1"/>
  <c r="P81" i="2"/>
  <c r="AY52" i="1"/>
  <c r="AX52" i="1"/>
  <c r="BI90" i="2"/>
  <c r="BH90" i="2"/>
  <c r="BG90" i="2"/>
  <c r="BF90" i="2"/>
  <c r="BE90" i="2"/>
  <c r="T90" i="2"/>
  <c r="R90" i="2"/>
  <c r="P90" i="2"/>
  <c r="BK90" i="2"/>
  <c r="J90" i="2"/>
  <c r="BI88" i="2"/>
  <c r="BH88" i="2"/>
  <c r="BG88" i="2"/>
  <c r="BF88" i="2"/>
  <c r="T88" i="2"/>
  <c r="R88" i="2"/>
  <c r="P88" i="2"/>
  <c r="BK88" i="2"/>
  <c r="J88" i="2"/>
  <c r="BE88" i="2" s="1"/>
  <c r="BI86" i="2"/>
  <c r="BH86" i="2"/>
  <c r="BG86" i="2"/>
  <c r="BF86" i="2"/>
  <c r="BE86" i="2"/>
  <c r="T86" i="2"/>
  <c r="R86" i="2"/>
  <c r="P86" i="2"/>
  <c r="P83" i="2" s="1"/>
  <c r="BK86" i="2"/>
  <c r="J86" i="2"/>
  <c r="BI84" i="2"/>
  <c r="BH84" i="2"/>
  <c r="BG84" i="2"/>
  <c r="BF84" i="2"/>
  <c r="T84" i="2"/>
  <c r="T83" i="2" s="1"/>
  <c r="R84" i="2"/>
  <c r="R83" i="2" s="1"/>
  <c r="P84" i="2"/>
  <c r="BK84" i="2"/>
  <c r="BK83" i="2" s="1"/>
  <c r="J83" i="2" s="1"/>
  <c r="J59" i="2" s="1"/>
  <c r="J84" i="2"/>
  <c r="BE84" i="2" s="1"/>
  <c r="BI82" i="2"/>
  <c r="F34" i="2" s="1"/>
  <c r="BD52" i="1" s="1"/>
  <c r="BD51" i="1" s="1"/>
  <c r="W30" i="1" s="1"/>
  <c r="BH82" i="2"/>
  <c r="F33" i="2" s="1"/>
  <c r="BC52" i="1" s="1"/>
  <c r="BC51" i="1" s="1"/>
  <c r="BG82" i="2"/>
  <c r="F32" i="2" s="1"/>
  <c r="BB52" i="1" s="1"/>
  <c r="BB51" i="1" s="1"/>
  <c r="BF82" i="2"/>
  <c r="J31" i="2" s="1"/>
  <c r="AW52" i="1" s="1"/>
  <c r="T82" i="2"/>
  <c r="T81" i="2" s="1"/>
  <c r="T80" i="2" s="1"/>
  <c r="T79" i="2" s="1"/>
  <c r="R82" i="2"/>
  <c r="R81" i="2" s="1"/>
  <c r="R80" i="2" s="1"/>
  <c r="R79" i="2" s="1"/>
  <c r="P82" i="2"/>
  <c r="BK82" i="2"/>
  <c r="BK81" i="2" s="1"/>
  <c r="J82" i="2"/>
  <c r="BE82" i="2" s="1"/>
  <c r="J75" i="2"/>
  <c r="F75" i="2"/>
  <c r="F73" i="2"/>
  <c r="E71" i="2"/>
  <c r="E69" i="2"/>
  <c r="F52" i="2"/>
  <c r="J51" i="2"/>
  <c r="F51" i="2"/>
  <c r="F49" i="2"/>
  <c r="E47" i="2"/>
  <c r="E45" i="2"/>
  <c r="J18" i="2"/>
  <c r="E18" i="2"/>
  <c r="F76" i="2" s="1"/>
  <c r="J17" i="2"/>
  <c r="J12" i="2"/>
  <c r="J73" i="2" s="1"/>
  <c r="E7" i="2"/>
  <c r="AS51" i="1"/>
  <c r="L47" i="1"/>
  <c r="AM46" i="1"/>
  <c r="L46" i="1"/>
  <c r="AM44" i="1"/>
  <c r="L44" i="1"/>
  <c r="L42" i="1"/>
  <c r="L41" i="1"/>
  <c r="P80" i="2" l="1"/>
  <c r="P79" i="2" s="1"/>
  <c r="AU52" i="1" s="1"/>
  <c r="P88" i="3"/>
  <c r="R198" i="3"/>
  <c r="J81" i="2"/>
  <c r="J58" i="2" s="1"/>
  <c r="BK80" i="2"/>
  <c r="W29" i="1"/>
  <c r="AY51" i="1"/>
  <c r="BK198" i="3"/>
  <c r="J198" i="3" s="1"/>
  <c r="J63" i="3" s="1"/>
  <c r="AX51" i="1"/>
  <c r="W28" i="1"/>
  <c r="R87" i="3"/>
  <c r="R86" i="3" s="1"/>
  <c r="T87" i="3"/>
  <c r="T86" i="3" s="1"/>
  <c r="J30" i="2"/>
  <c r="AV52" i="1" s="1"/>
  <c r="AT52" i="1" s="1"/>
  <c r="F30" i="2"/>
  <c r="AZ52" i="1" s="1"/>
  <c r="BK88" i="3"/>
  <c r="J30" i="3"/>
  <c r="AV53" i="1" s="1"/>
  <c r="AT53" i="1" s="1"/>
  <c r="P198" i="3"/>
  <c r="J31" i="3"/>
  <c r="AW53" i="1" s="1"/>
  <c r="J49" i="2"/>
  <c r="J49" i="3"/>
  <c r="E76" i="3"/>
  <c r="F31" i="2"/>
  <c r="BA52" i="1" s="1"/>
  <c r="BA51" i="1" s="1"/>
  <c r="F30" i="3"/>
  <c r="AZ53" i="1" s="1"/>
  <c r="F83" i="3"/>
  <c r="BK87" i="3" l="1"/>
  <c r="J88" i="3"/>
  <c r="J58" i="3" s="1"/>
  <c r="AW51" i="1"/>
  <c r="AK27" i="1" s="1"/>
  <c r="W27" i="1"/>
  <c r="AZ51" i="1"/>
  <c r="P87" i="3"/>
  <c r="P86" i="3" s="1"/>
  <c r="AU53" i="1" s="1"/>
  <c r="AU51" i="1" s="1"/>
  <c r="BK79" i="2"/>
  <c r="J79" i="2" s="1"/>
  <c r="J80" i="2"/>
  <c r="J57" i="2" s="1"/>
  <c r="J27" i="2" l="1"/>
  <c r="J56" i="2"/>
  <c r="W26" i="1"/>
  <c r="AV51" i="1"/>
  <c r="J87" i="3"/>
  <c r="J57" i="3" s="1"/>
  <c r="BK86" i="3"/>
  <c r="J86" i="3" s="1"/>
  <c r="J56" i="3" l="1"/>
  <c r="J27" i="3"/>
  <c r="AG52" i="1"/>
  <c r="J36" i="2"/>
  <c r="AK26" i="1"/>
  <c r="AT51" i="1"/>
  <c r="AN52" i="1" l="1"/>
  <c r="AG53" i="1"/>
  <c r="AN53" i="1" s="1"/>
  <c r="J36" i="3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<sst xmlns="http://schemas.openxmlformats.org/spreadsheetml/2006/main" count="2385" uniqueCount="638">
  <si>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</si>
  <si>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</si>
  <si>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</si>
  <si>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</si>
  <si>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</si>
  <si>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</si>
  <si>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</si>
  <si>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{46651085-ee31-4a8e-b909-e5cd8305241c}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</si>
  <si>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</si>
  <si>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</si>
  <si>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</si>
  <si>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</si>
  <si>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</si>
  <si>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</si>
  <si>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</si>
  <si>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</si>
  <si>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17-28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</si>
  <si>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</si>
  <si>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</si>
  <si>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LC Dolní Vitická</t>
  </si>
  <si>
    <t>KSO:</t>
  </si>
  <si>
    <t>822 29 29</t>
  </si>
  <si>
    <t>CC-CZ:</t>
  </si>
  <si>
    <t>21121</t>
  </si>
  <si>
    <t>Místo:</t>
  </si>
  <si>
    <t>Bavorov</t>
  </si>
  <si>
    <t>Datum:</t>
  </si>
  <si>
    <t>31. 8. 2017</t>
  </si>
  <si>
    <t>CZ-CPV:</t>
  </si>
  <si>
    <t>45233123-7</t>
  </si>
  <si>
    <t>CZ-CPA:</t>
  </si>
  <si>
    <t>42.11.10</t>
  </si>
  <si>
    <t>Zadavatel:</t>
  </si>
  <si>
    <t>IČ:</t>
  </si>
  <si>
    <t>42196451</t>
  </si>
  <si>
    <t>Lesy Česká republiky, s.p.</t>
  </si>
  <si>
    <t>DIČ:</t>
  </si>
  <si>
    <t>CZ42196451</t>
  </si>
  <si>
    <t>Uchazeč:</t>
  </si>
  <si>
    <t>Vyplň údaj</t>
  </si>
  <si>
    <t>Projektant:</t>
  </si>
  <si>
    <t>28144864</t>
  </si>
  <si>
    <t>ATELIÉR DoPI, s.r.o.</t>
  </si>
  <si>
    <t>CZ28144864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</si>
  <si>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</si>
  <si>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</si>
  <si>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</si>
  <si>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</si>
  <si>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</si>
  <si>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</si>
  <si>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</si>
  <si>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</si>
  <si>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</si>
  <si>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</si>
  <si>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</si>
  <si>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</si>
  <si>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</si>
  <si>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</si>
  <si>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</si>
  <si>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</si>
  <si>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</si>
  <si>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</si>
  <si>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</si>
  <si>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</si>
  <si>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</si>
  <si>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</si>
  <si>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</si>
  <si>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</si>
  <si>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</si>
  <si>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</si>
  <si>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</si>
  <si>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</si>
  <si>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</si>
  <si>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</si>
  <si>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</si>
  <si>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</si>
  <si>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</si>
  <si>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</si>
  <si>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</si>
  <si>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</si>
  <si>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</si>
  <si>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</si>
  <si>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</si>
  <si>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</si>
  <si>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</si>
  <si>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</si>
  <si>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</si>
  <si>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001</t>
  </si>
  <si>
    <t>Vedejší a ostatní náklady</t>
  </si>
  <si>
    <t>STA</t>
  </si>
  <si>
    <t>1</t>
  </si>
  <si>
    <t>{3b097a54-7fad-4935-81fd-9d8320dad305}</t>
  </si>
  <si>
    <t>2</t>
  </si>
  <si>
    <t>SO101</t>
  </si>
  <si>
    <t>LC Dolní Vitická</t>
  </si>
  <si>
    <t>{f847c917-a190-4374-947e-4aab6128651c}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</si>
  <si>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</si>
  <si>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</si>
  <si>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</si>
  <si>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</si>
  <si>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</si>
  <si>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</si>
  <si>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</si>
  <si>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001 - Vedejší a ostatní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</si>
  <si>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</si>
  <si>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</si>
  <si>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</si>
  <si>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</si>
  <si>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</si>
  <si>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</si>
  <si>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</si>
  <si>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</si>
  <si>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</si>
  <si>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</si>
  <si>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</si>
  <si>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</si>
  <si>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</si>
  <si>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</si>
  <si>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</si>
  <si>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</si>
  <si>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</si>
  <si>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</si>
  <si>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</si>
  <si>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</si>
  <si>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</si>
  <si>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</si>
  <si>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</si>
  <si>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</si>
  <si>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</si>
  <si>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</si>
  <si>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</si>
  <si>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</si>
  <si>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</si>
  <si>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</si>
  <si>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Průzkumné, geodetické a projektové práce projektové práce dokumentace stavby (výkresová a textová) skutečného provedení stavby</t>
  </si>
  <si>
    <t>kus</t>
  </si>
  <si>
    <t>1024</t>
  </si>
  <si>
    <t>324988263</t>
  </si>
  <si>
    <t>VRN7</t>
  </si>
  <si>
    <t>Provozní vlivy</t>
  </si>
  <si>
    <t>913121111</t>
  </si>
  <si>
    <t>Montáž a demontáž dočasných dopravních značek kompletních značek vč. podstavce a sloupku základních</t>
  </si>
  <si>
    <t>CS ÚRS 2017 01</t>
  </si>
  <si>
    <t>-1181999039</t>
  </si>
  <si>
    <t>VV</t>
  </si>
  <si>
    <t>2 "zákaz vjezdu B1 na koncích cesty"</t>
  </si>
  <si>
    <t>3</t>
  </si>
  <si>
    <t>913121211</t>
  </si>
  <si>
    <t>Montáž a demontáž dočasných dopravních značek Příplatek za první a každý další den použití dočasných dopravních značek k ceně 12-1111</t>
  </si>
  <si>
    <t>-1216160955</t>
  </si>
  <si>
    <t>2*60</t>
  </si>
  <si>
    <t>4</t>
  </si>
  <si>
    <t>913211112</t>
  </si>
  <si>
    <t>Montáž a demontáž dočasných dopravních zábran reflexních, šířky 2,5 m</t>
  </si>
  <si>
    <t>-1189662940</t>
  </si>
  <si>
    <t>2 "příčná zábrana Z2 na koncích stavby"</t>
  </si>
  <si>
    <t>913211212</t>
  </si>
  <si>
    <t>Montáž a demontáž dočasných dopravních zábran Příplatek za první a každý další den použití dočasných dopravních zábran k ceně 21-1112</t>
  </si>
  <si>
    <t>-719917638</t>
  </si>
  <si>
    <t>SO101 - LC Dolní Vitická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</si>
  <si>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</si>
  <si>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</si>
  <si>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</si>
  <si>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</si>
  <si>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</si>
  <si>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</si>
  <si>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</si>
  <si>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  96 - Bourání konstrukcí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</si>
  <si>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</si>
  <si>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</si>
  <si>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</si>
  <si>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</si>
  <si>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</si>
  <si>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122201101</t>
  </si>
  <si>
    <t>Odkopávky a prokopávky nezapažené s přehozením výkopku na vzdálenost do 3 m nebo s naložením na dopravní prostředek v hornině tř. 3 do 100 m3</t>
  </si>
  <si>
    <t>m3</t>
  </si>
  <si>
    <t>1382763024</t>
  </si>
  <si>
    <t>P</t>
  </si>
  <si>
    <t>Poznámka k položce:
Suť se nepočítá, materiál se přetvoří pro  dotvoření zemních průlehů.</t>
  </si>
  <si>
    <t>"zemní průlehy" 5* "ekvivalent plošných rozměrů" 6*3 * "ekvivalent tloušťky" 0,1</t>
  </si>
  <si>
    <t>"pro lavičky násypu sjezdu v km 0,425" 5</t>
  </si>
  <si>
    <t>122301101</t>
  </si>
  <si>
    <t>Odkopávky a prokopávky nezapažené s přehozením výkopku na vzdálenost do 3 m nebo s naložením na dopravní prostředek v hornině tř. 4 do 100 m3</t>
  </si>
  <si>
    <t>1660467187</t>
  </si>
  <si>
    <t>"obnova rozšíření v obloucích" (25+25+20+40+60)* "tloušťka" 0,4</t>
  </si>
  <si>
    <t>132201101</t>
  </si>
  <si>
    <t>Hloubení zapažených i nezapažených rýh šířky do 600 mm s urovnáním dna do předepsaného profilu a spádu v hornině tř. 3 do 100 m3</t>
  </si>
  <si>
    <t>-945505800</t>
  </si>
  <si>
    <t>"čištění vtoku čištěných propustků, počet" 7* "m3"0,5</t>
  </si>
  <si>
    <t>"trativody" (2*5*0,4*0,4)</t>
  </si>
  <si>
    <t>132301201</t>
  </si>
  <si>
    <t>Hloubení zapažených i nezapažených rýh šířky přes 600 do 2 000 mm s urovnáním dna do předepsaného profilu a spádu v hornině tř. 4 do 100 m3</t>
  </si>
  <si>
    <t>2016904814</t>
  </si>
  <si>
    <t>"DN600 u propustků" 3*1,4*6+ "pro čela" 3*2+1</t>
  </si>
  <si>
    <t>174101101</t>
  </si>
  <si>
    <t>Zásyp sypaninou z jakékoliv horniny s uložením výkopku ve vrstvách se zhutněním jam, šachet, rýh nebo kolem objektů v těchto vykopávkách</t>
  </si>
  <si>
    <t>1405320855</t>
  </si>
  <si>
    <t>"zásyp u propustků" 10</t>
  </si>
  <si>
    <t>6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</si>
  <si>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</si>
  <si>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</si>
  <si>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844636621</t>
  </si>
  <si>
    <t>Poznámka k položce:
Automaticky sečtený objem sutě z položek sejmutí, hloubení, čištění.</t>
  </si>
  <si>
    <t>7</t>
  </si>
  <si>
    <t>181301111</t>
  </si>
  <si>
    <t>Rozprostření a urovnání ornice v rovině nebo ve svahu sklonu do 1:5 při souvislé ploše přes 500 m2, tl. vrstvy do 100 mm</t>
  </si>
  <si>
    <t>m2</t>
  </si>
  <si>
    <t>-1471555481</t>
  </si>
  <si>
    <t>Poznámka k položce:
Automaticky sečtený objem sutě z položek sejmutí a hloubení snížený o objem výkopku použitého pro zemní krajnice. Objem se násobí koeficientem 10 pro rozprostření 1m3 na 10 m2.</t>
  </si>
  <si>
    <t>"objem odstraněného výkopku" 657,502</t>
  </si>
  <si>
    <t>-10 "využití do násypu v km 0,425"</t>
  </si>
  <si>
    <t>647,502*10 'Přepočtené koeficientem množství</t>
  </si>
  <si>
    <t>8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</si>
  <si>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</si>
  <si>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</si>
  <si>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1187578307</t>
  </si>
  <si>
    <t>"násypy pro sjezd v km 0,425" 25</t>
  </si>
  <si>
    <t>9</t>
  </si>
  <si>
    <t>M</t>
  </si>
  <si>
    <t>583806510</t>
  </si>
  <si>
    <t>kámen lomový netříděný žula, odval</t>
  </si>
  <si>
    <t>t</t>
  </si>
  <si>
    <t>-742703212</t>
  </si>
  <si>
    <t>"jádro násypu z LK" 15* "přepočet na tuny" 1,7</t>
  </si>
  <si>
    <t>10</t>
  </si>
  <si>
    <t>181951102</t>
  </si>
  <si>
    <t>Úprava pláně vyrovnáním výškových rozdílů v hornině tř. 1 až 4 se zhutněním</t>
  </si>
  <si>
    <t>365890308</t>
  </si>
  <si>
    <t>"délka*šířka vč. krajnic" 1650*3,5</t>
  </si>
  <si>
    <t>"oprava rozšíření v obloucích a na začátku" 90+25+25+20+40+60</t>
  </si>
  <si>
    <t>"navíc u širší opravy podkladní vrstvy" 0,4*(180+50+65)</t>
  </si>
  <si>
    <t>"pod propustky a čely" 3*3*2*0,5+ 3*0,5+ 3*6*1</t>
  </si>
  <si>
    <t>"sjezdy" 80+25+2*25+4*25+ "hospodářská skládka" 25*5*2</t>
  </si>
  <si>
    <t>11</t>
  </si>
  <si>
    <t>211531111</t>
  </si>
  <si>
    <t>Výplň kamenivem do rýh odvodňovacích žeber nebo trativodů bez zhutnění, s úpravou povrchu výplně kamenivem hrubým drceným frakce 16 až 63 mm</t>
  </si>
  <si>
    <t>2140763758</t>
  </si>
  <si>
    <t>Poznámka k položce:
Včetně dodání kameniva fr. 32/63.</t>
  </si>
  <si>
    <t>12</t>
  </si>
  <si>
    <t>211971110</t>
  </si>
  <si>
    <t>Zřízení opláštění výplně z geotextilie odvodňovacích žeber nebo trativodů v rýze nebo zářezu se stěnami šikmými o sklonu do 1:2</t>
  </si>
  <si>
    <t>1102464552</t>
  </si>
  <si>
    <t>"trativody" 2*5 *"obvod opláštění" 2 + "na začátcích a koncích" 0,6*2</t>
  </si>
  <si>
    <t>13</t>
  </si>
  <si>
    <t>693112270</t>
  </si>
  <si>
    <t>geotextilie netkaná PES 200 g/m2</t>
  </si>
  <si>
    <t>802998366</t>
  </si>
  <si>
    <t>14</t>
  </si>
  <si>
    <t>212755214</t>
  </si>
  <si>
    <t>Trativody bez lože z drenážních trubek plastových flexibilních D 100 mm</t>
  </si>
  <si>
    <t>m</t>
  </si>
  <si>
    <t>-112505830</t>
  </si>
  <si>
    <t>2*5</t>
  </si>
  <si>
    <t>938902111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</si>
  <si>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</si>
  <si>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>830070871</t>
  </si>
  <si>
    <t>"příkopy" (150+90+330+210+190+20) * 0,25 "25% délky"</t>
  </si>
  <si>
    <t>16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</si>
  <si>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</si>
  <si>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</si>
  <si>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-487917354</t>
  </si>
  <si>
    <t>"příkopy" 990 * 0,5 "50% délky"</t>
  </si>
  <si>
    <t>17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</si>
  <si>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</si>
  <si>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</si>
  <si>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-1487474256</t>
  </si>
  <si>
    <t xml:space="preserve"> "délka příkopů" 990 * 0,25 "25% délky"</t>
  </si>
  <si>
    <t>"čištěníí odtoků obnovených propustků" (5+5+10)</t>
  </si>
  <si>
    <t>18</t>
  </si>
  <si>
    <t>938902411</t>
  </si>
  <si>
    <t>Čištění propustků s odstraněním travnatého porostu nebo nánosu, s naložením na dopravní prostředek nebo s přemístěním na hromady na vzdálenost do 20 m strojně tlakovou vodou tloušťky nánosu do 25% průměru propustku do 500 mm</t>
  </si>
  <si>
    <t>-311761585</t>
  </si>
  <si>
    <t>"délka čištění propustků" 7,5+5+7,5+7,5+7,5+7,5+7,5</t>
  </si>
  <si>
    <t>19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</si>
  <si>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</si>
  <si>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</si>
  <si>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-945321061</t>
  </si>
  <si>
    <t>"plocha krajnic z položky Zesílení krajnic" 709</t>
  </si>
  <si>
    <t>"nánosy na vozovce průměrně v celé délce" 1650*1 + "ve vyznačených místech" 160*3</t>
  </si>
  <si>
    <t>"plochy hospodářských skládek" 25*5+25*5</t>
  </si>
  <si>
    <t>"plochy zesílení sjezdů" 255</t>
  </si>
  <si>
    <t>Zemní práce - přípravné a přidružené práce</t>
  </si>
  <si>
    <t>20</t>
  </si>
  <si>
    <t>111201101</t>
  </si>
  <si>
    <t>Odstranění křovin a stromů s odstraněním kořenů průměru kmene do 100 mm do sklonu terénu 1 : 5, při celkové ploše do 1 000 m2</t>
  </si>
  <si>
    <t>-259320335</t>
  </si>
  <si>
    <t>"porosty a větve průměrně v trase" 0,2*1650</t>
  </si>
  <si>
    <t>"dle popisků v trase" 100</t>
  </si>
  <si>
    <t>112201101</t>
  </si>
  <si>
    <t>Odstranění pařezů s jejich vykopáním, vytrháním nebo odstřelením, s přesekáním kořenů průměru přes 100 do 300 mm</t>
  </si>
  <si>
    <t>-520816798</t>
  </si>
  <si>
    <t>22</t>
  </si>
  <si>
    <t>112201102</t>
  </si>
  <si>
    <t>Odstranění pařezů s jejich vykopáním, vytrháním nebo odstřelením, s přesekáním kořenů průměru přes 300 do 500 mm</t>
  </si>
  <si>
    <t>815744042</t>
  </si>
  <si>
    <t>2+5</t>
  </si>
  <si>
    <t>23</t>
  </si>
  <si>
    <t>112201103</t>
  </si>
  <si>
    <t>Odstranění pařezů s jejich vykopáním, vytrháním nebo odstřelením, s přesekáním kořenů průměru přes 500 do 700 mm</t>
  </si>
  <si>
    <t>960293574</t>
  </si>
  <si>
    <t>24</t>
  </si>
  <si>
    <t>162201451</t>
  </si>
  <si>
    <t>Vodorovné přemístění větví, kmenů nebo pařezů s naložením, složením a dopravou do 2000 m pařezů kmenů, průměru přes 100 do 300 mm</t>
  </si>
  <si>
    <t>-661813844</t>
  </si>
  <si>
    <t>25</t>
  </si>
  <si>
    <t>162201452</t>
  </si>
  <si>
    <t>Vodorovné přemístění větví, kmenů nebo pařezů s naložením, složením a dopravou do 2000 m pařezů kmenů, průměru přes 300 do 500 mm</t>
  </si>
  <si>
    <t>-926301514</t>
  </si>
  <si>
    <t>26</t>
  </si>
  <si>
    <t>162201453</t>
  </si>
  <si>
    <t>Vodorovné přemístění větví, kmenů nebo pařezů s naložením, složením a dopravou do 2000 m pařezů kmenů, průměru přes 500 do 700 mm</t>
  </si>
  <si>
    <t>764271323</t>
  </si>
  <si>
    <t>27</t>
  </si>
  <si>
    <t>174201201</t>
  </si>
  <si>
    <t>Zásyp jam po pařezech výkopkem z horniny získané při dobývání pařezů s hrubým urovnáním povrchu zasypávky průměru pařezu přes 100 do 300 mm</t>
  </si>
  <si>
    <t>818100737</t>
  </si>
  <si>
    <t>28</t>
  </si>
  <si>
    <t>174201202</t>
  </si>
  <si>
    <t>Zásyp jam po pařezech výkopkem z horniny získané při dobývání pařezů s hrubým urovnáním povrchu zasypávky průměru pařezu přes 300 do 500 mm</t>
  </si>
  <si>
    <t>984658941</t>
  </si>
  <si>
    <t>29</t>
  </si>
  <si>
    <t>174201203</t>
  </si>
  <si>
    <t>Zásyp jam po pařezech výkopkem z horniny získané při dobývání pařezů s hrubým urovnáním povrchu zasypávky průměru pařezu přes 500 do 700 mm</t>
  </si>
  <si>
    <t>1922046353</t>
  </si>
  <si>
    <t>Zakládání</t>
  </si>
  <si>
    <t>30</t>
  </si>
  <si>
    <t>274311126</t>
  </si>
  <si>
    <t>Základové konstrukce z betonu prostého pasy, prahy, věnce a ostruhy ve výkopu nebo na hlavách pilot C 20/25</t>
  </si>
  <si>
    <t>-243717712</t>
  </si>
  <si>
    <t>"římsy čel, počet čel" (3*2+1)* "rozměry" 3*0,55*0,1</t>
  </si>
  <si>
    <t>31</t>
  </si>
  <si>
    <t>274354111</t>
  </si>
  <si>
    <t>Bednění základových konstrukcí pasů, prahů, věnců a ostruh zřízení</t>
  </si>
  <si>
    <t>-1744853997</t>
  </si>
  <si>
    <t>"římsy čel" (3*2+1)*(3+0,55)*0,1*2</t>
  </si>
  <si>
    <t>32</t>
  </si>
  <si>
    <t>274354211</t>
  </si>
  <si>
    <t>Bednění základových konstrukcí pasů, prahů, věnců a ostruh odstranění bednění</t>
  </si>
  <si>
    <t>1464055209</t>
  </si>
  <si>
    <t>Komunikace pozemní</t>
  </si>
  <si>
    <t>33</t>
  </si>
  <si>
    <t>564531111</t>
  </si>
  <si>
    <t>Zřízení podsypu nebo podkladu ze sypaniny s rozprostřením, vlhčením, a zhutněním, po zhutnění tl. 100 mm</t>
  </si>
  <si>
    <t>2010176907</t>
  </si>
  <si>
    <t>"zemní průlehy" 5* "ekvivalent plošných rozměrů" 6*3</t>
  </si>
  <si>
    <t>35</t>
  </si>
  <si>
    <t>564831111</t>
  </si>
  <si>
    <t>Podklad ze štěrkodrti ŠD s rozprostřením a zhutněním, po zhutnění tl. 100 mm</t>
  </si>
  <si>
    <t>1129685976</t>
  </si>
  <si>
    <t>"délka*šířka" 1650*3</t>
  </si>
  <si>
    <t>"odečtení krytu z asf. recyklátu od km 0,22" -170*3</t>
  </si>
  <si>
    <t>36</t>
  </si>
  <si>
    <t>564851111</t>
  </si>
  <si>
    <t>Podklad ze štěrkodrti ŠD s rozprostřením a zhutněním, po zhutnění tl. 150 mm</t>
  </si>
  <si>
    <t>2132454385</t>
  </si>
  <si>
    <t>"oprava podkladní vrstvy" 3,4*(180+50+65)</t>
  </si>
  <si>
    <t>"odstranění výtluků a erozních rýh ve stáv. krytu"  600</t>
  </si>
  <si>
    <t>"obnova rozšíření v obloucích" 25+25+20+40+60</t>
  </si>
  <si>
    <t>37</t>
  </si>
  <si>
    <t>564861111</t>
  </si>
  <si>
    <t>Podklad ze štěrkodrti ŠD s rozprostřením a zhutněním, po zhutnění tl. 200 mm</t>
  </si>
  <si>
    <t>-216600974</t>
  </si>
  <si>
    <t>"zpevnění sjezdů" 80+25+2*25+4*25</t>
  </si>
  <si>
    <t>"v místě propustku" 3*5*2</t>
  </si>
  <si>
    <t>38</t>
  </si>
  <si>
    <t>564871111</t>
  </si>
  <si>
    <t>Podklad ze štěrkodrti ŠD s rozprostřením a zhutněním, po zhutnění tl. 250 mm</t>
  </si>
  <si>
    <t>-1910222380</t>
  </si>
  <si>
    <t>39</t>
  </si>
  <si>
    <t>564941412</t>
  </si>
  <si>
    <t>Podklad nebo podsyp z asfaltového recyklátu s rozprostřením a zhutněním, po zhutnění tl. 120 mm</t>
  </si>
  <si>
    <t>914044467</t>
  </si>
  <si>
    <t>"kryt z recyklátu od km 0,22" 170*3</t>
  </si>
  <si>
    <t>40</t>
  </si>
  <si>
    <t>569831111</t>
  </si>
  <si>
    <t>Zpevnění krajnic nebo komunikací pro pěší s rozprostřením a zhutněním, po zhutnění štěrkodrtí tl. 100 mm</t>
  </si>
  <si>
    <t>-558868661</t>
  </si>
  <si>
    <t>"délka*šířka" 1650*0,25* "počet" 2</t>
  </si>
  <si>
    <t>"odpočty za sjezdy a skládky" -6*11-25-25</t>
  </si>
  <si>
    <t>Trubní vedení</t>
  </si>
  <si>
    <t>41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</si>
  <si>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</si>
  <si>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</si>
  <si>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-1285405060</t>
  </si>
  <si>
    <t>"DN600 podsyp a obsyp" 3*0,7*(6-1)</t>
  </si>
  <si>
    <t>42</t>
  </si>
  <si>
    <t>583441310AD</t>
  </si>
  <si>
    <t>kamenivo přírodní drcené hutné pro stavební účely PDK frakce 0-22  MN</t>
  </si>
  <si>
    <t>-854458262</t>
  </si>
  <si>
    <t>"objem obsypání" 10,5 * 2 "t/m3"</t>
  </si>
  <si>
    <t>43</t>
  </si>
  <si>
    <t>919511112</t>
  </si>
  <si>
    <t>Čela propustků z lomového kamene upraveného, na maltu cementovou</t>
  </si>
  <si>
    <t>1317714228</t>
  </si>
  <si>
    <t>Poznámka k položce:
vč. podkladu pod čelo</t>
  </si>
  <si>
    <t>"DN600 rozměry čel" 0,5*3*1,5 "počet čel na propustek" *2 * "počet propustků" 3</t>
  </si>
  <si>
    <t>"doplnění čela  k propustku km 1,120" 3*1,5*0,5</t>
  </si>
  <si>
    <t>44</t>
  </si>
  <si>
    <t>919551114</t>
  </si>
  <si>
    <t>Zřízení propustku z trub plastových polyetylenových rýhovaných se spojkami nebo s hrdlem DN 600 mm</t>
  </si>
  <si>
    <t>-1426255403</t>
  </si>
  <si>
    <t>"obnova propustků" 3*6</t>
  </si>
  <si>
    <t>45</t>
  </si>
  <si>
    <t>562411130</t>
  </si>
  <si>
    <t>trouba HDPE flexibilní 8 kPA d = 600 mm</t>
  </si>
  <si>
    <t>221851454</t>
  </si>
  <si>
    <t>3*6</t>
  </si>
  <si>
    <t>Ostatní konstrukce a práce-bourání</t>
  </si>
  <si>
    <t>46</t>
  </si>
  <si>
    <t>55381001AD</t>
  </si>
  <si>
    <t>Osazení ocelové svodnice dl. do 7 m, do krytu z kameniva vč. vykopání rýhy, stabilizace svodnice a utěsněný vykopanou konstrukcí včetně hutnění.</t>
  </si>
  <si>
    <t>ks</t>
  </si>
  <si>
    <t>1074535878</t>
  </si>
  <si>
    <t>"osazení nových svodnic" 8</t>
  </si>
  <si>
    <t>47</t>
  </si>
  <si>
    <t>553813010</t>
  </si>
  <si>
    <t>svodnice vody určené do komunikací pro zabudování do cesty typ 120 šířka žlabu 120 mm</t>
  </si>
  <si>
    <t>-1067958178</t>
  </si>
  <si>
    <t>Poznámka k položce:
Požaduje se provedení z patkami určenými do kameniva, žlab svodnice bude z ocelového plechu tl. 4 mm.</t>
  </si>
  <si>
    <t>8 "počet svodnic" * 4,5 "délka svodnic"</t>
  </si>
  <si>
    <t>96</t>
  </si>
  <si>
    <t>Bourání konstrukcí</t>
  </si>
  <si>
    <t>48</t>
  </si>
  <si>
    <t>966008112</t>
  </si>
  <si>
    <t>Bourání trubního propustku s odklizením a uložením vybouraného materiálu na skládku na vzdálenost do 3 m nebo s naložením na dopravní prostředek z trub DN přes 300 do 500 mm</t>
  </si>
  <si>
    <t>1829472248</t>
  </si>
  <si>
    <t>"bourání propustku" 5+5</t>
  </si>
  <si>
    <t>49</t>
  </si>
  <si>
    <t>966008113</t>
  </si>
  <si>
    <t>Bourání trubního propustku s odklizením a uložením vybouraného materiálu na skládku na vzdálenost do 3 m nebo s naložením na dopravní prostředek z trub DN přes 500 do 800 mm</t>
  </si>
  <si>
    <t>813089480</t>
  </si>
  <si>
    <t>"bourání DN600" 5</t>
  </si>
  <si>
    <t>997</t>
  </si>
  <si>
    <t>Přesun sutě</t>
  </si>
  <si>
    <t>50</t>
  </si>
  <si>
    <t>997221561</t>
  </si>
  <si>
    <t>Vodorovná doprava suti bez naložení, ale se složením a s hrubým urovnáním z kusových materiálů, na vzdálenost do 1 km</t>
  </si>
  <si>
    <t>-1879367331</t>
  </si>
  <si>
    <t>Poznámka k položce:
Automaticky sečtená tonáž sutě z položek dílu 1.</t>
  </si>
  <si>
    <t>51</t>
  </si>
  <si>
    <t>997221569</t>
  </si>
  <si>
    <t>Vodorovná doprava suti bez naložení, ale se složením a s hrubým urovnáním Příplatek k ceně za každý další i započatý 1 km přes 1 km</t>
  </si>
  <si>
    <t>1251784364</t>
  </si>
  <si>
    <t>Poznámka k položce:
Automaticky sečtená tonáž sutě z položek dílu 96 je násobena koeficientem 10, pro přesun na celkovou vzdálenost 11 km.</t>
  </si>
  <si>
    <t>20,075*10 'Přepočtené koeficientem množství</t>
  </si>
  <si>
    <t>52</t>
  </si>
  <si>
    <t>997221815</t>
  </si>
  <si>
    <t>Poplatek za uložení stavebního odpadu na skládce (skládkovné) betonového</t>
  </si>
  <si>
    <t>429376343</t>
  </si>
  <si>
    <t>998</t>
  </si>
  <si>
    <t>Přesun hmot</t>
  </si>
  <si>
    <t>53</t>
  </si>
  <si>
    <t>998225111</t>
  </si>
  <si>
    <t>Přesun hmot pro komunikace s krytem z kameniva, monolitickým betonovým nebo živičným dopravní vzdálenost do 200 m jakékoliv délky objektu</t>
  </si>
  <si>
    <t>-1414328596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</si>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</sst>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top"/>
      <protection locked="0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0" t="s">
        <v>16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26"/>
      <c r="AQ5" s="28"/>
      <c r="BE5" s="318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22" t="s">
        <v>19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26"/>
      <c r="AQ6" s="28"/>
      <c r="BE6" s="319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23</v>
      </c>
      <c r="AO7" s="26"/>
      <c r="AP7" s="26"/>
      <c r="AQ7" s="28"/>
      <c r="BE7" s="319"/>
      <c r="BS7" s="21" t="s">
        <v>8</v>
      </c>
    </row>
    <row r="8" spans="1:74" ht="14.45" customHeight="1">
      <c r="B8" s="25"/>
      <c r="C8" s="26"/>
      <c r="D8" s="34" t="s">
        <v>24</v>
      </c>
      <c r="E8" s="26"/>
      <c r="F8" s="26"/>
      <c r="G8" s="26"/>
      <c r="H8" s="26"/>
      <c r="I8" s="26"/>
      <c r="J8" s="26"/>
      <c r="K8" s="32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26</v>
      </c>
      <c r="AL8" s="26"/>
      <c r="AM8" s="26"/>
      <c r="AN8" s="35" t="s">
        <v>27</v>
      </c>
      <c r="AO8" s="26"/>
      <c r="AP8" s="26"/>
      <c r="AQ8" s="28"/>
      <c r="BE8" s="319"/>
      <c r="BS8" s="21" t="s">
        <v>8</v>
      </c>
    </row>
    <row r="9" spans="1:74" ht="29.25" customHeight="1">
      <c r="B9" s="25"/>
      <c r="C9" s="26"/>
      <c r="D9" s="31" t="s">
        <v>28</v>
      </c>
      <c r="E9" s="26"/>
      <c r="F9" s="26"/>
      <c r="G9" s="26"/>
      <c r="H9" s="26"/>
      <c r="I9" s="26"/>
      <c r="J9" s="26"/>
      <c r="K9" s="36" t="s">
        <v>29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1" t="s">
        <v>30</v>
      </c>
      <c r="AL9" s="26"/>
      <c r="AM9" s="26"/>
      <c r="AN9" s="36" t="s">
        <v>31</v>
      </c>
      <c r="AO9" s="26"/>
      <c r="AP9" s="26"/>
      <c r="AQ9" s="28"/>
      <c r="BE9" s="319"/>
      <c r="BS9" s="21" t="s">
        <v>8</v>
      </c>
    </row>
    <row r="10" spans="1:74" ht="14.45" customHeight="1">
      <c r="B10" s="25"/>
      <c r="C10" s="26"/>
      <c r="D10" s="34" t="s">
        <v>32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33</v>
      </c>
      <c r="AL10" s="26"/>
      <c r="AM10" s="26"/>
      <c r="AN10" s="32" t="s">
        <v>34</v>
      </c>
      <c r="AO10" s="26"/>
      <c r="AP10" s="26"/>
      <c r="AQ10" s="28"/>
      <c r="BE10" s="319"/>
      <c r="BS10" s="21" t="s">
        <v>8</v>
      </c>
    </row>
    <row r="11" spans="1:74" ht="18.399999999999999" customHeight="1">
      <c r="B11" s="25"/>
      <c r="C11" s="26"/>
      <c r="D11" s="26"/>
      <c r="E11" s="32" t="s">
        <v>35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36</v>
      </c>
      <c r="AL11" s="26"/>
      <c r="AM11" s="26"/>
      <c r="AN11" s="32" t="s">
        <v>37</v>
      </c>
      <c r="AO11" s="26"/>
      <c r="AP11" s="26"/>
      <c r="AQ11" s="28"/>
      <c r="BE11" s="319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9"/>
      <c r="BS12" s="21" t="s">
        <v>8</v>
      </c>
    </row>
    <row r="13" spans="1:74" ht="14.45" customHeight="1">
      <c r="B13" s="25"/>
      <c r="C13" s="26"/>
      <c r="D13" s="34" t="s">
        <v>38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33</v>
      </c>
      <c r="AL13" s="26"/>
      <c r="AM13" s="26"/>
      <c r="AN13" s="37" t="s">
        <v>39</v>
      </c>
      <c r="AO13" s="26"/>
      <c r="AP13" s="26"/>
      <c r="AQ13" s="28"/>
      <c r="BE13" s="319"/>
      <c r="BS13" s="21" t="s">
        <v>8</v>
      </c>
    </row>
    <row r="14" spans="1:74">
      <c r="B14" s="25"/>
      <c r="C14" s="26"/>
      <c r="D14" s="26"/>
      <c r="E14" s="323" t="s">
        <v>39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4" t="s">
        <v>36</v>
      </c>
      <c r="AL14" s="26"/>
      <c r="AM14" s="26"/>
      <c r="AN14" s="37" t="s">
        <v>39</v>
      </c>
      <c r="AO14" s="26"/>
      <c r="AP14" s="26"/>
      <c r="AQ14" s="28"/>
      <c r="BE14" s="319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9"/>
      <c r="BS15" s="21" t="s">
        <v>6</v>
      </c>
    </row>
    <row r="16" spans="1:74" ht="14.45" customHeight="1">
      <c r="B16" s="25"/>
      <c r="C16" s="26"/>
      <c r="D16" s="34" t="s">
        <v>40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33</v>
      </c>
      <c r="AL16" s="26"/>
      <c r="AM16" s="26"/>
      <c r="AN16" s="32" t="s">
        <v>41</v>
      </c>
      <c r="AO16" s="26"/>
      <c r="AP16" s="26"/>
      <c r="AQ16" s="28"/>
      <c r="BE16" s="319"/>
      <c r="BS16" s="21" t="s">
        <v>6</v>
      </c>
    </row>
    <row r="17" spans="2:71" ht="18.399999999999999" customHeight="1">
      <c r="B17" s="25"/>
      <c r="C17" s="26"/>
      <c r="D17" s="26"/>
      <c r="E17" s="32" t="s">
        <v>42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36</v>
      </c>
      <c r="AL17" s="26"/>
      <c r="AM17" s="26"/>
      <c r="AN17" s="32" t="s">
        <v>43</v>
      </c>
      <c r="AO17" s="26"/>
      <c r="AP17" s="26"/>
      <c r="AQ17" s="28"/>
      <c r="BE17" s="319"/>
      <c r="BS17" s="21" t="s">
        <v>44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9"/>
      <c r="BS18" s="21" t="s">
        <v>8</v>
      </c>
    </row>
    <row r="19" spans="2:71" ht="14.45" customHeight="1">
      <c r="B19" s="25"/>
      <c r="C19" s="26"/>
      <c r="D19" s="34" t="s">
        <v>45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9"/>
      <c r="BS19" s="21" t="s">
        <v>8</v>
      </c>
    </row>
    <row r="20" spans="2:71" ht="48.75" customHeight="1">
      <c r="B20" s="25"/>
      <c r="C20" s="26"/>
      <c r="D20" s="26"/>
      <c r="E20" s="325" t="s">
        <v>46</v>
      </c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26"/>
      <c r="AP20" s="26"/>
      <c r="AQ20" s="28"/>
      <c r="BE20" s="319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9"/>
    </row>
    <row r="22" spans="2:71" ht="6.95" customHeight="1">
      <c r="B22" s="25"/>
      <c r="C22" s="26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6"/>
      <c r="AQ22" s="28"/>
      <c r="BE22" s="319"/>
    </row>
    <row r="23" spans="2:71" s="1" customFormat="1" ht="25.9" customHeight="1">
      <c r="B23" s="39"/>
      <c r="C23" s="40"/>
      <c r="D23" s="41" t="s">
        <v>47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6">
        <f>ROUND(AG51,2)</f>
        <v>0</v>
      </c>
      <c r="AL23" s="327"/>
      <c r="AM23" s="327"/>
      <c r="AN23" s="327"/>
      <c r="AO23" s="327"/>
      <c r="AP23" s="40"/>
      <c r="AQ23" s="43"/>
      <c r="BE23" s="319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9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8" t="s">
        <v>48</v>
      </c>
      <c r="M25" s="328"/>
      <c r="N25" s="328"/>
      <c r="O25" s="328"/>
      <c r="P25" s="40"/>
      <c r="Q25" s="40"/>
      <c r="R25" s="40"/>
      <c r="S25" s="40"/>
      <c r="T25" s="40"/>
      <c r="U25" s="40"/>
      <c r="V25" s="40"/>
      <c r="W25" s="328" t="s">
        <v>49</v>
      </c>
      <c r="X25" s="328"/>
      <c r="Y25" s="328"/>
      <c r="Z25" s="328"/>
      <c r="AA25" s="328"/>
      <c r="AB25" s="328"/>
      <c r="AC25" s="328"/>
      <c r="AD25" s="328"/>
      <c r="AE25" s="328"/>
      <c r="AF25" s="40"/>
      <c r="AG25" s="40"/>
      <c r="AH25" s="40"/>
      <c r="AI25" s="40"/>
      <c r="AJ25" s="40"/>
      <c r="AK25" s="328" t="s">
        <v>50</v>
      </c>
      <c r="AL25" s="328"/>
      <c r="AM25" s="328"/>
      <c r="AN25" s="328"/>
      <c r="AO25" s="328"/>
      <c r="AP25" s="40"/>
      <c r="AQ25" s="43"/>
      <c r="BE25" s="319"/>
    </row>
    <row r="26" spans="2:71" s="2" customFormat="1" ht="14.45" customHeight="1">
      <c r="B26" s="45"/>
      <c r="C26" s="46"/>
      <c r="D26" s="47" t="s">
        <v>51</v>
      </c>
      <c r="E26" s="46"/>
      <c r="F26" s="47" t="s">
        <v>52</v>
      </c>
      <c r="G26" s="46"/>
      <c r="H26" s="46"/>
      <c r="I26" s="46"/>
      <c r="J26" s="46"/>
      <c r="K26" s="46"/>
      <c r="L26" s="329">
        <v>0.21</v>
      </c>
      <c r="M26" s="330"/>
      <c r="N26" s="330"/>
      <c r="O26" s="330"/>
      <c r="P26" s="46"/>
      <c r="Q26" s="46"/>
      <c r="R26" s="46"/>
      <c r="S26" s="46"/>
      <c r="T26" s="46"/>
      <c r="U26" s="46"/>
      <c r="V26" s="46"/>
      <c r="W26" s="331">
        <f>ROUND(AZ51,2)</f>
        <v>0</v>
      </c>
      <c r="X26" s="330"/>
      <c r="Y26" s="330"/>
      <c r="Z26" s="330"/>
      <c r="AA26" s="330"/>
      <c r="AB26" s="330"/>
      <c r="AC26" s="330"/>
      <c r="AD26" s="330"/>
      <c r="AE26" s="330"/>
      <c r="AF26" s="46"/>
      <c r="AG26" s="46"/>
      <c r="AH26" s="46"/>
      <c r="AI26" s="46"/>
      <c r="AJ26" s="46"/>
      <c r="AK26" s="331">
        <f>ROUND(AV51,2)</f>
        <v>0</v>
      </c>
      <c r="AL26" s="330"/>
      <c r="AM26" s="330"/>
      <c r="AN26" s="330"/>
      <c r="AO26" s="330"/>
      <c r="AP26" s="46"/>
      <c r="AQ26" s="48"/>
      <c r="BE26" s="319"/>
    </row>
    <row r="27" spans="2:71" s="2" customFormat="1" ht="14.45" customHeight="1">
      <c r="B27" s="45"/>
      <c r="C27" s="46"/>
      <c r="D27" s="46"/>
      <c r="E27" s="46"/>
      <c r="F27" s="47" t="s">
        <v>53</v>
      </c>
      <c r="G27" s="46"/>
      <c r="H27" s="46"/>
      <c r="I27" s="46"/>
      <c r="J27" s="46"/>
      <c r="K27" s="46"/>
      <c r="L27" s="329">
        <v>0.15</v>
      </c>
      <c r="M27" s="330"/>
      <c r="N27" s="330"/>
      <c r="O27" s="330"/>
      <c r="P27" s="46"/>
      <c r="Q27" s="46"/>
      <c r="R27" s="46"/>
      <c r="S27" s="46"/>
      <c r="T27" s="46"/>
      <c r="U27" s="46"/>
      <c r="V27" s="46"/>
      <c r="W27" s="331">
        <f>ROUND(BA51,2)</f>
        <v>0</v>
      </c>
      <c r="X27" s="330"/>
      <c r="Y27" s="330"/>
      <c r="Z27" s="330"/>
      <c r="AA27" s="330"/>
      <c r="AB27" s="330"/>
      <c r="AC27" s="330"/>
      <c r="AD27" s="330"/>
      <c r="AE27" s="330"/>
      <c r="AF27" s="46"/>
      <c r="AG27" s="46"/>
      <c r="AH27" s="46"/>
      <c r="AI27" s="46"/>
      <c r="AJ27" s="46"/>
      <c r="AK27" s="331">
        <f>ROUND(AW51,2)</f>
        <v>0</v>
      </c>
      <c r="AL27" s="330"/>
      <c r="AM27" s="330"/>
      <c r="AN27" s="330"/>
      <c r="AO27" s="330"/>
      <c r="AP27" s="46"/>
      <c r="AQ27" s="48"/>
      <c r="BE27" s="319"/>
    </row>
    <row r="28" spans="2:71" s="2" customFormat="1" ht="14.45" hidden="1" customHeight="1">
      <c r="B28" s="45"/>
      <c r="C28" s="46"/>
      <c r="D28" s="46"/>
      <c r="E28" s="46"/>
      <c r="F28" s="47" t="s">
        <v>54</v>
      </c>
      <c r="G28" s="46"/>
      <c r="H28" s="46"/>
      <c r="I28" s="46"/>
      <c r="J28" s="46"/>
      <c r="K28" s="46"/>
      <c r="L28" s="329">
        <v>0.21</v>
      </c>
      <c r="M28" s="330"/>
      <c r="N28" s="330"/>
      <c r="O28" s="330"/>
      <c r="P28" s="46"/>
      <c r="Q28" s="46"/>
      <c r="R28" s="46"/>
      <c r="S28" s="46"/>
      <c r="T28" s="46"/>
      <c r="U28" s="46"/>
      <c r="V28" s="46"/>
      <c r="W28" s="331">
        <f>ROUND(BB51,2)</f>
        <v>0</v>
      </c>
      <c r="X28" s="330"/>
      <c r="Y28" s="330"/>
      <c r="Z28" s="330"/>
      <c r="AA28" s="330"/>
      <c r="AB28" s="330"/>
      <c r="AC28" s="330"/>
      <c r="AD28" s="330"/>
      <c r="AE28" s="330"/>
      <c r="AF28" s="46"/>
      <c r="AG28" s="46"/>
      <c r="AH28" s="46"/>
      <c r="AI28" s="46"/>
      <c r="AJ28" s="46"/>
      <c r="AK28" s="331">
        <v>0</v>
      </c>
      <c r="AL28" s="330"/>
      <c r="AM28" s="330"/>
      <c r="AN28" s="330"/>
      <c r="AO28" s="330"/>
      <c r="AP28" s="46"/>
      <c r="AQ28" s="48"/>
      <c r="BE28" s="319"/>
    </row>
    <row r="29" spans="2:71" s="2" customFormat="1" ht="14.45" hidden="1" customHeight="1">
      <c r="B29" s="45"/>
      <c r="C29" s="46"/>
      <c r="D29" s="46"/>
      <c r="E29" s="46"/>
      <c r="F29" s="47" t="s">
        <v>55</v>
      </c>
      <c r="G29" s="46"/>
      <c r="H29" s="46"/>
      <c r="I29" s="46"/>
      <c r="J29" s="46"/>
      <c r="K29" s="46"/>
      <c r="L29" s="329">
        <v>0.15</v>
      </c>
      <c r="M29" s="330"/>
      <c r="N29" s="330"/>
      <c r="O29" s="330"/>
      <c r="P29" s="46"/>
      <c r="Q29" s="46"/>
      <c r="R29" s="46"/>
      <c r="S29" s="46"/>
      <c r="T29" s="46"/>
      <c r="U29" s="46"/>
      <c r="V29" s="46"/>
      <c r="W29" s="331">
        <f>ROUND(BC51,2)</f>
        <v>0</v>
      </c>
      <c r="X29" s="330"/>
      <c r="Y29" s="330"/>
      <c r="Z29" s="330"/>
      <c r="AA29" s="330"/>
      <c r="AB29" s="330"/>
      <c r="AC29" s="330"/>
      <c r="AD29" s="330"/>
      <c r="AE29" s="330"/>
      <c r="AF29" s="46"/>
      <c r="AG29" s="46"/>
      <c r="AH29" s="46"/>
      <c r="AI29" s="46"/>
      <c r="AJ29" s="46"/>
      <c r="AK29" s="331">
        <v>0</v>
      </c>
      <c r="AL29" s="330"/>
      <c r="AM29" s="330"/>
      <c r="AN29" s="330"/>
      <c r="AO29" s="330"/>
      <c r="AP29" s="46"/>
      <c r="AQ29" s="48"/>
      <c r="BE29" s="319"/>
    </row>
    <row r="30" spans="2:71" s="2" customFormat="1" ht="14.45" hidden="1" customHeight="1">
      <c r="B30" s="45"/>
      <c r="C30" s="46"/>
      <c r="D30" s="46"/>
      <c r="E30" s="46"/>
      <c r="F30" s="47" t="s">
        <v>56</v>
      </c>
      <c r="G30" s="46"/>
      <c r="H30" s="46"/>
      <c r="I30" s="46"/>
      <c r="J30" s="46"/>
      <c r="K30" s="46"/>
      <c r="L30" s="329">
        <v>0</v>
      </c>
      <c r="M30" s="330"/>
      <c r="N30" s="330"/>
      <c r="O30" s="330"/>
      <c r="P30" s="46"/>
      <c r="Q30" s="46"/>
      <c r="R30" s="46"/>
      <c r="S30" s="46"/>
      <c r="T30" s="46"/>
      <c r="U30" s="46"/>
      <c r="V30" s="46"/>
      <c r="W30" s="331">
        <f>ROUND(BD51,2)</f>
        <v>0</v>
      </c>
      <c r="X30" s="330"/>
      <c r="Y30" s="330"/>
      <c r="Z30" s="330"/>
      <c r="AA30" s="330"/>
      <c r="AB30" s="330"/>
      <c r="AC30" s="330"/>
      <c r="AD30" s="330"/>
      <c r="AE30" s="330"/>
      <c r="AF30" s="46"/>
      <c r="AG30" s="46"/>
      <c r="AH30" s="46"/>
      <c r="AI30" s="46"/>
      <c r="AJ30" s="46"/>
      <c r="AK30" s="331">
        <v>0</v>
      </c>
      <c r="AL30" s="330"/>
      <c r="AM30" s="330"/>
      <c r="AN30" s="330"/>
      <c r="AO30" s="330"/>
      <c r="AP30" s="46"/>
      <c r="AQ30" s="48"/>
      <c r="BE30" s="319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9"/>
    </row>
    <row r="32" spans="2:71" s="1" customFormat="1" ht="25.9" customHeight="1">
      <c r="B32" s="39"/>
      <c r="C32" s="49"/>
      <c r="D32" s="50" t="s">
        <v>57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58</v>
      </c>
      <c r="U32" s="51"/>
      <c r="V32" s="51"/>
      <c r="W32" s="51"/>
      <c r="X32" s="332" t="s">
        <v>59</v>
      </c>
      <c r="Y32" s="333"/>
      <c r="Z32" s="333"/>
      <c r="AA32" s="333"/>
      <c r="AB32" s="333"/>
      <c r="AC32" s="51"/>
      <c r="AD32" s="51"/>
      <c r="AE32" s="51"/>
      <c r="AF32" s="51"/>
      <c r="AG32" s="51"/>
      <c r="AH32" s="51"/>
      <c r="AI32" s="51"/>
      <c r="AJ32" s="51"/>
      <c r="AK32" s="334">
        <f>SUM(AK23:AK30)</f>
        <v>0</v>
      </c>
      <c r="AL32" s="333"/>
      <c r="AM32" s="333"/>
      <c r="AN32" s="333"/>
      <c r="AO32" s="335"/>
      <c r="AP32" s="49"/>
      <c r="AQ32" s="53"/>
      <c r="BE32" s="319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60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17-28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6" t="str">
        <f>K6</f>
        <v>Oprava LC Dolní Vitická</v>
      </c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24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Bavorov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26</v>
      </c>
      <c r="AJ44" s="61"/>
      <c r="AK44" s="61"/>
      <c r="AL44" s="61"/>
      <c r="AM44" s="338" t="str">
        <f>IF(AN8= "","",AN8)</f>
        <v>31. 8. 2017</v>
      </c>
      <c r="AN44" s="338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32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Lesy Česká republiky, s.p.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40</v>
      </c>
      <c r="AJ46" s="61"/>
      <c r="AK46" s="61"/>
      <c r="AL46" s="61"/>
      <c r="AM46" s="339" t="str">
        <f>IF(E17="","",E17)</f>
        <v>ATELIÉR DoPI, s.r.o.</v>
      </c>
      <c r="AN46" s="339"/>
      <c r="AO46" s="339"/>
      <c r="AP46" s="339"/>
      <c r="AQ46" s="61"/>
      <c r="AR46" s="59"/>
      <c r="AS46" s="340" t="s">
        <v>61</v>
      </c>
      <c r="AT46" s="341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38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2"/>
      <c r="AT47" s="343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4"/>
      <c r="AT48" s="345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6" t="s">
        <v>62</v>
      </c>
      <c r="D49" s="347"/>
      <c r="E49" s="347"/>
      <c r="F49" s="347"/>
      <c r="G49" s="347"/>
      <c r="H49" s="77"/>
      <c r="I49" s="348" t="s">
        <v>63</v>
      </c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9" t="s">
        <v>64</v>
      </c>
      <c r="AH49" s="347"/>
      <c r="AI49" s="347"/>
      <c r="AJ49" s="347"/>
      <c r="AK49" s="347"/>
      <c r="AL49" s="347"/>
      <c r="AM49" s="347"/>
      <c r="AN49" s="348" t="s">
        <v>65</v>
      </c>
      <c r="AO49" s="347"/>
      <c r="AP49" s="347"/>
      <c r="AQ49" s="78" t="s">
        <v>66</v>
      </c>
      <c r="AR49" s="59"/>
      <c r="AS49" s="79" t="s">
        <v>67</v>
      </c>
      <c r="AT49" s="80" t="s">
        <v>68</v>
      </c>
      <c r="AU49" s="80" t="s">
        <v>69</v>
      </c>
      <c r="AV49" s="80" t="s">
        <v>70</v>
      </c>
      <c r="AW49" s="80" t="s">
        <v>71</v>
      </c>
      <c r="AX49" s="80" t="s">
        <v>72</v>
      </c>
      <c r="AY49" s="80" t="s">
        <v>73</v>
      </c>
      <c r="AZ49" s="80" t="s">
        <v>74</v>
      </c>
      <c r="BA49" s="80" t="s">
        <v>75</v>
      </c>
      <c r="BB49" s="80" t="s">
        <v>76</v>
      </c>
      <c r="BC49" s="80" t="s">
        <v>77</v>
      </c>
      <c r="BD49" s="81" t="s">
        <v>78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3">
        <f>ROUND(SUM(AG52:AG53),2)</f>
        <v>0</v>
      </c>
      <c r="AH51" s="353"/>
      <c r="AI51" s="353"/>
      <c r="AJ51" s="353"/>
      <c r="AK51" s="353"/>
      <c r="AL51" s="353"/>
      <c r="AM51" s="353"/>
      <c r="AN51" s="354">
        <f>SUM(AG51,AT51)</f>
        <v>0</v>
      </c>
      <c r="AO51" s="354"/>
      <c r="AP51" s="354"/>
      <c r="AQ51" s="87" t="s">
        <v>80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81</v>
      </c>
      <c r="BT51" s="92" t="s">
        <v>82</v>
      </c>
      <c r="BU51" s="93" t="s">
        <v>83</v>
      </c>
      <c r="BV51" s="92" t="s">
        <v>84</v>
      </c>
      <c r="BW51" s="92" t="s">
        <v>7</v>
      </c>
      <c r="BX51" s="92" t="s">
        <v>85</v>
      </c>
      <c r="CL51" s="92" t="s">
        <v>21</v>
      </c>
    </row>
    <row r="52" spans="1:91" s="5" customFormat="1" ht="22.5" customHeight="1">
      <c r="A52" s="94" t="s">
        <v>86</v>
      </c>
      <c r="B52" s="95"/>
      <c r="C52" s="96"/>
      <c r="D52" s="352" t="s">
        <v>87</v>
      </c>
      <c r="E52" s="352"/>
      <c r="F52" s="352"/>
      <c r="G52" s="352"/>
      <c r="H52" s="352"/>
      <c r="I52" s="97"/>
      <c r="J52" s="352" t="s">
        <v>88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0">
        <f>'001 - Vedejší a ostatní n...'!J27</f>
        <v>0</v>
      </c>
      <c r="AH52" s="351"/>
      <c r="AI52" s="351"/>
      <c r="AJ52" s="351"/>
      <c r="AK52" s="351"/>
      <c r="AL52" s="351"/>
      <c r="AM52" s="351"/>
      <c r="AN52" s="350">
        <f>SUM(AG52,AT52)</f>
        <v>0</v>
      </c>
      <c r="AO52" s="351"/>
      <c r="AP52" s="351"/>
      <c r="AQ52" s="98" t="s">
        <v>89</v>
      </c>
      <c r="AR52" s="99"/>
      <c r="AS52" s="100">
        <v>0</v>
      </c>
      <c r="AT52" s="101">
        <f>ROUND(SUM(AV52:AW52),2)</f>
        <v>0</v>
      </c>
      <c r="AU52" s="102">
        <f>'001 - Vedejší a ostatní n...'!P79</f>
        <v>0</v>
      </c>
      <c r="AV52" s="101">
        <f>'001 - Vedejší a ostatní n...'!J30</f>
        <v>0</v>
      </c>
      <c r="AW52" s="101">
        <f>'001 - Vedejší a ostatní n...'!J31</f>
        <v>0</v>
      </c>
      <c r="AX52" s="101">
        <f>'001 - Vedejší a ostatní n...'!J32</f>
        <v>0</v>
      </c>
      <c r="AY52" s="101">
        <f>'001 - Vedejší a ostatní n...'!J33</f>
        <v>0</v>
      </c>
      <c r="AZ52" s="101">
        <f>'001 - Vedejší a ostatní n...'!F30</f>
        <v>0</v>
      </c>
      <c r="BA52" s="101">
        <f>'001 - Vedejší a ostatní n...'!F31</f>
        <v>0</v>
      </c>
      <c r="BB52" s="101">
        <f>'001 - Vedejší a ostatní n...'!F32</f>
        <v>0</v>
      </c>
      <c r="BC52" s="101">
        <f>'001 - Vedejší a ostatní n...'!F33</f>
        <v>0</v>
      </c>
      <c r="BD52" s="103">
        <f>'001 - Vedejší a ostatní n...'!F34</f>
        <v>0</v>
      </c>
      <c r="BT52" s="104" t="s">
        <v>90</v>
      </c>
      <c r="BV52" s="104" t="s">
        <v>84</v>
      </c>
      <c r="BW52" s="104" t="s">
        <v>91</v>
      </c>
      <c r="BX52" s="104" t="s">
        <v>7</v>
      </c>
      <c r="CL52" s="104" t="s">
        <v>21</v>
      </c>
      <c r="CM52" s="104" t="s">
        <v>92</v>
      </c>
    </row>
    <row r="53" spans="1:91" s="5" customFormat="1" ht="22.5" customHeight="1">
      <c r="A53" s="94" t="s">
        <v>86</v>
      </c>
      <c r="B53" s="95"/>
      <c r="C53" s="96"/>
      <c r="D53" s="352" t="s">
        <v>93</v>
      </c>
      <c r="E53" s="352"/>
      <c r="F53" s="352"/>
      <c r="G53" s="352"/>
      <c r="H53" s="352"/>
      <c r="I53" s="97"/>
      <c r="J53" s="352" t="s">
        <v>94</v>
      </c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0">
        <f>'SO101 - LC Dolní Vitická'!J27</f>
        <v>0</v>
      </c>
      <c r="AH53" s="351"/>
      <c r="AI53" s="351"/>
      <c r="AJ53" s="351"/>
      <c r="AK53" s="351"/>
      <c r="AL53" s="351"/>
      <c r="AM53" s="351"/>
      <c r="AN53" s="350">
        <f>SUM(AG53,AT53)</f>
        <v>0</v>
      </c>
      <c r="AO53" s="351"/>
      <c r="AP53" s="351"/>
      <c r="AQ53" s="98" t="s">
        <v>89</v>
      </c>
      <c r="AR53" s="99"/>
      <c r="AS53" s="105">
        <v>0</v>
      </c>
      <c r="AT53" s="106">
        <f>ROUND(SUM(AV53:AW53),2)</f>
        <v>0</v>
      </c>
      <c r="AU53" s="107">
        <f>'SO101 - LC Dolní Vitická'!P86</f>
        <v>0</v>
      </c>
      <c r="AV53" s="106">
        <f>'SO101 - LC Dolní Vitická'!J30</f>
        <v>0</v>
      </c>
      <c r="AW53" s="106">
        <f>'SO101 - LC Dolní Vitická'!J31</f>
        <v>0</v>
      </c>
      <c r="AX53" s="106">
        <f>'SO101 - LC Dolní Vitická'!J32</f>
        <v>0</v>
      </c>
      <c r="AY53" s="106">
        <f>'SO101 - LC Dolní Vitická'!J33</f>
        <v>0</v>
      </c>
      <c r="AZ53" s="106">
        <f>'SO101 - LC Dolní Vitická'!F30</f>
        <v>0</v>
      </c>
      <c r="BA53" s="106">
        <f>'SO101 - LC Dolní Vitická'!F31</f>
        <v>0</v>
      </c>
      <c r="BB53" s="106">
        <f>'SO101 - LC Dolní Vitická'!F32</f>
        <v>0</v>
      </c>
      <c r="BC53" s="106">
        <f>'SO101 - LC Dolní Vitická'!F33</f>
        <v>0</v>
      </c>
      <c r="BD53" s="108">
        <f>'SO101 - LC Dolní Vitická'!F34</f>
        <v>0</v>
      </c>
      <c r="BT53" s="104" t="s">
        <v>90</v>
      </c>
      <c r="BV53" s="104" t="s">
        <v>84</v>
      </c>
      <c r="BW53" s="104" t="s">
        <v>95</v>
      </c>
      <c r="BX53" s="104" t="s">
        <v>7</v>
      </c>
      <c r="CL53" s="104" t="s">
        <v>21</v>
      </c>
      <c r="CM53" s="104" t="s">
        <v>92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01 - Vedejší a ostatní n...'!C2" display="/"/>
    <hyperlink ref="A53" location="'SO101 - LC Dolní Vitická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10"/>
      <c r="C1" s="110"/>
      <c r="D1" s="111" t="s">
        <v>1</v>
      </c>
      <c r="E1" s="110"/>
      <c r="F1" s="112" t="s">
        <v>96</v>
      </c>
      <c r="G1" s="363" t="s">
        <v>97</v>
      </c>
      <c r="H1" s="363"/>
      <c r="I1" s="113"/>
      <c r="J1" s="112" t="s">
        <v>98</v>
      </c>
      <c r="K1" s="111" t="s">
        <v>99</v>
      </c>
      <c r="L1" s="112" t="s">
        <v>100</v>
      </c>
      <c r="M1" s="112"/>
      <c r="N1" s="112"/>
      <c r="O1" s="112"/>
      <c r="P1" s="112"/>
      <c r="Q1" s="112"/>
      <c r="R1" s="112"/>
      <c r="S1" s="112"/>
      <c r="T1" s="11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1" t="s">
        <v>91</v>
      </c>
    </row>
    <row r="3" spans="1:70" ht="6.95" customHeight="1">
      <c r="B3" s="22"/>
      <c r="C3" s="23"/>
      <c r="D3" s="23"/>
      <c r="E3" s="23"/>
      <c r="F3" s="23"/>
      <c r="G3" s="23"/>
      <c r="H3" s="23"/>
      <c r="I3" s="114"/>
      <c r="J3" s="23"/>
      <c r="K3" s="24"/>
      <c r="AT3" s="21" t="s">
        <v>92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5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5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5"/>
      <c r="J6" s="26"/>
      <c r="K6" s="28"/>
    </row>
    <row r="7" spans="1:70" ht="22.5" customHeight="1">
      <c r="B7" s="25"/>
      <c r="C7" s="26"/>
      <c r="D7" s="26"/>
      <c r="E7" s="356" t="str">
        <f>'Rekapitulace stavby'!K6</f>
        <v>Oprava LC Dolní Vitická</v>
      </c>
      <c r="F7" s="357"/>
      <c r="G7" s="357"/>
      <c r="H7" s="357"/>
      <c r="I7" s="115"/>
      <c r="J7" s="26"/>
      <c r="K7" s="28"/>
    </row>
    <row r="8" spans="1:70" s="1" customFormat="1">
      <c r="B8" s="39"/>
      <c r="C8" s="40"/>
      <c r="D8" s="34" t="s">
        <v>102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8" t="s">
        <v>103</v>
      </c>
      <c r="F9" s="359"/>
      <c r="G9" s="359"/>
      <c r="H9" s="359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4" t="s">
        <v>20</v>
      </c>
      <c r="E11" s="40"/>
      <c r="F11" s="32" t="s">
        <v>21</v>
      </c>
      <c r="G11" s="40"/>
      <c r="H11" s="40"/>
      <c r="I11" s="117" t="s">
        <v>22</v>
      </c>
      <c r="J11" s="32" t="s">
        <v>80</v>
      </c>
      <c r="K11" s="43"/>
    </row>
    <row r="12" spans="1:70" s="1" customFormat="1" ht="14.45" customHeight="1">
      <c r="B12" s="39"/>
      <c r="C12" s="40"/>
      <c r="D12" s="34" t="s">
        <v>24</v>
      </c>
      <c r="E12" s="40"/>
      <c r="F12" s="32" t="s">
        <v>25</v>
      </c>
      <c r="G12" s="40"/>
      <c r="H12" s="40"/>
      <c r="I12" s="117" t="s">
        <v>26</v>
      </c>
      <c r="J12" s="118" t="str">
        <f>'Rekapitulace stavby'!AN8</f>
        <v>31. 8. 2017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4" t="s">
        <v>32</v>
      </c>
      <c r="E14" s="40"/>
      <c r="F14" s="40"/>
      <c r="G14" s="40"/>
      <c r="H14" s="40"/>
      <c r="I14" s="117" t="s">
        <v>33</v>
      </c>
      <c r="J14" s="32" t="s">
        <v>34</v>
      </c>
      <c r="K14" s="43"/>
    </row>
    <row r="15" spans="1:70" s="1" customFormat="1" ht="18" customHeight="1">
      <c r="B15" s="39"/>
      <c r="C15" s="40"/>
      <c r="D15" s="40"/>
      <c r="E15" s="32" t="s">
        <v>35</v>
      </c>
      <c r="F15" s="40"/>
      <c r="G15" s="40"/>
      <c r="H15" s="40"/>
      <c r="I15" s="117" t="s">
        <v>36</v>
      </c>
      <c r="J15" s="32" t="s">
        <v>37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4" t="s">
        <v>38</v>
      </c>
      <c r="E17" s="40"/>
      <c r="F17" s="40"/>
      <c r="G17" s="40"/>
      <c r="H17" s="40"/>
      <c r="I17" s="117" t="s">
        <v>33</v>
      </c>
      <c r="J17" s="32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2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36</v>
      </c>
      <c r="J18" s="32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4" t="s">
        <v>40</v>
      </c>
      <c r="E20" s="40"/>
      <c r="F20" s="40"/>
      <c r="G20" s="40"/>
      <c r="H20" s="40"/>
      <c r="I20" s="117" t="s">
        <v>33</v>
      </c>
      <c r="J20" s="32" t="s">
        <v>41</v>
      </c>
      <c r="K20" s="43"/>
    </row>
    <row r="21" spans="2:11" s="1" customFormat="1" ht="18" customHeight="1">
      <c r="B21" s="39"/>
      <c r="C21" s="40"/>
      <c r="D21" s="40"/>
      <c r="E21" s="32" t="s">
        <v>42</v>
      </c>
      <c r="F21" s="40"/>
      <c r="G21" s="40"/>
      <c r="H21" s="40"/>
      <c r="I21" s="117" t="s">
        <v>36</v>
      </c>
      <c r="J21" s="32" t="s">
        <v>43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4" t="s">
        <v>45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25" t="s">
        <v>80</v>
      </c>
      <c r="F24" s="325"/>
      <c r="G24" s="325"/>
      <c r="H24" s="325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47</v>
      </c>
      <c r="E27" s="40"/>
      <c r="F27" s="40"/>
      <c r="G27" s="40"/>
      <c r="H27" s="40"/>
      <c r="I27" s="116"/>
      <c r="J27" s="126">
        <f>ROUND(J79,2)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49</v>
      </c>
      <c r="G29" s="40"/>
      <c r="H29" s="40"/>
      <c r="I29" s="127" t="s">
        <v>48</v>
      </c>
      <c r="J29" s="44" t="s">
        <v>50</v>
      </c>
      <c r="K29" s="43"/>
    </row>
    <row r="30" spans="2:11" s="1" customFormat="1" ht="14.45" customHeight="1">
      <c r="B30" s="39"/>
      <c r="C30" s="40"/>
      <c r="D30" s="47" t="s">
        <v>51</v>
      </c>
      <c r="E30" s="47" t="s">
        <v>52</v>
      </c>
      <c r="F30" s="128">
        <f>ROUND(SUM(BE79:BE91), 2)</f>
        <v>0</v>
      </c>
      <c r="G30" s="40"/>
      <c r="H30" s="40"/>
      <c r="I30" s="129">
        <v>0.21</v>
      </c>
      <c r="J30" s="128">
        <f>ROUND(ROUND((SUM(BE79:BE91)),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53</v>
      </c>
      <c r="F31" s="128">
        <f>ROUND(SUM(BF79:BF91), 2)</f>
        <v>0</v>
      </c>
      <c r="G31" s="40"/>
      <c r="H31" s="40"/>
      <c r="I31" s="129">
        <v>0.15</v>
      </c>
      <c r="J31" s="128">
        <f>ROUND(ROUND((SUM(BF79:BF91)),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54</v>
      </c>
      <c r="F32" s="128">
        <f>ROUND(SUM(BG79:BG91),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55</v>
      </c>
      <c r="F33" s="128">
        <f>ROUND(SUM(BH79:BH91),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56</v>
      </c>
      <c r="F34" s="128">
        <f>ROUND(SUM(BI79:BI91),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57</v>
      </c>
      <c r="E36" s="77"/>
      <c r="F36" s="77"/>
      <c r="G36" s="132" t="s">
        <v>58</v>
      </c>
      <c r="H36" s="133" t="s">
        <v>59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7" t="s">
        <v>104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4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56" t="str">
        <f>E7</f>
        <v>Oprava LC Dolní Vitická</v>
      </c>
      <c r="F45" s="357"/>
      <c r="G45" s="357"/>
      <c r="H45" s="357"/>
      <c r="I45" s="116"/>
      <c r="J45" s="40"/>
      <c r="K45" s="43"/>
    </row>
    <row r="46" spans="2:11" s="1" customFormat="1" ht="14.45" customHeight="1">
      <c r="B46" s="39"/>
      <c r="C46" s="34" t="s">
        <v>102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58" t="str">
        <f>E9</f>
        <v>001 - Vedejší a ostatní náklady</v>
      </c>
      <c r="F47" s="359"/>
      <c r="G47" s="359"/>
      <c r="H47" s="359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4" t="s">
        <v>24</v>
      </c>
      <c r="D49" s="40"/>
      <c r="E49" s="40"/>
      <c r="F49" s="32" t="str">
        <f>F12</f>
        <v>Bavorov</v>
      </c>
      <c r="G49" s="40"/>
      <c r="H49" s="40"/>
      <c r="I49" s="117" t="s">
        <v>26</v>
      </c>
      <c r="J49" s="118" t="str">
        <f>IF(J12="","",J12)</f>
        <v>31. 8. 2017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4" t="s">
        <v>32</v>
      </c>
      <c r="D51" s="40"/>
      <c r="E51" s="40"/>
      <c r="F51" s="32" t="str">
        <f>E15</f>
        <v>Lesy Česká republiky, s.p.</v>
      </c>
      <c r="G51" s="40"/>
      <c r="H51" s="40"/>
      <c r="I51" s="117" t="s">
        <v>40</v>
      </c>
      <c r="J51" s="32" t="str">
        <f>E21</f>
        <v>ATELIÉR DoPI, s.r.o.</v>
      </c>
      <c r="K51" s="43"/>
    </row>
    <row r="52" spans="2:47" s="1" customFormat="1" ht="14.45" customHeight="1">
      <c r="B52" s="39"/>
      <c r="C52" s="34" t="s">
        <v>38</v>
      </c>
      <c r="D52" s="40"/>
      <c r="E52" s="40"/>
      <c r="F52" s="32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105</v>
      </c>
      <c r="D54" s="130"/>
      <c r="E54" s="130"/>
      <c r="F54" s="130"/>
      <c r="G54" s="130"/>
      <c r="H54" s="130"/>
      <c r="I54" s="143"/>
      <c r="J54" s="144" t="s">
        <v>106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107</v>
      </c>
      <c r="D56" s="40"/>
      <c r="E56" s="40"/>
      <c r="F56" s="40"/>
      <c r="G56" s="40"/>
      <c r="H56" s="40"/>
      <c r="I56" s="116"/>
      <c r="J56" s="126">
        <f>J79</f>
        <v>0</v>
      </c>
      <c r="K56" s="43"/>
      <c r="AU56" s="21" t="s">
        <v>108</v>
      </c>
    </row>
    <row r="57" spans="2:47" s="7" customFormat="1" ht="24.95" customHeight="1">
      <c r="B57" s="147"/>
      <c r="C57" s="148"/>
      <c r="D57" s="149" t="s">
        <v>109</v>
      </c>
      <c r="E57" s="150"/>
      <c r="F57" s="150"/>
      <c r="G57" s="150"/>
      <c r="H57" s="150"/>
      <c r="I57" s="151"/>
      <c r="J57" s="152">
        <f>J80</f>
        <v>0</v>
      </c>
      <c r="K57" s="153"/>
    </row>
    <row r="58" spans="2:47" s="8" customFormat="1" ht="19.899999999999999" customHeight="1">
      <c r="B58" s="154"/>
      <c r="C58" s="155"/>
      <c r="D58" s="156" t="s">
        <v>110</v>
      </c>
      <c r="E58" s="157"/>
      <c r="F58" s="157"/>
      <c r="G58" s="157"/>
      <c r="H58" s="157"/>
      <c r="I58" s="158"/>
      <c r="J58" s="159">
        <f>J81</f>
        <v>0</v>
      </c>
      <c r="K58" s="160"/>
    </row>
    <row r="59" spans="2:47" s="8" customFormat="1" ht="19.899999999999999" customHeight="1">
      <c r="B59" s="154"/>
      <c r="C59" s="155"/>
      <c r="D59" s="156" t="s">
        <v>111</v>
      </c>
      <c r="E59" s="157"/>
      <c r="F59" s="157"/>
      <c r="G59" s="157"/>
      <c r="H59" s="157"/>
      <c r="I59" s="158"/>
      <c r="J59" s="159">
        <f>J83</f>
        <v>0</v>
      </c>
      <c r="K59" s="160"/>
    </row>
    <row r="60" spans="2:47" s="1" customFormat="1" ht="21.75" customHeight="1">
      <c r="B60" s="39"/>
      <c r="C60" s="40"/>
      <c r="D60" s="40"/>
      <c r="E60" s="40"/>
      <c r="F60" s="40"/>
      <c r="G60" s="40"/>
      <c r="H60" s="40"/>
      <c r="I60" s="116"/>
      <c r="J60" s="40"/>
      <c r="K60" s="43"/>
    </row>
    <row r="61" spans="2:47" s="1" customFormat="1" ht="6.95" customHeight="1">
      <c r="B61" s="54"/>
      <c r="C61" s="55"/>
      <c r="D61" s="55"/>
      <c r="E61" s="55"/>
      <c r="F61" s="55"/>
      <c r="G61" s="55"/>
      <c r="H61" s="55"/>
      <c r="I61" s="137"/>
      <c r="J61" s="55"/>
      <c r="K61" s="56"/>
    </row>
    <row r="65" spans="2:63" s="1" customFormat="1" ht="6.95" customHeight="1">
      <c r="B65" s="57"/>
      <c r="C65" s="58"/>
      <c r="D65" s="58"/>
      <c r="E65" s="58"/>
      <c r="F65" s="58"/>
      <c r="G65" s="58"/>
      <c r="H65" s="58"/>
      <c r="I65" s="140"/>
      <c r="J65" s="58"/>
      <c r="K65" s="58"/>
      <c r="L65" s="59"/>
    </row>
    <row r="66" spans="2:63" s="1" customFormat="1" ht="36.950000000000003" customHeight="1">
      <c r="B66" s="39"/>
      <c r="C66" s="60" t="s">
        <v>112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6.95" customHeight="1">
      <c r="B67" s="39"/>
      <c r="C67" s="61"/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14.45" customHeight="1">
      <c r="B68" s="39"/>
      <c r="C68" s="63" t="s">
        <v>18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22.5" customHeight="1">
      <c r="B69" s="39"/>
      <c r="C69" s="61"/>
      <c r="D69" s="61"/>
      <c r="E69" s="360" t="str">
        <f>E7</f>
        <v>Oprava LC Dolní Vitická</v>
      </c>
      <c r="F69" s="361"/>
      <c r="G69" s="361"/>
      <c r="H69" s="361"/>
      <c r="I69" s="161"/>
      <c r="J69" s="61"/>
      <c r="K69" s="61"/>
      <c r="L69" s="59"/>
    </row>
    <row r="70" spans="2:63" s="1" customFormat="1" ht="14.45" customHeight="1">
      <c r="B70" s="39"/>
      <c r="C70" s="63" t="s">
        <v>102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63" s="1" customFormat="1" ht="23.25" customHeight="1">
      <c r="B71" s="39"/>
      <c r="C71" s="61"/>
      <c r="D71" s="61"/>
      <c r="E71" s="336" t="str">
        <f>E9</f>
        <v>001 - Vedejší a ostatní náklady</v>
      </c>
      <c r="F71" s="362"/>
      <c r="G71" s="362"/>
      <c r="H71" s="362"/>
      <c r="I71" s="161"/>
      <c r="J71" s="61"/>
      <c r="K71" s="61"/>
      <c r="L71" s="59"/>
    </row>
    <row r="72" spans="2:63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3" s="1" customFormat="1" ht="18" customHeight="1">
      <c r="B73" s="39"/>
      <c r="C73" s="63" t="s">
        <v>24</v>
      </c>
      <c r="D73" s="61"/>
      <c r="E73" s="61"/>
      <c r="F73" s="162" t="str">
        <f>F12</f>
        <v>Bavorov</v>
      </c>
      <c r="G73" s="61"/>
      <c r="H73" s="61"/>
      <c r="I73" s="163" t="s">
        <v>26</v>
      </c>
      <c r="J73" s="71" t="str">
        <f>IF(J12="","",J12)</f>
        <v>31. 8. 2017</v>
      </c>
      <c r="K73" s="61"/>
      <c r="L73" s="59"/>
    </row>
    <row r="74" spans="2:63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3" s="1" customFormat="1">
      <c r="B75" s="39"/>
      <c r="C75" s="63" t="s">
        <v>32</v>
      </c>
      <c r="D75" s="61"/>
      <c r="E75" s="61"/>
      <c r="F75" s="162" t="str">
        <f>E15</f>
        <v>Lesy Česká republiky, s.p.</v>
      </c>
      <c r="G75" s="61"/>
      <c r="H75" s="61"/>
      <c r="I75" s="163" t="s">
        <v>40</v>
      </c>
      <c r="J75" s="162" t="str">
        <f>E21</f>
        <v>ATELIÉR DoPI, s.r.o.</v>
      </c>
      <c r="K75" s="61"/>
      <c r="L75" s="59"/>
    </row>
    <row r="76" spans="2:63" s="1" customFormat="1" ht="14.45" customHeight="1">
      <c r="B76" s="39"/>
      <c r="C76" s="63" t="s">
        <v>38</v>
      </c>
      <c r="D76" s="61"/>
      <c r="E76" s="61"/>
      <c r="F76" s="162" t="str">
        <f>IF(E18="","",E18)</f>
        <v/>
      </c>
      <c r="G76" s="61"/>
      <c r="H76" s="61"/>
      <c r="I76" s="161"/>
      <c r="J76" s="61"/>
      <c r="K76" s="61"/>
      <c r="L76" s="59"/>
    </row>
    <row r="77" spans="2:63" s="1" customFormat="1" ht="10.3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63" s="9" customFormat="1" ht="29.25" customHeight="1">
      <c r="B78" s="164"/>
      <c r="C78" s="165" t="s">
        <v>113</v>
      </c>
      <c r="D78" s="166" t="s">
        <v>66</v>
      </c>
      <c r="E78" s="166" t="s">
        <v>62</v>
      </c>
      <c r="F78" s="166" t="s">
        <v>114</v>
      </c>
      <c r="G78" s="166" t="s">
        <v>115</v>
      </c>
      <c r="H78" s="166" t="s">
        <v>116</v>
      </c>
      <c r="I78" s="167" t="s">
        <v>117</v>
      </c>
      <c r="J78" s="166" t="s">
        <v>106</v>
      </c>
      <c r="K78" s="168" t="s">
        <v>118</v>
      </c>
      <c r="L78" s="169"/>
      <c r="M78" s="79" t="s">
        <v>119</v>
      </c>
      <c r="N78" s="80" t="s">
        <v>51</v>
      </c>
      <c r="O78" s="80" t="s">
        <v>120</v>
      </c>
      <c r="P78" s="80" t="s">
        <v>121</v>
      </c>
      <c r="Q78" s="80" t="s">
        <v>122</v>
      </c>
      <c r="R78" s="80" t="s">
        <v>123</v>
      </c>
      <c r="S78" s="80" t="s">
        <v>124</v>
      </c>
      <c r="T78" s="81" t="s">
        <v>125</v>
      </c>
    </row>
    <row r="79" spans="2:63" s="1" customFormat="1" ht="29.25" customHeight="1">
      <c r="B79" s="39"/>
      <c r="C79" s="85" t="s">
        <v>107</v>
      </c>
      <c r="D79" s="61"/>
      <c r="E79" s="61"/>
      <c r="F79" s="61"/>
      <c r="G79" s="61"/>
      <c r="H79" s="61"/>
      <c r="I79" s="161"/>
      <c r="J79" s="170">
        <f>BK79</f>
        <v>0</v>
      </c>
      <c r="K79" s="61"/>
      <c r="L79" s="59"/>
      <c r="M79" s="82"/>
      <c r="N79" s="83"/>
      <c r="O79" s="83"/>
      <c r="P79" s="171">
        <f>P80</f>
        <v>0</v>
      </c>
      <c r="Q79" s="83"/>
      <c r="R79" s="171">
        <f>R80</f>
        <v>0</v>
      </c>
      <c r="S79" s="83"/>
      <c r="T79" s="172">
        <f>T80</f>
        <v>0</v>
      </c>
      <c r="AT79" s="21" t="s">
        <v>81</v>
      </c>
      <c r="AU79" s="21" t="s">
        <v>108</v>
      </c>
      <c r="BK79" s="173">
        <f>BK80</f>
        <v>0</v>
      </c>
    </row>
    <row r="80" spans="2:63" s="10" customFormat="1" ht="37.35" customHeight="1">
      <c r="B80" s="174"/>
      <c r="C80" s="175"/>
      <c r="D80" s="176" t="s">
        <v>81</v>
      </c>
      <c r="E80" s="177" t="s">
        <v>126</v>
      </c>
      <c r="F80" s="177" t="s">
        <v>127</v>
      </c>
      <c r="G80" s="175"/>
      <c r="H80" s="175"/>
      <c r="I80" s="178"/>
      <c r="J80" s="179">
        <f>BK80</f>
        <v>0</v>
      </c>
      <c r="K80" s="175"/>
      <c r="L80" s="180"/>
      <c r="M80" s="181"/>
      <c r="N80" s="182"/>
      <c r="O80" s="182"/>
      <c r="P80" s="183">
        <f>P81+P83</f>
        <v>0</v>
      </c>
      <c r="Q80" s="182"/>
      <c r="R80" s="183">
        <f>R81+R83</f>
        <v>0</v>
      </c>
      <c r="S80" s="182"/>
      <c r="T80" s="184">
        <f>T81+T83</f>
        <v>0</v>
      </c>
      <c r="AR80" s="185" t="s">
        <v>128</v>
      </c>
      <c r="AT80" s="186" t="s">
        <v>81</v>
      </c>
      <c r="AU80" s="186" t="s">
        <v>82</v>
      </c>
      <c r="AY80" s="185" t="s">
        <v>129</v>
      </c>
      <c r="BK80" s="187">
        <f>BK81+BK83</f>
        <v>0</v>
      </c>
    </row>
    <row r="81" spans="2:65" s="10" customFormat="1" ht="19.899999999999999" customHeight="1">
      <c r="B81" s="174"/>
      <c r="C81" s="175"/>
      <c r="D81" s="188" t="s">
        <v>81</v>
      </c>
      <c r="E81" s="189" t="s">
        <v>130</v>
      </c>
      <c r="F81" s="189" t="s">
        <v>131</v>
      </c>
      <c r="G81" s="175"/>
      <c r="H81" s="175"/>
      <c r="I81" s="178"/>
      <c r="J81" s="190">
        <f>BK81</f>
        <v>0</v>
      </c>
      <c r="K81" s="175"/>
      <c r="L81" s="180"/>
      <c r="M81" s="181"/>
      <c r="N81" s="182"/>
      <c r="O81" s="182"/>
      <c r="P81" s="183">
        <f>P82</f>
        <v>0</v>
      </c>
      <c r="Q81" s="182"/>
      <c r="R81" s="183">
        <f>R82</f>
        <v>0</v>
      </c>
      <c r="S81" s="182"/>
      <c r="T81" s="184">
        <f>T82</f>
        <v>0</v>
      </c>
      <c r="AR81" s="185" t="s">
        <v>128</v>
      </c>
      <c r="AT81" s="186" t="s">
        <v>81</v>
      </c>
      <c r="AU81" s="186" t="s">
        <v>90</v>
      </c>
      <c r="AY81" s="185" t="s">
        <v>129</v>
      </c>
      <c r="BK81" s="187">
        <f>BK82</f>
        <v>0</v>
      </c>
    </row>
    <row r="82" spans="2:65" s="1" customFormat="1" ht="31.5" customHeight="1">
      <c r="B82" s="39"/>
      <c r="C82" s="191" t="s">
        <v>90</v>
      </c>
      <c r="D82" s="191" t="s">
        <v>132</v>
      </c>
      <c r="E82" s="192" t="s">
        <v>133</v>
      </c>
      <c r="F82" s="193" t="s">
        <v>134</v>
      </c>
      <c r="G82" s="194" t="s">
        <v>135</v>
      </c>
      <c r="H82" s="195">
        <v>1</v>
      </c>
      <c r="I82" s="196"/>
      <c r="J82" s="197">
        <f>ROUND(I82*H82,2)</f>
        <v>0</v>
      </c>
      <c r="K82" s="193" t="s">
        <v>80</v>
      </c>
      <c r="L82" s="59"/>
      <c r="M82" s="198" t="s">
        <v>80</v>
      </c>
      <c r="N82" s="199" t="s">
        <v>52</v>
      </c>
      <c r="O82" s="40"/>
      <c r="P82" s="200">
        <f>O82*H82</f>
        <v>0</v>
      </c>
      <c r="Q82" s="200">
        <v>0</v>
      </c>
      <c r="R82" s="200">
        <f>Q82*H82</f>
        <v>0</v>
      </c>
      <c r="S82" s="200">
        <v>0</v>
      </c>
      <c r="T82" s="201">
        <f>S82*H82</f>
        <v>0</v>
      </c>
      <c r="AR82" s="21" t="s">
        <v>136</v>
      </c>
      <c r="AT82" s="21" t="s">
        <v>132</v>
      </c>
      <c r="AU82" s="21" t="s">
        <v>92</v>
      </c>
      <c r="AY82" s="21" t="s">
        <v>129</v>
      </c>
      <c r="BE82" s="202">
        <f>IF(N82="základní",J82,0)</f>
        <v>0</v>
      </c>
      <c r="BF82" s="202">
        <f>IF(N82="snížená",J82,0)</f>
        <v>0</v>
      </c>
      <c r="BG82" s="202">
        <f>IF(N82="zákl. přenesená",J82,0)</f>
        <v>0</v>
      </c>
      <c r="BH82" s="202">
        <f>IF(N82="sníž. přenesená",J82,0)</f>
        <v>0</v>
      </c>
      <c r="BI82" s="202">
        <f>IF(N82="nulová",J82,0)</f>
        <v>0</v>
      </c>
      <c r="BJ82" s="21" t="s">
        <v>90</v>
      </c>
      <c r="BK82" s="202">
        <f>ROUND(I82*H82,2)</f>
        <v>0</v>
      </c>
      <c r="BL82" s="21" t="s">
        <v>136</v>
      </c>
      <c r="BM82" s="21" t="s">
        <v>137</v>
      </c>
    </row>
    <row r="83" spans="2:65" s="10" customFormat="1" ht="29.85" customHeight="1">
      <c r="B83" s="174"/>
      <c r="C83" s="175"/>
      <c r="D83" s="188" t="s">
        <v>81</v>
      </c>
      <c r="E83" s="189" t="s">
        <v>138</v>
      </c>
      <c r="F83" s="189" t="s">
        <v>139</v>
      </c>
      <c r="G83" s="175"/>
      <c r="H83" s="175"/>
      <c r="I83" s="178"/>
      <c r="J83" s="190">
        <f>BK83</f>
        <v>0</v>
      </c>
      <c r="K83" s="175"/>
      <c r="L83" s="180"/>
      <c r="M83" s="181"/>
      <c r="N83" s="182"/>
      <c r="O83" s="182"/>
      <c r="P83" s="183">
        <f>SUM(P84:P91)</f>
        <v>0</v>
      </c>
      <c r="Q83" s="182"/>
      <c r="R83" s="183">
        <f>SUM(R84:R91)</f>
        <v>0</v>
      </c>
      <c r="S83" s="182"/>
      <c r="T83" s="184">
        <f>SUM(T84:T91)</f>
        <v>0</v>
      </c>
      <c r="AR83" s="185" t="s">
        <v>128</v>
      </c>
      <c r="AT83" s="186" t="s">
        <v>81</v>
      </c>
      <c r="AU83" s="186" t="s">
        <v>90</v>
      </c>
      <c r="AY83" s="185" t="s">
        <v>129</v>
      </c>
      <c r="BK83" s="187">
        <f>SUM(BK84:BK91)</f>
        <v>0</v>
      </c>
    </row>
    <row r="84" spans="2:65" s="1" customFormat="1" ht="31.5" customHeight="1">
      <c r="B84" s="39"/>
      <c r="C84" s="191" t="s">
        <v>92</v>
      </c>
      <c r="D84" s="191" t="s">
        <v>132</v>
      </c>
      <c r="E84" s="192" t="s">
        <v>140</v>
      </c>
      <c r="F84" s="193" t="s">
        <v>141</v>
      </c>
      <c r="G84" s="194" t="s">
        <v>135</v>
      </c>
      <c r="H84" s="195">
        <v>2</v>
      </c>
      <c r="I84" s="196"/>
      <c r="J84" s="197">
        <f>ROUND(I84*H84,2)</f>
        <v>0</v>
      </c>
      <c r="K84" s="193" t="s">
        <v>142</v>
      </c>
      <c r="L84" s="59"/>
      <c r="M84" s="198" t="s">
        <v>80</v>
      </c>
      <c r="N84" s="199" t="s">
        <v>52</v>
      </c>
      <c r="O84" s="40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21" t="s">
        <v>136</v>
      </c>
      <c r="AT84" s="21" t="s">
        <v>132</v>
      </c>
      <c r="AU84" s="21" t="s">
        <v>92</v>
      </c>
      <c r="AY84" s="21" t="s">
        <v>129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1" t="s">
        <v>90</v>
      </c>
      <c r="BK84" s="202">
        <f>ROUND(I84*H84,2)</f>
        <v>0</v>
      </c>
      <c r="BL84" s="21" t="s">
        <v>136</v>
      </c>
      <c r="BM84" s="21" t="s">
        <v>143</v>
      </c>
    </row>
    <row r="85" spans="2:65" s="11" customFormat="1" ht="13.5">
      <c r="B85" s="203"/>
      <c r="C85" s="204"/>
      <c r="D85" s="205" t="s">
        <v>144</v>
      </c>
      <c r="E85" s="206" t="s">
        <v>80</v>
      </c>
      <c r="F85" s="207" t="s">
        <v>145</v>
      </c>
      <c r="G85" s="204"/>
      <c r="H85" s="208">
        <v>2</v>
      </c>
      <c r="I85" s="209"/>
      <c r="J85" s="204"/>
      <c r="K85" s="204"/>
      <c r="L85" s="210"/>
      <c r="M85" s="211"/>
      <c r="N85" s="212"/>
      <c r="O85" s="212"/>
      <c r="P85" s="212"/>
      <c r="Q85" s="212"/>
      <c r="R85" s="212"/>
      <c r="S85" s="212"/>
      <c r="T85" s="213"/>
      <c r="AT85" s="214" t="s">
        <v>144</v>
      </c>
      <c r="AU85" s="214" t="s">
        <v>92</v>
      </c>
      <c r="AV85" s="11" t="s">
        <v>92</v>
      </c>
      <c r="AW85" s="11" t="s">
        <v>44</v>
      </c>
      <c r="AX85" s="11" t="s">
        <v>82</v>
      </c>
      <c r="AY85" s="214" t="s">
        <v>129</v>
      </c>
    </row>
    <row r="86" spans="2:65" s="1" customFormat="1" ht="31.5" customHeight="1">
      <c r="B86" s="39"/>
      <c r="C86" s="191" t="s">
        <v>146</v>
      </c>
      <c r="D86" s="191" t="s">
        <v>132</v>
      </c>
      <c r="E86" s="192" t="s">
        <v>147</v>
      </c>
      <c r="F86" s="193" t="s">
        <v>148</v>
      </c>
      <c r="G86" s="194" t="s">
        <v>135</v>
      </c>
      <c r="H86" s="195">
        <v>120</v>
      </c>
      <c r="I86" s="196"/>
      <c r="J86" s="197">
        <f>ROUND(I86*H86,2)</f>
        <v>0</v>
      </c>
      <c r="K86" s="193" t="s">
        <v>142</v>
      </c>
      <c r="L86" s="59"/>
      <c r="M86" s="198" t="s">
        <v>80</v>
      </c>
      <c r="N86" s="199" t="s">
        <v>52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1" t="s">
        <v>136</v>
      </c>
      <c r="AT86" s="21" t="s">
        <v>132</v>
      </c>
      <c r="AU86" s="21" t="s">
        <v>92</v>
      </c>
      <c r="AY86" s="21" t="s">
        <v>129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1" t="s">
        <v>90</v>
      </c>
      <c r="BK86" s="202">
        <f>ROUND(I86*H86,2)</f>
        <v>0</v>
      </c>
      <c r="BL86" s="21" t="s">
        <v>136</v>
      </c>
      <c r="BM86" s="21" t="s">
        <v>149</v>
      </c>
    </row>
    <row r="87" spans="2:65" s="11" customFormat="1" ht="13.5">
      <c r="B87" s="203"/>
      <c r="C87" s="204"/>
      <c r="D87" s="205" t="s">
        <v>144</v>
      </c>
      <c r="E87" s="206" t="s">
        <v>80</v>
      </c>
      <c r="F87" s="207" t="s">
        <v>150</v>
      </c>
      <c r="G87" s="204"/>
      <c r="H87" s="208">
        <v>120</v>
      </c>
      <c r="I87" s="209"/>
      <c r="J87" s="204"/>
      <c r="K87" s="204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144</v>
      </c>
      <c r="AU87" s="214" t="s">
        <v>92</v>
      </c>
      <c r="AV87" s="11" t="s">
        <v>92</v>
      </c>
      <c r="AW87" s="11" t="s">
        <v>44</v>
      </c>
      <c r="AX87" s="11" t="s">
        <v>82</v>
      </c>
      <c r="AY87" s="214" t="s">
        <v>129</v>
      </c>
    </row>
    <row r="88" spans="2:65" s="1" customFormat="1" ht="22.5" customHeight="1">
      <c r="B88" s="39"/>
      <c r="C88" s="191" t="s">
        <v>151</v>
      </c>
      <c r="D88" s="191" t="s">
        <v>132</v>
      </c>
      <c r="E88" s="192" t="s">
        <v>152</v>
      </c>
      <c r="F88" s="193" t="s">
        <v>153</v>
      </c>
      <c r="G88" s="194" t="s">
        <v>135</v>
      </c>
      <c r="H88" s="195">
        <v>2</v>
      </c>
      <c r="I88" s="196"/>
      <c r="J88" s="197">
        <f>ROUND(I88*H88,2)</f>
        <v>0</v>
      </c>
      <c r="K88" s="193" t="s">
        <v>142</v>
      </c>
      <c r="L88" s="59"/>
      <c r="M88" s="198" t="s">
        <v>80</v>
      </c>
      <c r="N88" s="199" t="s">
        <v>52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1" t="s">
        <v>136</v>
      </c>
      <c r="AT88" s="21" t="s">
        <v>132</v>
      </c>
      <c r="AU88" s="21" t="s">
        <v>92</v>
      </c>
      <c r="AY88" s="21" t="s">
        <v>129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1" t="s">
        <v>90</v>
      </c>
      <c r="BK88" s="202">
        <f>ROUND(I88*H88,2)</f>
        <v>0</v>
      </c>
      <c r="BL88" s="21" t="s">
        <v>136</v>
      </c>
      <c r="BM88" s="21" t="s">
        <v>154</v>
      </c>
    </row>
    <row r="89" spans="2:65" s="11" customFormat="1" ht="13.5">
      <c r="B89" s="203"/>
      <c r="C89" s="204"/>
      <c r="D89" s="205" t="s">
        <v>144</v>
      </c>
      <c r="E89" s="206" t="s">
        <v>80</v>
      </c>
      <c r="F89" s="207" t="s">
        <v>155</v>
      </c>
      <c r="G89" s="204"/>
      <c r="H89" s="208">
        <v>2</v>
      </c>
      <c r="I89" s="209"/>
      <c r="J89" s="204"/>
      <c r="K89" s="204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144</v>
      </c>
      <c r="AU89" s="214" t="s">
        <v>92</v>
      </c>
      <c r="AV89" s="11" t="s">
        <v>92</v>
      </c>
      <c r="AW89" s="11" t="s">
        <v>44</v>
      </c>
      <c r="AX89" s="11" t="s">
        <v>82</v>
      </c>
      <c r="AY89" s="214" t="s">
        <v>129</v>
      </c>
    </row>
    <row r="90" spans="2:65" s="1" customFormat="1" ht="31.5" customHeight="1">
      <c r="B90" s="39"/>
      <c r="C90" s="191" t="s">
        <v>128</v>
      </c>
      <c r="D90" s="191" t="s">
        <v>132</v>
      </c>
      <c r="E90" s="192" t="s">
        <v>156</v>
      </c>
      <c r="F90" s="193" t="s">
        <v>157</v>
      </c>
      <c r="G90" s="194" t="s">
        <v>135</v>
      </c>
      <c r="H90" s="195">
        <v>120</v>
      </c>
      <c r="I90" s="196"/>
      <c r="J90" s="197">
        <f>ROUND(I90*H90,2)</f>
        <v>0</v>
      </c>
      <c r="K90" s="193" t="s">
        <v>142</v>
      </c>
      <c r="L90" s="59"/>
      <c r="M90" s="198" t="s">
        <v>80</v>
      </c>
      <c r="N90" s="199" t="s">
        <v>52</v>
      </c>
      <c r="O90" s="40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1" t="s">
        <v>136</v>
      </c>
      <c r="AT90" s="21" t="s">
        <v>132</v>
      </c>
      <c r="AU90" s="21" t="s">
        <v>92</v>
      </c>
      <c r="AY90" s="21" t="s">
        <v>129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1" t="s">
        <v>90</v>
      </c>
      <c r="BK90" s="202">
        <f>ROUND(I90*H90,2)</f>
        <v>0</v>
      </c>
      <c r="BL90" s="21" t="s">
        <v>136</v>
      </c>
      <c r="BM90" s="21" t="s">
        <v>158</v>
      </c>
    </row>
    <row r="91" spans="2:65" s="11" customFormat="1" ht="13.5">
      <c r="B91" s="203"/>
      <c r="C91" s="204"/>
      <c r="D91" s="215" t="s">
        <v>144</v>
      </c>
      <c r="E91" s="216" t="s">
        <v>80</v>
      </c>
      <c r="F91" s="217" t="s">
        <v>150</v>
      </c>
      <c r="G91" s="204"/>
      <c r="H91" s="218">
        <v>120</v>
      </c>
      <c r="I91" s="209"/>
      <c r="J91" s="204"/>
      <c r="K91" s="204"/>
      <c r="L91" s="210"/>
      <c r="M91" s="219"/>
      <c r="N91" s="220"/>
      <c r="O91" s="220"/>
      <c r="P91" s="220"/>
      <c r="Q91" s="220"/>
      <c r="R91" s="220"/>
      <c r="S91" s="220"/>
      <c r="T91" s="221"/>
      <c r="AT91" s="214" t="s">
        <v>144</v>
      </c>
      <c r="AU91" s="214" t="s">
        <v>92</v>
      </c>
      <c r="AV91" s="11" t="s">
        <v>92</v>
      </c>
      <c r="AW91" s="11" t="s">
        <v>44</v>
      </c>
      <c r="AX91" s="11" t="s">
        <v>82</v>
      </c>
      <c r="AY91" s="214" t="s">
        <v>129</v>
      </c>
    </row>
    <row r="92" spans="2:65" s="1" customFormat="1" ht="6.95" customHeight="1">
      <c r="B92" s="54"/>
      <c r="C92" s="55"/>
      <c r="D92" s="55"/>
      <c r="E92" s="55"/>
      <c r="F92" s="55"/>
      <c r="G92" s="55"/>
      <c r="H92" s="55"/>
      <c r="I92" s="137"/>
      <c r="J92" s="55"/>
      <c r="K92" s="55"/>
      <c r="L92" s="59"/>
    </row>
  </sheetData>
  <sheetProtection password="CC35" sheet="1" objects="1" scenarios="1" formatCells="0" formatColumns="0" formatRows="0" sort="0" autoFilter="0"/>
  <autoFilter ref="C78:K91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10"/>
      <c r="C1" s="110"/>
      <c r="D1" s="111" t="s">
        <v>1</v>
      </c>
      <c r="E1" s="110"/>
      <c r="F1" s="112" t="s">
        <v>96</v>
      </c>
      <c r="G1" s="363" t="s">
        <v>97</v>
      </c>
      <c r="H1" s="363"/>
      <c r="I1" s="113"/>
      <c r="J1" s="112" t="s">
        <v>98</v>
      </c>
      <c r="K1" s="111" t="s">
        <v>99</v>
      </c>
      <c r="L1" s="112" t="s">
        <v>100</v>
      </c>
      <c r="M1" s="112"/>
      <c r="N1" s="112"/>
      <c r="O1" s="112"/>
      <c r="P1" s="112"/>
      <c r="Q1" s="112"/>
      <c r="R1" s="112"/>
      <c r="S1" s="112"/>
      <c r="T1" s="11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1" t="s">
        <v>95</v>
      </c>
    </row>
    <row r="3" spans="1:70" ht="6.95" customHeight="1">
      <c r="B3" s="22"/>
      <c r="C3" s="23"/>
      <c r="D3" s="23"/>
      <c r="E3" s="23"/>
      <c r="F3" s="23"/>
      <c r="G3" s="23"/>
      <c r="H3" s="23"/>
      <c r="I3" s="114"/>
      <c r="J3" s="23"/>
      <c r="K3" s="24"/>
      <c r="AT3" s="21" t="s">
        <v>92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5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5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5"/>
      <c r="J6" s="26"/>
      <c r="K6" s="28"/>
    </row>
    <row r="7" spans="1:70" ht="22.5" customHeight="1">
      <c r="B7" s="25"/>
      <c r="C7" s="26"/>
      <c r="D7" s="26"/>
      <c r="E7" s="356" t="str">
        <f>'Rekapitulace stavby'!K6</f>
        <v>Oprava LC Dolní Vitická</v>
      </c>
      <c r="F7" s="357"/>
      <c r="G7" s="357"/>
      <c r="H7" s="357"/>
      <c r="I7" s="115"/>
      <c r="J7" s="26"/>
      <c r="K7" s="28"/>
    </row>
    <row r="8" spans="1:70" s="1" customFormat="1">
      <c r="B8" s="39"/>
      <c r="C8" s="40"/>
      <c r="D8" s="34" t="s">
        <v>102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8" t="s">
        <v>159</v>
      </c>
      <c r="F9" s="359"/>
      <c r="G9" s="359"/>
      <c r="H9" s="359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4" t="s">
        <v>20</v>
      </c>
      <c r="E11" s="40"/>
      <c r="F11" s="32" t="s">
        <v>21</v>
      </c>
      <c r="G11" s="40"/>
      <c r="H11" s="40"/>
      <c r="I11" s="117" t="s">
        <v>22</v>
      </c>
      <c r="J11" s="32" t="s">
        <v>23</v>
      </c>
      <c r="K11" s="43"/>
    </row>
    <row r="12" spans="1:70" s="1" customFormat="1" ht="14.45" customHeight="1">
      <c r="B12" s="39"/>
      <c r="C12" s="40"/>
      <c r="D12" s="34" t="s">
        <v>24</v>
      </c>
      <c r="E12" s="40"/>
      <c r="F12" s="32" t="s">
        <v>25</v>
      </c>
      <c r="G12" s="40"/>
      <c r="H12" s="40"/>
      <c r="I12" s="117" t="s">
        <v>26</v>
      </c>
      <c r="J12" s="118" t="str">
        <f>'Rekapitulace stavby'!AN8</f>
        <v>31. 8. 2017</v>
      </c>
      <c r="K12" s="43"/>
    </row>
    <row r="13" spans="1:70" s="1" customFormat="1" ht="21.75" customHeight="1">
      <c r="B13" s="39"/>
      <c r="C13" s="40"/>
      <c r="D13" s="31" t="s">
        <v>28</v>
      </c>
      <c r="E13" s="40"/>
      <c r="F13" s="36" t="s">
        <v>29</v>
      </c>
      <c r="G13" s="40"/>
      <c r="H13" s="40"/>
      <c r="I13" s="222" t="s">
        <v>30</v>
      </c>
      <c r="J13" s="36" t="s">
        <v>31</v>
      </c>
      <c r="K13" s="43"/>
    </row>
    <row r="14" spans="1:70" s="1" customFormat="1" ht="14.45" customHeight="1">
      <c r="B14" s="39"/>
      <c r="C14" s="40"/>
      <c r="D14" s="34" t="s">
        <v>32</v>
      </c>
      <c r="E14" s="40"/>
      <c r="F14" s="40"/>
      <c r="G14" s="40"/>
      <c r="H14" s="40"/>
      <c r="I14" s="117" t="s">
        <v>33</v>
      </c>
      <c r="J14" s="32" t="s">
        <v>34</v>
      </c>
      <c r="K14" s="43"/>
    </row>
    <row r="15" spans="1:70" s="1" customFormat="1" ht="18" customHeight="1">
      <c r="B15" s="39"/>
      <c r="C15" s="40"/>
      <c r="D15" s="40"/>
      <c r="E15" s="32" t="s">
        <v>35</v>
      </c>
      <c r="F15" s="40"/>
      <c r="G15" s="40"/>
      <c r="H15" s="40"/>
      <c r="I15" s="117" t="s">
        <v>36</v>
      </c>
      <c r="J15" s="32" t="s">
        <v>37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4" t="s">
        <v>38</v>
      </c>
      <c r="E17" s="40"/>
      <c r="F17" s="40"/>
      <c r="G17" s="40"/>
      <c r="H17" s="40"/>
      <c r="I17" s="117" t="s">
        <v>33</v>
      </c>
      <c r="J17" s="32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2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36</v>
      </c>
      <c r="J18" s="32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4" t="s">
        <v>40</v>
      </c>
      <c r="E20" s="40"/>
      <c r="F20" s="40"/>
      <c r="G20" s="40"/>
      <c r="H20" s="40"/>
      <c r="I20" s="117" t="s">
        <v>33</v>
      </c>
      <c r="J20" s="32" t="s">
        <v>41</v>
      </c>
      <c r="K20" s="43"/>
    </row>
    <row r="21" spans="2:11" s="1" customFormat="1" ht="18" customHeight="1">
      <c r="B21" s="39"/>
      <c r="C21" s="40"/>
      <c r="D21" s="40"/>
      <c r="E21" s="32" t="s">
        <v>42</v>
      </c>
      <c r="F21" s="40"/>
      <c r="G21" s="40"/>
      <c r="H21" s="40"/>
      <c r="I21" s="117" t="s">
        <v>36</v>
      </c>
      <c r="J21" s="32" t="s">
        <v>43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4" t="s">
        <v>45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25" t="s">
        <v>80</v>
      </c>
      <c r="F24" s="325"/>
      <c r="G24" s="325"/>
      <c r="H24" s="325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47</v>
      </c>
      <c r="E27" s="40"/>
      <c r="F27" s="40"/>
      <c r="G27" s="40"/>
      <c r="H27" s="40"/>
      <c r="I27" s="116"/>
      <c r="J27" s="126">
        <f>ROUND(J86,2)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49</v>
      </c>
      <c r="G29" s="40"/>
      <c r="H29" s="40"/>
      <c r="I29" s="127" t="s">
        <v>48</v>
      </c>
      <c r="J29" s="44" t="s">
        <v>50</v>
      </c>
      <c r="K29" s="43"/>
    </row>
    <row r="30" spans="2:11" s="1" customFormat="1" ht="14.45" customHeight="1">
      <c r="B30" s="39"/>
      <c r="C30" s="40"/>
      <c r="D30" s="47" t="s">
        <v>51</v>
      </c>
      <c r="E30" s="47" t="s">
        <v>52</v>
      </c>
      <c r="F30" s="128">
        <f>ROUND(SUM(BE86:BE217), 2)</f>
        <v>0</v>
      </c>
      <c r="G30" s="40"/>
      <c r="H30" s="40"/>
      <c r="I30" s="129">
        <v>0.21</v>
      </c>
      <c r="J30" s="128">
        <f>ROUND(ROUND((SUM(BE86:BE217)),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53</v>
      </c>
      <c r="F31" s="128">
        <f>ROUND(SUM(BF86:BF217), 2)</f>
        <v>0</v>
      </c>
      <c r="G31" s="40"/>
      <c r="H31" s="40"/>
      <c r="I31" s="129">
        <v>0.15</v>
      </c>
      <c r="J31" s="128">
        <f>ROUND(ROUND((SUM(BF86:BF217)),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54</v>
      </c>
      <c r="F32" s="128">
        <f>ROUND(SUM(BG86:BG217),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55</v>
      </c>
      <c r="F33" s="128">
        <f>ROUND(SUM(BH86:BH217),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56</v>
      </c>
      <c r="F34" s="128">
        <f>ROUND(SUM(BI86:BI217),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57</v>
      </c>
      <c r="E36" s="77"/>
      <c r="F36" s="77"/>
      <c r="G36" s="132" t="s">
        <v>58</v>
      </c>
      <c r="H36" s="133" t="s">
        <v>59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7" t="s">
        <v>104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4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56" t="str">
        <f>E7</f>
        <v>Oprava LC Dolní Vitická</v>
      </c>
      <c r="F45" s="357"/>
      <c r="G45" s="357"/>
      <c r="H45" s="357"/>
      <c r="I45" s="116"/>
      <c r="J45" s="40"/>
      <c r="K45" s="43"/>
    </row>
    <row r="46" spans="2:11" s="1" customFormat="1" ht="14.45" customHeight="1">
      <c r="B46" s="39"/>
      <c r="C46" s="34" t="s">
        <v>102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58" t="str">
        <f>E9</f>
        <v>SO101 - LC Dolní Vitická</v>
      </c>
      <c r="F47" s="359"/>
      <c r="G47" s="359"/>
      <c r="H47" s="359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4" t="s">
        <v>24</v>
      </c>
      <c r="D49" s="40"/>
      <c r="E49" s="40"/>
      <c r="F49" s="32" t="str">
        <f>F12</f>
        <v>Bavorov</v>
      </c>
      <c r="G49" s="40"/>
      <c r="H49" s="40"/>
      <c r="I49" s="117" t="s">
        <v>26</v>
      </c>
      <c r="J49" s="118" t="str">
        <f>IF(J12="","",J12)</f>
        <v>31. 8. 2017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4" t="s">
        <v>32</v>
      </c>
      <c r="D51" s="40"/>
      <c r="E51" s="40"/>
      <c r="F51" s="32" t="str">
        <f>E15</f>
        <v>Lesy Česká republiky, s.p.</v>
      </c>
      <c r="G51" s="40"/>
      <c r="H51" s="40"/>
      <c r="I51" s="117" t="s">
        <v>40</v>
      </c>
      <c r="J51" s="32" t="str">
        <f>E21</f>
        <v>ATELIÉR DoPI, s.r.o.</v>
      </c>
      <c r="K51" s="43"/>
    </row>
    <row r="52" spans="2:47" s="1" customFormat="1" ht="14.45" customHeight="1">
      <c r="B52" s="39"/>
      <c r="C52" s="34" t="s">
        <v>38</v>
      </c>
      <c r="D52" s="40"/>
      <c r="E52" s="40"/>
      <c r="F52" s="32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105</v>
      </c>
      <c r="D54" s="130"/>
      <c r="E54" s="130"/>
      <c r="F54" s="130"/>
      <c r="G54" s="130"/>
      <c r="H54" s="130"/>
      <c r="I54" s="143"/>
      <c r="J54" s="144" t="s">
        <v>106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107</v>
      </c>
      <c r="D56" s="40"/>
      <c r="E56" s="40"/>
      <c r="F56" s="40"/>
      <c r="G56" s="40"/>
      <c r="H56" s="40"/>
      <c r="I56" s="116"/>
      <c r="J56" s="126">
        <f>J86</f>
        <v>0</v>
      </c>
      <c r="K56" s="43"/>
      <c r="AU56" s="21" t="s">
        <v>108</v>
      </c>
    </row>
    <row r="57" spans="2:47" s="7" customFormat="1" ht="24.95" customHeight="1">
      <c r="B57" s="147"/>
      <c r="C57" s="148"/>
      <c r="D57" s="149" t="s">
        <v>160</v>
      </c>
      <c r="E57" s="150"/>
      <c r="F57" s="150"/>
      <c r="G57" s="150"/>
      <c r="H57" s="150"/>
      <c r="I57" s="151"/>
      <c r="J57" s="152">
        <f>J87</f>
        <v>0</v>
      </c>
      <c r="K57" s="153"/>
    </row>
    <row r="58" spans="2:47" s="8" customFormat="1" ht="19.899999999999999" customHeight="1">
      <c r="B58" s="154"/>
      <c r="C58" s="155"/>
      <c r="D58" s="156" t="s">
        <v>161</v>
      </c>
      <c r="E58" s="157"/>
      <c r="F58" s="157"/>
      <c r="G58" s="157"/>
      <c r="H58" s="157"/>
      <c r="I58" s="158"/>
      <c r="J58" s="159">
        <f>J88</f>
        <v>0</v>
      </c>
      <c r="K58" s="160"/>
    </row>
    <row r="59" spans="2:47" s="8" customFormat="1" ht="14.85" customHeight="1">
      <c r="B59" s="154"/>
      <c r="C59" s="155"/>
      <c r="D59" s="156" t="s">
        <v>162</v>
      </c>
      <c r="E59" s="157"/>
      <c r="F59" s="157"/>
      <c r="G59" s="157"/>
      <c r="H59" s="157"/>
      <c r="I59" s="158"/>
      <c r="J59" s="159">
        <f>J141</f>
        <v>0</v>
      </c>
      <c r="K59" s="160"/>
    </row>
    <row r="60" spans="2:47" s="8" customFormat="1" ht="19.899999999999999" customHeight="1">
      <c r="B60" s="154"/>
      <c r="C60" s="155"/>
      <c r="D60" s="156" t="s">
        <v>163</v>
      </c>
      <c r="E60" s="157"/>
      <c r="F60" s="157"/>
      <c r="G60" s="157"/>
      <c r="H60" s="157"/>
      <c r="I60" s="158"/>
      <c r="J60" s="159">
        <f>J157</f>
        <v>0</v>
      </c>
      <c r="K60" s="160"/>
    </row>
    <row r="61" spans="2:47" s="8" customFormat="1" ht="19.899999999999999" customHeight="1">
      <c r="B61" s="154"/>
      <c r="C61" s="155"/>
      <c r="D61" s="156" t="s">
        <v>164</v>
      </c>
      <c r="E61" s="157"/>
      <c r="F61" s="157"/>
      <c r="G61" s="157"/>
      <c r="H61" s="157"/>
      <c r="I61" s="158"/>
      <c r="J61" s="159">
        <f>J163</f>
        <v>0</v>
      </c>
      <c r="K61" s="160"/>
    </row>
    <row r="62" spans="2:47" s="8" customFormat="1" ht="19.899999999999999" customHeight="1">
      <c r="B62" s="154"/>
      <c r="C62" s="155"/>
      <c r="D62" s="156" t="s">
        <v>165</v>
      </c>
      <c r="E62" s="157"/>
      <c r="F62" s="157"/>
      <c r="G62" s="157"/>
      <c r="H62" s="157"/>
      <c r="I62" s="158"/>
      <c r="J62" s="159">
        <f>J185</f>
        <v>0</v>
      </c>
      <c r="K62" s="160"/>
    </row>
    <row r="63" spans="2:47" s="8" customFormat="1" ht="19.899999999999999" customHeight="1">
      <c r="B63" s="154"/>
      <c r="C63" s="155"/>
      <c r="D63" s="156" t="s">
        <v>166</v>
      </c>
      <c r="E63" s="157"/>
      <c r="F63" s="157"/>
      <c r="G63" s="157"/>
      <c r="H63" s="157"/>
      <c r="I63" s="158"/>
      <c r="J63" s="159">
        <f>J198</f>
        <v>0</v>
      </c>
      <c r="K63" s="160"/>
    </row>
    <row r="64" spans="2:47" s="8" customFormat="1" ht="14.85" customHeight="1">
      <c r="B64" s="154"/>
      <c r="C64" s="155"/>
      <c r="D64" s="156" t="s">
        <v>167</v>
      </c>
      <c r="E64" s="157"/>
      <c r="F64" s="157"/>
      <c r="G64" s="157"/>
      <c r="H64" s="157"/>
      <c r="I64" s="158"/>
      <c r="J64" s="159">
        <f>J204</f>
        <v>0</v>
      </c>
      <c r="K64" s="160"/>
    </row>
    <row r="65" spans="2:12" s="8" customFormat="1" ht="19.899999999999999" customHeight="1">
      <c r="B65" s="154"/>
      <c r="C65" s="155"/>
      <c r="D65" s="156" t="s">
        <v>168</v>
      </c>
      <c r="E65" s="157"/>
      <c r="F65" s="157"/>
      <c r="G65" s="157"/>
      <c r="H65" s="157"/>
      <c r="I65" s="158"/>
      <c r="J65" s="159">
        <f>J209</f>
        <v>0</v>
      </c>
      <c r="K65" s="160"/>
    </row>
    <row r="66" spans="2:12" s="8" customFormat="1" ht="19.899999999999999" customHeight="1">
      <c r="B66" s="154"/>
      <c r="C66" s="155"/>
      <c r="D66" s="156" t="s">
        <v>169</v>
      </c>
      <c r="E66" s="157"/>
      <c r="F66" s="157"/>
      <c r="G66" s="157"/>
      <c r="H66" s="157"/>
      <c r="I66" s="158"/>
      <c r="J66" s="159">
        <f>J216</f>
        <v>0</v>
      </c>
      <c r="K66" s="160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116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137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40"/>
      <c r="J72" s="58"/>
      <c r="K72" s="58"/>
      <c r="L72" s="59"/>
    </row>
    <row r="73" spans="2:12" s="1" customFormat="1" ht="36.950000000000003" customHeight="1">
      <c r="B73" s="39"/>
      <c r="C73" s="60" t="s">
        <v>112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14.45" customHeight="1">
      <c r="B75" s="39"/>
      <c r="C75" s="63" t="s">
        <v>18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22.5" customHeight="1">
      <c r="B76" s="39"/>
      <c r="C76" s="61"/>
      <c r="D76" s="61"/>
      <c r="E76" s="360" t="str">
        <f>E7</f>
        <v>Oprava LC Dolní Vitická</v>
      </c>
      <c r="F76" s="361"/>
      <c r="G76" s="361"/>
      <c r="H76" s="361"/>
      <c r="I76" s="161"/>
      <c r="J76" s="61"/>
      <c r="K76" s="61"/>
      <c r="L76" s="59"/>
    </row>
    <row r="77" spans="2:12" s="1" customFormat="1" ht="14.45" customHeight="1">
      <c r="B77" s="39"/>
      <c r="C77" s="63" t="s">
        <v>102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23.25" customHeight="1">
      <c r="B78" s="39"/>
      <c r="C78" s="61"/>
      <c r="D78" s="61"/>
      <c r="E78" s="336" t="str">
        <f>E9</f>
        <v>SO101 - LC Dolní Vitická</v>
      </c>
      <c r="F78" s="362"/>
      <c r="G78" s="362"/>
      <c r="H78" s="362"/>
      <c r="I78" s="161"/>
      <c r="J78" s="61"/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8" customHeight="1">
      <c r="B80" s="39"/>
      <c r="C80" s="63" t="s">
        <v>24</v>
      </c>
      <c r="D80" s="61"/>
      <c r="E80" s="61"/>
      <c r="F80" s="162" t="str">
        <f>F12</f>
        <v>Bavorov</v>
      </c>
      <c r="G80" s="61"/>
      <c r="H80" s="61"/>
      <c r="I80" s="163" t="s">
        <v>26</v>
      </c>
      <c r="J80" s="71" t="str">
        <f>IF(J12="","",J12)</f>
        <v>31. 8. 2017</v>
      </c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>
      <c r="B82" s="39"/>
      <c r="C82" s="63" t="s">
        <v>32</v>
      </c>
      <c r="D82" s="61"/>
      <c r="E82" s="61"/>
      <c r="F82" s="162" t="str">
        <f>E15</f>
        <v>Lesy Česká republiky, s.p.</v>
      </c>
      <c r="G82" s="61"/>
      <c r="H82" s="61"/>
      <c r="I82" s="163" t="s">
        <v>40</v>
      </c>
      <c r="J82" s="162" t="str">
        <f>E21</f>
        <v>ATELIÉR DoPI, s.r.o.</v>
      </c>
      <c r="K82" s="61"/>
      <c r="L82" s="59"/>
    </row>
    <row r="83" spans="2:65" s="1" customFormat="1" ht="14.45" customHeight="1">
      <c r="B83" s="39"/>
      <c r="C83" s="63" t="s">
        <v>38</v>
      </c>
      <c r="D83" s="61"/>
      <c r="E83" s="61"/>
      <c r="F83" s="162" t="str">
        <f>IF(E18="","",E18)</f>
        <v/>
      </c>
      <c r="G83" s="61"/>
      <c r="H83" s="61"/>
      <c r="I83" s="161"/>
      <c r="J83" s="61"/>
      <c r="K83" s="61"/>
      <c r="L83" s="59"/>
    </row>
    <row r="84" spans="2:65" s="1" customFormat="1" ht="10.35" customHeight="1">
      <c r="B84" s="39"/>
      <c r="C84" s="61"/>
      <c r="D84" s="61"/>
      <c r="E84" s="61"/>
      <c r="F84" s="61"/>
      <c r="G84" s="61"/>
      <c r="H84" s="61"/>
      <c r="I84" s="161"/>
      <c r="J84" s="61"/>
      <c r="K84" s="61"/>
      <c r="L84" s="59"/>
    </row>
    <row r="85" spans="2:65" s="9" customFormat="1" ht="29.25" customHeight="1">
      <c r="B85" s="164"/>
      <c r="C85" s="165" t="s">
        <v>113</v>
      </c>
      <c r="D85" s="166" t="s">
        <v>66</v>
      </c>
      <c r="E85" s="166" t="s">
        <v>62</v>
      </c>
      <c r="F85" s="166" t="s">
        <v>114</v>
      </c>
      <c r="G85" s="166" t="s">
        <v>115</v>
      </c>
      <c r="H85" s="166" t="s">
        <v>116</v>
      </c>
      <c r="I85" s="167" t="s">
        <v>117</v>
      </c>
      <c r="J85" s="166" t="s">
        <v>106</v>
      </c>
      <c r="K85" s="168" t="s">
        <v>118</v>
      </c>
      <c r="L85" s="169"/>
      <c r="M85" s="79" t="s">
        <v>119</v>
      </c>
      <c r="N85" s="80" t="s">
        <v>51</v>
      </c>
      <c r="O85" s="80" t="s">
        <v>120</v>
      </c>
      <c r="P85" s="80" t="s">
        <v>121</v>
      </c>
      <c r="Q85" s="80" t="s">
        <v>122</v>
      </c>
      <c r="R85" s="80" t="s">
        <v>123</v>
      </c>
      <c r="S85" s="80" t="s">
        <v>124</v>
      </c>
      <c r="T85" s="81" t="s">
        <v>125</v>
      </c>
    </row>
    <row r="86" spans="2:65" s="1" customFormat="1" ht="29.25" customHeight="1">
      <c r="B86" s="39"/>
      <c r="C86" s="85" t="s">
        <v>107</v>
      </c>
      <c r="D86" s="61"/>
      <c r="E86" s="61"/>
      <c r="F86" s="61"/>
      <c r="G86" s="61"/>
      <c r="H86" s="61"/>
      <c r="I86" s="161"/>
      <c r="J86" s="170">
        <f>BK86</f>
        <v>0</v>
      </c>
      <c r="K86" s="61"/>
      <c r="L86" s="59"/>
      <c r="M86" s="82"/>
      <c r="N86" s="83"/>
      <c r="O86" s="83"/>
      <c r="P86" s="171">
        <f>P87</f>
        <v>0</v>
      </c>
      <c r="Q86" s="83"/>
      <c r="R86" s="171">
        <f>R87</f>
        <v>1975.5547534000002</v>
      </c>
      <c r="S86" s="83"/>
      <c r="T86" s="172">
        <f>T87</f>
        <v>677.57650000000001</v>
      </c>
      <c r="AT86" s="21" t="s">
        <v>81</v>
      </c>
      <c r="AU86" s="21" t="s">
        <v>108</v>
      </c>
      <c r="BK86" s="173">
        <f>BK87</f>
        <v>0</v>
      </c>
    </row>
    <row r="87" spans="2:65" s="10" customFormat="1" ht="37.35" customHeight="1">
      <c r="B87" s="174"/>
      <c r="C87" s="175"/>
      <c r="D87" s="176" t="s">
        <v>81</v>
      </c>
      <c r="E87" s="177" t="s">
        <v>170</v>
      </c>
      <c r="F87" s="177" t="s">
        <v>171</v>
      </c>
      <c r="G87" s="175"/>
      <c r="H87" s="175"/>
      <c r="I87" s="178"/>
      <c r="J87" s="179">
        <f>BK87</f>
        <v>0</v>
      </c>
      <c r="K87" s="175"/>
      <c r="L87" s="180"/>
      <c r="M87" s="181"/>
      <c r="N87" s="182"/>
      <c r="O87" s="182"/>
      <c r="P87" s="183">
        <f>P88+P157+P163+P185+P198+P209+P216</f>
        <v>0</v>
      </c>
      <c r="Q87" s="182"/>
      <c r="R87" s="183">
        <f>R88+R157+R163+R185+R198+R209+R216</f>
        <v>1975.5547534000002</v>
      </c>
      <c r="S87" s="182"/>
      <c r="T87" s="184">
        <f>T88+T157+T163+T185+T198+T209+T216</f>
        <v>677.57650000000001</v>
      </c>
      <c r="AR87" s="185" t="s">
        <v>90</v>
      </c>
      <c r="AT87" s="186" t="s">
        <v>81</v>
      </c>
      <c r="AU87" s="186" t="s">
        <v>82</v>
      </c>
      <c r="AY87" s="185" t="s">
        <v>129</v>
      </c>
      <c r="BK87" s="187">
        <f>BK88+BK157+BK163+BK185+BK198+BK209+BK216</f>
        <v>0</v>
      </c>
    </row>
    <row r="88" spans="2:65" s="10" customFormat="1" ht="19.899999999999999" customHeight="1">
      <c r="B88" s="174"/>
      <c r="C88" s="175"/>
      <c r="D88" s="188" t="s">
        <v>81</v>
      </c>
      <c r="E88" s="189" t="s">
        <v>90</v>
      </c>
      <c r="F88" s="189" t="s">
        <v>172</v>
      </c>
      <c r="G88" s="175"/>
      <c r="H88" s="175"/>
      <c r="I88" s="178"/>
      <c r="J88" s="190">
        <f>BK88</f>
        <v>0</v>
      </c>
      <c r="K88" s="175"/>
      <c r="L88" s="180"/>
      <c r="M88" s="181"/>
      <c r="N88" s="182"/>
      <c r="O88" s="182"/>
      <c r="P88" s="183">
        <f>P89+SUM(P90:P141)</f>
        <v>0</v>
      </c>
      <c r="Q88" s="182"/>
      <c r="R88" s="183">
        <f>R89+SUM(R90:R141)</f>
        <v>28.121813999999997</v>
      </c>
      <c r="S88" s="182"/>
      <c r="T88" s="184">
        <f>T89+SUM(T90:T141)</f>
        <v>657.50149999999996</v>
      </c>
      <c r="AR88" s="185" t="s">
        <v>90</v>
      </c>
      <c r="AT88" s="186" t="s">
        <v>81</v>
      </c>
      <c r="AU88" s="186" t="s">
        <v>90</v>
      </c>
      <c r="AY88" s="185" t="s">
        <v>129</v>
      </c>
      <c r="BK88" s="187">
        <f>BK89+SUM(BK90:BK141)</f>
        <v>0</v>
      </c>
    </row>
    <row r="89" spans="2:65" s="1" customFormat="1" ht="31.5" customHeight="1">
      <c r="B89" s="39"/>
      <c r="C89" s="191" t="s">
        <v>90</v>
      </c>
      <c r="D89" s="191" t="s">
        <v>132</v>
      </c>
      <c r="E89" s="192" t="s">
        <v>173</v>
      </c>
      <c r="F89" s="193" t="s">
        <v>174</v>
      </c>
      <c r="G89" s="194" t="s">
        <v>175</v>
      </c>
      <c r="H89" s="195">
        <v>14</v>
      </c>
      <c r="I89" s="196"/>
      <c r="J89" s="197">
        <f>ROUND(I89*H89,2)</f>
        <v>0</v>
      </c>
      <c r="K89" s="193" t="s">
        <v>142</v>
      </c>
      <c r="L89" s="59"/>
      <c r="M89" s="198" t="s">
        <v>80</v>
      </c>
      <c r="N89" s="199" t="s">
        <v>52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1" t="s">
        <v>151</v>
      </c>
      <c r="AT89" s="21" t="s">
        <v>132</v>
      </c>
      <c r="AU89" s="21" t="s">
        <v>92</v>
      </c>
      <c r="AY89" s="21" t="s">
        <v>129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1" t="s">
        <v>90</v>
      </c>
      <c r="BK89" s="202">
        <f>ROUND(I89*H89,2)</f>
        <v>0</v>
      </c>
      <c r="BL89" s="21" t="s">
        <v>151</v>
      </c>
      <c r="BM89" s="21" t="s">
        <v>176</v>
      </c>
    </row>
    <row r="90" spans="2:65" s="1" customFormat="1" ht="27">
      <c r="B90" s="39"/>
      <c r="C90" s="61"/>
      <c r="D90" s="215" t="s">
        <v>177</v>
      </c>
      <c r="E90" s="61"/>
      <c r="F90" s="223" t="s">
        <v>178</v>
      </c>
      <c r="G90" s="61"/>
      <c r="H90" s="61"/>
      <c r="I90" s="161"/>
      <c r="J90" s="61"/>
      <c r="K90" s="61"/>
      <c r="L90" s="59"/>
      <c r="M90" s="224"/>
      <c r="N90" s="40"/>
      <c r="O90" s="40"/>
      <c r="P90" s="40"/>
      <c r="Q90" s="40"/>
      <c r="R90" s="40"/>
      <c r="S90" s="40"/>
      <c r="T90" s="76"/>
      <c r="AT90" s="21" t="s">
        <v>177</v>
      </c>
      <c r="AU90" s="21" t="s">
        <v>92</v>
      </c>
    </row>
    <row r="91" spans="2:65" s="11" customFormat="1" ht="13.5">
      <c r="B91" s="203"/>
      <c r="C91" s="204"/>
      <c r="D91" s="215" t="s">
        <v>144</v>
      </c>
      <c r="E91" s="216" t="s">
        <v>80</v>
      </c>
      <c r="F91" s="217" t="s">
        <v>179</v>
      </c>
      <c r="G91" s="204"/>
      <c r="H91" s="218">
        <v>9</v>
      </c>
      <c r="I91" s="209"/>
      <c r="J91" s="204"/>
      <c r="K91" s="204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144</v>
      </c>
      <c r="AU91" s="214" t="s">
        <v>92</v>
      </c>
      <c r="AV91" s="11" t="s">
        <v>92</v>
      </c>
      <c r="AW91" s="11" t="s">
        <v>44</v>
      </c>
      <c r="AX91" s="11" t="s">
        <v>82</v>
      </c>
      <c r="AY91" s="214" t="s">
        <v>129</v>
      </c>
    </row>
    <row r="92" spans="2:65" s="11" customFormat="1" ht="13.5">
      <c r="B92" s="203"/>
      <c r="C92" s="204"/>
      <c r="D92" s="205" t="s">
        <v>144</v>
      </c>
      <c r="E92" s="206" t="s">
        <v>80</v>
      </c>
      <c r="F92" s="207" t="s">
        <v>180</v>
      </c>
      <c r="G92" s="204"/>
      <c r="H92" s="208">
        <v>5</v>
      </c>
      <c r="I92" s="209"/>
      <c r="J92" s="204"/>
      <c r="K92" s="204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144</v>
      </c>
      <c r="AU92" s="214" t="s">
        <v>92</v>
      </c>
      <c r="AV92" s="11" t="s">
        <v>92</v>
      </c>
      <c r="AW92" s="11" t="s">
        <v>44</v>
      </c>
      <c r="AX92" s="11" t="s">
        <v>82</v>
      </c>
      <c r="AY92" s="214" t="s">
        <v>129</v>
      </c>
    </row>
    <row r="93" spans="2:65" s="1" customFormat="1" ht="31.5" customHeight="1">
      <c r="B93" s="39"/>
      <c r="C93" s="191" t="s">
        <v>92</v>
      </c>
      <c r="D93" s="191" t="s">
        <v>132</v>
      </c>
      <c r="E93" s="192" t="s">
        <v>181</v>
      </c>
      <c r="F93" s="193" t="s">
        <v>182</v>
      </c>
      <c r="G93" s="194" t="s">
        <v>175</v>
      </c>
      <c r="H93" s="195">
        <v>68</v>
      </c>
      <c r="I93" s="196"/>
      <c r="J93" s="197">
        <f>ROUND(I93*H93,2)</f>
        <v>0</v>
      </c>
      <c r="K93" s="193" t="s">
        <v>142</v>
      </c>
      <c r="L93" s="59"/>
      <c r="M93" s="198" t="s">
        <v>80</v>
      </c>
      <c r="N93" s="199" t="s">
        <v>52</v>
      </c>
      <c r="O93" s="40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1" t="s">
        <v>151</v>
      </c>
      <c r="AT93" s="21" t="s">
        <v>132</v>
      </c>
      <c r="AU93" s="21" t="s">
        <v>92</v>
      </c>
      <c r="AY93" s="21" t="s">
        <v>129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1" t="s">
        <v>90</v>
      </c>
      <c r="BK93" s="202">
        <f>ROUND(I93*H93,2)</f>
        <v>0</v>
      </c>
      <c r="BL93" s="21" t="s">
        <v>151</v>
      </c>
      <c r="BM93" s="21" t="s">
        <v>183</v>
      </c>
    </row>
    <row r="94" spans="2:65" s="11" customFormat="1" ht="13.5">
      <c r="B94" s="203"/>
      <c r="C94" s="204"/>
      <c r="D94" s="205" t="s">
        <v>144</v>
      </c>
      <c r="E94" s="206" t="s">
        <v>80</v>
      </c>
      <c r="F94" s="207" t="s">
        <v>184</v>
      </c>
      <c r="G94" s="204"/>
      <c r="H94" s="208">
        <v>68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144</v>
      </c>
      <c r="AU94" s="214" t="s">
        <v>92</v>
      </c>
      <c r="AV94" s="11" t="s">
        <v>92</v>
      </c>
      <c r="AW94" s="11" t="s">
        <v>44</v>
      </c>
      <c r="AX94" s="11" t="s">
        <v>82</v>
      </c>
      <c r="AY94" s="214" t="s">
        <v>129</v>
      </c>
    </row>
    <row r="95" spans="2:65" s="1" customFormat="1" ht="31.5" customHeight="1">
      <c r="B95" s="39"/>
      <c r="C95" s="191" t="s">
        <v>146</v>
      </c>
      <c r="D95" s="191" t="s">
        <v>132</v>
      </c>
      <c r="E95" s="192" t="s">
        <v>185</v>
      </c>
      <c r="F95" s="193" t="s">
        <v>186</v>
      </c>
      <c r="G95" s="194" t="s">
        <v>175</v>
      </c>
      <c r="H95" s="195">
        <v>5.0999999999999996</v>
      </c>
      <c r="I95" s="196"/>
      <c r="J95" s="197">
        <f>ROUND(I95*H95,2)</f>
        <v>0</v>
      </c>
      <c r="K95" s="193" t="s">
        <v>142</v>
      </c>
      <c r="L95" s="59"/>
      <c r="M95" s="198" t="s">
        <v>80</v>
      </c>
      <c r="N95" s="199" t="s">
        <v>52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1</v>
      </c>
      <c r="T95" s="201">
        <f>S95*H95</f>
        <v>5.0999999999999996</v>
      </c>
      <c r="AR95" s="21" t="s">
        <v>151</v>
      </c>
      <c r="AT95" s="21" t="s">
        <v>132</v>
      </c>
      <c r="AU95" s="21" t="s">
        <v>92</v>
      </c>
      <c r="AY95" s="21" t="s">
        <v>129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1" t="s">
        <v>90</v>
      </c>
      <c r="BK95" s="202">
        <f>ROUND(I95*H95,2)</f>
        <v>0</v>
      </c>
      <c r="BL95" s="21" t="s">
        <v>151</v>
      </c>
      <c r="BM95" s="21" t="s">
        <v>187</v>
      </c>
    </row>
    <row r="96" spans="2:65" s="11" customFormat="1" ht="13.5">
      <c r="B96" s="203"/>
      <c r="C96" s="204"/>
      <c r="D96" s="215" t="s">
        <v>144</v>
      </c>
      <c r="E96" s="216" t="s">
        <v>80</v>
      </c>
      <c r="F96" s="217" t="s">
        <v>188</v>
      </c>
      <c r="G96" s="204"/>
      <c r="H96" s="218">
        <v>3.5</v>
      </c>
      <c r="I96" s="209"/>
      <c r="J96" s="204"/>
      <c r="K96" s="204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144</v>
      </c>
      <c r="AU96" s="214" t="s">
        <v>92</v>
      </c>
      <c r="AV96" s="11" t="s">
        <v>92</v>
      </c>
      <c r="AW96" s="11" t="s">
        <v>44</v>
      </c>
      <c r="AX96" s="11" t="s">
        <v>82</v>
      </c>
      <c r="AY96" s="214" t="s">
        <v>129</v>
      </c>
    </row>
    <row r="97" spans="2:65" s="11" customFormat="1" ht="13.5">
      <c r="B97" s="203"/>
      <c r="C97" s="204"/>
      <c r="D97" s="205" t="s">
        <v>144</v>
      </c>
      <c r="E97" s="206" t="s">
        <v>80</v>
      </c>
      <c r="F97" s="207" t="s">
        <v>189</v>
      </c>
      <c r="G97" s="204"/>
      <c r="H97" s="208">
        <v>1.6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144</v>
      </c>
      <c r="AU97" s="214" t="s">
        <v>92</v>
      </c>
      <c r="AV97" s="11" t="s">
        <v>92</v>
      </c>
      <c r="AW97" s="11" t="s">
        <v>44</v>
      </c>
      <c r="AX97" s="11" t="s">
        <v>82</v>
      </c>
      <c r="AY97" s="214" t="s">
        <v>129</v>
      </c>
    </row>
    <row r="98" spans="2:65" s="1" customFormat="1" ht="31.5" customHeight="1">
      <c r="B98" s="39"/>
      <c r="C98" s="191" t="s">
        <v>151</v>
      </c>
      <c r="D98" s="191" t="s">
        <v>132</v>
      </c>
      <c r="E98" s="192" t="s">
        <v>190</v>
      </c>
      <c r="F98" s="193" t="s">
        <v>191</v>
      </c>
      <c r="G98" s="194" t="s">
        <v>175</v>
      </c>
      <c r="H98" s="195">
        <v>32.200000000000003</v>
      </c>
      <c r="I98" s="196"/>
      <c r="J98" s="197">
        <f>ROUND(I98*H98,2)</f>
        <v>0</v>
      </c>
      <c r="K98" s="193" t="s">
        <v>142</v>
      </c>
      <c r="L98" s="59"/>
      <c r="M98" s="198" t="s">
        <v>80</v>
      </c>
      <c r="N98" s="199" t="s">
        <v>52</v>
      </c>
      <c r="O98" s="40"/>
      <c r="P98" s="200">
        <f>O98*H98</f>
        <v>0</v>
      </c>
      <c r="Q98" s="200">
        <v>0</v>
      </c>
      <c r="R98" s="200">
        <f>Q98*H98</f>
        <v>0</v>
      </c>
      <c r="S98" s="200">
        <v>1</v>
      </c>
      <c r="T98" s="201">
        <f>S98*H98</f>
        <v>32.200000000000003</v>
      </c>
      <c r="AR98" s="21" t="s">
        <v>151</v>
      </c>
      <c r="AT98" s="21" t="s">
        <v>132</v>
      </c>
      <c r="AU98" s="21" t="s">
        <v>92</v>
      </c>
      <c r="AY98" s="21" t="s">
        <v>129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1" t="s">
        <v>90</v>
      </c>
      <c r="BK98" s="202">
        <f>ROUND(I98*H98,2)</f>
        <v>0</v>
      </c>
      <c r="BL98" s="21" t="s">
        <v>151</v>
      </c>
      <c r="BM98" s="21" t="s">
        <v>192</v>
      </c>
    </row>
    <row r="99" spans="2:65" s="11" customFormat="1" ht="13.5">
      <c r="B99" s="203"/>
      <c r="C99" s="204"/>
      <c r="D99" s="205" t="s">
        <v>144</v>
      </c>
      <c r="E99" s="206" t="s">
        <v>80</v>
      </c>
      <c r="F99" s="207" t="s">
        <v>193</v>
      </c>
      <c r="G99" s="204"/>
      <c r="H99" s="208">
        <v>32.200000000000003</v>
      </c>
      <c r="I99" s="209"/>
      <c r="J99" s="204"/>
      <c r="K99" s="204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144</v>
      </c>
      <c r="AU99" s="214" t="s">
        <v>92</v>
      </c>
      <c r="AV99" s="11" t="s">
        <v>92</v>
      </c>
      <c r="AW99" s="11" t="s">
        <v>44</v>
      </c>
      <c r="AX99" s="11" t="s">
        <v>82</v>
      </c>
      <c r="AY99" s="214" t="s">
        <v>129</v>
      </c>
    </row>
    <row r="100" spans="2:65" s="1" customFormat="1" ht="31.5" customHeight="1">
      <c r="B100" s="39"/>
      <c r="C100" s="191" t="s">
        <v>128</v>
      </c>
      <c r="D100" s="191" t="s">
        <v>132</v>
      </c>
      <c r="E100" s="192" t="s">
        <v>194</v>
      </c>
      <c r="F100" s="193" t="s">
        <v>195</v>
      </c>
      <c r="G100" s="194" t="s">
        <v>175</v>
      </c>
      <c r="H100" s="195">
        <v>10</v>
      </c>
      <c r="I100" s="196"/>
      <c r="J100" s="197">
        <f>ROUND(I100*H100,2)</f>
        <v>0</v>
      </c>
      <c r="K100" s="193" t="s">
        <v>142</v>
      </c>
      <c r="L100" s="59"/>
      <c r="M100" s="198" t="s">
        <v>80</v>
      </c>
      <c r="N100" s="199" t="s">
        <v>52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-1</v>
      </c>
      <c r="T100" s="201">
        <f>S100*H100</f>
        <v>-10</v>
      </c>
      <c r="AR100" s="21" t="s">
        <v>151</v>
      </c>
      <c r="AT100" s="21" t="s">
        <v>132</v>
      </c>
      <c r="AU100" s="21" t="s">
        <v>92</v>
      </c>
      <c r="AY100" s="21" t="s">
        <v>129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1" t="s">
        <v>90</v>
      </c>
      <c r="BK100" s="202">
        <f>ROUND(I100*H100,2)</f>
        <v>0</v>
      </c>
      <c r="BL100" s="21" t="s">
        <v>151</v>
      </c>
      <c r="BM100" s="21" t="s">
        <v>196</v>
      </c>
    </row>
    <row r="101" spans="2:65" s="11" customFormat="1" ht="13.5">
      <c r="B101" s="203"/>
      <c r="C101" s="204"/>
      <c r="D101" s="205" t="s">
        <v>144</v>
      </c>
      <c r="E101" s="206" t="s">
        <v>80</v>
      </c>
      <c r="F101" s="207" t="s">
        <v>197</v>
      </c>
      <c r="G101" s="204"/>
      <c r="H101" s="208">
        <v>10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144</v>
      </c>
      <c r="AU101" s="214" t="s">
        <v>92</v>
      </c>
      <c r="AV101" s="11" t="s">
        <v>92</v>
      </c>
      <c r="AW101" s="11" t="s">
        <v>44</v>
      </c>
      <c r="AX101" s="11" t="s">
        <v>82</v>
      </c>
      <c r="AY101" s="214" t="s">
        <v>129</v>
      </c>
    </row>
    <row r="102" spans="2:65" s="1" customFormat="1" ht="44.25" customHeight="1">
      <c r="B102" s="39"/>
      <c r="C102" s="191" t="s">
        <v>198</v>
      </c>
      <c r="D102" s="191" t="s">
        <v>132</v>
      </c>
      <c r="E102" s="192" t="s">
        <v>199</v>
      </c>
      <c r="F102" s="193" t="s">
        <v>200</v>
      </c>
      <c r="G102" s="194" t="s">
        <v>175</v>
      </c>
      <c r="H102" s="195">
        <v>657.50199999999995</v>
      </c>
      <c r="I102" s="196"/>
      <c r="J102" s="197">
        <f>ROUND(I102*H102,2)</f>
        <v>0</v>
      </c>
      <c r="K102" s="193" t="s">
        <v>142</v>
      </c>
      <c r="L102" s="59"/>
      <c r="M102" s="198" t="s">
        <v>80</v>
      </c>
      <c r="N102" s="199" t="s">
        <v>52</v>
      </c>
      <c r="O102" s="40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1" t="s">
        <v>151</v>
      </c>
      <c r="AT102" s="21" t="s">
        <v>132</v>
      </c>
      <c r="AU102" s="21" t="s">
        <v>92</v>
      </c>
      <c r="AY102" s="21" t="s">
        <v>129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1" t="s">
        <v>90</v>
      </c>
      <c r="BK102" s="202">
        <f>ROUND(I102*H102,2)</f>
        <v>0</v>
      </c>
      <c r="BL102" s="21" t="s">
        <v>151</v>
      </c>
      <c r="BM102" s="21" t="s">
        <v>201</v>
      </c>
    </row>
    <row r="103" spans="2:65" s="1" customFormat="1" ht="27">
      <c r="B103" s="39"/>
      <c r="C103" s="61"/>
      <c r="D103" s="205" t="s">
        <v>177</v>
      </c>
      <c r="E103" s="61"/>
      <c r="F103" s="225" t="s">
        <v>202</v>
      </c>
      <c r="G103" s="61"/>
      <c r="H103" s="61"/>
      <c r="I103" s="161"/>
      <c r="J103" s="61"/>
      <c r="K103" s="61"/>
      <c r="L103" s="59"/>
      <c r="M103" s="224"/>
      <c r="N103" s="40"/>
      <c r="O103" s="40"/>
      <c r="P103" s="40"/>
      <c r="Q103" s="40"/>
      <c r="R103" s="40"/>
      <c r="S103" s="40"/>
      <c r="T103" s="76"/>
      <c r="AT103" s="21" t="s">
        <v>177</v>
      </c>
      <c r="AU103" s="21" t="s">
        <v>92</v>
      </c>
    </row>
    <row r="104" spans="2:65" s="1" customFormat="1" ht="31.5" customHeight="1">
      <c r="B104" s="39"/>
      <c r="C104" s="191" t="s">
        <v>203</v>
      </c>
      <c r="D104" s="191" t="s">
        <v>132</v>
      </c>
      <c r="E104" s="192" t="s">
        <v>204</v>
      </c>
      <c r="F104" s="193" t="s">
        <v>205</v>
      </c>
      <c r="G104" s="194" t="s">
        <v>206</v>
      </c>
      <c r="H104" s="195">
        <v>6475.02</v>
      </c>
      <c r="I104" s="196"/>
      <c r="J104" s="197">
        <f>ROUND(I104*H104,2)</f>
        <v>0</v>
      </c>
      <c r="K104" s="193" t="s">
        <v>142</v>
      </c>
      <c r="L104" s="59"/>
      <c r="M104" s="198" t="s">
        <v>80</v>
      </c>
      <c r="N104" s="199" t="s">
        <v>52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1" t="s">
        <v>151</v>
      </c>
      <c r="AT104" s="21" t="s">
        <v>132</v>
      </c>
      <c r="AU104" s="21" t="s">
        <v>92</v>
      </c>
      <c r="AY104" s="21" t="s">
        <v>129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1" t="s">
        <v>90</v>
      </c>
      <c r="BK104" s="202">
        <f>ROUND(I104*H104,2)</f>
        <v>0</v>
      </c>
      <c r="BL104" s="21" t="s">
        <v>151</v>
      </c>
      <c r="BM104" s="21" t="s">
        <v>207</v>
      </c>
    </row>
    <row r="105" spans="2:65" s="1" customFormat="1" ht="40.5">
      <c r="B105" s="39"/>
      <c r="C105" s="61"/>
      <c r="D105" s="215" t="s">
        <v>177</v>
      </c>
      <c r="E105" s="61"/>
      <c r="F105" s="223" t="s">
        <v>208</v>
      </c>
      <c r="G105" s="61"/>
      <c r="H105" s="61"/>
      <c r="I105" s="161"/>
      <c r="J105" s="61"/>
      <c r="K105" s="61"/>
      <c r="L105" s="59"/>
      <c r="M105" s="224"/>
      <c r="N105" s="40"/>
      <c r="O105" s="40"/>
      <c r="P105" s="40"/>
      <c r="Q105" s="40"/>
      <c r="R105" s="40"/>
      <c r="S105" s="40"/>
      <c r="T105" s="76"/>
      <c r="AT105" s="21" t="s">
        <v>177</v>
      </c>
      <c r="AU105" s="21" t="s">
        <v>92</v>
      </c>
    </row>
    <row r="106" spans="2:65" s="11" customFormat="1" ht="13.5">
      <c r="B106" s="203"/>
      <c r="C106" s="204"/>
      <c r="D106" s="215" t="s">
        <v>144</v>
      </c>
      <c r="E106" s="216" t="s">
        <v>80</v>
      </c>
      <c r="F106" s="217" t="s">
        <v>209</v>
      </c>
      <c r="G106" s="204"/>
      <c r="H106" s="218">
        <v>657.50199999999995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144</v>
      </c>
      <c r="AU106" s="214" t="s">
        <v>92</v>
      </c>
      <c r="AV106" s="11" t="s">
        <v>92</v>
      </c>
      <c r="AW106" s="11" t="s">
        <v>44</v>
      </c>
      <c r="AX106" s="11" t="s">
        <v>82</v>
      </c>
      <c r="AY106" s="214" t="s">
        <v>129</v>
      </c>
    </row>
    <row r="107" spans="2:65" s="11" customFormat="1" ht="13.5">
      <c r="B107" s="203"/>
      <c r="C107" s="204"/>
      <c r="D107" s="215" t="s">
        <v>144</v>
      </c>
      <c r="E107" s="216" t="s">
        <v>80</v>
      </c>
      <c r="F107" s="217" t="s">
        <v>210</v>
      </c>
      <c r="G107" s="204"/>
      <c r="H107" s="218">
        <v>-10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144</v>
      </c>
      <c r="AU107" s="214" t="s">
        <v>92</v>
      </c>
      <c r="AV107" s="11" t="s">
        <v>92</v>
      </c>
      <c r="AW107" s="11" t="s">
        <v>44</v>
      </c>
      <c r="AX107" s="11" t="s">
        <v>82</v>
      </c>
      <c r="AY107" s="214" t="s">
        <v>129</v>
      </c>
    </row>
    <row r="108" spans="2:65" s="11" customFormat="1" ht="13.5">
      <c r="B108" s="203"/>
      <c r="C108" s="204"/>
      <c r="D108" s="205" t="s">
        <v>144</v>
      </c>
      <c r="E108" s="204"/>
      <c r="F108" s="207" t="s">
        <v>211</v>
      </c>
      <c r="G108" s="204"/>
      <c r="H108" s="208">
        <v>6475.02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144</v>
      </c>
      <c r="AU108" s="214" t="s">
        <v>92</v>
      </c>
      <c r="AV108" s="11" t="s">
        <v>92</v>
      </c>
      <c r="AW108" s="11" t="s">
        <v>6</v>
      </c>
      <c r="AX108" s="11" t="s">
        <v>90</v>
      </c>
      <c r="AY108" s="214" t="s">
        <v>129</v>
      </c>
    </row>
    <row r="109" spans="2:65" s="1" customFormat="1" ht="57" customHeight="1">
      <c r="B109" s="39"/>
      <c r="C109" s="191" t="s">
        <v>212</v>
      </c>
      <c r="D109" s="191" t="s">
        <v>132</v>
      </c>
      <c r="E109" s="192" t="s">
        <v>213</v>
      </c>
      <c r="F109" s="193" t="s">
        <v>214</v>
      </c>
      <c r="G109" s="194" t="s">
        <v>175</v>
      </c>
      <c r="H109" s="195">
        <v>25</v>
      </c>
      <c r="I109" s="196"/>
      <c r="J109" s="197">
        <f>ROUND(I109*H109,2)</f>
        <v>0</v>
      </c>
      <c r="K109" s="193" t="s">
        <v>142</v>
      </c>
      <c r="L109" s="59"/>
      <c r="M109" s="198" t="s">
        <v>80</v>
      </c>
      <c r="N109" s="199" t="s">
        <v>52</v>
      </c>
      <c r="O109" s="40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1" t="s">
        <v>151</v>
      </c>
      <c r="AT109" s="21" t="s">
        <v>132</v>
      </c>
      <c r="AU109" s="21" t="s">
        <v>92</v>
      </c>
      <c r="AY109" s="21" t="s">
        <v>129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1" t="s">
        <v>90</v>
      </c>
      <c r="BK109" s="202">
        <f>ROUND(I109*H109,2)</f>
        <v>0</v>
      </c>
      <c r="BL109" s="21" t="s">
        <v>151</v>
      </c>
      <c r="BM109" s="21" t="s">
        <v>215</v>
      </c>
    </row>
    <row r="110" spans="2:65" s="11" customFormat="1" ht="13.5">
      <c r="B110" s="203"/>
      <c r="C110" s="204"/>
      <c r="D110" s="205" t="s">
        <v>144</v>
      </c>
      <c r="E110" s="206" t="s">
        <v>80</v>
      </c>
      <c r="F110" s="207" t="s">
        <v>216</v>
      </c>
      <c r="G110" s="204"/>
      <c r="H110" s="208">
        <v>25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144</v>
      </c>
      <c r="AU110" s="214" t="s">
        <v>92</v>
      </c>
      <c r="AV110" s="11" t="s">
        <v>92</v>
      </c>
      <c r="AW110" s="11" t="s">
        <v>44</v>
      </c>
      <c r="AX110" s="11" t="s">
        <v>82</v>
      </c>
      <c r="AY110" s="214" t="s">
        <v>129</v>
      </c>
    </row>
    <row r="111" spans="2:65" s="1" customFormat="1" ht="22.5" customHeight="1">
      <c r="B111" s="39"/>
      <c r="C111" s="226" t="s">
        <v>217</v>
      </c>
      <c r="D111" s="226" t="s">
        <v>218</v>
      </c>
      <c r="E111" s="227" t="s">
        <v>219</v>
      </c>
      <c r="F111" s="228" t="s">
        <v>220</v>
      </c>
      <c r="G111" s="229" t="s">
        <v>221</v>
      </c>
      <c r="H111" s="230">
        <v>25.5</v>
      </c>
      <c r="I111" s="231"/>
      <c r="J111" s="232">
        <f>ROUND(I111*H111,2)</f>
        <v>0</v>
      </c>
      <c r="K111" s="228" t="s">
        <v>142</v>
      </c>
      <c r="L111" s="233"/>
      <c r="M111" s="234" t="s">
        <v>80</v>
      </c>
      <c r="N111" s="235" t="s">
        <v>52</v>
      </c>
      <c r="O111" s="40"/>
      <c r="P111" s="200">
        <f>O111*H111</f>
        <v>0</v>
      </c>
      <c r="Q111" s="200">
        <v>1</v>
      </c>
      <c r="R111" s="200">
        <f>Q111*H111</f>
        <v>25.5</v>
      </c>
      <c r="S111" s="200">
        <v>0</v>
      </c>
      <c r="T111" s="201">
        <f>S111*H111</f>
        <v>0</v>
      </c>
      <c r="AR111" s="21" t="s">
        <v>212</v>
      </c>
      <c r="AT111" s="21" t="s">
        <v>218</v>
      </c>
      <c r="AU111" s="21" t="s">
        <v>92</v>
      </c>
      <c r="AY111" s="21" t="s">
        <v>129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1" t="s">
        <v>90</v>
      </c>
      <c r="BK111" s="202">
        <f>ROUND(I111*H111,2)</f>
        <v>0</v>
      </c>
      <c r="BL111" s="21" t="s">
        <v>151</v>
      </c>
      <c r="BM111" s="21" t="s">
        <v>222</v>
      </c>
    </row>
    <row r="112" spans="2:65" s="11" customFormat="1" ht="13.5">
      <c r="B112" s="203"/>
      <c r="C112" s="204"/>
      <c r="D112" s="205" t="s">
        <v>144</v>
      </c>
      <c r="E112" s="206" t="s">
        <v>80</v>
      </c>
      <c r="F112" s="207" t="s">
        <v>223</v>
      </c>
      <c r="G112" s="204"/>
      <c r="H112" s="208">
        <v>25.5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144</v>
      </c>
      <c r="AU112" s="214" t="s">
        <v>92</v>
      </c>
      <c r="AV112" s="11" t="s">
        <v>92</v>
      </c>
      <c r="AW112" s="11" t="s">
        <v>44</v>
      </c>
      <c r="AX112" s="11" t="s">
        <v>82</v>
      </c>
      <c r="AY112" s="214" t="s">
        <v>129</v>
      </c>
    </row>
    <row r="113" spans="2:65" s="1" customFormat="1" ht="22.5" customHeight="1">
      <c r="B113" s="39"/>
      <c r="C113" s="191" t="s">
        <v>224</v>
      </c>
      <c r="D113" s="191" t="s">
        <v>132</v>
      </c>
      <c r="E113" s="192" t="s">
        <v>225</v>
      </c>
      <c r="F113" s="193" t="s">
        <v>226</v>
      </c>
      <c r="G113" s="194" t="s">
        <v>206</v>
      </c>
      <c r="H113" s="195">
        <v>6686.5</v>
      </c>
      <c r="I113" s="196"/>
      <c r="J113" s="197">
        <f>ROUND(I113*H113,2)</f>
        <v>0</v>
      </c>
      <c r="K113" s="193" t="s">
        <v>142</v>
      </c>
      <c r="L113" s="59"/>
      <c r="M113" s="198" t="s">
        <v>80</v>
      </c>
      <c r="N113" s="199" t="s">
        <v>52</v>
      </c>
      <c r="O113" s="40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1" t="s">
        <v>151</v>
      </c>
      <c r="AT113" s="21" t="s">
        <v>132</v>
      </c>
      <c r="AU113" s="21" t="s">
        <v>92</v>
      </c>
      <c r="AY113" s="21" t="s">
        <v>129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1" t="s">
        <v>90</v>
      </c>
      <c r="BK113" s="202">
        <f>ROUND(I113*H113,2)</f>
        <v>0</v>
      </c>
      <c r="BL113" s="21" t="s">
        <v>151</v>
      </c>
      <c r="BM113" s="21" t="s">
        <v>227</v>
      </c>
    </row>
    <row r="114" spans="2:65" s="11" customFormat="1" ht="13.5">
      <c r="B114" s="203"/>
      <c r="C114" s="204"/>
      <c r="D114" s="215" t="s">
        <v>144</v>
      </c>
      <c r="E114" s="216" t="s">
        <v>80</v>
      </c>
      <c r="F114" s="217" t="s">
        <v>228</v>
      </c>
      <c r="G114" s="204"/>
      <c r="H114" s="218">
        <v>5775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144</v>
      </c>
      <c r="AU114" s="214" t="s">
        <v>92</v>
      </c>
      <c r="AV114" s="11" t="s">
        <v>92</v>
      </c>
      <c r="AW114" s="11" t="s">
        <v>44</v>
      </c>
      <c r="AX114" s="11" t="s">
        <v>82</v>
      </c>
      <c r="AY114" s="214" t="s">
        <v>129</v>
      </c>
    </row>
    <row r="115" spans="2:65" s="11" customFormat="1" ht="13.5">
      <c r="B115" s="203"/>
      <c r="C115" s="204"/>
      <c r="D115" s="215" t="s">
        <v>144</v>
      </c>
      <c r="E115" s="216" t="s">
        <v>80</v>
      </c>
      <c r="F115" s="217" t="s">
        <v>229</v>
      </c>
      <c r="G115" s="204"/>
      <c r="H115" s="218">
        <v>260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144</v>
      </c>
      <c r="AU115" s="214" t="s">
        <v>92</v>
      </c>
      <c r="AV115" s="11" t="s">
        <v>92</v>
      </c>
      <c r="AW115" s="11" t="s">
        <v>44</v>
      </c>
      <c r="AX115" s="11" t="s">
        <v>82</v>
      </c>
      <c r="AY115" s="214" t="s">
        <v>129</v>
      </c>
    </row>
    <row r="116" spans="2:65" s="11" customFormat="1" ht="13.5">
      <c r="B116" s="203"/>
      <c r="C116" s="204"/>
      <c r="D116" s="215" t="s">
        <v>144</v>
      </c>
      <c r="E116" s="216" t="s">
        <v>80</v>
      </c>
      <c r="F116" s="217" t="s">
        <v>230</v>
      </c>
      <c r="G116" s="204"/>
      <c r="H116" s="218">
        <v>118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144</v>
      </c>
      <c r="AU116" s="214" t="s">
        <v>92</v>
      </c>
      <c r="AV116" s="11" t="s">
        <v>92</v>
      </c>
      <c r="AW116" s="11" t="s">
        <v>44</v>
      </c>
      <c r="AX116" s="11" t="s">
        <v>82</v>
      </c>
      <c r="AY116" s="214" t="s">
        <v>129</v>
      </c>
    </row>
    <row r="117" spans="2:65" s="11" customFormat="1" ht="13.5">
      <c r="B117" s="203"/>
      <c r="C117" s="204"/>
      <c r="D117" s="215" t="s">
        <v>144</v>
      </c>
      <c r="E117" s="216" t="s">
        <v>80</v>
      </c>
      <c r="F117" s="217" t="s">
        <v>231</v>
      </c>
      <c r="G117" s="204"/>
      <c r="H117" s="218">
        <v>28.5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144</v>
      </c>
      <c r="AU117" s="214" t="s">
        <v>92</v>
      </c>
      <c r="AV117" s="11" t="s">
        <v>92</v>
      </c>
      <c r="AW117" s="11" t="s">
        <v>44</v>
      </c>
      <c r="AX117" s="11" t="s">
        <v>82</v>
      </c>
      <c r="AY117" s="214" t="s">
        <v>129</v>
      </c>
    </row>
    <row r="118" spans="2:65" s="11" customFormat="1" ht="13.5">
      <c r="B118" s="203"/>
      <c r="C118" s="204"/>
      <c r="D118" s="205" t="s">
        <v>144</v>
      </c>
      <c r="E118" s="206" t="s">
        <v>80</v>
      </c>
      <c r="F118" s="207" t="s">
        <v>232</v>
      </c>
      <c r="G118" s="204"/>
      <c r="H118" s="208">
        <v>505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144</v>
      </c>
      <c r="AU118" s="214" t="s">
        <v>92</v>
      </c>
      <c r="AV118" s="11" t="s">
        <v>92</v>
      </c>
      <c r="AW118" s="11" t="s">
        <v>44</v>
      </c>
      <c r="AX118" s="11" t="s">
        <v>82</v>
      </c>
      <c r="AY118" s="214" t="s">
        <v>129</v>
      </c>
    </row>
    <row r="119" spans="2:65" s="1" customFormat="1" ht="31.5" customHeight="1">
      <c r="B119" s="39"/>
      <c r="C119" s="191" t="s">
        <v>233</v>
      </c>
      <c r="D119" s="191" t="s">
        <v>132</v>
      </c>
      <c r="E119" s="192" t="s">
        <v>234</v>
      </c>
      <c r="F119" s="193" t="s">
        <v>235</v>
      </c>
      <c r="G119" s="194" t="s">
        <v>175</v>
      </c>
      <c r="H119" s="195">
        <v>1.6</v>
      </c>
      <c r="I119" s="196"/>
      <c r="J119" s="197">
        <f>ROUND(I119*H119,2)</f>
        <v>0</v>
      </c>
      <c r="K119" s="193" t="s">
        <v>142</v>
      </c>
      <c r="L119" s="59"/>
      <c r="M119" s="198" t="s">
        <v>80</v>
      </c>
      <c r="N119" s="199" t="s">
        <v>52</v>
      </c>
      <c r="O119" s="40"/>
      <c r="P119" s="200">
        <f>O119*H119</f>
        <v>0</v>
      </c>
      <c r="Q119" s="200">
        <v>1.63</v>
      </c>
      <c r="R119" s="200">
        <f>Q119*H119</f>
        <v>2.6080000000000001</v>
      </c>
      <c r="S119" s="200">
        <v>0</v>
      </c>
      <c r="T119" s="201">
        <f>S119*H119</f>
        <v>0</v>
      </c>
      <c r="AR119" s="21" t="s">
        <v>151</v>
      </c>
      <c r="AT119" s="21" t="s">
        <v>132</v>
      </c>
      <c r="AU119" s="21" t="s">
        <v>92</v>
      </c>
      <c r="AY119" s="21" t="s">
        <v>129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1" t="s">
        <v>90</v>
      </c>
      <c r="BK119" s="202">
        <f>ROUND(I119*H119,2)</f>
        <v>0</v>
      </c>
      <c r="BL119" s="21" t="s">
        <v>151</v>
      </c>
      <c r="BM119" s="21" t="s">
        <v>236</v>
      </c>
    </row>
    <row r="120" spans="2:65" s="1" customFormat="1" ht="27">
      <c r="B120" s="39"/>
      <c r="C120" s="61"/>
      <c r="D120" s="215" t="s">
        <v>177</v>
      </c>
      <c r="E120" s="61"/>
      <c r="F120" s="223" t="s">
        <v>237</v>
      </c>
      <c r="G120" s="61"/>
      <c r="H120" s="61"/>
      <c r="I120" s="161"/>
      <c r="J120" s="61"/>
      <c r="K120" s="61"/>
      <c r="L120" s="59"/>
      <c r="M120" s="224"/>
      <c r="N120" s="40"/>
      <c r="O120" s="40"/>
      <c r="P120" s="40"/>
      <c r="Q120" s="40"/>
      <c r="R120" s="40"/>
      <c r="S120" s="40"/>
      <c r="T120" s="76"/>
      <c r="AT120" s="21" t="s">
        <v>177</v>
      </c>
      <c r="AU120" s="21" t="s">
        <v>92</v>
      </c>
    </row>
    <row r="121" spans="2:65" s="11" customFormat="1" ht="13.5">
      <c r="B121" s="203"/>
      <c r="C121" s="204"/>
      <c r="D121" s="205" t="s">
        <v>144</v>
      </c>
      <c r="E121" s="206" t="s">
        <v>80</v>
      </c>
      <c r="F121" s="207" t="s">
        <v>189</v>
      </c>
      <c r="G121" s="204"/>
      <c r="H121" s="208">
        <v>1.6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144</v>
      </c>
      <c r="AU121" s="214" t="s">
        <v>92</v>
      </c>
      <c r="AV121" s="11" t="s">
        <v>92</v>
      </c>
      <c r="AW121" s="11" t="s">
        <v>44</v>
      </c>
      <c r="AX121" s="11" t="s">
        <v>82</v>
      </c>
      <c r="AY121" s="214" t="s">
        <v>129</v>
      </c>
    </row>
    <row r="122" spans="2:65" s="1" customFormat="1" ht="31.5" customHeight="1">
      <c r="B122" s="39"/>
      <c r="C122" s="191" t="s">
        <v>238</v>
      </c>
      <c r="D122" s="191" t="s">
        <v>132</v>
      </c>
      <c r="E122" s="192" t="s">
        <v>239</v>
      </c>
      <c r="F122" s="193" t="s">
        <v>240</v>
      </c>
      <c r="G122" s="194" t="s">
        <v>206</v>
      </c>
      <c r="H122" s="195">
        <v>21.2</v>
      </c>
      <c r="I122" s="196"/>
      <c r="J122" s="197">
        <f>ROUND(I122*H122,2)</f>
        <v>0</v>
      </c>
      <c r="K122" s="193" t="s">
        <v>142</v>
      </c>
      <c r="L122" s="59"/>
      <c r="M122" s="198" t="s">
        <v>80</v>
      </c>
      <c r="N122" s="199" t="s">
        <v>52</v>
      </c>
      <c r="O122" s="40"/>
      <c r="P122" s="200">
        <f>O122*H122</f>
        <v>0</v>
      </c>
      <c r="Q122" s="200">
        <v>1.7000000000000001E-4</v>
      </c>
      <c r="R122" s="200">
        <f>Q122*H122</f>
        <v>3.604E-3</v>
      </c>
      <c r="S122" s="200">
        <v>0</v>
      </c>
      <c r="T122" s="201">
        <f>S122*H122</f>
        <v>0</v>
      </c>
      <c r="AR122" s="21" t="s">
        <v>151</v>
      </c>
      <c r="AT122" s="21" t="s">
        <v>132</v>
      </c>
      <c r="AU122" s="21" t="s">
        <v>92</v>
      </c>
      <c r="AY122" s="21" t="s">
        <v>129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1" t="s">
        <v>90</v>
      </c>
      <c r="BK122" s="202">
        <f>ROUND(I122*H122,2)</f>
        <v>0</v>
      </c>
      <c r="BL122" s="21" t="s">
        <v>151</v>
      </c>
      <c r="BM122" s="21" t="s">
        <v>241</v>
      </c>
    </row>
    <row r="123" spans="2:65" s="11" customFormat="1" ht="13.5">
      <c r="B123" s="203"/>
      <c r="C123" s="204"/>
      <c r="D123" s="205" t="s">
        <v>144</v>
      </c>
      <c r="E123" s="206" t="s">
        <v>80</v>
      </c>
      <c r="F123" s="207" t="s">
        <v>242</v>
      </c>
      <c r="G123" s="204"/>
      <c r="H123" s="208">
        <v>21.2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144</v>
      </c>
      <c r="AU123" s="214" t="s">
        <v>92</v>
      </c>
      <c r="AV123" s="11" t="s">
        <v>92</v>
      </c>
      <c r="AW123" s="11" t="s">
        <v>44</v>
      </c>
      <c r="AX123" s="11" t="s">
        <v>82</v>
      </c>
      <c r="AY123" s="214" t="s">
        <v>129</v>
      </c>
    </row>
    <row r="124" spans="2:65" s="1" customFormat="1" ht="22.5" customHeight="1">
      <c r="B124" s="39"/>
      <c r="C124" s="226" t="s">
        <v>243</v>
      </c>
      <c r="D124" s="226" t="s">
        <v>218</v>
      </c>
      <c r="E124" s="227" t="s">
        <v>244</v>
      </c>
      <c r="F124" s="228" t="s">
        <v>245</v>
      </c>
      <c r="G124" s="229" t="s">
        <v>206</v>
      </c>
      <c r="H124" s="230">
        <v>21.2</v>
      </c>
      <c r="I124" s="231"/>
      <c r="J124" s="232">
        <f>ROUND(I124*H124,2)</f>
        <v>0</v>
      </c>
      <c r="K124" s="228" t="s">
        <v>142</v>
      </c>
      <c r="L124" s="233"/>
      <c r="M124" s="234" t="s">
        <v>80</v>
      </c>
      <c r="N124" s="235" t="s">
        <v>52</v>
      </c>
      <c r="O124" s="40"/>
      <c r="P124" s="200">
        <f>O124*H124</f>
        <v>0</v>
      </c>
      <c r="Q124" s="200">
        <v>2.0000000000000001E-4</v>
      </c>
      <c r="R124" s="200">
        <f>Q124*H124</f>
        <v>4.2399999999999998E-3</v>
      </c>
      <c r="S124" s="200">
        <v>0</v>
      </c>
      <c r="T124" s="201">
        <f>S124*H124</f>
        <v>0</v>
      </c>
      <c r="AR124" s="21" t="s">
        <v>212</v>
      </c>
      <c r="AT124" s="21" t="s">
        <v>218</v>
      </c>
      <c r="AU124" s="21" t="s">
        <v>92</v>
      </c>
      <c r="AY124" s="21" t="s">
        <v>129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1" t="s">
        <v>90</v>
      </c>
      <c r="BK124" s="202">
        <f>ROUND(I124*H124,2)</f>
        <v>0</v>
      </c>
      <c r="BL124" s="21" t="s">
        <v>151</v>
      </c>
      <c r="BM124" s="21" t="s">
        <v>246</v>
      </c>
    </row>
    <row r="125" spans="2:65" s="1" customFormat="1" ht="22.5" customHeight="1">
      <c r="B125" s="39"/>
      <c r="C125" s="191" t="s">
        <v>247</v>
      </c>
      <c r="D125" s="191" t="s">
        <v>132</v>
      </c>
      <c r="E125" s="192" t="s">
        <v>248</v>
      </c>
      <c r="F125" s="193" t="s">
        <v>249</v>
      </c>
      <c r="G125" s="194" t="s">
        <v>250</v>
      </c>
      <c r="H125" s="195">
        <v>10</v>
      </c>
      <c r="I125" s="196"/>
      <c r="J125" s="197">
        <f>ROUND(I125*H125,2)</f>
        <v>0</v>
      </c>
      <c r="K125" s="193" t="s">
        <v>142</v>
      </c>
      <c r="L125" s="59"/>
      <c r="M125" s="198" t="s">
        <v>80</v>
      </c>
      <c r="N125" s="199" t="s">
        <v>52</v>
      </c>
      <c r="O125" s="40"/>
      <c r="P125" s="200">
        <f>O125*H125</f>
        <v>0</v>
      </c>
      <c r="Q125" s="200">
        <v>4.8999999999999998E-4</v>
      </c>
      <c r="R125" s="200">
        <f>Q125*H125</f>
        <v>4.8999999999999998E-3</v>
      </c>
      <c r="S125" s="200">
        <v>0</v>
      </c>
      <c r="T125" s="201">
        <f>S125*H125</f>
        <v>0</v>
      </c>
      <c r="AR125" s="21" t="s">
        <v>151</v>
      </c>
      <c r="AT125" s="21" t="s">
        <v>132</v>
      </c>
      <c r="AU125" s="21" t="s">
        <v>92</v>
      </c>
      <c r="AY125" s="21" t="s">
        <v>129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1" t="s">
        <v>90</v>
      </c>
      <c r="BK125" s="202">
        <f>ROUND(I125*H125,2)</f>
        <v>0</v>
      </c>
      <c r="BL125" s="21" t="s">
        <v>151</v>
      </c>
      <c r="BM125" s="21" t="s">
        <v>251</v>
      </c>
    </row>
    <row r="126" spans="2:65" s="11" customFormat="1" ht="13.5">
      <c r="B126" s="203"/>
      <c r="C126" s="204"/>
      <c r="D126" s="205" t="s">
        <v>144</v>
      </c>
      <c r="E126" s="206" t="s">
        <v>80</v>
      </c>
      <c r="F126" s="207" t="s">
        <v>252</v>
      </c>
      <c r="G126" s="204"/>
      <c r="H126" s="208">
        <v>10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144</v>
      </c>
      <c r="AU126" s="214" t="s">
        <v>92</v>
      </c>
      <c r="AV126" s="11" t="s">
        <v>92</v>
      </c>
      <c r="AW126" s="11" t="s">
        <v>44</v>
      </c>
      <c r="AX126" s="11" t="s">
        <v>82</v>
      </c>
      <c r="AY126" s="214" t="s">
        <v>129</v>
      </c>
    </row>
    <row r="127" spans="2:65" s="1" customFormat="1" ht="57" customHeight="1">
      <c r="B127" s="39"/>
      <c r="C127" s="191" t="s">
        <v>10</v>
      </c>
      <c r="D127" s="191" t="s">
        <v>132</v>
      </c>
      <c r="E127" s="192" t="s">
        <v>253</v>
      </c>
      <c r="F127" s="193" t="s">
        <v>254</v>
      </c>
      <c r="G127" s="194" t="s">
        <v>250</v>
      </c>
      <c r="H127" s="195">
        <v>247.5</v>
      </c>
      <c r="I127" s="196"/>
      <c r="J127" s="197">
        <f>ROUND(I127*H127,2)</f>
        <v>0</v>
      </c>
      <c r="K127" s="193" t="s">
        <v>142</v>
      </c>
      <c r="L127" s="59"/>
      <c r="M127" s="198" t="s">
        <v>80</v>
      </c>
      <c r="N127" s="199" t="s">
        <v>52</v>
      </c>
      <c r="O127" s="40"/>
      <c r="P127" s="200">
        <f>O127*H127</f>
        <v>0</v>
      </c>
      <c r="Q127" s="200">
        <v>0</v>
      </c>
      <c r="R127" s="200">
        <f>Q127*H127</f>
        <v>0</v>
      </c>
      <c r="S127" s="200">
        <v>9.7000000000000003E-2</v>
      </c>
      <c r="T127" s="201">
        <f>S127*H127</f>
        <v>24.0075</v>
      </c>
      <c r="AR127" s="21" t="s">
        <v>151</v>
      </c>
      <c r="AT127" s="21" t="s">
        <v>132</v>
      </c>
      <c r="AU127" s="21" t="s">
        <v>92</v>
      </c>
      <c r="AY127" s="21" t="s">
        <v>129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1" t="s">
        <v>90</v>
      </c>
      <c r="BK127" s="202">
        <f>ROUND(I127*H127,2)</f>
        <v>0</v>
      </c>
      <c r="BL127" s="21" t="s">
        <v>151</v>
      </c>
      <c r="BM127" s="21" t="s">
        <v>255</v>
      </c>
    </row>
    <row r="128" spans="2:65" s="11" customFormat="1" ht="13.5">
      <c r="B128" s="203"/>
      <c r="C128" s="204"/>
      <c r="D128" s="205" t="s">
        <v>144</v>
      </c>
      <c r="E128" s="206" t="s">
        <v>80</v>
      </c>
      <c r="F128" s="207" t="s">
        <v>256</v>
      </c>
      <c r="G128" s="204"/>
      <c r="H128" s="208">
        <v>247.5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144</v>
      </c>
      <c r="AU128" s="214" t="s">
        <v>92</v>
      </c>
      <c r="AV128" s="11" t="s">
        <v>92</v>
      </c>
      <c r="AW128" s="11" t="s">
        <v>44</v>
      </c>
      <c r="AX128" s="11" t="s">
        <v>82</v>
      </c>
      <c r="AY128" s="214" t="s">
        <v>129</v>
      </c>
    </row>
    <row r="129" spans="2:65" s="1" customFormat="1" ht="57" customHeight="1">
      <c r="B129" s="39"/>
      <c r="C129" s="191" t="s">
        <v>257</v>
      </c>
      <c r="D129" s="191" t="s">
        <v>132</v>
      </c>
      <c r="E129" s="192" t="s">
        <v>258</v>
      </c>
      <c r="F129" s="193" t="s">
        <v>259</v>
      </c>
      <c r="G129" s="194" t="s">
        <v>250</v>
      </c>
      <c r="H129" s="195">
        <v>495</v>
      </c>
      <c r="I129" s="196"/>
      <c r="J129" s="197">
        <f>ROUND(I129*H129,2)</f>
        <v>0</v>
      </c>
      <c r="K129" s="193" t="s">
        <v>142</v>
      </c>
      <c r="L129" s="59"/>
      <c r="M129" s="198" t="s">
        <v>80</v>
      </c>
      <c r="N129" s="199" t="s">
        <v>52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0.19400000000000001</v>
      </c>
      <c r="T129" s="201">
        <f>S129*H129</f>
        <v>96.03</v>
      </c>
      <c r="AR129" s="21" t="s">
        <v>151</v>
      </c>
      <c r="AT129" s="21" t="s">
        <v>132</v>
      </c>
      <c r="AU129" s="21" t="s">
        <v>92</v>
      </c>
      <c r="AY129" s="21" t="s">
        <v>129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1" t="s">
        <v>90</v>
      </c>
      <c r="BK129" s="202">
        <f>ROUND(I129*H129,2)</f>
        <v>0</v>
      </c>
      <c r="BL129" s="21" t="s">
        <v>151</v>
      </c>
      <c r="BM129" s="21" t="s">
        <v>260</v>
      </c>
    </row>
    <row r="130" spans="2:65" s="11" customFormat="1" ht="13.5">
      <c r="B130" s="203"/>
      <c r="C130" s="204"/>
      <c r="D130" s="205" t="s">
        <v>144</v>
      </c>
      <c r="E130" s="206" t="s">
        <v>80</v>
      </c>
      <c r="F130" s="207" t="s">
        <v>261</v>
      </c>
      <c r="G130" s="204"/>
      <c r="H130" s="208">
        <v>495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144</v>
      </c>
      <c r="AU130" s="214" t="s">
        <v>92</v>
      </c>
      <c r="AV130" s="11" t="s">
        <v>92</v>
      </c>
      <c r="AW130" s="11" t="s">
        <v>44</v>
      </c>
      <c r="AX130" s="11" t="s">
        <v>82</v>
      </c>
      <c r="AY130" s="214" t="s">
        <v>129</v>
      </c>
    </row>
    <row r="131" spans="2:65" s="1" customFormat="1" ht="57" customHeight="1">
      <c r="B131" s="39"/>
      <c r="C131" s="191" t="s">
        <v>262</v>
      </c>
      <c r="D131" s="191" t="s">
        <v>132</v>
      </c>
      <c r="E131" s="192" t="s">
        <v>263</v>
      </c>
      <c r="F131" s="193" t="s">
        <v>264</v>
      </c>
      <c r="G131" s="194" t="s">
        <v>250</v>
      </c>
      <c r="H131" s="195">
        <v>267.5</v>
      </c>
      <c r="I131" s="196"/>
      <c r="J131" s="197">
        <f>ROUND(I131*H131,2)</f>
        <v>0</v>
      </c>
      <c r="K131" s="193" t="s">
        <v>142</v>
      </c>
      <c r="L131" s="59"/>
      <c r="M131" s="198" t="s">
        <v>80</v>
      </c>
      <c r="N131" s="199" t="s">
        <v>52</v>
      </c>
      <c r="O131" s="40"/>
      <c r="P131" s="200">
        <f>O131*H131</f>
        <v>0</v>
      </c>
      <c r="Q131" s="200">
        <v>0</v>
      </c>
      <c r="R131" s="200">
        <f>Q131*H131</f>
        <v>0</v>
      </c>
      <c r="S131" s="200">
        <v>0.32400000000000001</v>
      </c>
      <c r="T131" s="201">
        <f>S131*H131</f>
        <v>86.67</v>
      </c>
      <c r="AR131" s="21" t="s">
        <v>151</v>
      </c>
      <c r="AT131" s="21" t="s">
        <v>132</v>
      </c>
      <c r="AU131" s="21" t="s">
        <v>92</v>
      </c>
      <c r="AY131" s="21" t="s">
        <v>129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1" t="s">
        <v>90</v>
      </c>
      <c r="BK131" s="202">
        <f>ROUND(I131*H131,2)</f>
        <v>0</v>
      </c>
      <c r="BL131" s="21" t="s">
        <v>151</v>
      </c>
      <c r="BM131" s="21" t="s">
        <v>265</v>
      </c>
    </row>
    <row r="132" spans="2:65" s="11" customFormat="1" ht="13.5">
      <c r="B132" s="203"/>
      <c r="C132" s="204"/>
      <c r="D132" s="215" t="s">
        <v>144</v>
      </c>
      <c r="E132" s="216" t="s">
        <v>80</v>
      </c>
      <c r="F132" s="217" t="s">
        <v>266</v>
      </c>
      <c r="G132" s="204"/>
      <c r="H132" s="218">
        <v>247.5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144</v>
      </c>
      <c r="AU132" s="214" t="s">
        <v>92</v>
      </c>
      <c r="AV132" s="11" t="s">
        <v>92</v>
      </c>
      <c r="AW132" s="11" t="s">
        <v>44</v>
      </c>
      <c r="AX132" s="11" t="s">
        <v>82</v>
      </c>
      <c r="AY132" s="214" t="s">
        <v>129</v>
      </c>
    </row>
    <row r="133" spans="2:65" s="11" customFormat="1" ht="13.5">
      <c r="B133" s="203"/>
      <c r="C133" s="204"/>
      <c r="D133" s="205" t="s">
        <v>144</v>
      </c>
      <c r="E133" s="206" t="s">
        <v>80</v>
      </c>
      <c r="F133" s="207" t="s">
        <v>267</v>
      </c>
      <c r="G133" s="204"/>
      <c r="H133" s="208">
        <v>20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144</v>
      </c>
      <c r="AU133" s="214" t="s">
        <v>92</v>
      </c>
      <c r="AV133" s="11" t="s">
        <v>92</v>
      </c>
      <c r="AW133" s="11" t="s">
        <v>44</v>
      </c>
      <c r="AX133" s="11" t="s">
        <v>82</v>
      </c>
      <c r="AY133" s="214" t="s">
        <v>129</v>
      </c>
    </row>
    <row r="134" spans="2:65" s="1" customFormat="1" ht="44.25" customHeight="1">
      <c r="B134" s="39"/>
      <c r="C134" s="191" t="s">
        <v>268</v>
      </c>
      <c r="D134" s="191" t="s">
        <v>132</v>
      </c>
      <c r="E134" s="192" t="s">
        <v>269</v>
      </c>
      <c r="F134" s="193" t="s">
        <v>270</v>
      </c>
      <c r="G134" s="194" t="s">
        <v>250</v>
      </c>
      <c r="H134" s="195">
        <v>50</v>
      </c>
      <c r="I134" s="196"/>
      <c r="J134" s="197">
        <f>ROUND(I134*H134,2)</f>
        <v>0</v>
      </c>
      <c r="K134" s="193" t="s">
        <v>142</v>
      </c>
      <c r="L134" s="59"/>
      <c r="M134" s="198" t="s">
        <v>80</v>
      </c>
      <c r="N134" s="199" t="s">
        <v>52</v>
      </c>
      <c r="O134" s="40"/>
      <c r="P134" s="200">
        <f>O134*H134</f>
        <v>0</v>
      </c>
      <c r="Q134" s="200">
        <v>0</v>
      </c>
      <c r="R134" s="200">
        <f>Q134*H134</f>
        <v>0</v>
      </c>
      <c r="S134" s="200">
        <v>4.2999999999999997E-2</v>
      </c>
      <c r="T134" s="201">
        <f>S134*H134</f>
        <v>2.15</v>
      </c>
      <c r="AR134" s="21" t="s">
        <v>151</v>
      </c>
      <c r="AT134" s="21" t="s">
        <v>132</v>
      </c>
      <c r="AU134" s="21" t="s">
        <v>92</v>
      </c>
      <c r="AY134" s="21" t="s">
        <v>129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1" t="s">
        <v>90</v>
      </c>
      <c r="BK134" s="202">
        <f>ROUND(I134*H134,2)</f>
        <v>0</v>
      </c>
      <c r="BL134" s="21" t="s">
        <v>151</v>
      </c>
      <c r="BM134" s="21" t="s">
        <v>271</v>
      </c>
    </row>
    <row r="135" spans="2:65" s="11" customFormat="1" ht="13.5">
      <c r="B135" s="203"/>
      <c r="C135" s="204"/>
      <c r="D135" s="205" t="s">
        <v>144</v>
      </c>
      <c r="E135" s="206" t="s">
        <v>80</v>
      </c>
      <c r="F135" s="207" t="s">
        <v>272</v>
      </c>
      <c r="G135" s="204"/>
      <c r="H135" s="208">
        <v>50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144</v>
      </c>
      <c r="AU135" s="214" t="s">
        <v>92</v>
      </c>
      <c r="AV135" s="11" t="s">
        <v>92</v>
      </c>
      <c r="AW135" s="11" t="s">
        <v>44</v>
      </c>
      <c r="AX135" s="11" t="s">
        <v>82</v>
      </c>
      <c r="AY135" s="214" t="s">
        <v>129</v>
      </c>
    </row>
    <row r="136" spans="2:65" s="1" customFormat="1" ht="44.25" customHeight="1">
      <c r="B136" s="39"/>
      <c r="C136" s="191" t="s">
        <v>273</v>
      </c>
      <c r="D136" s="191" t="s">
        <v>132</v>
      </c>
      <c r="E136" s="192" t="s">
        <v>274</v>
      </c>
      <c r="F136" s="193" t="s">
        <v>275</v>
      </c>
      <c r="G136" s="194" t="s">
        <v>206</v>
      </c>
      <c r="H136" s="195">
        <v>3344</v>
      </c>
      <c r="I136" s="196"/>
      <c r="J136" s="197">
        <f>ROUND(I136*H136,2)</f>
        <v>0</v>
      </c>
      <c r="K136" s="193" t="s">
        <v>142</v>
      </c>
      <c r="L136" s="59"/>
      <c r="M136" s="198" t="s">
        <v>80</v>
      </c>
      <c r="N136" s="199" t="s">
        <v>52</v>
      </c>
      <c r="O136" s="40"/>
      <c r="P136" s="200">
        <f>O136*H136</f>
        <v>0</v>
      </c>
      <c r="Q136" s="200">
        <v>0</v>
      </c>
      <c r="R136" s="200">
        <f>Q136*H136</f>
        <v>0</v>
      </c>
      <c r="S136" s="200">
        <v>0.126</v>
      </c>
      <c r="T136" s="201">
        <f>S136*H136</f>
        <v>421.34399999999999</v>
      </c>
      <c r="AR136" s="21" t="s">
        <v>151</v>
      </c>
      <c r="AT136" s="21" t="s">
        <v>132</v>
      </c>
      <c r="AU136" s="21" t="s">
        <v>92</v>
      </c>
      <c r="AY136" s="21" t="s">
        <v>129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1" t="s">
        <v>90</v>
      </c>
      <c r="BK136" s="202">
        <f>ROUND(I136*H136,2)</f>
        <v>0</v>
      </c>
      <c r="BL136" s="21" t="s">
        <v>151</v>
      </c>
      <c r="BM136" s="21" t="s">
        <v>276</v>
      </c>
    </row>
    <row r="137" spans="2:65" s="11" customFormat="1" ht="13.5">
      <c r="B137" s="203"/>
      <c r="C137" s="204"/>
      <c r="D137" s="215" t="s">
        <v>144</v>
      </c>
      <c r="E137" s="216" t="s">
        <v>80</v>
      </c>
      <c r="F137" s="217" t="s">
        <v>277</v>
      </c>
      <c r="G137" s="204"/>
      <c r="H137" s="218">
        <v>709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144</v>
      </c>
      <c r="AU137" s="214" t="s">
        <v>92</v>
      </c>
      <c r="AV137" s="11" t="s">
        <v>92</v>
      </c>
      <c r="AW137" s="11" t="s">
        <v>44</v>
      </c>
      <c r="AX137" s="11" t="s">
        <v>82</v>
      </c>
      <c r="AY137" s="214" t="s">
        <v>129</v>
      </c>
    </row>
    <row r="138" spans="2:65" s="11" customFormat="1" ht="13.5">
      <c r="B138" s="203"/>
      <c r="C138" s="204"/>
      <c r="D138" s="215" t="s">
        <v>144</v>
      </c>
      <c r="E138" s="216" t="s">
        <v>80</v>
      </c>
      <c r="F138" s="217" t="s">
        <v>278</v>
      </c>
      <c r="G138" s="204"/>
      <c r="H138" s="218">
        <v>2130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144</v>
      </c>
      <c r="AU138" s="214" t="s">
        <v>92</v>
      </c>
      <c r="AV138" s="11" t="s">
        <v>92</v>
      </c>
      <c r="AW138" s="11" t="s">
        <v>44</v>
      </c>
      <c r="AX138" s="11" t="s">
        <v>82</v>
      </c>
      <c r="AY138" s="214" t="s">
        <v>129</v>
      </c>
    </row>
    <row r="139" spans="2:65" s="11" customFormat="1" ht="13.5">
      <c r="B139" s="203"/>
      <c r="C139" s="204"/>
      <c r="D139" s="215" t="s">
        <v>144</v>
      </c>
      <c r="E139" s="216" t="s">
        <v>80</v>
      </c>
      <c r="F139" s="217" t="s">
        <v>279</v>
      </c>
      <c r="G139" s="204"/>
      <c r="H139" s="218">
        <v>250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144</v>
      </c>
      <c r="AU139" s="214" t="s">
        <v>92</v>
      </c>
      <c r="AV139" s="11" t="s">
        <v>92</v>
      </c>
      <c r="AW139" s="11" t="s">
        <v>44</v>
      </c>
      <c r="AX139" s="11" t="s">
        <v>82</v>
      </c>
      <c r="AY139" s="214" t="s">
        <v>129</v>
      </c>
    </row>
    <row r="140" spans="2:65" s="11" customFormat="1" ht="13.5">
      <c r="B140" s="203"/>
      <c r="C140" s="204"/>
      <c r="D140" s="215" t="s">
        <v>144</v>
      </c>
      <c r="E140" s="216" t="s">
        <v>80</v>
      </c>
      <c r="F140" s="217" t="s">
        <v>280</v>
      </c>
      <c r="G140" s="204"/>
      <c r="H140" s="218">
        <v>255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144</v>
      </c>
      <c r="AU140" s="214" t="s">
        <v>92</v>
      </c>
      <c r="AV140" s="11" t="s">
        <v>92</v>
      </c>
      <c r="AW140" s="11" t="s">
        <v>44</v>
      </c>
      <c r="AX140" s="11" t="s">
        <v>82</v>
      </c>
      <c r="AY140" s="214" t="s">
        <v>129</v>
      </c>
    </row>
    <row r="141" spans="2:65" s="10" customFormat="1" ht="22.35" customHeight="1">
      <c r="B141" s="174"/>
      <c r="C141" s="175"/>
      <c r="D141" s="188" t="s">
        <v>81</v>
      </c>
      <c r="E141" s="189" t="s">
        <v>233</v>
      </c>
      <c r="F141" s="189" t="s">
        <v>281</v>
      </c>
      <c r="G141" s="175"/>
      <c r="H141" s="175"/>
      <c r="I141" s="178"/>
      <c r="J141" s="190">
        <f>BK141</f>
        <v>0</v>
      </c>
      <c r="K141" s="175"/>
      <c r="L141" s="180"/>
      <c r="M141" s="181"/>
      <c r="N141" s="182"/>
      <c r="O141" s="182"/>
      <c r="P141" s="183">
        <f>SUM(P142:P156)</f>
        <v>0</v>
      </c>
      <c r="Q141" s="182"/>
      <c r="R141" s="183">
        <f>SUM(R142:R156)</f>
        <v>1.07E-3</v>
      </c>
      <c r="S141" s="182"/>
      <c r="T141" s="184">
        <f>SUM(T142:T156)</f>
        <v>0</v>
      </c>
      <c r="AR141" s="185" t="s">
        <v>90</v>
      </c>
      <c r="AT141" s="186" t="s">
        <v>81</v>
      </c>
      <c r="AU141" s="186" t="s">
        <v>92</v>
      </c>
      <c r="AY141" s="185" t="s">
        <v>129</v>
      </c>
      <c r="BK141" s="187">
        <f>SUM(BK142:BK156)</f>
        <v>0</v>
      </c>
    </row>
    <row r="142" spans="2:65" s="1" customFormat="1" ht="31.5" customHeight="1">
      <c r="B142" s="39"/>
      <c r="C142" s="191" t="s">
        <v>282</v>
      </c>
      <c r="D142" s="191" t="s">
        <v>132</v>
      </c>
      <c r="E142" s="192" t="s">
        <v>283</v>
      </c>
      <c r="F142" s="193" t="s">
        <v>284</v>
      </c>
      <c r="G142" s="194" t="s">
        <v>206</v>
      </c>
      <c r="H142" s="195">
        <v>430</v>
      </c>
      <c r="I142" s="196"/>
      <c r="J142" s="197">
        <f>ROUND(I142*H142,2)</f>
        <v>0</v>
      </c>
      <c r="K142" s="193" t="s">
        <v>142</v>
      </c>
      <c r="L142" s="59"/>
      <c r="M142" s="198" t="s">
        <v>80</v>
      </c>
      <c r="N142" s="199" t="s">
        <v>52</v>
      </c>
      <c r="O142" s="40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1" t="s">
        <v>151</v>
      </c>
      <c r="AT142" s="21" t="s">
        <v>132</v>
      </c>
      <c r="AU142" s="21" t="s">
        <v>146</v>
      </c>
      <c r="AY142" s="21" t="s">
        <v>129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1" t="s">
        <v>90</v>
      </c>
      <c r="BK142" s="202">
        <f>ROUND(I142*H142,2)</f>
        <v>0</v>
      </c>
      <c r="BL142" s="21" t="s">
        <v>151</v>
      </c>
      <c r="BM142" s="21" t="s">
        <v>285</v>
      </c>
    </row>
    <row r="143" spans="2:65" s="11" customFormat="1" ht="13.5">
      <c r="B143" s="203"/>
      <c r="C143" s="204"/>
      <c r="D143" s="215" t="s">
        <v>144</v>
      </c>
      <c r="E143" s="216" t="s">
        <v>80</v>
      </c>
      <c r="F143" s="217" t="s">
        <v>286</v>
      </c>
      <c r="G143" s="204"/>
      <c r="H143" s="218">
        <v>330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144</v>
      </c>
      <c r="AU143" s="214" t="s">
        <v>146</v>
      </c>
      <c r="AV143" s="11" t="s">
        <v>92</v>
      </c>
      <c r="AW143" s="11" t="s">
        <v>44</v>
      </c>
      <c r="AX143" s="11" t="s">
        <v>82</v>
      </c>
      <c r="AY143" s="214" t="s">
        <v>129</v>
      </c>
    </row>
    <row r="144" spans="2:65" s="11" customFormat="1" ht="13.5">
      <c r="B144" s="203"/>
      <c r="C144" s="204"/>
      <c r="D144" s="205" t="s">
        <v>144</v>
      </c>
      <c r="E144" s="206" t="s">
        <v>80</v>
      </c>
      <c r="F144" s="207" t="s">
        <v>287</v>
      </c>
      <c r="G144" s="204"/>
      <c r="H144" s="208">
        <v>100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144</v>
      </c>
      <c r="AU144" s="214" t="s">
        <v>146</v>
      </c>
      <c r="AV144" s="11" t="s">
        <v>92</v>
      </c>
      <c r="AW144" s="11" t="s">
        <v>44</v>
      </c>
      <c r="AX144" s="11" t="s">
        <v>82</v>
      </c>
      <c r="AY144" s="214" t="s">
        <v>129</v>
      </c>
    </row>
    <row r="145" spans="2:65" s="1" customFormat="1" ht="31.5" customHeight="1">
      <c r="B145" s="39"/>
      <c r="C145" s="191" t="s">
        <v>9</v>
      </c>
      <c r="D145" s="191" t="s">
        <v>132</v>
      </c>
      <c r="E145" s="192" t="s">
        <v>288</v>
      </c>
      <c r="F145" s="193" t="s">
        <v>289</v>
      </c>
      <c r="G145" s="194" t="s">
        <v>135</v>
      </c>
      <c r="H145" s="195">
        <v>9</v>
      </c>
      <c r="I145" s="196"/>
      <c r="J145" s="197">
        <f>ROUND(I145*H145,2)</f>
        <v>0</v>
      </c>
      <c r="K145" s="193" t="s">
        <v>142</v>
      </c>
      <c r="L145" s="59"/>
      <c r="M145" s="198" t="s">
        <v>80</v>
      </c>
      <c r="N145" s="199" t="s">
        <v>52</v>
      </c>
      <c r="O145" s="40"/>
      <c r="P145" s="200">
        <f>O145*H145</f>
        <v>0</v>
      </c>
      <c r="Q145" s="200">
        <v>5.0000000000000002E-5</v>
      </c>
      <c r="R145" s="200">
        <f>Q145*H145</f>
        <v>4.5000000000000004E-4</v>
      </c>
      <c r="S145" s="200">
        <v>0</v>
      </c>
      <c r="T145" s="201">
        <f>S145*H145</f>
        <v>0</v>
      </c>
      <c r="AR145" s="21" t="s">
        <v>151</v>
      </c>
      <c r="AT145" s="21" t="s">
        <v>132</v>
      </c>
      <c r="AU145" s="21" t="s">
        <v>146</v>
      </c>
      <c r="AY145" s="21" t="s">
        <v>129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1" t="s">
        <v>90</v>
      </c>
      <c r="BK145" s="202">
        <f>ROUND(I145*H145,2)</f>
        <v>0</v>
      </c>
      <c r="BL145" s="21" t="s">
        <v>151</v>
      </c>
      <c r="BM145" s="21" t="s">
        <v>290</v>
      </c>
    </row>
    <row r="146" spans="2:65" s="11" customFormat="1" ht="13.5">
      <c r="B146" s="203"/>
      <c r="C146" s="204"/>
      <c r="D146" s="205" t="s">
        <v>144</v>
      </c>
      <c r="E146" s="206" t="s">
        <v>80</v>
      </c>
      <c r="F146" s="207" t="s">
        <v>217</v>
      </c>
      <c r="G146" s="204"/>
      <c r="H146" s="208">
        <v>9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144</v>
      </c>
      <c r="AU146" s="214" t="s">
        <v>146</v>
      </c>
      <c r="AV146" s="11" t="s">
        <v>92</v>
      </c>
      <c r="AW146" s="11" t="s">
        <v>44</v>
      </c>
      <c r="AX146" s="11" t="s">
        <v>82</v>
      </c>
      <c r="AY146" s="214" t="s">
        <v>129</v>
      </c>
    </row>
    <row r="147" spans="2:65" s="1" customFormat="1" ht="31.5" customHeight="1">
      <c r="B147" s="39"/>
      <c r="C147" s="191" t="s">
        <v>291</v>
      </c>
      <c r="D147" s="191" t="s">
        <v>132</v>
      </c>
      <c r="E147" s="192" t="s">
        <v>292</v>
      </c>
      <c r="F147" s="193" t="s">
        <v>293</v>
      </c>
      <c r="G147" s="194" t="s">
        <v>135</v>
      </c>
      <c r="H147" s="195">
        <v>7</v>
      </c>
      <c r="I147" s="196"/>
      <c r="J147" s="197">
        <f>ROUND(I147*H147,2)</f>
        <v>0</v>
      </c>
      <c r="K147" s="193" t="s">
        <v>142</v>
      </c>
      <c r="L147" s="59"/>
      <c r="M147" s="198" t="s">
        <v>80</v>
      </c>
      <c r="N147" s="199" t="s">
        <v>52</v>
      </c>
      <c r="O147" s="40"/>
      <c r="P147" s="200">
        <f>O147*H147</f>
        <v>0</v>
      </c>
      <c r="Q147" s="200">
        <v>5.0000000000000002E-5</v>
      </c>
      <c r="R147" s="200">
        <f>Q147*H147</f>
        <v>3.5E-4</v>
      </c>
      <c r="S147" s="200">
        <v>0</v>
      </c>
      <c r="T147" s="201">
        <f>S147*H147</f>
        <v>0</v>
      </c>
      <c r="AR147" s="21" t="s">
        <v>151</v>
      </c>
      <c r="AT147" s="21" t="s">
        <v>132</v>
      </c>
      <c r="AU147" s="21" t="s">
        <v>146</v>
      </c>
      <c r="AY147" s="21" t="s">
        <v>129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1" t="s">
        <v>90</v>
      </c>
      <c r="BK147" s="202">
        <f>ROUND(I147*H147,2)</f>
        <v>0</v>
      </c>
      <c r="BL147" s="21" t="s">
        <v>151</v>
      </c>
      <c r="BM147" s="21" t="s">
        <v>294</v>
      </c>
    </row>
    <row r="148" spans="2:65" s="11" customFormat="1" ht="13.5">
      <c r="B148" s="203"/>
      <c r="C148" s="204"/>
      <c r="D148" s="205" t="s">
        <v>144</v>
      </c>
      <c r="E148" s="206" t="s">
        <v>80</v>
      </c>
      <c r="F148" s="207" t="s">
        <v>295</v>
      </c>
      <c r="G148" s="204"/>
      <c r="H148" s="208">
        <v>7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144</v>
      </c>
      <c r="AU148" s="214" t="s">
        <v>146</v>
      </c>
      <c r="AV148" s="11" t="s">
        <v>92</v>
      </c>
      <c r="AW148" s="11" t="s">
        <v>44</v>
      </c>
      <c r="AX148" s="11" t="s">
        <v>82</v>
      </c>
      <c r="AY148" s="214" t="s">
        <v>129</v>
      </c>
    </row>
    <row r="149" spans="2:65" s="1" customFormat="1" ht="31.5" customHeight="1">
      <c r="B149" s="39"/>
      <c r="C149" s="191" t="s">
        <v>296</v>
      </c>
      <c r="D149" s="191" t="s">
        <v>132</v>
      </c>
      <c r="E149" s="192" t="s">
        <v>297</v>
      </c>
      <c r="F149" s="193" t="s">
        <v>298</v>
      </c>
      <c r="G149" s="194" t="s">
        <v>135</v>
      </c>
      <c r="H149" s="195">
        <v>3</v>
      </c>
      <c r="I149" s="196"/>
      <c r="J149" s="197">
        <f>ROUND(I149*H149,2)</f>
        <v>0</v>
      </c>
      <c r="K149" s="193" t="s">
        <v>142</v>
      </c>
      <c r="L149" s="59"/>
      <c r="M149" s="198" t="s">
        <v>80</v>
      </c>
      <c r="N149" s="199" t="s">
        <v>52</v>
      </c>
      <c r="O149" s="40"/>
      <c r="P149" s="200">
        <f>O149*H149</f>
        <v>0</v>
      </c>
      <c r="Q149" s="200">
        <v>9.0000000000000006E-5</v>
      </c>
      <c r="R149" s="200">
        <f>Q149*H149</f>
        <v>2.7E-4</v>
      </c>
      <c r="S149" s="200">
        <v>0</v>
      </c>
      <c r="T149" s="201">
        <f>S149*H149</f>
        <v>0</v>
      </c>
      <c r="AR149" s="21" t="s">
        <v>151</v>
      </c>
      <c r="AT149" s="21" t="s">
        <v>132</v>
      </c>
      <c r="AU149" s="21" t="s">
        <v>146</v>
      </c>
      <c r="AY149" s="21" t="s">
        <v>129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1" t="s">
        <v>90</v>
      </c>
      <c r="BK149" s="202">
        <f>ROUND(I149*H149,2)</f>
        <v>0</v>
      </c>
      <c r="BL149" s="21" t="s">
        <v>151</v>
      </c>
      <c r="BM149" s="21" t="s">
        <v>299</v>
      </c>
    </row>
    <row r="150" spans="2:65" s="11" customFormat="1" ht="13.5">
      <c r="B150" s="203"/>
      <c r="C150" s="204"/>
      <c r="D150" s="205" t="s">
        <v>144</v>
      </c>
      <c r="E150" s="206" t="s">
        <v>80</v>
      </c>
      <c r="F150" s="207" t="s">
        <v>146</v>
      </c>
      <c r="G150" s="204"/>
      <c r="H150" s="208">
        <v>3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144</v>
      </c>
      <c r="AU150" s="214" t="s">
        <v>146</v>
      </c>
      <c r="AV150" s="11" t="s">
        <v>92</v>
      </c>
      <c r="AW150" s="11" t="s">
        <v>44</v>
      </c>
      <c r="AX150" s="11" t="s">
        <v>82</v>
      </c>
      <c r="AY150" s="214" t="s">
        <v>129</v>
      </c>
    </row>
    <row r="151" spans="2:65" s="1" customFormat="1" ht="31.5" customHeight="1">
      <c r="B151" s="39"/>
      <c r="C151" s="191" t="s">
        <v>300</v>
      </c>
      <c r="D151" s="191" t="s">
        <v>132</v>
      </c>
      <c r="E151" s="192" t="s">
        <v>301</v>
      </c>
      <c r="F151" s="193" t="s">
        <v>302</v>
      </c>
      <c r="G151" s="194" t="s">
        <v>135</v>
      </c>
      <c r="H151" s="195">
        <v>9</v>
      </c>
      <c r="I151" s="196"/>
      <c r="J151" s="197">
        <f t="shared" ref="J151:J156" si="0">ROUND(I151*H151,2)</f>
        <v>0</v>
      </c>
      <c r="K151" s="193" t="s">
        <v>142</v>
      </c>
      <c r="L151" s="59"/>
      <c r="M151" s="198" t="s">
        <v>80</v>
      </c>
      <c r="N151" s="199" t="s">
        <v>52</v>
      </c>
      <c r="O151" s="40"/>
      <c r="P151" s="200">
        <f t="shared" ref="P151:P156" si="1">O151*H151</f>
        <v>0</v>
      </c>
      <c r="Q151" s="200">
        <v>0</v>
      </c>
      <c r="R151" s="200">
        <f t="shared" ref="R151:R156" si="2">Q151*H151</f>
        <v>0</v>
      </c>
      <c r="S151" s="200">
        <v>0</v>
      </c>
      <c r="T151" s="201">
        <f t="shared" ref="T151:T156" si="3">S151*H151</f>
        <v>0</v>
      </c>
      <c r="AR151" s="21" t="s">
        <v>151</v>
      </c>
      <c r="AT151" s="21" t="s">
        <v>132</v>
      </c>
      <c r="AU151" s="21" t="s">
        <v>146</v>
      </c>
      <c r="AY151" s="21" t="s">
        <v>129</v>
      </c>
      <c r="BE151" s="202">
        <f t="shared" ref="BE151:BE156" si="4">IF(N151="základní",J151,0)</f>
        <v>0</v>
      </c>
      <c r="BF151" s="202">
        <f t="shared" ref="BF151:BF156" si="5">IF(N151="snížená",J151,0)</f>
        <v>0</v>
      </c>
      <c r="BG151" s="202">
        <f t="shared" ref="BG151:BG156" si="6">IF(N151="zákl. přenesená",J151,0)</f>
        <v>0</v>
      </c>
      <c r="BH151" s="202">
        <f t="shared" ref="BH151:BH156" si="7">IF(N151="sníž. přenesená",J151,0)</f>
        <v>0</v>
      </c>
      <c r="BI151" s="202">
        <f t="shared" ref="BI151:BI156" si="8">IF(N151="nulová",J151,0)</f>
        <v>0</v>
      </c>
      <c r="BJ151" s="21" t="s">
        <v>90</v>
      </c>
      <c r="BK151" s="202">
        <f t="shared" ref="BK151:BK156" si="9">ROUND(I151*H151,2)</f>
        <v>0</v>
      </c>
      <c r="BL151" s="21" t="s">
        <v>151</v>
      </c>
      <c r="BM151" s="21" t="s">
        <v>303</v>
      </c>
    </row>
    <row r="152" spans="2:65" s="1" customFormat="1" ht="31.5" customHeight="1">
      <c r="B152" s="39"/>
      <c r="C152" s="191" t="s">
        <v>304</v>
      </c>
      <c r="D152" s="191" t="s">
        <v>132</v>
      </c>
      <c r="E152" s="192" t="s">
        <v>305</v>
      </c>
      <c r="F152" s="193" t="s">
        <v>306</v>
      </c>
      <c r="G152" s="194" t="s">
        <v>135</v>
      </c>
      <c r="H152" s="195">
        <v>7</v>
      </c>
      <c r="I152" s="196"/>
      <c r="J152" s="197">
        <f t="shared" si="0"/>
        <v>0</v>
      </c>
      <c r="K152" s="193" t="s">
        <v>142</v>
      </c>
      <c r="L152" s="59"/>
      <c r="M152" s="198" t="s">
        <v>80</v>
      </c>
      <c r="N152" s="199" t="s">
        <v>52</v>
      </c>
      <c r="O152" s="40"/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AR152" s="21" t="s">
        <v>151</v>
      </c>
      <c r="AT152" s="21" t="s">
        <v>132</v>
      </c>
      <c r="AU152" s="21" t="s">
        <v>146</v>
      </c>
      <c r="AY152" s="21" t="s">
        <v>129</v>
      </c>
      <c r="BE152" s="202">
        <f t="shared" si="4"/>
        <v>0</v>
      </c>
      <c r="BF152" s="202">
        <f t="shared" si="5"/>
        <v>0</v>
      </c>
      <c r="BG152" s="202">
        <f t="shared" si="6"/>
        <v>0</v>
      </c>
      <c r="BH152" s="202">
        <f t="shared" si="7"/>
        <v>0</v>
      </c>
      <c r="BI152" s="202">
        <f t="shared" si="8"/>
        <v>0</v>
      </c>
      <c r="BJ152" s="21" t="s">
        <v>90</v>
      </c>
      <c r="BK152" s="202">
        <f t="shared" si="9"/>
        <v>0</v>
      </c>
      <c r="BL152" s="21" t="s">
        <v>151</v>
      </c>
      <c r="BM152" s="21" t="s">
        <v>307</v>
      </c>
    </row>
    <row r="153" spans="2:65" s="1" customFormat="1" ht="31.5" customHeight="1">
      <c r="B153" s="39"/>
      <c r="C153" s="191" t="s">
        <v>308</v>
      </c>
      <c r="D153" s="191" t="s">
        <v>132</v>
      </c>
      <c r="E153" s="192" t="s">
        <v>309</v>
      </c>
      <c r="F153" s="193" t="s">
        <v>310</v>
      </c>
      <c r="G153" s="194" t="s">
        <v>135</v>
      </c>
      <c r="H153" s="195">
        <v>3</v>
      </c>
      <c r="I153" s="196"/>
      <c r="J153" s="197">
        <f t="shared" si="0"/>
        <v>0</v>
      </c>
      <c r="K153" s="193" t="s">
        <v>142</v>
      </c>
      <c r="L153" s="59"/>
      <c r="M153" s="198" t="s">
        <v>80</v>
      </c>
      <c r="N153" s="199" t="s">
        <v>52</v>
      </c>
      <c r="O153" s="40"/>
      <c r="P153" s="200">
        <f t="shared" si="1"/>
        <v>0</v>
      </c>
      <c r="Q153" s="200">
        <v>0</v>
      </c>
      <c r="R153" s="200">
        <f t="shared" si="2"/>
        <v>0</v>
      </c>
      <c r="S153" s="200">
        <v>0</v>
      </c>
      <c r="T153" s="201">
        <f t="shared" si="3"/>
        <v>0</v>
      </c>
      <c r="AR153" s="21" t="s">
        <v>151</v>
      </c>
      <c r="AT153" s="21" t="s">
        <v>132</v>
      </c>
      <c r="AU153" s="21" t="s">
        <v>146</v>
      </c>
      <c r="AY153" s="21" t="s">
        <v>129</v>
      </c>
      <c r="BE153" s="202">
        <f t="shared" si="4"/>
        <v>0</v>
      </c>
      <c r="BF153" s="202">
        <f t="shared" si="5"/>
        <v>0</v>
      </c>
      <c r="BG153" s="202">
        <f t="shared" si="6"/>
        <v>0</v>
      </c>
      <c r="BH153" s="202">
        <f t="shared" si="7"/>
        <v>0</v>
      </c>
      <c r="BI153" s="202">
        <f t="shared" si="8"/>
        <v>0</v>
      </c>
      <c r="BJ153" s="21" t="s">
        <v>90</v>
      </c>
      <c r="BK153" s="202">
        <f t="shared" si="9"/>
        <v>0</v>
      </c>
      <c r="BL153" s="21" t="s">
        <v>151</v>
      </c>
      <c r="BM153" s="21" t="s">
        <v>311</v>
      </c>
    </row>
    <row r="154" spans="2:65" s="1" customFormat="1" ht="31.5" customHeight="1">
      <c r="B154" s="39"/>
      <c r="C154" s="191" t="s">
        <v>312</v>
      </c>
      <c r="D154" s="191" t="s">
        <v>132</v>
      </c>
      <c r="E154" s="192" t="s">
        <v>313</v>
      </c>
      <c r="F154" s="193" t="s">
        <v>314</v>
      </c>
      <c r="G154" s="194" t="s">
        <v>135</v>
      </c>
      <c r="H154" s="195">
        <v>9</v>
      </c>
      <c r="I154" s="196"/>
      <c r="J154" s="197">
        <f t="shared" si="0"/>
        <v>0</v>
      </c>
      <c r="K154" s="193" t="s">
        <v>142</v>
      </c>
      <c r="L154" s="59"/>
      <c r="M154" s="198" t="s">
        <v>80</v>
      </c>
      <c r="N154" s="199" t="s">
        <v>52</v>
      </c>
      <c r="O154" s="40"/>
      <c r="P154" s="200">
        <f t="shared" si="1"/>
        <v>0</v>
      </c>
      <c r="Q154" s="200">
        <v>0</v>
      </c>
      <c r="R154" s="200">
        <f t="shared" si="2"/>
        <v>0</v>
      </c>
      <c r="S154" s="200">
        <v>0</v>
      </c>
      <c r="T154" s="201">
        <f t="shared" si="3"/>
        <v>0</v>
      </c>
      <c r="AR154" s="21" t="s">
        <v>151</v>
      </c>
      <c r="AT154" s="21" t="s">
        <v>132</v>
      </c>
      <c r="AU154" s="21" t="s">
        <v>146</v>
      </c>
      <c r="AY154" s="21" t="s">
        <v>129</v>
      </c>
      <c r="BE154" s="202">
        <f t="shared" si="4"/>
        <v>0</v>
      </c>
      <c r="BF154" s="202">
        <f t="shared" si="5"/>
        <v>0</v>
      </c>
      <c r="BG154" s="202">
        <f t="shared" si="6"/>
        <v>0</v>
      </c>
      <c r="BH154" s="202">
        <f t="shared" si="7"/>
        <v>0</v>
      </c>
      <c r="BI154" s="202">
        <f t="shared" si="8"/>
        <v>0</v>
      </c>
      <c r="BJ154" s="21" t="s">
        <v>90</v>
      </c>
      <c r="BK154" s="202">
        <f t="shared" si="9"/>
        <v>0</v>
      </c>
      <c r="BL154" s="21" t="s">
        <v>151</v>
      </c>
      <c r="BM154" s="21" t="s">
        <v>315</v>
      </c>
    </row>
    <row r="155" spans="2:65" s="1" customFormat="1" ht="31.5" customHeight="1">
      <c r="B155" s="39"/>
      <c r="C155" s="191" t="s">
        <v>316</v>
      </c>
      <c r="D155" s="191" t="s">
        <v>132</v>
      </c>
      <c r="E155" s="192" t="s">
        <v>317</v>
      </c>
      <c r="F155" s="193" t="s">
        <v>318</v>
      </c>
      <c r="G155" s="194" t="s">
        <v>135</v>
      </c>
      <c r="H155" s="195">
        <v>7</v>
      </c>
      <c r="I155" s="196"/>
      <c r="J155" s="197">
        <f t="shared" si="0"/>
        <v>0</v>
      </c>
      <c r="K155" s="193" t="s">
        <v>142</v>
      </c>
      <c r="L155" s="59"/>
      <c r="M155" s="198" t="s">
        <v>80</v>
      </c>
      <c r="N155" s="199" t="s">
        <v>52</v>
      </c>
      <c r="O155" s="40"/>
      <c r="P155" s="200">
        <f t="shared" si="1"/>
        <v>0</v>
      </c>
      <c r="Q155" s="200">
        <v>0</v>
      </c>
      <c r="R155" s="200">
        <f t="shared" si="2"/>
        <v>0</v>
      </c>
      <c r="S155" s="200">
        <v>0</v>
      </c>
      <c r="T155" s="201">
        <f t="shared" si="3"/>
        <v>0</v>
      </c>
      <c r="AR155" s="21" t="s">
        <v>151</v>
      </c>
      <c r="AT155" s="21" t="s">
        <v>132</v>
      </c>
      <c r="AU155" s="21" t="s">
        <v>146</v>
      </c>
      <c r="AY155" s="21" t="s">
        <v>129</v>
      </c>
      <c r="BE155" s="202">
        <f t="shared" si="4"/>
        <v>0</v>
      </c>
      <c r="BF155" s="202">
        <f t="shared" si="5"/>
        <v>0</v>
      </c>
      <c r="BG155" s="202">
        <f t="shared" si="6"/>
        <v>0</v>
      </c>
      <c r="BH155" s="202">
        <f t="shared" si="7"/>
        <v>0</v>
      </c>
      <c r="BI155" s="202">
        <f t="shared" si="8"/>
        <v>0</v>
      </c>
      <c r="BJ155" s="21" t="s">
        <v>90</v>
      </c>
      <c r="BK155" s="202">
        <f t="shared" si="9"/>
        <v>0</v>
      </c>
      <c r="BL155" s="21" t="s">
        <v>151</v>
      </c>
      <c r="BM155" s="21" t="s">
        <v>319</v>
      </c>
    </row>
    <row r="156" spans="2:65" s="1" customFormat="1" ht="31.5" customHeight="1">
      <c r="B156" s="39"/>
      <c r="C156" s="191" t="s">
        <v>320</v>
      </c>
      <c r="D156" s="191" t="s">
        <v>132</v>
      </c>
      <c r="E156" s="192" t="s">
        <v>321</v>
      </c>
      <c r="F156" s="193" t="s">
        <v>322</v>
      </c>
      <c r="G156" s="194" t="s">
        <v>135</v>
      </c>
      <c r="H156" s="195">
        <v>3</v>
      </c>
      <c r="I156" s="196"/>
      <c r="J156" s="197">
        <f t="shared" si="0"/>
        <v>0</v>
      </c>
      <c r="K156" s="193" t="s">
        <v>142</v>
      </c>
      <c r="L156" s="59"/>
      <c r="M156" s="198" t="s">
        <v>80</v>
      </c>
      <c r="N156" s="199" t="s">
        <v>52</v>
      </c>
      <c r="O156" s="40"/>
      <c r="P156" s="200">
        <f t="shared" si="1"/>
        <v>0</v>
      </c>
      <c r="Q156" s="200">
        <v>0</v>
      </c>
      <c r="R156" s="200">
        <f t="shared" si="2"/>
        <v>0</v>
      </c>
      <c r="S156" s="200">
        <v>0</v>
      </c>
      <c r="T156" s="201">
        <f t="shared" si="3"/>
        <v>0</v>
      </c>
      <c r="AR156" s="21" t="s">
        <v>151</v>
      </c>
      <c r="AT156" s="21" t="s">
        <v>132</v>
      </c>
      <c r="AU156" s="21" t="s">
        <v>146</v>
      </c>
      <c r="AY156" s="21" t="s">
        <v>129</v>
      </c>
      <c r="BE156" s="202">
        <f t="shared" si="4"/>
        <v>0</v>
      </c>
      <c r="BF156" s="202">
        <f t="shared" si="5"/>
        <v>0</v>
      </c>
      <c r="BG156" s="202">
        <f t="shared" si="6"/>
        <v>0</v>
      </c>
      <c r="BH156" s="202">
        <f t="shared" si="7"/>
        <v>0</v>
      </c>
      <c r="BI156" s="202">
        <f t="shared" si="8"/>
        <v>0</v>
      </c>
      <c r="BJ156" s="21" t="s">
        <v>90</v>
      </c>
      <c r="BK156" s="202">
        <f t="shared" si="9"/>
        <v>0</v>
      </c>
      <c r="BL156" s="21" t="s">
        <v>151</v>
      </c>
      <c r="BM156" s="21" t="s">
        <v>323</v>
      </c>
    </row>
    <row r="157" spans="2:65" s="10" customFormat="1" ht="29.85" customHeight="1">
      <c r="B157" s="174"/>
      <c r="C157" s="175"/>
      <c r="D157" s="188" t="s">
        <v>81</v>
      </c>
      <c r="E157" s="189" t="s">
        <v>92</v>
      </c>
      <c r="F157" s="189" t="s">
        <v>324</v>
      </c>
      <c r="G157" s="175"/>
      <c r="H157" s="175"/>
      <c r="I157" s="178"/>
      <c r="J157" s="190">
        <f>BK157</f>
        <v>0</v>
      </c>
      <c r="K157" s="175"/>
      <c r="L157" s="180"/>
      <c r="M157" s="181"/>
      <c r="N157" s="182"/>
      <c r="O157" s="182"/>
      <c r="P157" s="183">
        <f>SUM(P158:P162)</f>
        <v>0</v>
      </c>
      <c r="Q157" s="182"/>
      <c r="R157" s="183">
        <f>SUM(R158:R162)</f>
        <v>2.9363894000000008</v>
      </c>
      <c r="S157" s="182"/>
      <c r="T157" s="184">
        <f>SUM(T158:T162)</f>
        <v>0</v>
      </c>
      <c r="AR157" s="185" t="s">
        <v>90</v>
      </c>
      <c r="AT157" s="186" t="s">
        <v>81</v>
      </c>
      <c r="AU157" s="186" t="s">
        <v>90</v>
      </c>
      <c r="AY157" s="185" t="s">
        <v>129</v>
      </c>
      <c r="BK157" s="187">
        <f>SUM(BK158:BK162)</f>
        <v>0</v>
      </c>
    </row>
    <row r="158" spans="2:65" s="1" customFormat="1" ht="31.5" customHeight="1">
      <c r="B158" s="39"/>
      <c r="C158" s="191" t="s">
        <v>325</v>
      </c>
      <c r="D158" s="191" t="s">
        <v>132</v>
      </c>
      <c r="E158" s="192" t="s">
        <v>326</v>
      </c>
      <c r="F158" s="193" t="s">
        <v>327</v>
      </c>
      <c r="G158" s="194" t="s">
        <v>175</v>
      </c>
      <c r="H158" s="195">
        <v>1.155</v>
      </c>
      <c r="I158" s="196"/>
      <c r="J158" s="197">
        <f>ROUND(I158*H158,2)</f>
        <v>0</v>
      </c>
      <c r="K158" s="193" t="s">
        <v>142</v>
      </c>
      <c r="L158" s="59"/>
      <c r="M158" s="198" t="s">
        <v>80</v>
      </c>
      <c r="N158" s="199" t="s">
        <v>52</v>
      </c>
      <c r="O158" s="40"/>
      <c r="P158" s="200">
        <f>O158*H158</f>
        <v>0</v>
      </c>
      <c r="Q158" s="200">
        <v>2.5359600000000002</v>
      </c>
      <c r="R158" s="200">
        <f>Q158*H158</f>
        <v>2.9290338000000005</v>
      </c>
      <c r="S158" s="200">
        <v>0</v>
      </c>
      <c r="T158" s="201">
        <f>S158*H158</f>
        <v>0</v>
      </c>
      <c r="AR158" s="21" t="s">
        <v>151</v>
      </c>
      <c r="AT158" s="21" t="s">
        <v>132</v>
      </c>
      <c r="AU158" s="21" t="s">
        <v>92</v>
      </c>
      <c r="AY158" s="21" t="s">
        <v>129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1" t="s">
        <v>90</v>
      </c>
      <c r="BK158" s="202">
        <f>ROUND(I158*H158,2)</f>
        <v>0</v>
      </c>
      <c r="BL158" s="21" t="s">
        <v>151</v>
      </c>
      <c r="BM158" s="21" t="s">
        <v>328</v>
      </c>
    </row>
    <row r="159" spans="2:65" s="11" customFormat="1" ht="13.5">
      <c r="B159" s="203"/>
      <c r="C159" s="204"/>
      <c r="D159" s="205" t="s">
        <v>144</v>
      </c>
      <c r="E159" s="206" t="s">
        <v>80</v>
      </c>
      <c r="F159" s="207" t="s">
        <v>329</v>
      </c>
      <c r="G159" s="204"/>
      <c r="H159" s="208">
        <v>1.155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144</v>
      </c>
      <c r="AU159" s="214" t="s">
        <v>92</v>
      </c>
      <c r="AV159" s="11" t="s">
        <v>92</v>
      </c>
      <c r="AW159" s="11" t="s">
        <v>44</v>
      </c>
      <c r="AX159" s="11" t="s">
        <v>82</v>
      </c>
      <c r="AY159" s="214" t="s">
        <v>129</v>
      </c>
    </row>
    <row r="160" spans="2:65" s="1" customFormat="1" ht="22.5" customHeight="1">
      <c r="B160" s="39"/>
      <c r="C160" s="191" t="s">
        <v>330</v>
      </c>
      <c r="D160" s="191" t="s">
        <v>132</v>
      </c>
      <c r="E160" s="192" t="s">
        <v>331</v>
      </c>
      <c r="F160" s="193" t="s">
        <v>332</v>
      </c>
      <c r="G160" s="194" t="s">
        <v>206</v>
      </c>
      <c r="H160" s="195">
        <v>4.97</v>
      </c>
      <c r="I160" s="196"/>
      <c r="J160" s="197">
        <f>ROUND(I160*H160,2)</f>
        <v>0</v>
      </c>
      <c r="K160" s="193" t="s">
        <v>142</v>
      </c>
      <c r="L160" s="59"/>
      <c r="M160" s="198" t="s">
        <v>80</v>
      </c>
      <c r="N160" s="199" t="s">
        <v>52</v>
      </c>
      <c r="O160" s="40"/>
      <c r="P160" s="200">
        <f>O160*H160</f>
        <v>0</v>
      </c>
      <c r="Q160" s="200">
        <v>1.4400000000000001E-3</v>
      </c>
      <c r="R160" s="200">
        <f>Q160*H160</f>
        <v>7.1568000000000005E-3</v>
      </c>
      <c r="S160" s="200">
        <v>0</v>
      </c>
      <c r="T160" s="201">
        <f>S160*H160</f>
        <v>0</v>
      </c>
      <c r="AR160" s="21" t="s">
        <v>151</v>
      </c>
      <c r="AT160" s="21" t="s">
        <v>132</v>
      </c>
      <c r="AU160" s="21" t="s">
        <v>92</v>
      </c>
      <c r="AY160" s="21" t="s">
        <v>129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1" t="s">
        <v>90</v>
      </c>
      <c r="BK160" s="202">
        <f>ROUND(I160*H160,2)</f>
        <v>0</v>
      </c>
      <c r="BL160" s="21" t="s">
        <v>151</v>
      </c>
      <c r="BM160" s="21" t="s">
        <v>333</v>
      </c>
    </row>
    <row r="161" spans="2:65" s="11" customFormat="1" ht="13.5">
      <c r="B161" s="203"/>
      <c r="C161" s="204"/>
      <c r="D161" s="205" t="s">
        <v>144</v>
      </c>
      <c r="E161" s="206" t="s">
        <v>80</v>
      </c>
      <c r="F161" s="207" t="s">
        <v>334</v>
      </c>
      <c r="G161" s="204"/>
      <c r="H161" s="208">
        <v>4.97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144</v>
      </c>
      <c r="AU161" s="214" t="s">
        <v>92</v>
      </c>
      <c r="AV161" s="11" t="s">
        <v>92</v>
      </c>
      <c r="AW161" s="11" t="s">
        <v>44</v>
      </c>
      <c r="AX161" s="11" t="s">
        <v>82</v>
      </c>
      <c r="AY161" s="214" t="s">
        <v>129</v>
      </c>
    </row>
    <row r="162" spans="2:65" s="1" customFormat="1" ht="22.5" customHeight="1">
      <c r="B162" s="39"/>
      <c r="C162" s="191" t="s">
        <v>335</v>
      </c>
      <c r="D162" s="191" t="s">
        <v>132</v>
      </c>
      <c r="E162" s="192" t="s">
        <v>336</v>
      </c>
      <c r="F162" s="193" t="s">
        <v>337</v>
      </c>
      <c r="G162" s="194" t="s">
        <v>206</v>
      </c>
      <c r="H162" s="195">
        <v>4.97</v>
      </c>
      <c r="I162" s="196"/>
      <c r="J162" s="197">
        <f>ROUND(I162*H162,2)</f>
        <v>0</v>
      </c>
      <c r="K162" s="193" t="s">
        <v>142</v>
      </c>
      <c r="L162" s="59"/>
      <c r="M162" s="198" t="s">
        <v>80</v>
      </c>
      <c r="N162" s="199" t="s">
        <v>52</v>
      </c>
      <c r="O162" s="40"/>
      <c r="P162" s="200">
        <f>O162*H162</f>
        <v>0</v>
      </c>
      <c r="Q162" s="200">
        <v>4.0000000000000003E-5</v>
      </c>
      <c r="R162" s="200">
        <f>Q162*H162</f>
        <v>1.9880000000000001E-4</v>
      </c>
      <c r="S162" s="200">
        <v>0</v>
      </c>
      <c r="T162" s="201">
        <f>S162*H162</f>
        <v>0</v>
      </c>
      <c r="AR162" s="21" t="s">
        <v>151</v>
      </c>
      <c r="AT162" s="21" t="s">
        <v>132</v>
      </c>
      <c r="AU162" s="21" t="s">
        <v>92</v>
      </c>
      <c r="AY162" s="21" t="s">
        <v>129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1" t="s">
        <v>90</v>
      </c>
      <c r="BK162" s="202">
        <f>ROUND(I162*H162,2)</f>
        <v>0</v>
      </c>
      <c r="BL162" s="21" t="s">
        <v>151</v>
      </c>
      <c r="BM162" s="21" t="s">
        <v>338</v>
      </c>
    </row>
    <row r="163" spans="2:65" s="10" customFormat="1" ht="29.85" customHeight="1">
      <c r="B163" s="174"/>
      <c r="C163" s="175"/>
      <c r="D163" s="188" t="s">
        <v>81</v>
      </c>
      <c r="E163" s="189" t="s">
        <v>128</v>
      </c>
      <c r="F163" s="189" t="s">
        <v>339</v>
      </c>
      <c r="G163" s="175"/>
      <c r="H163" s="175"/>
      <c r="I163" s="178"/>
      <c r="J163" s="190">
        <f>BK163</f>
        <v>0</v>
      </c>
      <c r="K163" s="175"/>
      <c r="L163" s="180"/>
      <c r="M163" s="181"/>
      <c r="N163" s="182"/>
      <c r="O163" s="182"/>
      <c r="P163" s="183">
        <f>SUM(P164:P184)</f>
        <v>0</v>
      </c>
      <c r="Q163" s="182"/>
      <c r="R163" s="183">
        <f>SUM(R164:R184)</f>
        <v>1881.6644600000002</v>
      </c>
      <c r="S163" s="182"/>
      <c r="T163" s="184">
        <f>SUM(T164:T184)</f>
        <v>0</v>
      </c>
      <c r="AR163" s="185" t="s">
        <v>90</v>
      </c>
      <c r="AT163" s="186" t="s">
        <v>81</v>
      </c>
      <c r="AU163" s="186" t="s">
        <v>90</v>
      </c>
      <c r="AY163" s="185" t="s">
        <v>129</v>
      </c>
      <c r="BK163" s="187">
        <f>SUM(BK164:BK184)</f>
        <v>0</v>
      </c>
    </row>
    <row r="164" spans="2:65" s="1" customFormat="1" ht="31.5" customHeight="1">
      <c r="B164" s="39"/>
      <c r="C164" s="191" t="s">
        <v>340</v>
      </c>
      <c r="D164" s="191" t="s">
        <v>132</v>
      </c>
      <c r="E164" s="192" t="s">
        <v>341</v>
      </c>
      <c r="F164" s="193" t="s">
        <v>342</v>
      </c>
      <c r="G164" s="194" t="s">
        <v>206</v>
      </c>
      <c r="H164" s="195">
        <v>90</v>
      </c>
      <c r="I164" s="196"/>
      <c r="J164" s="197">
        <f>ROUND(I164*H164,2)</f>
        <v>0</v>
      </c>
      <c r="K164" s="193" t="s">
        <v>142</v>
      </c>
      <c r="L164" s="59"/>
      <c r="M164" s="198" t="s">
        <v>80</v>
      </c>
      <c r="N164" s="199" t="s">
        <v>52</v>
      </c>
      <c r="O164" s="40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AR164" s="21" t="s">
        <v>151</v>
      </c>
      <c r="AT164" s="21" t="s">
        <v>132</v>
      </c>
      <c r="AU164" s="21" t="s">
        <v>92</v>
      </c>
      <c r="AY164" s="21" t="s">
        <v>129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1" t="s">
        <v>90</v>
      </c>
      <c r="BK164" s="202">
        <f>ROUND(I164*H164,2)</f>
        <v>0</v>
      </c>
      <c r="BL164" s="21" t="s">
        <v>151</v>
      </c>
      <c r="BM164" s="21" t="s">
        <v>343</v>
      </c>
    </row>
    <row r="165" spans="2:65" s="11" customFormat="1" ht="13.5">
      <c r="B165" s="203"/>
      <c r="C165" s="204"/>
      <c r="D165" s="205" t="s">
        <v>144</v>
      </c>
      <c r="E165" s="206" t="s">
        <v>80</v>
      </c>
      <c r="F165" s="207" t="s">
        <v>344</v>
      </c>
      <c r="G165" s="204"/>
      <c r="H165" s="208">
        <v>90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144</v>
      </c>
      <c r="AU165" s="214" t="s">
        <v>92</v>
      </c>
      <c r="AV165" s="11" t="s">
        <v>92</v>
      </c>
      <c r="AW165" s="11" t="s">
        <v>44</v>
      </c>
      <c r="AX165" s="11" t="s">
        <v>82</v>
      </c>
      <c r="AY165" s="214" t="s">
        <v>129</v>
      </c>
    </row>
    <row r="166" spans="2:65" s="1" customFormat="1" ht="22.5" customHeight="1">
      <c r="B166" s="39"/>
      <c r="C166" s="191" t="s">
        <v>345</v>
      </c>
      <c r="D166" s="191" t="s">
        <v>132</v>
      </c>
      <c r="E166" s="192" t="s">
        <v>346</v>
      </c>
      <c r="F166" s="193" t="s">
        <v>347</v>
      </c>
      <c r="G166" s="194" t="s">
        <v>206</v>
      </c>
      <c r="H166" s="195">
        <v>4700</v>
      </c>
      <c r="I166" s="196"/>
      <c r="J166" s="197">
        <f>ROUND(I166*H166,2)</f>
        <v>0</v>
      </c>
      <c r="K166" s="193" t="s">
        <v>142</v>
      </c>
      <c r="L166" s="59"/>
      <c r="M166" s="198" t="s">
        <v>80</v>
      </c>
      <c r="N166" s="199" t="s">
        <v>52</v>
      </c>
      <c r="O166" s="40"/>
      <c r="P166" s="200">
        <f>O166*H166</f>
        <v>0</v>
      </c>
      <c r="Q166" s="200">
        <v>0.18906999999999999</v>
      </c>
      <c r="R166" s="200">
        <f>Q166*H166</f>
        <v>888.62899999999991</v>
      </c>
      <c r="S166" s="200">
        <v>0</v>
      </c>
      <c r="T166" s="201">
        <f>S166*H166</f>
        <v>0</v>
      </c>
      <c r="AR166" s="21" t="s">
        <v>151</v>
      </c>
      <c r="AT166" s="21" t="s">
        <v>132</v>
      </c>
      <c r="AU166" s="21" t="s">
        <v>92</v>
      </c>
      <c r="AY166" s="21" t="s">
        <v>129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1" t="s">
        <v>90</v>
      </c>
      <c r="BK166" s="202">
        <f>ROUND(I166*H166,2)</f>
        <v>0</v>
      </c>
      <c r="BL166" s="21" t="s">
        <v>151</v>
      </c>
      <c r="BM166" s="21" t="s">
        <v>348</v>
      </c>
    </row>
    <row r="167" spans="2:65" s="11" customFormat="1" ht="13.5">
      <c r="B167" s="203"/>
      <c r="C167" s="204"/>
      <c r="D167" s="215" t="s">
        <v>144</v>
      </c>
      <c r="E167" s="216" t="s">
        <v>80</v>
      </c>
      <c r="F167" s="217" t="s">
        <v>349</v>
      </c>
      <c r="G167" s="204"/>
      <c r="H167" s="218">
        <v>4950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144</v>
      </c>
      <c r="AU167" s="214" t="s">
        <v>92</v>
      </c>
      <c r="AV167" s="11" t="s">
        <v>92</v>
      </c>
      <c r="AW167" s="11" t="s">
        <v>44</v>
      </c>
      <c r="AX167" s="11" t="s">
        <v>82</v>
      </c>
      <c r="AY167" s="214" t="s">
        <v>129</v>
      </c>
    </row>
    <row r="168" spans="2:65" s="11" customFormat="1" ht="13.5">
      <c r="B168" s="203"/>
      <c r="C168" s="204"/>
      <c r="D168" s="215" t="s">
        <v>144</v>
      </c>
      <c r="E168" s="216" t="s">
        <v>80</v>
      </c>
      <c r="F168" s="217" t="s">
        <v>229</v>
      </c>
      <c r="G168" s="204"/>
      <c r="H168" s="218">
        <v>260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144</v>
      </c>
      <c r="AU168" s="214" t="s">
        <v>92</v>
      </c>
      <c r="AV168" s="11" t="s">
        <v>92</v>
      </c>
      <c r="AW168" s="11" t="s">
        <v>44</v>
      </c>
      <c r="AX168" s="11" t="s">
        <v>82</v>
      </c>
      <c r="AY168" s="214" t="s">
        <v>129</v>
      </c>
    </row>
    <row r="169" spans="2:65" s="11" customFormat="1" ht="13.5">
      <c r="B169" s="203"/>
      <c r="C169" s="204"/>
      <c r="D169" s="205" t="s">
        <v>144</v>
      </c>
      <c r="E169" s="206" t="s">
        <v>80</v>
      </c>
      <c r="F169" s="207" t="s">
        <v>350</v>
      </c>
      <c r="G169" s="204"/>
      <c r="H169" s="208">
        <v>-510</v>
      </c>
      <c r="I169" s="209"/>
      <c r="J169" s="204"/>
      <c r="K169" s="204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144</v>
      </c>
      <c r="AU169" s="214" t="s">
        <v>92</v>
      </c>
      <c r="AV169" s="11" t="s">
        <v>92</v>
      </c>
      <c r="AW169" s="11" t="s">
        <v>44</v>
      </c>
      <c r="AX169" s="11" t="s">
        <v>82</v>
      </c>
      <c r="AY169" s="214" t="s">
        <v>129</v>
      </c>
    </row>
    <row r="170" spans="2:65" s="1" customFormat="1" ht="22.5" customHeight="1">
      <c r="B170" s="39"/>
      <c r="C170" s="191" t="s">
        <v>351</v>
      </c>
      <c r="D170" s="191" t="s">
        <v>132</v>
      </c>
      <c r="E170" s="192" t="s">
        <v>352</v>
      </c>
      <c r="F170" s="193" t="s">
        <v>353</v>
      </c>
      <c r="G170" s="194" t="s">
        <v>206</v>
      </c>
      <c r="H170" s="195">
        <v>1773</v>
      </c>
      <c r="I170" s="196"/>
      <c r="J170" s="197">
        <f>ROUND(I170*H170,2)</f>
        <v>0</v>
      </c>
      <c r="K170" s="193" t="s">
        <v>142</v>
      </c>
      <c r="L170" s="59"/>
      <c r="M170" s="198" t="s">
        <v>80</v>
      </c>
      <c r="N170" s="199" t="s">
        <v>52</v>
      </c>
      <c r="O170" s="40"/>
      <c r="P170" s="200">
        <f>O170*H170</f>
        <v>0</v>
      </c>
      <c r="Q170" s="200">
        <v>0.27994000000000002</v>
      </c>
      <c r="R170" s="200">
        <f>Q170*H170</f>
        <v>496.33362000000005</v>
      </c>
      <c r="S170" s="200">
        <v>0</v>
      </c>
      <c r="T170" s="201">
        <f>S170*H170</f>
        <v>0</v>
      </c>
      <c r="AR170" s="21" t="s">
        <v>151</v>
      </c>
      <c r="AT170" s="21" t="s">
        <v>132</v>
      </c>
      <c r="AU170" s="21" t="s">
        <v>92</v>
      </c>
      <c r="AY170" s="21" t="s">
        <v>129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1" t="s">
        <v>90</v>
      </c>
      <c r="BK170" s="202">
        <f>ROUND(I170*H170,2)</f>
        <v>0</v>
      </c>
      <c r="BL170" s="21" t="s">
        <v>151</v>
      </c>
      <c r="BM170" s="21" t="s">
        <v>354</v>
      </c>
    </row>
    <row r="171" spans="2:65" s="11" customFormat="1" ht="13.5">
      <c r="B171" s="203"/>
      <c r="C171" s="204"/>
      <c r="D171" s="215" t="s">
        <v>144</v>
      </c>
      <c r="E171" s="216" t="s">
        <v>80</v>
      </c>
      <c r="F171" s="217" t="s">
        <v>355</v>
      </c>
      <c r="G171" s="204"/>
      <c r="H171" s="218">
        <v>1003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144</v>
      </c>
      <c r="AU171" s="214" t="s">
        <v>92</v>
      </c>
      <c r="AV171" s="11" t="s">
        <v>92</v>
      </c>
      <c r="AW171" s="11" t="s">
        <v>44</v>
      </c>
      <c r="AX171" s="11" t="s">
        <v>82</v>
      </c>
      <c r="AY171" s="214" t="s">
        <v>129</v>
      </c>
    </row>
    <row r="172" spans="2:65" s="11" customFormat="1" ht="13.5">
      <c r="B172" s="203"/>
      <c r="C172" s="204"/>
      <c r="D172" s="215" t="s">
        <v>144</v>
      </c>
      <c r="E172" s="216" t="s">
        <v>80</v>
      </c>
      <c r="F172" s="217" t="s">
        <v>356</v>
      </c>
      <c r="G172" s="204"/>
      <c r="H172" s="218">
        <v>600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144</v>
      </c>
      <c r="AU172" s="214" t="s">
        <v>92</v>
      </c>
      <c r="AV172" s="11" t="s">
        <v>92</v>
      </c>
      <c r="AW172" s="11" t="s">
        <v>44</v>
      </c>
      <c r="AX172" s="11" t="s">
        <v>82</v>
      </c>
      <c r="AY172" s="214" t="s">
        <v>129</v>
      </c>
    </row>
    <row r="173" spans="2:65" s="11" customFormat="1" ht="13.5">
      <c r="B173" s="203"/>
      <c r="C173" s="204"/>
      <c r="D173" s="205" t="s">
        <v>144</v>
      </c>
      <c r="E173" s="206" t="s">
        <v>80</v>
      </c>
      <c r="F173" s="207" t="s">
        <v>357</v>
      </c>
      <c r="G173" s="204"/>
      <c r="H173" s="208">
        <v>170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144</v>
      </c>
      <c r="AU173" s="214" t="s">
        <v>92</v>
      </c>
      <c r="AV173" s="11" t="s">
        <v>92</v>
      </c>
      <c r="AW173" s="11" t="s">
        <v>44</v>
      </c>
      <c r="AX173" s="11" t="s">
        <v>82</v>
      </c>
      <c r="AY173" s="214" t="s">
        <v>129</v>
      </c>
    </row>
    <row r="174" spans="2:65" s="1" customFormat="1" ht="22.5" customHeight="1">
      <c r="B174" s="39"/>
      <c r="C174" s="191" t="s">
        <v>358</v>
      </c>
      <c r="D174" s="191" t="s">
        <v>132</v>
      </c>
      <c r="E174" s="192" t="s">
        <v>359</v>
      </c>
      <c r="F174" s="193" t="s">
        <v>360</v>
      </c>
      <c r="G174" s="194" t="s">
        <v>206</v>
      </c>
      <c r="H174" s="195">
        <v>455</v>
      </c>
      <c r="I174" s="196"/>
      <c r="J174" s="197">
        <f>ROUND(I174*H174,2)</f>
        <v>0</v>
      </c>
      <c r="K174" s="193" t="s">
        <v>142</v>
      </c>
      <c r="L174" s="59"/>
      <c r="M174" s="198" t="s">
        <v>80</v>
      </c>
      <c r="N174" s="199" t="s">
        <v>52</v>
      </c>
      <c r="O174" s="40"/>
      <c r="P174" s="200">
        <f>O174*H174</f>
        <v>0</v>
      </c>
      <c r="Q174" s="200">
        <v>0.378</v>
      </c>
      <c r="R174" s="200">
        <f>Q174*H174</f>
        <v>171.99</v>
      </c>
      <c r="S174" s="200">
        <v>0</v>
      </c>
      <c r="T174" s="201">
        <f>S174*H174</f>
        <v>0</v>
      </c>
      <c r="AR174" s="21" t="s">
        <v>151</v>
      </c>
      <c r="AT174" s="21" t="s">
        <v>132</v>
      </c>
      <c r="AU174" s="21" t="s">
        <v>92</v>
      </c>
      <c r="AY174" s="21" t="s">
        <v>129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1" t="s">
        <v>90</v>
      </c>
      <c r="BK174" s="202">
        <f>ROUND(I174*H174,2)</f>
        <v>0</v>
      </c>
      <c r="BL174" s="21" t="s">
        <v>151</v>
      </c>
      <c r="BM174" s="21" t="s">
        <v>361</v>
      </c>
    </row>
    <row r="175" spans="2:65" s="11" customFormat="1" ht="13.5">
      <c r="B175" s="203"/>
      <c r="C175" s="204"/>
      <c r="D175" s="215" t="s">
        <v>144</v>
      </c>
      <c r="E175" s="216" t="s">
        <v>80</v>
      </c>
      <c r="F175" s="217" t="s">
        <v>362</v>
      </c>
      <c r="G175" s="204"/>
      <c r="H175" s="218">
        <v>255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144</v>
      </c>
      <c r="AU175" s="214" t="s">
        <v>92</v>
      </c>
      <c r="AV175" s="11" t="s">
        <v>92</v>
      </c>
      <c r="AW175" s="11" t="s">
        <v>44</v>
      </c>
      <c r="AX175" s="11" t="s">
        <v>82</v>
      </c>
      <c r="AY175" s="214" t="s">
        <v>129</v>
      </c>
    </row>
    <row r="176" spans="2:65" s="11" customFormat="1" ht="13.5">
      <c r="B176" s="203"/>
      <c r="C176" s="204"/>
      <c r="D176" s="215" t="s">
        <v>144</v>
      </c>
      <c r="E176" s="216" t="s">
        <v>80</v>
      </c>
      <c r="F176" s="217" t="s">
        <v>363</v>
      </c>
      <c r="G176" s="204"/>
      <c r="H176" s="218">
        <v>30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144</v>
      </c>
      <c r="AU176" s="214" t="s">
        <v>92</v>
      </c>
      <c r="AV176" s="11" t="s">
        <v>92</v>
      </c>
      <c r="AW176" s="11" t="s">
        <v>44</v>
      </c>
      <c r="AX176" s="11" t="s">
        <v>82</v>
      </c>
      <c r="AY176" s="214" t="s">
        <v>129</v>
      </c>
    </row>
    <row r="177" spans="2:65" s="11" customFormat="1" ht="13.5">
      <c r="B177" s="203"/>
      <c r="C177" s="204"/>
      <c r="D177" s="205" t="s">
        <v>144</v>
      </c>
      <c r="E177" s="206" t="s">
        <v>80</v>
      </c>
      <c r="F177" s="207" t="s">
        <v>357</v>
      </c>
      <c r="G177" s="204"/>
      <c r="H177" s="208">
        <v>170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144</v>
      </c>
      <c r="AU177" s="214" t="s">
        <v>92</v>
      </c>
      <c r="AV177" s="11" t="s">
        <v>92</v>
      </c>
      <c r="AW177" s="11" t="s">
        <v>44</v>
      </c>
      <c r="AX177" s="11" t="s">
        <v>82</v>
      </c>
      <c r="AY177" s="214" t="s">
        <v>129</v>
      </c>
    </row>
    <row r="178" spans="2:65" s="1" customFormat="1" ht="22.5" customHeight="1">
      <c r="B178" s="39"/>
      <c r="C178" s="191" t="s">
        <v>364</v>
      </c>
      <c r="D178" s="191" t="s">
        <v>132</v>
      </c>
      <c r="E178" s="192" t="s">
        <v>365</v>
      </c>
      <c r="F178" s="193" t="s">
        <v>366</v>
      </c>
      <c r="G178" s="194" t="s">
        <v>206</v>
      </c>
      <c r="H178" s="195">
        <v>250</v>
      </c>
      <c r="I178" s="196"/>
      <c r="J178" s="197">
        <f>ROUND(I178*H178,2)</f>
        <v>0</v>
      </c>
      <c r="K178" s="193" t="s">
        <v>142</v>
      </c>
      <c r="L178" s="59"/>
      <c r="M178" s="198" t="s">
        <v>80</v>
      </c>
      <c r="N178" s="199" t="s">
        <v>52</v>
      </c>
      <c r="O178" s="40"/>
      <c r="P178" s="200">
        <f>O178*H178</f>
        <v>0</v>
      </c>
      <c r="Q178" s="200">
        <v>0.47260000000000002</v>
      </c>
      <c r="R178" s="200">
        <f>Q178*H178</f>
        <v>118.15</v>
      </c>
      <c r="S178" s="200">
        <v>0</v>
      </c>
      <c r="T178" s="201">
        <f>S178*H178</f>
        <v>0</v>
      </c>
      <c r="AR178" s="21" t="s">
        <v>151</v>
      </c>
      <c r="AT178" s="21" t="s">
        <v>132</v>
      </c>
      <c r="AU178" s="21" t="s">
        <v>92</v>
      </c>
      <c r="AY178" s="21" t="s">
        <v>129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1" t="s">
        <v>90</v>
      </c>
      <c r="BK178" s="202">
        <f>ROUND(I178*H178,2)</f>
        <v>0</v>
      </c>
      <c r="BL178" s="21" t="s">
        <v>151</v>
      </c>
      <c r="BM178" s="21" t="s">
        <v>367</v>
      </c>
    </row>
    <row r="179" spans="2:65" s="11" customFormat="1" ht="13.5">
      <c r="B179" s="203"/>
      <c r="C179" s="204"/>
      <c r="D179" s="205" t="s">
        <v>144</v>
      </c>
      <c r="E179" s="206" t="s">
        <v>80</v>
      </c>
      <c r="F179" s="207" t="s">
        <v>279</v>
      </c>
      <c r="G179" s="204"/>
      <c r="H179" s="208">
        <v>250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144</v>
      </c>
      <c r="AU179" s="214" t="s">
        <v>92</v>
      </c>
      <c r="AV179" s="11" t="s">
        <v>92</v>
      </c>
      <c r="AW179" s="11" t="s">
        <v>44</v>
      </c>
      <c r="AX179" s="11" t="s">
        <v>82</v>
      </c>
      <c r="AY179" s="214" t="s">
        <v>129</v>
      </c>
    </row>
    <row r="180" spans="2:65" s="1" customFormat="1" ht="31.5" customHeight="1">
      <c r="B180" s="39"/>
      <c r="C180" s="191" t="s">
        <v>368</v>
      </c>
      <c r="D180" s="191" t="s">
        <v>132</v>
      </c>
      <c r="E180" s="192" t="s">
        <v>369</v>
      </c>
      <c r="F180" s="193" t="s">
        <v>370</v>
      </c>
      <c r="G180" s="194" t="s">
        <v>206</v>
      </c>
      <c r="H180" s="195">
        <v>510</v>
      </c>
      <c r="I180" s="196"/>
      <c r="J180" s="197">
        <f>ROUND(I180*H180,2)</f>
        <v>0</v>
      </c>
      <c r="K180" s="193" t="s">
        <v>142</v>
      </c>
      <c r="L180" s="59"/>
      <c r="M180" s="198" t="s">
        <v>80</v>
      </c>
      <c r="N180" s="199" t="s">
        <v>52</v>
      </c>
      <c r="O180" s="40"/>
      <c r="P180" s="200">
        <f>O180*H180</f>
        <v>0</v>
      </c>
      <c r="Q180" s="200">
        <v>0.14399999999999999</v>
      </c>
      <c r="R180" s="200">
        <f>Q180*H180</f>
        <v>73.44</v>
      </c>
      <c r="S180" s="200">
        <v>0</v>
      </c>
      <c r="T180" s="201">
        <f>S180*H180</f>
        <v>0</v>
      </c>
      <c r="AR180" s="21" t="s">
        <v>151</v>
      </c>
      <c r="AT180" s="21" t="s">
        <v>132</v>
      </c>
      <c r="AU180" s="21" t="s">
        <v>92</v>
      </c>
      <c r="AY180" s="21" t="s">
        <v>129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1" t="s">
        <v>90</v>
      </c>
      <c r="BK180" s="202">
        <f>ROUND(I180*H180,2)</f>
        <v>0</v>
      </c>
      <c r="BL180" s="21" t="s">
        <v>151</v>
      </c>
      <c r="BM180" s="21" t="s">
        <v>371</v>
      </c>
    </row>
    <row r="181" spans="2:65" s="11" customFormat="1" ht="13.5">
      <c r="B181" s="203"/>
      <c r="C181" s="204"/>
      <c r="D181" s="205" t="s">
        <v>144</v>
      </c>
      <c r="E181" s="206" t="s">
        <v>80</v>
      </c>
      <c r="F181" s="207" t="s">
        <v>372</v>
      </c>
      <c r="G181" s="204"/>
      <c r="H181" s="208">
        <v>510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144</v>
      </c>
      <c r="AU181" s="214" t="s">
        <v>92</v>
      </c>
      <c r="AV181" s="11" t="s">
        <v>92</v>
      </c>
      <c r="AW181" s="11" t="s">
        <v>44</v>
      </c>
      <c r="AX181" s="11" t="s">
        <v>82</v>
      </c>
      <c r="AY181" s="214" t="s">
        <v>129</v>
      </c>
    </row>
    <row r="182" spans="2:65" s="1" customFormat="1" ht="31.5" customHeight="1">
      <c r="B182" s="39"/>
      <c r="C182" s="191" t="s">
        <v>373</v>
      </c>
      <c r="D182" s="191" t="s">
        <v>132</v>
      </c>
      <c r="E182" s="192" t="s">
        <v>374</v>
      </c>
      <c r="F182" s="193" t="s">
        <v>375</v>
      </c>
      <c r="G182" s="194" t="s">
        <v>206</v>
      </c>
      <c r="H182" s="195">
        <v>709</v>
      </c>
      <c r="I182" s="196"/>
      <c r="J182" s="197">
        <f>ROUND(I182*H182,2)</f>
        <v>0</v>
      </c>
      <c r="K182" s="193" t="s">
        <v>142</v>
      </c>
      <c r="L182" s="59"/>
      <c r="M182" s="198" t="s">
        <v>80</v>
      </c>
      <c r="N182" s="199" t="s">
        <v>52</v>
      </c>
      <c r="O182" s="40"/>
      <c r="P182" s="200">
        <f>O182*H182</f>
        <v>0</v>
      </c>
      <c r="Q182" s="200">
        <v>0.18776000000000001</v>
      </c>
      <c r="R182" s="200">
        <f>Q182*H182</f>
        <v>133.12184000000002</v>
      </c>
      <c r="S182" s="200">
        <v>0</v>
      </c>
      <c r="T182" s="201">
        <f>S182*H182</f>
        <v>0</v>
      </c>
      <c r="AR182" s="21" t="s">
        <v>151</v>
      </c>
      <c r="AT182" s="21" t="s">
        <v>132</v>
      </c>
      <c r="AU182" s="21" t="s">
        <v>92</v>
      </c>
      <c r="AY182" s="21" t="s">
        <v>129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1" t="s">
        <v>90</v>
      </c>
      <c r="BK182" s="202">
        <f>ROUND(I182*H182,2)</f>
        <v>0</v>
      </c>
      <c r="BL182" s="21" t="s">
        <v>151</v>
      </c>
      <c r="BM182" s="21" t="s">
        <v>376</v>
      </c>
    </row>
    <row r="183" spans="2:65" s="11" customFormat="1" ht="13.5">
      <c r="B183" s="203"/>
      <c r="C183" s="204"/>
      <c r="D183" s="215" t="s">
        <v>144</v>
      </c>
      <c r="E183" s="216" t="s">
        <v>80</v>
      </c>
      <c r="F183" s="217" t="s">
        <v>377</v>
      </c>
      <c r="G183" s="204"/>
      <c r="H183" s="218">
        <v>825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144</v>
      </c>
      <c r="AU183" s="214" t="s">
        <v>92</v>
      </c>
      <c r="AV183" s="11" t="s">
        <v>92</v>
      </c>
      <c r="AW183" s="11" t="s">
        <v>44</v>
      </c>
      <c r="AX183" s="11" t="s">
        <v>82</v>
      </c>
      <c r="AY183" s="214" t="s">
        <v>129</v>
      </c>
    </row>
    <row r="184" spans="2:65" s="11" customFormat="1" ht="13.5">
      <c r="B184" s="203"/>
      <c r="C184" s="204"/>
      <c r="D184" s="215" t="s">
        <v>144</v>
      </c>
      <c r="E184" s="216" t="s">
        <v>80</v>
      </c>
      <c r="F184" s="217" t="s">
        <v>378</v>
      </c>
      <c r="G184" s="204"/>
      <c r="H184" s="218">
        <v>-116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144</v>
      </c>
      <c r="AU184" s="214" t="s">
        <v>92</v>
      </c>
      <c r="AV184" s="11" t="s">
        <v>92</v>
      </c>
      <c r="AW184" s="11" t="s">
        <v>44</v>
      </c>
      <c r="AX184" s="11" t="s">
        <v>82</v>
      </c>
      <c r="AY184" s="214" t="s">
        <v>129</v>
      </c>
    </row>
    <row r="185" spans="2:65" s="10" customFormat="1" ht="29.85" customHeight="1">
      <c r="B185" s="174"/>
      <c r="C185" s="175"/>
      <c r="D185" s="188" t="s">
        <v>81</v>
      </c>
      <c r="E185" s="189" t="s">
        <v>212</v>
      </c>
      <c r="F185" s="189" t="s">
        <v>379</v>
      </c>
      <c r="G185" s="175"/>
      <c r="H185" s="175"/>
      <c r="I185" s="178"/>
      <c r="J185" s="190">
        <f>BK185</f>
        <v>0</v>
      </c>
      <c r="K185" s="175"/>
      <c r="L185" s="180"/>
      <c r="M185" s="181"/>
      <c r="N185" s="182"/>
      <c r="O185" s="182"/>
      <c r="P185" s="183">
        <f>SUM(P186:P197)</f>
        <v>0</v>
      </c>
      <c r="Q185" s="182"/>
      <c r="R185" s="183">
        <f>SUM(R186:R197)</f>
        <v>62.346090000000004</v>
      </c>
      <c r="S185" s="182"/>
      <c r="T185" s="184">
        <f>SUM(T186:T197)</f>
        <v>0</v>
      </c>
      <c r="AR185" s="185" t="s">
        <v>90</v>
      </c>
      <c r="AT185" s="186" t="s">
        <v>81</v>
      </c>
      <c r="AU185" s="186" t="s">
        <v>90</v>
      </c>
      <c r="AY185" s="185" t="s">
        <v>129</v>
      </c>
      <c r="BK185" s="187">
        <f>SUM(BK186:BK197)</f>
        <v>0</v>
      </c>
    </row>
    <row r="186" spans="2:65" s="1" customFormat="1" ht="44.25" customHeight="1">
      <c r="B186" s="39"/>
      <c r="C186" s="191" t="s">
        <v>380</v>
      </c>
      <c r="D186" s="191" t="s">
        <v>132</v>
      </c>
      <c r="E186" s="192" t="s">
        <v>381</v>
      </c>
      <c r="F186" s="193" t="s">
        <v>382</v>
      </c>
      <c r="G186" s="194" t="s">
        <v>175</v>
      </c>
      <c r="H186" s="195">
        <v>10.5</v>
      </c>
      <c r="I186" s="196"/>
      <c r="J186" s="197">
        <f>ROUND(I186*H186,2)</f>
        <v>0</v>
      </c>
      <c r="K186" s="193" t="s">
        <v>142</v>
      </c>
      <c r="L186" s="59"/>
      <c r="M186" s="198" t="s">
        <v>80</v>
      </c>
      <c r="N186" s="199" t="s">
        <v>52</v>
      </c>
      <c r="O186" s="40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1" t="s">
        <v>151</v>
      </c>
      <c r="AT186" s="21" t="s">
        <v>132</v>
      </c>
      <c r="AU186" s="21" t="s">
        <v>92</v>
      </c>
      <c r="AY186" s="21" t="s">
        <v>129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1" t="s">
        <v>90</v>
      </c>
      <c r="BK186" s="202">
        <f>ROUND(I186*H186,2)</f>
        <v>0</v>
      </c>
      <c r="BL186" s="21" t="s">
        <v>151</v>
      </c>
      <c r="BM186" s="21" t="s">
        <v>383</v>
      </c>
    </row>
    <row r="187" spans="2:65" s="11" customFormat="1" ht="13.5">
      <c r="B187" s="203"/>
      <c r="C187" s="204"/>
      <c r="D187" s="205" t="s">
        <v>144</v>
      </c>
      <c r="E187" s="206" t="s">
        <v>80</v>
      </c>
      <c r="F187" s="207" t="s">
        <v>384</v>
      </c>
      <c r="G187" s="204"/>
      <c r="H187" s="208">
        <v>10.5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144</v>
      </c>
      <c r="AU187" s="214" t="s">
        <v>92</v>
      </c>
      <c r="AV187" s="11" t="s">
        <v>92</v>
      </c>
      <c r="AW187" s="11" t="s">
        <v>44</v>
      </c>
      <c r="AX187" s="11" t="s">
        <v>82</v>
      </c>
      <c r="AY187" s="214" t="s">
        <v>129</v>
      </c>
    </row>
    <row r="188" spans="2:65" s="1" customFormat="1" ht="22.5" customHeight="1">
      <c r="B188" s="39"/>
      <c r="C188" s="226" t="s">
        <v>385</v>
      </c>
      <c r="D188" s="226" t="s">
        <v>218</v>
      </c>
      <c r="E188" s="227" t="s">
        <v>386</v>
      </c>
      <c r="F188" s="228" t="s">
        <v>387</v>
      </c>
      <c r="G188" s="229" t="s">
        <v>221</v>
      </c>
      <c r="H188" s="230">
        <v>21</v>
      </c>
      <c r="I188" s="231"/>
      <c r="J188" s="232">
        <f>ROUND(I188*H188,2)</f>
        <v>0</v>
      </c>
      <c r="K188" s="228" t="s">
        <v>80</v>
      </c>
      <c r="L188" s="233"/>
      <c r="M188" s="234" t="s">
        <v>80</v>
      </c>
      <c r="N188" s="235" t="s">
        <v>52</v>
      </c>
      <c r="O188" s="40"/>
      <c r="P188" s="200">
        <f>O188*H188</f>
        <v>0</v>
      </c>
      <c r="Q188" s="200">
        <v>1</v>
      </c>
      <c r="R188" s="200">
        <f>Q188*H188</f>
        <v>21</v>
      </c>
      <c r="S188" s="200">
        <v>0</v>
      </c>
      <c r="T188" s="201">
        <f>S188*H188</f>
        <v>0</v>
      </c>
      <c r="AR188" s="21" t="s">
        <v>212</v>
      </c>
      <c r="AT188" s="21" t="s">
        <v>218</v>
      </c>
      <c r="AU188" s="21" t="s">
        <v>92</v>
      </c>
      <c r="AY188" s="21" t="s">
        <v>129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21" t="s">
        <v>90</v>
      </c>
      <c r="BK188" s="202">
        <f>ROUND(I188*H188,2)</f>
        <v>0</v>
      </c>
      <c r="BL188" s="21" t="s">
        <v>151</v>
      </c>
      <c r="BM188" s="21" t="s">
        <v>388</v>
      </c>
    </row>
    <row r="189" spans="2:65" s="11" customFormat="1" ht="13.5">
      <c r="B189" s="203"/>
      <c r="C189" s="204"/>
      <c r="D189" s="205" t="s">
        <v>144</v>
      </c>
      <c r="E189" s="206" t="s">
        <v>80</v>
      </c>
      <c r="F189" s="207" t="s">
        <v>389</v>
      </c>
      <c r="G189" s="204"/>
      <c r="H189" s="208">
        <v>21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144</v>
      </c>
      <c r="AU189" s="214" t="s">
        <v>92</v>
      </c>
      <c r="AV189" s="11" t="s">
        <v>92</v>
      </c>
      <c r="AW189" s="11" t="s">
        <v>44</v>
      </c>
      <c r="AX189" s="11" t="s">
        <v>82</v>
      </c>
      <c r="AY189" s="214" t="s">
        <v>129</v>
      </c>
    </row>
    <row r="190" spans="2:65" s="1" customFormat="1" ht="22.5" customHeight="1">
      <c r="B190" s="39"/>
      <c r="C190" s="191" t="s">
        <v>390</v>
      </c>
      <c r="D190" s="191" t="s">
        <v>132</v>
      </c>
      <c r="E190" s="192" t="s">
        <v>391</v>
      </c>
      <c r="F190" s="193" t="s">
        <v>392</v>
      </c>
      <c r="G190" s="194" t="s">
        <v>175</v>
      </c>
      <c r="H190" s="195">
        <v>15.75</v>
      </c>
      <c r="I190" s="196"/>
      <c r="J190" s="197">
        <f>ROUND(I190*H190,2)</f>
        <v>0</v>
      </c>
      <c r="K190" s="193" t="s">
        <v>142</v>
      </c>
      <c r="L190" s="59"/>
      <c r="M190" s="198" t="s">
        <v>80</v>
      </c>
      <c r="N190" s="199" t="s">
        <v>52</v>
      </c>
      <c r="O190" s="40"/>
      <c r="P190" s="200">
        <f>O190*H190</f>
        <v>0</v>
      </c>
      <c r="Q190" s="200">
        <v>2.6033200000000001</v>
      </c>
      <c r="R190" s="200">
        <f>Q190*H190</f>
        <v>41.002290000000002</v>
      </c>
      <c r="S190" s="200">
        <v>0</v>
      </c>
      <c r="T190" s="201">
        <f>S190*H190</f>
        <v>0</v>
      </c>
      <c r="AR190" s="21" t="s">
        <v>151</v>
      </c>
      <c r="AT190" s="21" t="s">
        <v>132</v>
      </c>
      <c r="AU190" s="21" t="s">
        <v>92</v>
      </c>
      <c r="AY190" s="21" t="s">
        <v>129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1" t="s">
        <v>90</v>
      </c>
      <c r="BK190" s="202">
        <f>ROUND(I190*H190,2)</f>
        <v>0</v>
      </c>
      <c r="BL190" s="21" t="s">
        <v>151</v>
      </c>
      <c r="BM190" s="21" t="s">
        <v>393</v>
      </c>
    </row>
    <row r="191" spans="2:65" s="1" customFormat="1" ht="27">
      <c r="B191" s="39"/>
      <c r="C191" s="61"/>
      <c r="D191" s="215" t="s">
        <v>177</v>
      </c>
      <c r="E191" s="61"/>
      <c r="F191" s="223" t="s">
        <v>394</v>
      </c>
      <c r="G191" s="61"/>
      <c r="H191" s="61"/>
      <c r="I191" s="161"/>
      <c r="J191" s="61"/>
      <c r="K191" s="61"/>
      <c r="L191" s="59"/>
      <c r="M191" s="224"/>
      <c r="N191" s="40"/>
      <c r="O191" s="40"/>
      <c r="P191" s="40"/>
      <c r="Q191" s="40"/>
      <c r="R191" s="40"/>
      <c r="S191" s="40"/>
      <c r="T191" s="76"/>
      <c r="AT191" s="21" t="s">
        <v>177</v>
      </c>
      <c r="AU191" s="21" t="s">
        <v>92</v>
      </c>
    </row>
    <row r="192" spans="2:65" s="11" customFormat="1" ht="13.5">
      <c r="B192" s="203"/>
      <c r="C192" s="204"/>
      <c r="D192" s="215" t="s">
        <v>144</v>
      </c>
      <c r="E192" s="216" t="s">
        <v>80</v>
      </c>
      <c r="F192" s="217" t="s">
        <v>395</v>
      </c>
      <c r="G192" s="204"/>
      <c r="H192" s="218">
        <v>13.5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144</v>
      </c>
      <c r="AU192" s="214" t="s">
        <v>92</v>
      </c>
      <c r="AV192" s="11" t="s">
        <v>92</v>
      </c>
      <c r="AW192" s="11" t="s">
        <v>44</v>
      </c>
      <c r="AX192" s="11" t="s">
        <v>82</v>
      </c>
      <c r="AY192" s="214" t="s">
        <v>129</v>
      </c>
    </row>
    <row r="193" spans="2:65" s="11" customFormat="1" ht="13.5">
      <c r="B193" s="203"/>
      <c r="C193" s="204"/>
      <c r="D193" s="205" t="s">
        <v>144</v>
      </c>
      <c r="E193" s="206" t="s">
        <v>80</v>
      </c>
      <c r="F193" s="207" t="s">
        <v>396</v>
      </c>
      <c r="G193" s="204"/>
      <c r="H193" s="208">
        <v>2.25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144</v>
      </c>
      <c r="AU193" s="214" t="s">
        <v>92</v>
      </c>
      <c r="AV193" s="11" t="s">
        <v>92</v>
      </c>
      <c r="AW193" s="11" t="s">
        <v>44</v>
      </c>
      <c r="AX193" s="11" t="s">
        <v>82</v>
      </c>
      <c r="AY193" s="214" t="s">
        <v>129</v>
      </c>
    </row>
    <row r="194" spans="2:65" s="1" customFormat="1" ht="31.5" customHeight="1">
      <c r="B194" s="39"/>
      <c r="C194" s="191" t="s">
        <v>397</v>
      </c>
      <c r="D194" s="191" t="s">
        <v>132</v>
      </c>
      <c r="E194" s="192" t="s">
        <v>398</v>
      </c>
      <c r="F194" s="193" t="s">
        <v>399</v>
      </c>
      <c r="G194" s="194" t="s">
        <v>250</v>
      </c>
      <c r="H194" s="195">
        <v>18</v>
      </c>
      <c r="I194" s="196"/>
      <c r="J194" s="197">
        <f>ROUND(I194*H194,2)</f>
        <v>0</v>
      </c>
      <c r="K194" s="193" t="s">
        <v>142</v>
      </c>
      <c r="L194" s="59"/>
      <c r="M194" s="198" t="s">
        <v>80</v>
      </c>
      <c r="N194" s="199" t="s">
        <v>52</v>
      </c>
      <c r="O194" s="40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AR194" s="21" t="s">
        <v>151</v>
      </c>
      <c r="AT194" s="21" t="s">
        <v>132</v>
      </c>
      <c r="AU194" s="21" t="s">
        <v>92</v>
      </c>
      <c r="AY194" s="21" t="s">
        <v>129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1" t="s">
        <v>90</v>
      </c>
      <c r="BK194" s="202">
        <f>ROUND(I194*H194,2)</f>
        <v>0</v>
      </c>
      <c r="BL194" s="21" t="s">
        <v>151</v>
      </c>
      <c r="BM194" s="21" t="s">
        <v>400</v>
      </c>
    </row>
    <row r="195" spans="2:65" s="11" customFormat="1" ht="13.5">
      <c r="B195" s="203"/>
      <c r="C195" s="204"/>
      <c r="D195" s="205" t="s">
        <v>144</v>
      </c>
      <c r="E195" s="206" t="s">
        <v>80</v>
      </c>
      <c r="F195" s="207" t="s">
        <v>401</v>
      </c>
      <c r="G195" s="204"/>
      <c r="H195" s="208">
        <v>18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144</v>
      </c>
      <c r="AU195" s="214" t="s">
        <v>92</v>
      </c>
      <c r="AV195" s="11" t="s">
        <v>92</v>
      </c>
      <c r="AW195" s="11" t="s">
        <v>44</v>
      </c>
      <c r="AX195" s="11" t="s">
        <v>82</v>
      </c>
      <c r="AY195" s="214" t="s">
        <v>129</v>
      </c>
    </row>
    <row r="196" spans="2:65" s="1" customFormat="1" ht="22.5" customHeight="1">
      <c r="B196" s="39"/>
      <c r="C196" s="226" t="s">
        <v>402</v>
      </c>
      <c r="D196" s="226" t="s">
        <v>218</v>
      </c>
      <c r="E196" s="227" t="s">
        <v>403</v>
      </c>
      <c r="F196" s="228" t="s">
        <v>404</v>
      </c>
      <c r="G196" s="229" t="s">
        <v>250</v>
      </c>
      <c r="H196" s="230">
        <v>18</v>
      </c>
      <c r="I196" s="231"/>
      <c r="J196" s="232">
        <f>ROUND(I196*H196,2)</f>
        <v>0</v>
      </c>
      <c r="K196" s="228" t="s">
        <v>142</v>
      </c>
      <c r="L196" s="233"/>
      <c r="M196" s="234" t="s">
        <v>80</v>
      </c>
      <c r="N196" s="235" t="s">
        <v>52</v>
      </c>
      <c r="O196" s="40"/>
      <c r="P196" s="200">
        <f>O196*H196</f>
        <v>0</v>
      </c>
      <c r="Q196" s="200">
        <v>1.9099999999999999E-2</v>
      </c>
      <c r="R196" s="200">
        <f>Q196*H196</f>
        <v>0.34379999999999999</v>
      </c>
      <c r="S196" s="200">
        <v>0</v>
      </c>
      <c r="T196" s="201">
        <f>S196*H196</f>
        <v>0</v>
      </c>
      <c r="AR196" s="21" t="s">
        <v>212</v>
      </c>
      <c r="AT196" s="21" t="s">
        <v>218</v>
      </c>
      <c r="AU196" s="21" t="s">
        <v>92</v>
      </c>
      <c r="AY196" s="21" t="s">
        <v>129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1" t="s">
        <v>90</v>
      </c>
      <c r="BK196" s="202">
        <f>ROUND(I196*H196,2)</f>
        <v>0</v>
      </c>
      <c r="BL196" s="21" t="s">
        <v>151</v>
      </c>
      <c r="BM196" s="21" t="s">
        <v>405</v>
      </c>
    </row>
    <row r="197" spans="2:65" s="11" customFormat="1" ht="13.5">
      <c r="B197" s="203"/>
      <c r="C197" s="204"/>
      <c r="D197" s="215" t="s">
        <v>144</v>
      </c>
      <c r="E197" s="216" t="s">
        <v>80</v>
      </c>
      <c r="F197" s="217" t="s">
        <v>406</v>
      </c>
      <c r="G197" s="204"/>
      <c r="H197" s="218">
        <v>18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144</v>
      </c>
      <c r="AU197" s="214" t="s">
        <v>92</v>
      </c>
      <c r="AV197" s="11" t="s">
        <v>92</v>
      </c>
      <c r="AW197" s="11" t="s">
        <v>44</v>
      </c>
      <c r="AX197" s="11" t="s">
        <v>82</v>
      </c>
      <c r="AY197" s="214" t="s">
        <v>129</v>
      </c>
    </row>
    <row r="198" spans="2:65" s="10" customFormat="1" ht="29.85" customHeight="1">
      <c r="B198" s="174"/>
      <c r="C198" s="175"/>
      <c r="D198" s="188" t="s">
        <v>81</v>
      </c>
      <c r="E198" s="189" t="s">
        <v>217</v>
      </c>
      <c r="F198" s="189" t="s">
        <v>407</v>
      </c>
      <c r="G198" s="175"/>
      <c r="H198" s="175"/>
      <c r="I198" s="178"/>
      <c r="J198" s="190">
        <f>BK198</f>
        <v>0</v>
      </c>
      <c r="K198" s="175"/>
      <c r="L198" s="180"/>
      <c r="M198" s="181"/>
      <c r="N198" s="182"/>
      <c r="O198" s="182"/>
      <c r="P198" s="183">
        <f>P199+SUM(P200:P204)</f>
        <v>0</v>
      </c>
      <c r="Q198" s="182"/>
      <c r="R198" s="183">
        <f>R199+SUM(R200:R204)</f>
        <v>0.48599999999999999</v>
      </c>
      <c r="S198" s="182"/>
      <c r="T198" s="184">
        <f>T199+SUM(T200:T204)</f>
        <v>20.075000000000003</v>
      </c>
      <c r="AR198" s="185" t="s">
        <v>90</v>
      </c>
      <c r="AT198" s="186" t="s">
        <v>81</v>
      </c>
      <c r="AU198" s="186" t="s">
        <v>90</v>
      </c>
      <c r="AY198" s="185" t="s">
        <v>129</v>
      </c>
      <c r="BK198" s="187">
        <f>BK199+SUM(BK200:BK204)</f>
        <v>0</v>
      </c>
    </row>
    <row r="199" spans="2:65" s="1" customFormat="1" ht="31.5" customHeight="1">
      <c r="B199" s="39"/>
      <c r="C199" s="191" t="s">
        <v>408</v>
      </c>
      <c r="D199" s="191" t="s">
        <v>132</v>
      </c>
      <c r="E199" s="192" t="s">
        <v>409</v>
      </c>
      <c r="F199" s="193" t="s">
        <v>410</v>
      </c>
      <c r="G199" s="194" t="s">
        <v>411</v>
      </c>
      <c r="H199" s="195">
        <v>8</v>
      </c>
      <c r="I199" s="196"/>
      <c r="J199" s="197">
        <f>ROUND(I199*H199,2)</f>
        <v>0</v>
      </c>
      <c r="K199" s="193" t="s">
        <v>80</v>
      </c>
      <c r="L199" s="59"/>
      <c r="M199" s="198" t="s">
        <v>80</v>
      </c>
      <c r="N199" s="199" t="s">
        <v>52</v>
      </c>
      <c r="O199" s="40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1" t="s">
        <v>151</v>
      </c>
      <c r="AT199" s="21" t="s">
        <v>132</v>
      </c>
      <c r="AU199" s="21" t="s">
        <v>92</v>
      </c>
      <c r="AY199" s="21" t="s">
        <v>129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1" t="s">
        <v>90</v>
      </c>
      <c r="BK199" s="202">
        <f>ROUND(I199*H199,2)</f>
        <v>0</v>
      </c>
      <c r="BL199" s="21" t="s">
        <v>151</v>
      </c>
      <c r="BM199" s="21" t="s">
        <v>412</v>
      </c>
    </row>
    <row r="200" spans="2:65" s="11" customFormat="1" ht="13.5">
      <c r="B200" s="203"/>
      <c r="C200" s="204"/>
      <c r="D200" s="205" t="s">
        <v>144</v>
      </c>
      <c r="E200" s="206" t="s">
        <v>80</v>
      </c>
      <c r="F200" s="207" t="s">
        <v>413</v>
      </c>
      <c r="G200" s="204"/>
      <c r="H200" s="208">
        <v>8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144</v>
      </c>
      <c r="AU200" s="214" t="s">
        <v>92</v>
      </c>
      <c r="AV200" s="11" t="s">
        <v>92</v>
      </c>
      <c r="AW200" s="11" t="s">
        <v>44</v>
      </c>
      <c r="AX200" s="11" t="s">
        <v>82</v>
      </c>
      <c r="AY200" s="214" t="s">
        <v>129</v>
      </c>
    </row>
    <row r="201" spans="2:65" s="1" customFormat="1" ht="31.5" customHeight="1">
      <c r="B201" s="39"/>
      <c r="C201" s="226" t="s">
        <v>414</v>
      </c>
      <c r="D201" s="226" t="s">
        <v>218</v>
      </c>
      <c r="E201" s="227" t="s">
        <v>415</v>
      </c>
      <c r="F201" s="228" t="s">
        <v>416</v>
      </c>
      <c r="G201" s="229" t="s">
        <v>250</v>
      </c>
      <c r="H201" s="230">
        <v>36</v>
      </c>
      <c r="I201" s="231"/>
      <c r="J201" s="232">
        <f>ROUND(I201*H201,2)</f>
        <v>0</v>
      </c>
      <c r="K201" s="228" t="s">
        <v>142</v>
      </c>
      <c r="L201" s="233"/>
      <c r="M201" s="234" t="s">
        <v>80</v>
      </c>
      <c r="N201" s="235" t="s">
        <v>52</v>
      </c>
      <c r="O201" s="40"/>
      <c r="P201" s="200">
        <f>O201*H201</f>
        <v>0</v>
      </c>
      <c r="Q201" s="200">
        <v>1.35E-2</v>
      </c>
      <c r="R201" s="200">
        <f>Q201*H201</f>
        <v>0.48599999999999999</v>
      </c>
      <c r="S201" s="200">
        <v>0</v>
      </c>
      <c r="T201" s="201">
        <f>S201*H201</f>
        <v>0</v>
      </c>
      <c r="AR201" s="21" t="s">
        <v>212</v>
      </c>
      <c r="AT201" s="21" t="s">
        <v>218</v>
      </c>
      <c r="AU201" s="21" t="s">
        <v>92</v>
      </c>
      <c r="AY201" s="21" t="s">
        <v>129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1" t="s">
        <v>90</v>
      </c>
      <c r="BK201" s="202">
        <f>ROUND(I201*H201,2)</f>
        <v>0</v>
      </c>
      <c r="BL201" s="21" t="s">
        <v>151</v>
      </c>
      <c r="BM201" s="21" t="s">
        <v>417</v>
      </c>
    </row>
    <row r="202" spans="2:65" s="1" customFormat="1" ht="40.5">
      <c r="B202" s="39"/>
      <c r="C202" s="61"/>
      <c r="D202" s="215" t="s">
        <v>177</v>
      </c>
      <c r="E202" s="61"/>
      <c r="F202" s="223" t="s">
        <v>418</v>
      </c>
      <c r="G202" s="61"/>
      <c r="H202" s="61"/>
      <c r="I202" s="161"/>
      <c r="J202" s="61"/>
      <c r="K202" s="61"/>
      <c r="L202" s="59"/>
      <c r="M202" s="224"/>
      <c r="N202" s="40"/>
      <c r="O202" s="40"/>
      <c r="P202" s="40"/>
      <c r="Q202" s="40"/>
      <c r="R202" s="40"/>
      <c r="S202" s="40"/>
      <c r="T202" s="76"/>
      <c r="AT202" s="21" t="s">
        <v>177</v>
      </c>
      <c r="AU202" s="21" t="s">
        <v>92</v>
      </c>
    </row>
    <row r="203" spans="2:65" s="11" customFormat="1" ht="13.5">
      <c r="B203" s="203"/>
      <c r="C203" s="204"/>
      <c r="D203" s="215" t="s">
        <v>144</v>
      </c>
      <c r="E203" s="216" t="s">
        <v>80</v>
      </c>
      <c r="F203" s="217" t="s">
        <v>419</v>
      </c>
      <c r="G203" s="204"/>
      <c r="H203" s="218">
        <v>36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144</v>
      </c>
      <c r="AU203" s="214" t="s">
        <v>92</v>
      </c>
      <c r="AV203" s="11" t="s">
        <v>92</v>
      </c>
      <c r="AW203" s="11" t="s">
        <v>44</v>
      </c>
      <c r="AX203" s="11" t="s">
        <v>82</v>
      </c>
      <c r="AY203" s="214" t="s">
        <v>129</v>
      </c>
    </row>
    <row r="204" spans="2:65" s="10" customFormat="1" ht="22.35" customHeight="1">
      <c r="B204" s="174"/>
      <c r="C204" s="175"/>
      <c r="D204" s="188" t="s">
        <v>81</v>
      </c>
      <c r="E204" s="189" t="s">
        <v>420</v>
      </c>
      <c r="F204" s="189" t="s">
        <v>421</v>
      </c>
      <c r="G204" s="175"/>
      <c r="H204" s="175"/>
      <c r="I204" s="178"/>
      <c r="J204" s="190">
        <f>BK204</f>
        <v>0</v>
      </c>
      <c r="K204" s="175"/>
      <c r="L204" s="180"/>
      <c r="M204" s="181"/>
      <c r="N204" s="182"/>
      <c r="O204" s="182"/>
      <c r="P204" s="183">
        <f>SUM(P205:P208)</f>
        <v>0</v>
      </c>
      <c r="Q204" s="182"/>
      <c r="R204" s="183">
        <f>SUM(R205:R208)</f>
        <v>0</v>
      </c>
      <c r="S204" s="182"/>
      <c r="T204" s="184">
        <f>SUM(T205:T208)</f>
        <v>20.075000000000003</v>
      </c>
      <c r="AR204" s="185" t="s">
        <v>90</v>
      </c>
      <c r="AT204" s="186" t="s">
        <v>81</v>
      </c>
      <c r="AU204" s="186" t="s">
        <v>92</v>
      </c>
      <c r="AY204" s="185" t="s">
        <v>129</v>
      </c>
      <c r="BK204" s="187">
        <f>SUM(BK205:BK208)</f>
        <v>0</v>
      </c>
    </row>
    <row r="205" spans="2:65" s="1" customFormat="1" ht="44.25" customHeight="1">
      <c r="B205" s="39"/>
      <c r="C205" s="191" t="s">
        <v>422</v>
      </c>
      <c r="D205" s="191" t="s">
        <v>132</v>
      </c>
      <c r="E205" s="192" t="s">
        <v>423</v>
      </c>
      <c r="F205" s="193" t="s">
        <v>424</v>
      </c>
      <c r="G205" s="194" t="s">
        <v>250</v>
      </c>
      <c r="H205" s="195">
        <v>10</v>
      </c>
      <c r="I205" s="196"/>
      <c r="J205" s="197">
        <f>ROUND(I205*H205,2)</f>
        <v>0</v>
      </c>
      <c r="K205" s="193" t="s">
        <v>142</v>
      </c>
      <c r="L205" s="59"/>
      <c r="M205" s="198" t="s">
        <v>80</v>
      </c>
      <c r="N205" s="199" t="s">
        <v>52</v>
      </c>
      <c r="O205" s="40"/>
      <c r="P205" s="200">
        <f>O205*H205</f>
        <v>0</v>
      </c>
      <c r="Q205" s="200">
        <v>0</v>
      </c>
      <c r="R205" s="200">
        <f>Q205*H205</f>
        <v>0</v>
      </c>
      <c r="S205" s="200">
        <v>0.98</v>
      </c>
      <c r="T205" s="201">
        <f>S205*H205</f>
        <v>9.8000000000000007</v>
      </c>
      <c r="AR205" s="21" t="s">
        <v>151</v>
      </c>
      <c r="AT205" s="21" t="s">
        <v>132</v>
      </c>
      <c r="AU205" s="21" t="s">
        <v>146</v>
      </c>
      <c r="AY205" s="21" t="s">
        <v>129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1" t="s">
        <v>90</v>
      </c>
      <c r="BK205" s="202">
        <f>ROUND(I205*H205,2)</f>
        <v>0</v>
      </c>
      <c r="BL205" s="21" t="s">
        <v>151</v>
      </c>
      <c r="BM205" s="21" t="s">
        <v>425</v>
      </c>
    </row>
    <row r="206" spans="2:65" s="11" customFormat="1" ht="13.5">
      <c r="B206" s="203"/>
      <c r="C206" s="204"/>
      <c r="D206" s="205" t="s">
        <v>144</v>
      </c>
      <c r="E206" s="206" t="s">
        <v>80</v>
      </c>
      <c r="F206" s="207" t="s">
        <v>426</v>
      </c>
      <c r="G206" s="204"/>
      <c r="H206" s="208">
        <v>10</v>
      </c>
      <c r="I206" s="209"/>
      <c r="J206" s="204"/>
      <c r="K206" s="204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144</v>
      </c>
      <c r="AU206" s="214" t="s">
        <v>146</v>
      </c>
      <c r="AV206" s="11" t="s">
        <v>92</v>
      </c>
      <c r="AW206" s="11" t="s">
        <v>44</v>
      </c>
      <c r="AX206" s="11" t="s">
        <v>82</v>
      </c>
      <c r="AY206" s="214" t="s">
        <v>129</v>
      </c>
    </row>
    <row r="207" spans="2:65" s="1" customFormat="1" ht="44.25" customHeight="1">
      <c r="B207" s="39"/>
      <c r="C207" s="191" t="s">
        <v>427</v>
      </c>
      <c r="D207" s="191" t="s">
        <v>132</v>
      </c>
      <c r="E207" s="192" t="s">
        <v>428</v>
      </c>
      <c r="F207" s="193" t="s">
        <v>429</v>
      </c>
      <c r="G207" s="194" t="s">
        <v>250</v>
      </c>
      <c r="H207" s="195">
        <v>5</v>
      </c>
      <c r="I207" s="196"/>
      <c r="J207" s="197">
        <f>ROUND(I207*H207,2)</f>
        <v>0</v>
      </c>
      <c r="K207" s="193" t="s">
        <v>142</v>
      </c>
      <c r="L207" s="59"/>
      <c r="M207" s="198" t="s">
        <v>80</v>
      </c>
      <c r="N207" s="199" t="s">
        <v>52</v>
      </c>
      <c r="O207" s="40"/>
      <c r="P207" s="200">
        <f>O207*H207</f>
        <v>0</v>
      </c>
      <c r="Q207" s="200">
        <v>0</v>
      </c>
      <c r="R207" s="200">
        <f>Q207*H207</f>
        <v>0</v>
      </c>
      <c r="S207" s="200">
        <v>2.0550000000000002</v>
      </c>
      <c r="T207" s="201">
        <f>S207*H207</f>
        <v>10.275</v>
      </c>
      <c r="AR207" s="21" t="s">
        <v>151</v>
      </c>
      <c r="AT207" s="21" t="s">
        <v>132</v>
      </c>
      <c r="AU207" s="21" t="s">
        <v>146</v>
      </c>
      <c r="AY207" s="21" t="s">
        <v>129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21" t="s">
        <v>90</v>
      </c>
      <c r="BK207" s="202">
        <f>ROUND(I207*H207,2)</f>
        <v>0</v>
      </c>
      <c r="BL207" s="21" t="s">
        <v>151</v>
      </c>
      <c r="BM207" s="21" t="s">
        <v>430</v>
      </c>
    </row>
    <row r="208" spans="2:65" s="11" customFormat="1" ht="13.5">
      <c r="B208" s="203"/>
      <c r="C208" s="204"/>
      <c r="D208" s="215" t="s">
        <v>144</v>
      </c>
      <c r="E208" s="216" t="s">
        <v>80</v>
      </c>
      <c r="F208" s="217" t="s">
        <v>431</v>
      </c>
      <c r="G208" s="204"/>
      <c r="H208" s="218">
        <v>5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144</v>
      </c>
      <c r="AU208" s="214" t="s">
        <v>146</v>
      </c>
      <c r="AV208" s="11" t="s">
        <v>92</v>
      </c>
      <c r="AW208" s="11" t="s">
        <v>44</v>
      </c>
      <c r="AX208" s="11" t="s">
        <v>82</v>
      </c>
      <c r="AY208" s="214" t="s">
        <v>129</v>
      </c>
    </row>
    <row r="209" spans="2:65" s="10" customFormat="1" ht="29.85" customHeight="1">
      <c r="B209" s="174"/>
      <c r="C209" s="175"/>
      <c r="D209" s="188" t="s">
        <v>81</v>
      </c>
      <c r="E209" s="189" t="s">
        <v>432</v>
      </c>
      <c r="F209" s="189" t="s">
        <v>433</v>
      </c>
      <c r="G209" s="175"/>
      <c r="H209" s="175"/>
      <c r="I209" s="178"/>
      <c r="J209" s="190">
        <f>BK209</f>
        <v>0</v>
      </c>
      <c r="K209" s="175"/>
      <c r="L209" s="180"/>
      <c r="M209" s="181"/>
      <c r="N209" s="182"/>
      <c r="O209" s="182"/>
      <c r="P209" s="183">
        <f>SUM(P210:P215)</f>
        <v>0</v>
      </c>
      <c r="Q209" s="182"/>
      <c r="R209" s="183">
        <f>SUM(R210:R215)</f>
        <v>0</v>
      </c>
      <c r="S209" s="182"/>
      <c r="T209" s="184">
        <f>SUM(T210:T215)</f>
        <v>0</v>
      </c>
      <c r="AR209" s="185" t="s">
        <v>90</v>
      </c>
      <c r="AT209" s="186" t="s">
        <v>81</v>
      </c>
      <c r="AU209" s="186" t="s">
        <v>90</v>
      </c>
      <c r="AY209" s="185" t="s">
        <v>129</v>
      </c>
      <c r="BK209" s="187">
        <f>SUM(BK210:BK215)</f>
        <v>0</v>
      </c>
    </row>
    <row r="210" spans="2:65" s="1" customFormat="1" ht="31.5" customHeight="1">
      <c r="B210" s="39"/>
      <c r="C210" s="191" t="s">
        <v>434</v>
      </c>
      <c r="D210" s="191" t="s">
        <v>132</v>
      </c>
      <c r="E210" s="192" t="s">
        <v>435</v>
      </c>
      <c r="F210" s="193" t="s">
        <v>436</v>
      </c>
      <c r="G210" s="194" t="s">
        <v>221</v>
      </c>
      <c r="H210" s="195">
        <v>20.074999999999999</v>
      </c>
      <c r="I210" s="196"/>
      <c r="J210" s="197">
        <f>ROUND(I210*H210,2)</f>
        <v>0</v>
      </c>
      <c r="K210" s="193" t="s">
        <v>142</v>
      </c>
      <c r="L210" s="59"/>
      <c r="M210" s="198" t="s">
        <v>80</v>
      </c>
      <c r="N210" s="199" t="s">
        <v>52</v>
      </c>
      <c r="O210" s="40"/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AR210" s="21" t="s">
        <v>151</v>
      </c>
      <c r="AT210" s="21" t="s">
        <v>132</v>
      </c>
      <c r="AU210" s="21" t="s">
        <v>92</v>
      </c>
      <c r="AY210" s="21" t="s">
        <v>129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21" t="s">
        <v>90</v>
      </c>
      <c r="BK210" s="202">
        <f>ROUND(I210*H210,2)</f>
        <v>0</v>
      </c>
      <c r="BL210" s="21" t="s">
        <v>151</v>
      </c>
      <c r="BM210" s="21" t="s">
        <v>437</v>
      </c>
    </row>
    <row r="211" spans="2:65" s="1" customFormat="1" ht="27">
      <c r="B211" s="39"/>
      <c r="C211" s="61"/>
      <c r="D211" s="205" t="s">
        <v>177</v>
      </c>
      <c r="E211" s="61"/>
      <c r="F211" s="225" t="s">
        <v>438</v>
      </c>
      <c r="G211" s="61"/>
      <c r="H211" s="61"/>
      <c r="I211" s="161"/>
      <c r="J211" s="61"/>
      <c r="K211" s="61"/>
      <c r="L211" s="59"/>
      <c r="M211" s="224"/>
      <c r="N211" s="40"/>
      <c r="O211" s="40"/>
      <c r="P211" s="40"/>
      <c r="Q211" s="40"/>
      <c r="R211" s="40"/>
      <c r="S211" s="40"/>
      <c r="T211" s="76"/>
      <c r="AT211" s="21" t="s">
        <v>177</v>
      </c>
      <c r="AU211" s="21" t="s">
        <v>92</v>
      </c>
    </row>
    <row r="212" spans="2:65" s="1" customFormat="1" ht="31.5" customHeight="1">
      <c r="B212" s="39"/>
      <c r="C212" s="191" t="s">
        <v>439</v>
      </c>
      <c r="D212" s="191" t="s">
        <v>132</v>
      </c>
      <c r="E212" s="192" t="s">
        <v>440</v>
      </c>
      <c r="F212" s="193" t="s">
        <v>441</v>
      </c>
      <c r="G212" s="194" t="s">
        <v>221</v>
      </c>
      <c r="H212" s="195">
        <v>200.75</v>
      </c>
      <c r="I212" s="196"/>
      <c r="J212" s="197">
        <f>ROUND(I212*H212,2)</f>
        <v>0</v>
      </c>
      <c r="K212" s="193" t="s">
        <v>142</v>
      </c>
      <c r="L212" s="59"/>
      <c r="M212" s="198" t="s">
        <v>80</v>
      </c>
      <c r="N212" s="199" t="s">
        <v>52</v>
      </c>
      <c r="O212" s="40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1" t="s">
        <v>151</v>
      </c>
      <c r="AT212" s="21" t="s">
        <v>132</v>
      </c>
      <c r="AU212" s="21" t="s">
        <v>92</v>
      </c>
      <c r="AY212" s="21" t="s">
        <v>129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1" t="s">
        <v>90</v>
      </c>
      <c r="BK212" s="202">
        <f>ROUND(I212*H212,2)</f>
        <v>0</v>
      </c>
      <c r="BL212" s="21" t="s">
        <v>151</v>
      </c>
      <c r="BM212" s="21" t="s">
        <v>442</v>
      </c>
    </row>
    <row r="213" spans="2:65" s="1" customFormat="1" ht="40.5">
      <c r="B213" s="39"/>
      <c r="C213" s="61"/>
      <c r="D213" s="215" t="s">
        <v>177</v>
      </c>
      <c r="E213" s="61"/>
      <c r="F213" s="223" t="s">
        <v>443</v>
      </c>
      <c r="G213" s="61"/>
      <c r="H213" s="61"/>
      <c r="I213" s="161"/>
      <c r="J213" s="61"/>
      <c r="K213" s="61"/>
      <c r="L213" s="59"/>
      <c r="M213" s="224"/>
      <c r="N213" s="40"/>
      <c r="O213" s="40"/>
      <c r="P213" s="40"/>
      <c r="Q213" s="40"/>
      <c r="R213" s="40"/>
      <c r="S213" s="40"/>
      <c r="T213" s="76"/>
      <c r="AT213" s="21" t="s">
        <v>177</v>
      </c>
      <c r="AU213" s="21" t="s">
        <v>92</v>
      </c>
    </row>
    <row r="214" spans="2:65" s="11" customFormat="1" ht="13.5">
      <c r="B214" s="203"/>
      <c r="C214" s="204"/>
      <c r="D214" s="205" t="s">
        <v>144</v>
      </c>
      <c r="E214" s="204"/>
      <c r="F214" s="207" t="s">
        <v>444</v>
      </c>
      <c r="G214" s="204"/>
      <c r="H214" s="208">
        <v>200.75</v>
      </c>
      <c r="I214" s="209"/>
      <c r="J214" s="204"/>
      <c r="K214" s="204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144</v>
      </c>
      <c r="AU214" s="214" t="s">
        <v>92</v>
      </c>
      <c r="AV214" s="11" t="s">
        <v>92</v>
      </c>
      <c r="AW214" s="11" t="s">
        <v>6</v>
      </c>
      <c r="AX214" s="11" t="s">
        <v>90</v>
      </c>
      <c r="AY214" s="214" t="s">
        <v>129</v>
      </c>
    </row>
    <row r="215" spans="2:65" s="1" customFormat="1" ht="22.5" customHeight="1">
      <c r="B215" s="39"/>
      <c r="C215" s="191" t="s">
        <v>445</v>
      </c>
      <c r="D215" s="191" t="s">
        <v>132</v>
      </c>
      <c r="E215" s="192" t="s">
        <v>446</v>
      </c>
      <c r="F215" s="193" t="s">
        <v>447</v>
      </c>
      <c r="G215" s="194" t="s">
        <v>221</v>
      </c>
      <c r="H215" s="195">
        <v>20.074999999999999</v>
      </c>
      <c r="I215" s="196"/>
      <c r="J215" s="197">
        <f>ROUND(I215*H215,2)</f>
        <v>0</v>
      </c>
      <c r="K215" s="193" t="s">
        <v>142</v>
      </c>
      <c r="L215" s="59"/>
      <c r="M215" s="198" t="s">
        <v>80</v>
      </c>
      <c r="N215" s="199" t="s">
        <v>52</v>
      </c>
      <c r="O215" s="40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21" t="s">
        <v>151</v>
      </c>
      <c r="AT215" s="21" t="s">
        <v>132</v>
      </c>
      <c r="AU215" s="21" t="s">
        <v>92</v>
      </c>
      <c r="AY215" s="21" t="s">
        <v>129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1" t="s">
        <v>90</v>
      </c>
      <c r="BK215" s="202">
        <f>ROUND(I215*H215,2)</f>
        <v>0</v>
      </c>
      <c r="BL215" s="21" t="s">
        <v>151</v>
      </c>
      <c r="BM215" s="21" t="s">
        <v>448</v>
      </c>
    </row>
    <row r="216" spans="2:65" s="10" customFormat="1" ht="29.85" customHeight="1">
      <c r="B216" s="174"/>
      <c r="C216" s="175"/>
      <c r="D216" s="188" t="s">
        <v>81</v>
      </c>
      <c r="E216" s="189" t="s">
        <v>449</v>
      </c>
      <c r="F216" s="189" t="s">
        <v>450</v>
      </c>
      <c r="G216" s="175"/>
      <c r="H216" s="175"/>
      <c r="I216" s="178"/>
      <c r="J216" s="190">
        <f>BK216</f>
        <v>0</v>
      </c>
      <c r="K216" s="175"/>
      <c r="L216" s="180"/>
      <c r="M216" s="181"/>
      <c r="N216" s="182"/>
      <c r="O216" s="182"/>
      <c r="P216" s="183">
        <f>P217</f>
        <v>0</v>
      </c>
      <c r="Q216" s="182"/>
      <c r="R216" s="183">
        <f>R217</f>
        <v>0</v>
      </c>
      <c r="S216" s="182"/>
      <c r="T216" s="184">
        <f>T217</f>
        <v>0</v>
      </c>
      <c r="AR216" s="185" t="s">
        <v>90</v>
      </c>
      <c r="AT216" s="186" t="s">
        <v>81</v>
      </c>
      <c r="AU216" s="186" t="s">
        <v>90</v>
      </c>
      <c r="AY216" s="185" t="s">
        <v>129</v>
      </c>
      <c r="BK216" s="187">
        <f>BK217</f>
        <v>0</v>
      </c>
    </row>
    <row r="217" spans="2:65" s="1" customFormat="1" ht="31.5" customHeight="1">
      <c r="B217" s="39"/>
      <c r="C217" s="191" t="s">
        <v>451</v>
      </c>
      <c r="D217" s="191" t="s">
        <v>132</v>
      </c>
      <c r="E217" s="192" t="s">
        <v>452</v>
      </c>
      <c r="F217" s="193" t="s">
        <v>453</v>
      </c>
      <c r="G217" s="194" t="s">
        <v>221</v>
      </c>
      <c r="H217" s="195">
        <v>1975.5550000000001</v>
      </c>
      <c r="I217" s="196"/>
      <c r="J217" s="197">
        <f>ROUND(I217*H217,2)</f>
        <v>0</v>
      </c>
      <c r="K217" s="193" t="s">
        <v>142</v>
      </c>
      <c r="L217" s="59"/>
      <c r="M217" s="198" t="s">
        <v>80</v>
      </c>
      <c r="N217" s="236" t="s">
        <v>52</v>
      </c>
      <c r="O217" s="237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AR217" s="21" t="s">
        <v>151</v>
      </c>
      <c r="AT217" s="21" t="s">
        <v>132</v>
      </c>
      <c r="AU217" s="21" t="s">
        <v>92</v>
      </c>
      <c r="AY217" s="21" t="s">
        <v>129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21" t="s">
        <v>90</v>
      </c>
      <c r="BK217" s="202">
        <f>ROUND(I217*H217,2)</f>
        <v>0</v>
      </c>
      <c r="BL217" s="21" t="s">
        <v>151</v>
      </c>
      <c r="BM217" s="21" t="s">
        <v>454</v>
      </c>
    </row>
    <row r="218" spans="2:65" s="1" customFormat="1" ht="6.95" customHeight="1">
      <c r="B218" s="54"/>
      <c r="C218" s="55"/>
      <c r="D218" s="55"/>
      <c r="E218" s="55"/>
      <c r="F218" s="55"/>
      <c r="G218" s="55"/>
      <c r="H218" s="55"/>
      <c r="I218" s="137"/>
      <c r="J218" s="55"/>
      <c r="K218" s="55"/>
      <c r="L218" s="59"/>
    </row>
  </sheetData>
  <sheetProtection password="CC35" sheet="1" objects="1" scenarios="1" formatCells="0" formatColumns="0" formatRows="0" sort="0" autoFilter="0"/>
  <autoFilter ref="C85:K217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0" customWidth="1"/>
    <col min="2" max="2" width="1.6640625" style="240" customWidth="1"/>
    <col min="3" max="4" width="5" style="240" customWidth="1"/>
    <col min="5" max="5" width="11.6640625" style="240" customWidth="1"/>
    <col min="6" max="6" width="9.1640625" style="240" customWidth="1"/>
    <col min="7" max="7" width="5" style="240" customWidth="1"/>
    <col min="8" max="8" width="77.83203125" style="240" customWidth="1"/>
    <col min="9" max="10" width="20" style="240" customWidth="1"/>
    <col min="11" max="11" width="1.6640625" style="240" customWidth="1"/>
  </cols>
  <sheetData>
    <row r="1" spans="2:11" ht="37.5" customHeight="1"/>
    <row r="2" spans="2:1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pans="2:11" s="12" customFormat="1" ht="45" customHeight="1">
      <c r="B3" s="244"/>
      <c r="C3" s="367" t="s">
        <v>455</v>
      </c>
      <c r="D3" s="367"/>
      <c r="E3" s="367"/>
      <c r="F3" s="367"/>
      <c r="G3" s="367"/>
      <c r="H3" s="367"/>
      <c r="I3" s="367"/>
      <c r="J3" s="367"/>
      <c r="K3" s="245"/>
    </row>
    <row r="4" spans="2:11" ht="25.5" customHeight="1">
      <c r="B4" s="246"/>
      <c r="C4" s="371" t="s">
        <v>456</v>
      </c>
      <c r="D4" s="371"/>
      <c r="E4" s="371"/>
      <c r="F4" s="371"/>
      <c r="G4" s="371"/>
      <c r="H4" s="371"/>
      <c r="I4" s="371"/>
      <c r="J4" s="371"/>
      <c r="K4" s="247"/>
    </row>
    <row r="5" spans="2:11" ht="5.25" customHeight="1">
      <c r="B5" s="246"/>
      <c r="C5" s="248"/>
      <c r="D5" s="248"/>
      <c r="E5" s="248"/>
      <c r="F5" s="248"/>
      <c r="G5" s="248"/>
      <c r="H5" s="248"/>
      <c r="I5" s="248"/>
      <c r="J5" s="248"/>
      <c r="K5" s="247"/>
    </row>
    <row r="6" spans="2:11" ht="15" customHeight="1">
      <c r="B6" s="246"/>
      <c r="C6" s="370" t="s">
        <v>457</v>
      </c>
      <c r="D6" s="370"/>
      <c r="E6" s="370"/>
      <c r="F6" s="370"/>
      <c r="G6" s="370"/>
      <c r="H6" s="370"/>
      <c r="I6" s="370"/>
      <c r="J6" s="370"/>
      <c r="K6" s="247"/>
    </row>
    <row r="7" spans="2:11" ht="15" customHeight="1">
      <c r="B7" s="250"/>
      <c r="C7" s="370" t="s">
        <v>458</v>
      </c>
      <c r="D7" s="370"/>
      <c r="E7" s="370"/>
      <c r="F7" s="370"/>
      <c r="G7" s="370"/>
      <c r="H7" s="370"/>
      <c r="I7" s="370"/>
      <c r="J7" s="370"/>
      <c r="K7" s="247"/>
    </row>
    <row r="8" spans="2:1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pans="2:11" ht="15" customHeight="1">
      <c r="B9" s="250"/>
      <c r="C9" s="370" t="s">
        <v>459</v>
      </c>
      <c r="D9" s="370"/>
      <c r="E9" s="370"/>
      <c r="F9" s="370"/>
      <c r="G9" s="370"/>
      <c r="H9" s="370"/>
      <c r="I9" s="370"/>
      <c r="J9" s="370"/>
      <c r="K9" s="247"/>
    </row>
    <row r="10" spans="2:11" ht="15" customHeight="1">
      <c r="B10" s="250"/>
      <c r="C10" s="249"/>
      <c r="D10" s="370" t="s">
        <v>460</v>
      </c>
      <c r="E10" s="370"/>
      <c r="F10" s="370"/>
      <c r="G10" s="370"/>
      <c r="H10" s="370"/>
      <c r="I10" s="370"/>
      <c r="J10" s="370"/>
      <c r="K10" s="247"/>
    </row>
    <row r="11" spans="2:11" ht="15" customHeight="1">
      <c r="B11" s="250"/>
      <c r="C11" s="251"/>
      <c r="D11" s="370" t="s">
        <v>461</v>
      </c>
      <c r="E11" s="370"/>
      <c r="F11" s="370"/>
      <c r="G11" s="370"/>
      <c r="H11" s="370"/>
      <c r="I11" s="370"/>
      <c r="J11" s="370"/>
      <c r="K11" s="247"/>
    </row>
    <row r="12" spans="2:11" ht="12.75" customHeight="1">
      <c r="B12" s="250"/>
      <c r="C12" s="251"/>
      <c r="D12" s="251"/>
      <c r="E12" s="251"/>
      <c r="F12" s="251"/>
      <c r="G12" s="251"/>
      <c r="H12" s="251"/>
      <c r="I12" s="251"/>
      <c r="J12" s="251"/>
      <c r="K12" s="247"/>
    </row>
    <row r="13" spans="2:11" ht="15" customHeight="1">
      <c r="B13" s="250"/>
      <c r="C13" s="251"/>
      <c r="D13" s="370" t="s">
        <v>462</v>
      </c>
      <c r="E13" s="370"/>
      <c r="F13" s="370"/>
      <c r="G13" s="370"/>
      <c r="H13" s="370"/>
      <c r="I13" s="370"/>
      <c r="J13" s="370"/>
      <c r="K13" s="247"/>
    </row>
    <row r="14" spans="2:11" ht="15" customHeight="1">
      <c r="B14" s="250"/>
      <c r="C14" s="251"/>
      <c r="D14" s="370" t="s">
        <v>463</v>
      </c>
      <c r="E14" s="370"/>
      <c r="F14" s="370"/>
      <c r="G14" s="370"/>
      <c r="H14" s="370"/>
      <c r="I14" s="370"/>
      <c r="J14" s="370"/>
      <c r="K14" s="247"/>
    </row>
    <row r="15" spans="2:11" ht="15" customHeight="1">
      <c r="B15" s="250"/>
      <c r="C15" s="251"/>
      <c r="D15" s="370" t="s">
        <v>464</v>
      </c>
      <c r="E15" s="370"/>
      <c r="F15" s="370"/>
      <c r="G15" s="370"/>
      <c r="H15" s="370"/>
      <c r="I15" s="370"/>
      <c r="J15" s="370"/>
      <c r="K15" s="247"/>
    </row>
    <row r="16" spans="2:11" ht="15" customHeight="1">
      <c r="B16" s="250"/>
      <c r="C16" s="251"/>
      <c r="D16" s="251"/>
      <c r="E16" s="252" t="s">
        <v>89</v>
      </c>
      <c r="F16" s="370" t="s">
        <v>465</v>
      </c>
      <c r="G16" s="370"/>
      <c r="H16" s="370"/>
      <c r="I16" s="370"/>
      <c r="J16" s="370"/>
      <c r="K16" s="247"/>
    </row>
    <row r="17" spans="2:11" ht="15" customHeight="1">
      <c r="B17" s="250"/>
      <c r="C17" s="251"/>
      <c r="D17" s="251"/>
      <c r="E17" s="252" t="s">
        <v>466</v>
      </c>
      <c r="F17" s="370" t="s">
        <v>467</v>
      </c>
      <c r="G17" s="370"/>
      <c r="H17" s="370"/>
      <c r="I17" s="370"/>
      <c r="J17" s="370"/>
      <c r="K17" s="247"/>
    </row>
    <row r="18" spans="2:11" ht="15" customHeight="1">
      <c r="B18" s="250"/>
      <c r="C18" s="251"/>
      <c r="D18" s="251"/>
      <c r="E18" s="252" t="s">
        <v>468</v>
      </c>
      <c r="F18" s="370" t="s">
        <v>469</v>
      </c>
      <c r="G18" s="370"/>
      <c r="H18" s="370"/>
      <c r="I18" s="370"/>
      <c r="J18" s="370"/>
      <c r="K18" s="247"/>
    </row>
    <row r="19" spans="2:11" ht="15" customHeight="1">
      <c r="B19" s="250"/>
      <c r="C19" s="251"/>
      <c r="D19" s="251"/>
      <c r="E19" s="252" t="s">
        <v>470</v>
      </c>
      <c r="F19" s="370" t="s">
        <v>471</v>
      </c>
      <c r="G19" s="370"/>
      <c r="H19" s="370"/>
      <c r="I19" s="370"/>
      <c r="J19" s="370"/>
      <c r="K19" s="247"/>
    </row>
    <row r="20" spans="2:11" ht="15" customHeight="1">
      <c r="B20" s="250"/>
      <c r="C20" s="251"/>
      <c r="D20" s="251"/>
      <c r="E20" s="252" t="s">
        <v>472</v>
      </c>
      <c r="F20" s="370" t="s">
        <v>473</v>
      </c>
      <c r="G20" s="370"/>
      <c r="H20" s="370"/>
      <c r="I20" s="370"/>
      <c r="J20" s="370"/>
      <c r="K20" s="247"/>
    </row>
    <row r="21" spans="2:11" ht="15" customHeight="1">
      <c r="B21" s="250"/>
      <c r="C21" s="251"/>
      <c r="D21" s="251"/>
      <c r="E21" s="252" t="s">
        <v>474</v>
      </c>
      <c r="F21" s="370" t="s">
        <v>475</v>
      </c>
      <c r="G21" s="370"/>
      <c r="H21" s="370"/>
      <c r="I21" s="370"/>
      <c r="J21" s="370"/>
      <c r="K21" s="247"/>
    </row>
    <row r="22" spans="2:11" ht="12.75" customHeight="1">
      <c r="B22" s="250"/>
      <c r="C22" s="251"/>
      <c r="D22" s="251"/>
      <c r="E22" s="251"/>
      <c r="F22" s="251"/>
      <c r="G22" s="251"/>
      <c r="H22" s="251"/>
      <c r="I22" s="251"/>
      <c r="J22" s="251"/>
      <c r="K22" s="247"/>
    </row>
    <row r="23" spans="2:11" ht="15" customHeight="1">
      <c r="B23" s="250"/>
      <c r="C23" s="370" t="s">
        <v>476</v>
      </c>
      <c r="D23" s="370"/>
      <c r="E23" s="370"/>
      <c r="F23" s="370"/>
      <c r="G23" s="370"/>
      <c r="H23" s="370"/>
      <c r="I23" s="370"/>
      <c r="J23" s="370"/>
      <c r="K23" s="247"/>
    </row>
    <row r="24" spans="2:11" ht="15" customHeight="1">
      <c r="B24" s="250"/>
      <c r="C24" s="370" t="s">
        <v>477</v>
      </c>
      <c r="D24" s="370"/>
      <c r="E24" s="370"/>
      <c r="F24" s="370"/>
      <c r="G24" s="370"/>
      <c r="H24" s="370"/>
      <c r="I24" s="370"/>
      <c r="J24" s="370"/>
      <c r="K24" s="247"/>
    </row>
    <row r="25" spans="2:11" ht="15" customHeight="1">
      <c r="B25" s="250"/>
      <c r="C25" s="249"/>
      <c r="D25" s="370" t="s">
        <v>478</v>
      </c>
      <c r="E25" s="370"/>
      <c r="F25" s="370"/>
      <c r="G25" s="370"/>
      <c r="H25" s="370"/>
      <c r="I25" s="370"/>
      <c r="J25" s="370"/>
      <c r="K25" s="247"/>
    </row>
    <row r="26" spans="2:11" ht="15" customHeight="1">
      <c r="B26" s="250"/>
      <c r="C26" s="251"/>
      <c r="D26" s="370" t="s">
        <v>479</v>
      </c>
      <c r="E26" s="370"/>
      <c r="F26" s="370"/>
      <c r="G26" s="370"/>
      <c r="H26" s="370"/>
      <c r="I26" s="370"/>
      <c r="J26" s="370"/>
      <c r="K26" s="247"/>
    </row>
    <row r="27" spans="2:11" ht="12.75" customHeight="1">
      <c r="B27" s="250"/>
      <c r="C27" s="251"/>
      <c r="D27" s="251"/>
      <c r="E27" s="251"/>
      <c r="F27" s="251"/>
      <c r="G27" s="251"/>
      <c r="H27" s="251"/>
      <c r="I27" s="251"/>
      <c r="J27" s="251"/>
      <c r="K27" s="247"/>
    </row>
    <row r="28" spans="2:11" ht="15" customHeight="1">
      <c r="B28" s="250"/>
      <c r="C28" s="251"/>
      <c r="D28" s="370" t="s">
        <v>480</v>
      </c>
      <c r="E28" s="370"/>
      <c r="F28" s="370"/>
      <c r="G28" s="370"/>
      <c r="H28" s="370"/>
      <c r="I28" s="370"/>
      <c r="J28" s="370"/>
      <c r="K28" s="247"/>
    </row>
    <row r="29" spans="2:11" ht="15" customHeight="1">
      <c r="B29" s="250"/>
      <c r="C29" s="251"/>
      <c r="D29" s="370" t="s">
        <v>481</v>
      </c>
      <c r="E29" s="370"/>
      <c r="F29" s="370"/>
      <c r="G29" s="370"/>
      <c r="H29" s="370"/>
      <c r="I29" s="370"/>
      <c r="J29" s="370"/>
      <c r="K29" s="247"/>
    </row>
    <row r="30" spans="2:11" ht="12.75" customHeight="1">
      <c r="B30" s="250"/>
      <c r="C30" s="251"/>
      <c r="D30" s="251"/>
      <c r="E30" s="251"/>
      <c r="F30" s="251"/>
      <c r="G30" s="251"/>
      <c r="H30" s="251"/>
      <c r="I30" s="251"/>
      <c r="J30" s="251"/>
      <c r="K30" s="247"/>
    </row>
    <row r="31" spans="2:11" ht="15" customHeight="1">
      <c r="B31" s="250"/>
      <c r="C31" s="251"/>
      <c r="D31" s="370" t="s">
        <v>482</v>
      </c>
      <c r="E31" s="370"/>
      <c r="F31" s="370"/>
      <c r="G31" s="370"/>
      <c r="H31" s="370"/>
      <c r="I31" s="370"/>
      <c r="J31" s="370"/>
      <c r="K31" s="247"/>
    </row>
    <row r="32" spans="2:11" ht="15" customHeight="1">
      <c r="B32" s="250"/>
      <c r="C32" s="251"/>
      <c r="D32" s="370" t="s">
        <v>483</v>
      </c>
      <c r="E32" s="370"/>
      <c r="F32" s="370"/>
      <c r="G32" s="370"/>
      <c r="H32" s="370"/>
      <c r="I32" s="370"/>
      <c r="J32" s="370"/>
      <c r="K32" s="247"/>
    </row>
    <row r="33" spans="2:11" ht="15" customHeight="1">
      <c r="B33" s="250"/>
      <c r="C33" s="251"/>
      <c r="D33" s="370" t="s">
        <v>484</v>
      </c>
      <c r="E33" s="370"/>
      <c r="F33" s="370"/>
      <c r="G33" s="370"/>
      <c r="H33" s="370"/>
      <c r="I33" s="370"/>
      <c r="J33" s="370"/>
      <c r="K33" s="247"/>
    </row>
    <row r="34" spans="2:11" ht="15" customHeight="1">
      <c r="B34" s="250"/>
      <c r="C34" s="251"/>
      <c r="D34" s="249"/>
      <c r="E34" s="253" t="s">
        <v>113</v>
      </c>
      <c r="F34" s="249"/>
      <c r="G34" s="370" t="s">
        <v>485</v>
      </c>
      <c r="H34" s="370"/>
      <c r="I34" s="370"/>
      <c r="J34" s="370"/>
      <c r="K34" s="247"/>
    </row>
    <row r="35" spans="2:11" ht="30.75" customHeight="1">
      <c r="B35" s="250"/>
      <c r="C35" s="251"/>
      <c r="D35" s="249"/>
      <c r="E35" s="253" t="s">
        <v>486</v>
      </c>
      <c r="F35" s="249"/>
      <c r="G35" s="370" t="s">
        <v>487</v>
      </c>
      <c r="H35" s="370"/>
      <c r="I35" s="370"/>
      <c r="J35" s="370"/>
      <c r="K35" s="247"/>
    </row>
    <row r="36" spans="2:11" ht="15" customHeight="1">
      <c r="B36" s="250"/>
      <c r="C36" s="251"/>
      <c r="D36" s="249"/>
      <c r="E36" s="253" t="s">
        <v>62</v>
      </c>
      <c r="F36" s="249"/>
      <c r="G36" s="370" t="s">
        <v>488</v>
      </c>
      <c r="H36" s="370"/>
      <c r="I36" s="370"/>
      <c r="J36" s="370"/>
      <c r="K36" s="247"/>
    </row>
    <row r="37" spans="2:11" ht="15" customHeight="1">
      <c r="B37" s="250"/>
      <c r="C37" s="251"/>
      <c r="D37" s="249"/>
      <c r="E37" s="253" t="s">
        <v>114</v>
      </c>
      <c r="F37" s="249"/>
      <c r="G37" s="370" t="s">
        <v>489</v>
      </c>
      <c r="H37" s="370"/>
      <c r="I37" s="370"/>
      <c r="J37" s="370"/>
      <c r="K37" s="247"/>
    </row>
    <row r="38" spans="2:11" ht="15" customHeight="1">
      <c r="B38" s="250"/>
      <c r="C38" s="251"/>
      <c r="D38" s="249"/>
      <c r="E38" s="253" t="s">
        <v>115</v>
      </c>
      <c r="F38" s="249"/>
      <c r="G38" s="370" t="s">
        <v>490</v>
      </c>
      <c r="H38" s="370"/>
      <c r="I38" s="370"/>
      <c r="J38" s="370"/>
      <c r="K38" s="247"/>
    </row>
    <row r="39" spans="2:11" ht="15" customHeight="1">
      <c r="B39" s="250"/>
      <c r="C39" s="251"/>
      <c r="D39" s="249"/>
      <c r="E39" s="253" t="s">
        <v>116</v>
      </c>
      <c r="F39" s="249"/>
      <c r="G39" s="370" t="s">
        <v>491</v>
      </c>
      <c r="H39" s="370"/>
      <c r="I39" s="370"/>
      <c r="J39" s="370"/>
      <c r="K39" s="247"/>
    </row>
    <row r="40" spans="2:11" ht="15" customHeight="1">
      <c r="B40" s="250"/>
      <c r="C40" s="251"/>
      <c r="D40" s="249"/>
      <c r="E40" s="253" t="s">
        <v>492</v>
      </c>
      <c r="F40" s="249"/>
      <c r="G40" s="370" t="s">
        <v>493</v>
      </c>
      <c r="H40" s="370"/>
      <c r="I40" s="370"/>
      <c r="J40" s="370"/>
      <c r="K40" s="247"/>
    </row>
    <row r="41" spans="2:11" ht="15" customHeight="1">
      <c r="B41" s="250"/>
      <c r="C41" s="251"/>
      <c r="D41" s="249"/>
      <c r="E41" s="253"/>
      <c r="F41" s="249"/>
      <c r="G41" s="370" t="s">
        <v>494</v>
      </c>
      <c r="H41" s="370"/>
      <c r="I41" s="370"/>
      <c r="J41" s="370"/>
      <c r="K41" s="247"/>
    </row>
    <row r="42" spans="2:11" ht="15" customHeight="1">
      <c r="B42" s="250"/>
      <c r="C42" s="251"/>
      <c r="D42" s="249"/>
      <c r="E42" s="253" t="s">
        <v>495</v>
      </c>
      <c r="F42" s="249"/>
      <c r="G42" s="370" t="s">
        <v>496</v>
      </c>
      <c r="H42" s="370"/>
      <c r="I42" s="370"/>
      <c r="J42" s="370"/>
      <c r="K42" s="247"/>
    </row>
    <row r="43" spans="2:11" ht="15" customHeight="1">
      <c r="B43" s="250"/>
      <c r="C43" s="251"/>
      <c r="D43" s="249"/>
      <c r="E43" s="253" t="s">
        <v>118</v>
      </c>
      <c r="F43" s="249"/>
      <c r="G43" s="370" t="s">
        <v>497</v>
      </c>
      <c r="H43" s="370"/>
      <c r="I43" s="370"/>
      <c r="J43" s="370"/>
      <c r="K43" s="247"/>
    </row>
    <row r="44" spans="2:11" ht="12.75" customHeight="1">
      <c r="B44" s="250"/>
      <c r="C44" s="251"/>
      <c r="D44" s="249"/>
      <c r="E44" s="249"/>
      <c r="F44" s="249"/>
      <c r="G44" s="249"/>
      <c r="H44" s="249"/>
      <c r="I44" s="249"/>
      <c r="J44" s="249"/>
      <c r="K44" s="247"/>
    </row>
    <row r="45" spans="2:11" ht="15" customHeight="1">
      <c r="B45" s="250"/>
      <c r="C45" s="251"/>
      <c r="D45" s="370" t="s">
        <v>498</v>
      </c>
      <c r="E45" s="370"/>
      <c r="F45" s="370"/>
      <c r="G45" s="370"/>
      <c r="H45" s="370"/>
      <c r="I45" s="370"/>
      <c r="J45" s="370"/>
      <c r="K45" s="247"/>
    </row>
    <row r="46" spans="2:11" ht="15" customHeight="1">
      <c r="B46" s="250"/>
      <c r="C46" s="251"/>
      <c r="D46" s="251"/>
      <c r="E46" s="370" t="s">
        <v>499</v>
      </c>
      <c r="F46" s="370"/>
      <c r="G46" s="370"/>
      <c r="H46" s="370"/>
      <c r="I46" s="370"/>
      <c r="J46" s="370"/>
      <c r="K46" s="247"/>
    </row>
    <row r="47" spans="2:11" ht="15" customHeight="1">
      <c r="B47" s="250"/>
      <c r="C47" s="251"/>
      <c r="D47" s="251"/>
      <c r="E47" s="370" t="s">
        <v>500</v>
      </c>
      <c r="F47" s="370"/>
      <c r="G47" s="370"/>
      <c r="H47" s="370"/>
      <c r="I47" s="370"/>
      <c r="J47" s="370"/>
      <c r="K47" s="247"/>
    </row>
    <row r="48" spans="2:11" ht="15" customHeight="1">
      <c r="B48" s="250"/>
      <c r="C48" s="251"/>
      <c r="D48" s="251"/>
      <c r="E48" s="370" t="s">
        <v>501</v>
      </c>
      <c r="F48" s="370"/>
      <c r="G48" s="370"/>
      <c r="H48" s="370"/>
      <c r="I48" s="370"/>
      <c r="J48" s="370"/>
      <c r="K48" s="247"/>
    </row>
    <row r="49" spans="2:11" ht="15" customHeight="1">
      <c r="B49" s="250"/>
      <c r="C49" s="251"/>
      <c r="D49" s="370" t="s">
        <v>502</v>
      </c>
      <c r="E49" s="370"/>
      <c r="F49" s="370"/>
      <c r="G49" s="370"/>
      <c r="H49" s="370"/>
      <c r="I49" s="370"/>
      <c r="J49" s="370"/>
      <c r="K49" s="247"/>
    </row>
    <row r="50" spans="2:11" ht="25.5" customHeight="1">
      <c r="B50" s="246"/>
      <c r="C50" s="371" t="s">
        <v>503</v>
      </c>
      <c r="D50" s="371"/>
      <c r="E50" s="371"/>
      <c r="F50" s="371"/>
      <c r="G50" s="371"/>
      <c r="H50" s="371"/>
      <c r="I50" s="371"/>
      <c r="J50" s="371"/>
      <c r="K50" s="247"/>
    </row>
    <row r="51" spans="2:11" ht="5.25" customHeight="1">
      <c r="B51" s="246"/>
      <c r="C51" s="248"/>
      <c r="D51" s="248"/>
      <c r="E51" s="248"/>
      <c r="F51" s="248"/>
      <c r="G51" s="248"/>
      <c r="H51" s="248"/>
      <c r="I51" s="248"/>
      <c r="J51" s="248"/>
      <c r="K51" s="247"/>
    </row>
    <row r="52" spans="2:11" ht="15" customHeight="1">
      <c r="B52" s="246"/>
      <c r="C52" s="370" t="s">
        <v>504</v>
      </c>
      <c r="D52" s="370"/>
      <c r="E52" s="370"/>
      <c r="F52" s="370"/>
      <c r="G52" s="370"/>
      <c r="H52" s="370"/>
      <c r="I52" s="370"/>
      <c r="J52" s="370"/>
      <c r="K52" s="247"/>
    </row>
    <row r="53" spans="2:11" ht="15" customHeight="1">
      <c r="B53" s="246"/>
      <c r="C53" s="370" t="s">
        <v>505</v>
      </c>
      <c r="D53" s="370"/>
      <c r="E53" s="370"/>
      <c r="F53" s="370"/>
      <c r="G53" s="370"/>
      <c r="H53" s="370"/>
      <c r="I53" s="370"/>
      <c r="J53" s="370"/>
      <c r="K53" s="247"/>
    </row>
    <row r="54" spans="2:11" ht="12.75" customHeight="1">
      <c r="B54" s="246"/>
      <c r="C54" s="249"/>
      <c r="D54" s="249"/>
      <c r="E54" s="249"/>
      <c r="F54" s="249"/>
      <c r="G54" s="249"/>
      <c r="H54" s="249"/>
      <c r="I54" s="249"/>
      <c r="J54" s="249"/>
      <c r="K54" s="247"/>
    </row>
    <row r="55" spans="2:11" ht="15" customHeight="1">
      <c r="B55" s="246"/>
      <c r="C55" s="370" t="s">
        <v>506</v>
      </c>
      <c r="D55" s="370"/>
      <c r="E55" s="370"/>
      <c r="F55" s="370"/>
      <c r="G55" s="370"/>
      <c r="H55" s="370"/>
      <c r="I55" s="370"/>
      <c r="J55" s="370"/>
      <c r="K55" s="247"/>
    </row>
    <row r="56" spans="2:11" ht="15" customHeight="1">
      <c r="B56" s="246"/>
      <c r="C56" s="251"/>
      <c r="D56" s="370" t="s">
        <v>507</v>
      </c>
      <c r="E56" s="370"/>
      <c r="F56" s="370"/>
      <c r="G56" s="370"/>
      <c r="H56" s="370"/>
      <c r="I56" s="370"/>
      <c r="J56" s="370"/>
      <c r="K56" s="247"/>
    </row>
    <row r="57" spans="2:11" ht="15" customHeight="1">
      <c r="B57" s="246"/>
      <c r="C57" s="251"/>
      <c r="D57" s="370" t="s">
        <v>508</v>
      </c>
      <c r="E57" s="370"/>
      <c r="F57" s="370"/>
      <c r="G57" s="370"/>
      <c r="H57" s="370"/>
      <c r="I57" s="370"/>
      <c r="J57" s="370"/>
      <c r="K57" s="247"/>
    </row>
    <row r="58" spans="2:11" ht="15" customHeight="1">
      <c r="B58" s="246"/>
      <c r="C58" s="251"/>
      <c r="D58" s="370" t="s">
        <v>509</v>
      </c>
      <c r="E58" s="370"/>
      <c r="F58" s="370"/>
      <c r="G58" s="370"/>
      <c r="H58" s="370"/>
      <c r="I58" s="370"/>
      <c r="J58" s="370"/>
      <c r="K58" s="247"/>
    </row>
    <row r="59" spans="2:11" ht="15" customHeight="1">
      <c r="B59" s="246"/>
      <c r="C59" s="251"/>
      <c r="D59" s="370" t="s">
        <v>510</v>
      </c>
      <c r="E59" s="370"/>
      <c r="F59" s="370"/>
      <c r="G59" s="370"/>
      <c r="H59" s="370"/>
      <c r="I59" s="370"/>
      <c r="J59" s="370"/>
      <c r="K59" s="247"/>
    </row>
    <row r="60" spans="2:11" ht="15" customHeight="1">
      <c r="B60" s="246"/>
      <c r="C60" s="251"/>
      <c r="D60" s="369" t="s">
        <v>511</v>
      </c>
      <c r="E60" s="369"/>
      <c r="F60" s="369"/>
      <c r="G60" s="369"/>
      <c r="H60" s="369"/>
      <c r="I60" s="369"/>
      <c r="J60" s="369"/>
      <c r="K60" s="247"/>
    </row>
    <row r="61" spans="2:11" ht="15" customHeight="1">
      <c r="B61" s="246"/>
      <c r="C61" s="251"/>
      <c r="D61" s="370" t="s">
        <v>512</v>
      </c>
      <c r="E61" s="370"/>
      <c r="F61" s="370"/>
      <c r="G61" s="370"/>
      <c r="H61" s="370"/>
      <c r="I61" s="370"/>
      <c r="J61" s="370"/>
      <c r="K61" s="247"/>
    </row>
    <row r="62" spans="2:11" ht="12.75" customHeight="1">
      <c r="B62" s="246"/>
      <c r="C62" s="251"/>
      <c r="D62" s="251"/>
      <c r="E62" s="254"/>
      <c r="F62" s="251"/>
      <c r="G62" s="251"/>
      <c r="H62" s="251"/>
      <c r="I62" s="251"/>
      <c r="J62" s="251"/>
      <c r="K62" s="247"/>
    </row>
    <row r="63" spans="2:11" ht="15" customHeight="1">
      <c r="B63" s="246"/>
      <c r="C63" s="251"/>
      <c r="D63" s="370" t="s">
        <v>513</v>
      </c>
      <c r="E63" s="370"/>
      <c r="F63" s="370"/>
      <c r="G63" s="370"/>
      <c r="H63" s="370"/>
      <c r="I63" s="370"/>
      <c r="J63" s="370"/>
      <c r="K63" s="247"/>
    </row>
    <row r="64" spans="2:11" ht="15" customHeight="1">
      <c r="B64" s="246"/>
      <c r="C64" s="251"/>
      <c r="D64" s="369" t="s">
        <v>514</v>
      </c>
      <c r="E64" s="369"/>
      <c r="F64" s="369"/>
      <c r="G64" s="369"/>
      <c r="H64" s="369"/>
      <c r="I64" s="369"/>
      <c r="J64" s="369"/>
      <c r="K64" s="247"/>
    </row>
    <row r="65" spans="2:11" ht="15" customHeight="1">
      <c r="B65" s="246"/>
      <c r="C65" s="251"/>
      <c r="D65" s="370" t="s">
        <v>515</v>
      </c>
      <c r="E65" s="370"/>
      <c r="F65" s="370"/>
      <c r="G65" s="370"/>
      <c r="H65" s="370"/>
      <c r="I65" s="370"/>
      <c r="J65" s="370"/>
      <c r="K65" s="247"/>
    </row>
    <row r="66" spans="2:11" ht="15" customHeight="1">
      <c r="B66" s="246"/>
      <c r="C66" s="251"/>
      <c r="D66" s="370" t="s">
        <v>516</v>
      </c>
      <c r="E66" s="370"/>
      <c r="F66" s="370"/>
      <c r="G66" s="370"/>
      <c r="H66" s="370"/>
      <c r="I66" s="370"/>
      <c r="J66" s="370"/>
      <c r="K66" s="247"/>
    </row>
    <row r="67" spans="2:11" ht="15" customHeight="1">
      <c r="B67" s="246"/>
      <c r="C67" s="251"/>
      <c r="D67" s="370" t="s">
        <v>517</v>
      </c>
      <c r="E67" s="370"/>
      <c r="F67" s="370"/>
      <c r="G67" s="370"/>
      <c r="H67" s="370"/>
      <c r="I67" s="370"/>
      <c r="J67" s="370"/>
      <c r="K67" s="247"/>
    </row>
    <row r="68" spans="2:11" ht="15" customHeight="1">
      <c r="B68" s="246"/>
      <c r="C68" s="251"/>
      <c r="D68" s="370" t="s">
        <v>518</v>
      </c>
      <c r="E68" s="370"/>
      <c r="F68" s="370"/>
      <c r="G68" s="370"/>
      <c r="H68" s="370"/>
      <c r="I68" s="370"/>
      <c r="J68" s="370"/>
      <c r="K68" s="247"/>
    </row>
    <row r="69" spans="2:11" ht="12.7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7"/>
    </row>
    <row r="70" spans="2:11" ht="18.75" customHeight="1">
      <c r="B70" s="258"/>
      <c r="C70" s="258"/>
      <c r="D70" s="258"/>
      <c r="E70" s="258"/>
      <c r="F70" s="258"/>
      <c r="G70" s="258"/>
      <c r="H70" s="258"/>
      <c r="I70" s="258"/>
      <c r="J70" s="258"/>
      <c r="K70" s="259"/>
    </row>
    <row r="71" spans="2:11" ht="18.75" customHeight="1">
      <c r="B71" s="259"/>
      <c r="C71" s="259"/>
      <c r="D71" s="259"/>
      <c r="E71" s="259"/>
      <c r="F71" s="259"/>
      <c r="G71" s="259"/>
      <c r="H71" s="259"/>
      <c r="I71" s="259"/>
      <c r="J71" s="259"/>
      <c r="K71" s="259"/>
    </row>
    <row r="72" spans="2:11" ht="7.5" customHeight="1">
      <c r="B72" s="260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ht="45" customHeight="1">
      <c r="B73" s="263"/>
      <c r="C73" s="368" t="s">
        <v>100</v>
      </c>
      <c r="D73" s="368"/>
      <c r="E73" s="368"/>
      <c r="F73" s="368"/>
      <c r="G73" s="368"/>
      <c r="H73" s="368"/>
      <c r="I73" s="368"/>
      <c r="J73" s="368"/>
      <c r="K73" s="264"/>
    </row>
    <row r="74" spans="2:11" ht="17.25" customHeight="1">
      <c r="B74" s="263"/>
      <c r="C74" s="265" t="s">
        <v>519</v>
      </c>
      <c r="D74" s="265"/>
      <c r="E74" s="265"/>
      <c r="F74" s="265" t="s">
        <v>520</v>
      </c>
      <c r="G74" s="266"/>
      <c r="H74" s="265" t="s">
        <v>114</v>
      </c>
      <c r="I74" s="265" t="s">
        <v>66</v>
      </c>
      <c r="J74" s="265" t="s">
        <v>521</v>
      </c>
      <c r="K74" s="264"/>
    </row>
    <row r="75" spans="2:11" ht="17.25" customHeight="1">
      <c r="B75" s="263"/>
      <c r="C75" s="267" t="s">
        <v>522</v>
      </c>
      <c r="D75" s="267"/>
      <c r="E75" s="267"/>
      <c r="F75" s="268" t="s">
        <v>523</v>
      </c>
      <c r="G75" s="269"/>
      <c r="H75" s="267"/>
      <c r="I75" s="267"/>
      <c r="J75" s="267" t="s">
        <v>524</v>
      </c>
      <c r="K75" s="264"/>
    </row>
    <row r="76" spans="2:11" ht="5.25" customHeight="1">
      <c r="B76" s="263"/>
      <c r="C76" s="270"/>
      <c r="D76" s="270"/>
      <c r="E76" s="270"/>
      <c r="F76" s="270"/>
      <c r="G76" s="271"/>
      <c r="H76" s="270"/>
      <c r="I76" s="270"/>
      <c r="J76" s="270"/>
      <c r="K76" s="264"/>
    </row>
    <row r="77" spans="2:11" ht="15" customHeight="1">
      <c r="B77" s="263"/>
      <c r="C77" s="253" t="s">
        <v>62</v>
      </c>
      <c r="D77" s="270"/>
      <c r="E77" s="270"/>
      <c r="F77" s="272" t="s">
        <v>525</v>
      </c>
      <c r="G77" s="271"/>
      <c r="H77" s="253" t="s">
        <v>526</v>
      </c>
      <c r="I77" s="253" t="s">
        <v>527</v>
      </c>
      <c r="J77" s="253">
        <v>20</v>
      </c>
      <c r="K77" s="264"/>
    </row>
    <row r="78" spans="2:11" ht="15" customHeight="1">
      <c r="B78" s="263"/>
      <c r="C78" s="253" t="s">
        <v>528</v>
      </c>
      <c r="D78" s="253"/>
      <c r="E78" s="253"/>
      <c r="F78" s="272" t="s">
        <v>525</v>
      </c>
      <c r="G78" s="271"/>
      <c r="H78" s="253" t="s">
        <v>529</v>
      </c>
      <c r="I78" s="253" t="s">
        <v>527</v>
      </c>
      <c r="J78" s="253">
        <v>120</v>
      </c>
      <c r="K78" s="264"/>
    </row>
    <row r="79" spans="2:11" ht="15" customHeight="1">
      <c r="B79" s="273"/>
      <c r="C79" s="253" t="s">
        <v>530</v>
      </c>
      <c r="D79" s="253"/>
      <c r="E79" s="253"/>
      <c r="F79" s="272" t="s">
        <v>531</v>
      </c>
      <c r="G79" s="271"/>
      <c r="H79" s="253" t="s">
        <v>532</v>
      </c>
      <c r="I79" s="253" t="s">
        <v>527</v>
      </c>
      <c r="J79" s="253">
        <v>50</v>
      </c>
      <c r="K79" s="264"/>
    </row>
    <row r="80" spans="2:11" ht="15" customHeight="1">
      <c r="B80" s="273"/>
      <c r="C80" s="253" t="s">
        <v>533</v>
      </c>
      <c r="D80" s="253"/>
      <c r="E80" s="253"/>
      <c r="F80" s="272" t="s">
        <v>525</v>
      </c>
      <c r="G80" s="271"/>
      <c r="H80" s="253" t="s">
        <v>534</v>
      </c>
      <c r="I80" s="253" t="s">
        <v>535</v>
      </c>
      <c r="J80" s="253"/>
      <c r="K80" s="264"/>
    </row>
    <row r="81" spans="2:11" ht="15" customHeight="1">
      <c r="B81" s="273"/>
      <c r="C81" s="274" t="s">
        <v>536</v>
      </c>
      <c r="D81" s="274"/>
      <c r="E81" s="274"/>
      <c r="F81" s="275" t="s">
        <v>531</v>
      </c>
      <c r="G81" s="274"/>
      <c r="H81" s="274" t="s">
        <v>537</v>
      </c>
      <c r="I81" s="274" t="s">
        <v>527</v>
      </c>
      <c r="J81" s="274">
        <v>15</v>
      </c>
      <c r="K81" s="264"/>
    </row>
    <row r="82" spans="2:11" ht="15" customHeight="1">
      <c r="B82" s="273"/>
      <c r="C82" s="274" t="s">
        <v>538</v>
      </c>
      <c r="D82" s="274"/>
      <c r="E82" s="274"/>
      <c r="F82" s="275" t="s">
        <v>531</v>
      </c>
      <c r="G82" s="274"/>
      <c r="H82" s="274" t="s">
        <v>539</v>
      </c>
      <c r="I82" s="274" t="s">
        <v>527</v>
      </c>
      <c r="J82" s="274">
        <v>15</v>
      </c>
      <c r="K82" s="264"/>
    </row>
    <row r="83" spans="2:11" ht="15" customHeight="1">
      <c r="B83" s="273"/>
      <c r="C83" s="274" t="s">
        <v>540</v>
      </c>
      <c r="D83" s="274"/>
      <c r="E83" s="274"/>
      <c r="F83" s="275" t="s">
        <v>531</v>
      </c>
      <c r="G83" s="274"/>
      <c r="H83" s="274" t="s">
        <v>541</v>
      </c>
      <c r="I83" s="274" t="s">
        <v>527</v>
      </c>
      <c r="J83" s="274">
        <v>20</v>
      </c>
      <c r="K83" s="264"/>
    </row>
    <row r="84" spans="2:11" ht="15" customHeight="1">
      <c r="B84" s="273"/>
      <c r="C84" s="274" t="s">
        <v>542</v>
      </c>
      <c r="D84" s="274"/>
      <c r="E84" s="274"/>
      <c r="F84" s="275" t="s">
        <v>531</v>
      </c>
      <c r="G84" s="274"/>
      <c r="H84" s="274" t="s">
        <v>543</v>
      </c>
      <c r="I84" s="274" t="s">
        <v>527</v>
      </c>
      <c r="J84" s="274">
        <v>20</v>
      </c>
      <c r="K84" s="264"/>
    </row>
    <row r="85" spans="2:11" ht="15" customHeight="1">
      <c r="B85" s="273"/>
      <c r="C85" s="253" t="s">
        <v>544</v>
      </c>
      <c r="D85" s="253"/>
      <c r="E85" s="253"/>
      <c r="F85" s="272" t="s">
        <v>531</v>
      </c>
      <c r="G85" s="271"/>
      <c r="H85" s="253" t="s">
        <v>545</v>
      </c>
      <c r="I85" s="253" t="s">
        <v>527</v>
      </c>
      <c r="J85" s="253">
        <v>50</v>
      </c>
      <c r="K85" s="264"/>
    </row>
    <row r="86" spans="2:11" ht="15" customHeight="1">
      <c r="B86" s="273"/>
      <c r="C86" s="253" t="s">
        <v>546</v>
      </c>
      <c r="D86" s="253"/>
      <c r="E86" s="253"/>
      <c r="F86" s="272" t="s">
        <v>531</v>
      </c>
      <c r="G86" s="271"/>
      <c r="H86" s="253" t="s">
        <v>547</v>
      </c>
      <c r="I86" s="253" t="s">
        <v>527</v>
      </c>
      <c r="J86" s="253">
        <v>20</v>
      </c>
      <c r="K86" s="264"/>
    </row>
    <row r="87" spans="2:11" ht="15" customHeight="1">
      <c r="B87" s="273"/>
      <c r="C87" s="253" t="s">
        <v>548</v>
      </c>
      <c r="D87" s="253"/>
      <c r="E87" s="253"/>
      <c r="F87" s="272" t="s">
        <v>531</v>
      </c>
      <c r="G87" s="271"/>
      <c r="H87" s="253" t="s">
        <v>549</v>
      </c>
      <c r="I87" s="253" t="s">
        <v>527</v>
      </c>
      <c r="J87" s="253">
        <v>20</v>
      </c>
      <c r="K87" s="264"/>
    </row>
    <row r="88" spans="2:11" ht="15" customHeight="1">
      <c r="B88" s="273"/>
      <c r="C88" s="253" t="s">
        <v>550</v>
      </c>
      <c r="D88" s="253"/>
      <c r="E88" s="253"/>
      <c r="F88" s="272" t="s">
        <v>531</v>
      </c>
      <c r="G88" s="271"/>
      <c r="H88" s="253" t="s">
        <v>551</v>
      </c>
      <c r="I88" s="253" t="s">
        <v>527</v>
      </c>
      <c r="J88" s="253">
        <v>50</v>
      </c>
      <c r="K88" s="264"/>
    </row>
    <row r="89" spans="2:11" ht="15" customHeight="1">
      <c r="B89" s="273"/>
      <c r="C89" s="253" t="s">
        <v>552</v>
      </c>
      <c r="D89" s="253"/>
      <c r="E89" s="253"/>
      <c r="F89" s="272" t="s">
        <v>531</v>
      </c>
      <c r="G89" s="271"/>
      <c r="H89" s="253" t="s">
        <v>552</v>
      </c>
      <c r="I89" s="253" t="s">
        <v>527</v>
      </c>
      <c r="J89" s="253">
        <v>50</v>
      </c>
      <c r="K89" s="264"/>
    </row>
    <row r="90" spans="2:11" ht="15" customHeight="1">
      <c r="B90" s="273"/>
      <c r="C90" s="253" t="s">
        <v>119</v>
      </c>
      <c r="D90" s="253"/>
      <c r="E90" s="253"/>
      <c r="F90" s="272" t="s">
        <v>531</v>
      </c>
      <c r="G90" s="271"/>
      <c r="H90" s="253" t="s">
        <v>553</v>
      </c>
      <c r="I90" s="253" t="s">
        <v>527</v>
      </c>
      <c r="J90" s="253">
        <v>255</v>
      </c>
      <c r="K90" s="264"/>
    </row>
    <row r="91" spans="2:11" ht="15" customHeight="1">
      <c r="B91" s="273"/>
      <c r="C91" s="253" t="s">
        <v>554</v>
      </c>
      <c r="D91" s="253"/>
      <c r="E91" s="253"/>
      <c r="F91" s="272" t="s">
        <v>525</v>
      </c>
      <c r="G91" s="271"/>
      <c r="H91" s="253" t="s">
        <v>555</v>
      </c>
      <c r="I91" s="253" t="s">
        <v>556</v>
      </c>
      <c r="J91" s="253"/>
      <c r="K91" s="264"/>
    </row>
    <row r="92" spans="2:11" ht="15" customHeight="1">
      <c r="B92" s="273"/>
      <c r="C92" s="253" t="s">
        <v>557</v>
      </c>
      <c r="D92" s="253"/>
      <c r="E92" s="253"/>
      <c r="F92" s="272" t="s">
        <v>525</v>
      </c>
      <c r="G92" s="271"/>
      <c r="H92" s="253" t="s">
        <v>558</v>
      </c>
      <c r="I92" s="253" t="s">
        <v>559</v>
      </c>
      <c r="J92" s="253"/>
      <c r="K92" s="264"/>
    </row>
    <row r="93" spans="2:11" ht="15" customHeight="1">
      <c r="B93" s="273"/>
      <c r="C93" s="253" t="s">
        <v>560</v>
      </c>
      <c r="D93" s="253"/>
      <c r="E93" s="253"/>
      <c r="F93" s="272" t="s">
        <v>525</v>
      </c>
      <c r="G93" s="271"/>
      <c r="H93" s="253" t="s">
        <v>560</v>
      </c>
      <c r="I93" s="253" t="s">
        <v>559</v>
      </c>
      <c r="J93" s="253"/>
      <c r="K93" s="264"/>
    </row>
    <row r="94" spans="2:11" ht="15" customHeight="1">
      <c r="B94" s="273"/>
      <c r="C94" s="253" t="s">
        <v>47</v>
      </c>
      <c r="D94" s="253"/>
      <c r="E94" s="253"/>
      <c r="F94" s="272" t="s">
        <v>525</v>
      </c>
      <c r="G94" s="271"/>
      <c r="H94" s="253" t="s">
        <v>561</v>
      </c>
      <c r="I94" s="253" t="s">
        <v>559</v>
      </c>
      <c r="J94" s="253"/>
      <c r="K94" s="264"/>
    </row>
    <row r="95" spans="2:11" ht="15" customHeight="1">
      <c r="B95" s="273"/>
      <c r="C95" s="253" t="s">
        <v>57</v>
      </c>
      <c r="D95" s="253"/>
      <c r="E95" s="253"/>
      <c r="F95" s="272" t="s">
        <v>525</v>
      </c>
      <c r="G95" s="271"/>
      <c r="H95" s="253" t="s">
        <v>562</v>
      </c>
      <c r="I95" s="253" t="s">
        <v>559</v>
      </c>
      <c r="J95" s="253"/>
      <c r="K95" s="264"/>
    </row>
    <row r="96" spans="2:11" ht="15" customHeight="1">
      <c r="B96" s="276"/>
      <c r="C96" s="277"/>
      <c r="D96" s="277"/>
      <c r="E96" s="277"/>
      <c r="F96" s="277"/>
      <c r="G96" s="277"/>
      <c r="H96" s="277"/>
      <c r="I96" s="277"/>
      <c r="J96" s="277"/>
      <c r="K96" s="278"/>
    </row>
    <row r="97" spans="2:11" ht="18.75" customHeight="1">
      <c r="B97" s="279"/>
      <c r="C97" s="280"/>
      <c r="D97" s="280"/>
      <c r="E97" s="280"/>
      <c r="F97" s="280"/>
      <c r="G97" s="280"/>
      <c r="H97" s="280"/>
      <c r="I97" s="280"/>
      <c r="J97" s="280"/>
      <c r="K97" s="279"/>
    </row>
    <row r="98" spans="2:11" ht="18.75" customHeight="1">
      <c r="B98" s="259"/>
      <c r="C98" s="259"/>
      <c r="D98" s="259"/>
      <c r="E98" s="259"/>
      <c r="F98" s="259"/>
      <c r="G98" s="259"/>
      <c r="H98" s="259"/>
      <c r="I98" s="259"/>
      <c r="J98" s="259"/>
      <c r="K98" s="259"/>
    </row>
    <row r="99" spans="2:11" ht="7.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2"/>
    </row>
    <row r="100" spans="2:11" ht="45" customHeight="1">
      <c r="B100" s="263"/>
      <c r="C100" s="368" t="s">
        <v>563</v>
      </c>
      <c r="D100" s="368"/>
      <c r="E100" s="368"/>
      <c r="F100" s="368"/>
      <c r="G100" s="368"/>
      <c r="H100" s="368"/>
      <c r="I100" s="368"/>
      <c r="J100" s="368"/>
      <c r="K100" s="264"/>
    </row>
    <row r="101" spans="2:11" ht="17.25" customHeight="1">
      <c r="B101" s="263"/>
      <c r="C101" s="265" t="s">
        <v>519</v>
      </c>
      <c r="D101" s="265"/>
      <c r="E101" s="265"/>
      <c r="F101" s="265" t="s">
        <v>520</v>
      </c>
      <c r="G101" s="266"/>
      <c r="H101" s="265" t="s">
        <v>114</v>
      </c>
      <c r="I101" s="265" t="s">
        <v>66</v>
      </c>
      <c r="J101" s="265" t="s">
        <v>521</v>
      </c>
      <c r="K101" s="264"/>
    </row>
    <row r="102" spans="2:11" ht="17.25" customHeight="1">
      <c r="B102" s="263"/>
      <c r="C102" s="267" t="s">
        <v>522</v>
      </c>
      <c r="D102" s="267"/>
      <c r="E102" s="267"/>
      <c r="F102" s="268" t="s">
        <v>523</v>
      </c>
      <c r="G102" s="269"/>
      <c r="H102" s="267"/>
      <c r="I102" s="267"/>
      <c r="J102" s="267" t="s">
        <v>524</v>
      </c>
      <c r="K102" s="264"/>
    </row>
    <row r="103" spans="2:11" ht="5.25" customHeight="1">
      <c r="B103" s="263"/>
      <c r="C103" s="265"/>
      <c r="D103" s="265"/>
      <c r="E103" s="265"/>
      <c r="F103" s="265"/>
      <c r="G103" s="281"/>
      <c r="H103" s="265"/>
      <c r="I103" s="265"/>
      <c r="J103" s="265"/>
      <c r="K103" s="264"/>
    </row>
    <row r="104" spans="2:11" ht="15" customHeight="1">
      <c r="B104" s="263"/>
      <c r="C104" s="253" t="s">
        <v>62</v>
      </c>
      <c r="D104" s="270"/>
      <c r="E104" s="270"/>
      <c r="F104" s="272" t="s">
        <v>525</v>
      </c>
      <c r="G104" s="281"/>
      <c r="H104" s="253" t="s">
        <v>564</v>
      </c>
      <c r="I104" s="253" t="s">
        <v>527</v>
      </c>
      <c r="J104" s="253">
        <v>20</v>
      </c>
      <c r="K104" s="264"/>
    </row>
    <row r="105" spans="2:11" ht="15" customHeight="1">
      <c r="B105" s="263"/>
      <c r="C105" s="253" t="s">
        <v>528</v>
      </c>
      <c r="D105" s="253"/>
      <c r="E105" s="253"/>
      <c r="F105" s="272" t="s">
        <v>525</v>
      </c>
      <c r="G105" s="253"/>
      <c r="H105" s="253" t="s">
        <v>564</v>
      </c>
      <c r="I105" s="253" t="s">
        <v>527</v>
      </c>
      <c r="J105" s="253">
        <v>120</v>
      </c>
      <c r="K105" s="264"/>
    </row>
    <row r="106" spans="2:11" ht="15" customHeight="1">
      <c r="B106" s="273"/>
      <c r="C106" s="253" t="s">
        <v>530</v>
      </c>
      <c r="D106" s="253"/>
      <c r="E106" s="253"/>
      <c r="F106" s="272" t="s">
        <v>531</v>
      </c>
      <c r="G106" s="253"/>
      <c r="H106" s="253" t="s">
        <v>564</v>
      </c>
      <c r="I106" s="253" t="s">
        <v>527</v>
      </c>
      <c r="J106" s="253">
        <v>50</v>
      </c>
      <c r="K106" s="264"/>
    </row>
    <row r="107" spans="2:11" ht="15" customHeight="1">
      <c r="B107" s="273"/>
      <c r="C107" s="253" t="s">
        <v>533</v>
      </c>
      <c r="D107" s="253"/>
      <c r="E107" s="253"/>
      <c r="F107" s="272" t="s">
        <v>525</v>
      </c>
      <c r="G107" s="253"/>
      <c r="H107" s="253" t="s">
        <v>564</v>
      </c>
      <c r="I107" s="253" t="s">
        <v>535</v>
      </c>
      <c r="J107" s="253"/>
      <c r="K107" s="264"/>
    </row>
    <row r="108" spans="2:11" ht="15" customHeight="1">
      <c r="B108" s="273"/>
      <c r="C108" s="253" t="s">
        <v>544</v>
      </c>
      <c r="D108" s="253"/>
      <c r="E108" s="253"/>
      <c r="F108" s="272" t="s">
        <v>531</v>
      </c>
      <c r="G108" s="253"/>
      <c r="H108" s="253" t="s">
        <v>564</v>
      </c>
      <c r="I108" s="253" t="s">
        <v>527</v>
      </c>
      <c r="J108" s="253">
        <v>50</v>
      </c>
      <c r="K108" s="264"/>
    </row>
    <row r="109" spans="2:11" ht="15" customHeight="1">
      <c r="B109" s="273"/>
      <c r="C109" s="253" t="s">
        <v>552</v>
      </c>
      <c r="D109" s="253"/>
      <c r="E109" s="253"/>
      <c r="F109" s="272" t="s">
        <v>531</v>
      </c>
      <c r="G109" s="253"/>
      <c r="H109" s="253" t="s">
        <v>564</v>
      </c>
      <c r="I109" s="253" t="s">
        <v>527</v>
      </c>
      <c r="J109" s="253">
        <v>50</v>
      </c>
      <c r="K109" s="264"/>
    </row>
    <row r="110" spans="2:11" ht="15" customHeight="1">
      <c r="B110" s="273"/>
      <c r="C110" s="253" t="s">
        <v>550</v>
      </c>
      <c r="D110" s="253"/>
      <c r="E110" s="253"/>
      <c r="F110" s="272" t="s">
        <v>531</v>
      </c>
      <c r="G110" s="253"/>
      <c r="H110" s="253" t="s">
        <v>564</v>
      </c>
      <c r="I110" s="253" t="s">
        <v>527</v>
      </c>
      <c r="J110" s="253">
        <v>50</v>
      </c>
      <c r="K110" s="264"/>
    </row>
    <row r="111" spans="2:11" ht="15" customHeight="1">
      <c r="B111" s="273"/>
      <c r="C111" s="253" t="s">
        <v>62</v>
      </c>
      <c r="D111" s="253"/>
      <c r="E111" s="253"/>
      <c r="F111" s="272" t="s">
        <v>525</v>
      </c>
      <c r="G111" s="253"/>
      <c r="H111" s="253" t="s">
        <v>565</v>
      </c>
      <c r="I111" s="253" t="s">
        <v>527</v>
      </c>
      <c r="J111" s="253">
        <v>20</v>
      </c>
      <c r="K111" s="264"/>
    </row>
    <row r="112" spans="2:11" ht="15" customHeight="1">
      <c r="B112" s="273"/>
      <c r="C112" s="253" t="s">
        <v>566</v>
      </c>
      <c r="D112" s="253"/>
      <c r="E112" s="253"/>
      <c r="F112" s="272" t="s">
        <v>525</v>
      </c>
      <c r="G112" s="253"/>
      <c r="H112" s="253" t="s">
        <v>567</v>
      </c>
      <c r="I112" s="253" t="s">
        <v>527</v>
      </c>
      <c r="J112" s="253">
        <v>120</v>
      </c>
      <c r="K112" s="264"/>
    </row>
    <row r="113" spans="2:11" ht="15" customHeight="1">
      <c r="B113" s="273"/>
      <c r="C113" s="253" t="s">
        <v>47</v>
      </c>
      <c r="D113" s="253"/>
      <c r="E113" s="253"/>
      <c r="F113" s="272" t="s">
        <v>525</v>
      </c>
      <c r="G113" s="253"/>
      <c r="H113" s="253" t="s">
        <v>568</v>
      </c>
      <c r="I113" s="253" t="s">
        <v>559</v>
      </c>
      <c r="J113" s="253"/>
      <c r="K113" s="264"/>
    </row>
    <row r="114" spans="2:11" ht="15" customHeight="1">
      <c r="B114" s="273"/>
      <c r="C114" s="253" t="s">
        <v>57</v>
      </c>
      <c r="D114" s="253"/>
      <c r="E114" s="253"/>
      <c r="F114" s="272" t="s">
        <v>525</v>
      </c>
      <c r="G114" s="253"/>
      <c r="H114" s="253" t="s">
        <v>569</v>
      </c>
      <c r="I114" s="253" t="s">
        <v>559</v>
      </c>
      <c r="J114" s="253"/>
      <c r="K114" s="264"/>
    </row>
    <row r="115" spans="2:11" ht="15" customHeight="1">
      <c r="B115" s="273"/>
      <c r="C115" s="253" t="s">
        <v>66</v>
      </c>
      <c r="D115" s="253"/>
      <c r="E115" s="253"/>
      <c r="F115" s="272" t="s">
        <v>525</v>
      </c>
      <c r="G115" s="253"/>
      <c r="H115" s="253" t="s">
        <v>570</v>
      </c>
      <c r="I115" s="253" t="s">
        <v>571</v>
      </c>
      <c r="J115" s="253"/>
      <c r="K115" s="264"/>
    </row>
    <row r="116" spans="2:11" ht="15" customHeight="1">
      <c r="B116" s="276"/>
      <c r="C116" s="282"/>
      <c r="D116" s="282"/>
      <c r="E116" s="282"/>
      <c r="F116" s="282"/>
      <c r="G116" s="282"/>
      <c r="H116" s="282"/>
      <c r="I116" s="282"/>
      <c r="J116" s="282"/>
      <c r="K116" s="278"/>
    </row>
    <row r="117" spans="2:11" ht="18.75" customHeight="1">
      <c r="B117" s="283"/>
      <c r="C117" s="249"/>
      <c r="D117" s="249"/>
      <c r="E117" s="249"/>
      <c r="F117" s="284"/>
      <c r="G117" s="249"/>
      <c r="H117" s="249"/>
      <c r="I117" s="249"/>
      <c r="J117" s="249"/>
      <c r="K117" s="283"/>
    </row>
    <row r="118" spans="2:11" ht="18.75" customHeight="1"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</row>
    <row r="119" spans="2:11" ht="7.5" customHeight="1">
      <c r="B119" s="285"/>
      <c r="C119" s="286"/>
      <c r="D119" s="286"/>
      <c r="E119" s="286"/>
      <c r="F119" s="286"/>
      <c r="G119" s="286"/>
      <c r="H119" s="286"/>
      <c r="I119" s="286"/>
      <c r="J119" s="286"/>
      <c r="K119" s="287"/>
    </row>
    <row r="120" spans="2:11" ht="45" customHeight="1">
      <c r="B120" s="288"/>
      <c r="C120" s="367" t="s">
        <v>572</v>
      </c>
      <c r="D120" s="367"/>
      <c r="E120" s="367"/>
      <c r="F120" s="367"/>
      <c r="G120" s="367"/>
      <c r="H120" s="367"/>
      <c r="I120" s="367"/>
      <c r="J120" s="367"/>
      <c r="K120" s="289"/>
    </row>
    <row r="121" spans="2:11" ht="17.25" customHeight="1">
      <c r="B121" s="290"/>
      <c r="C121" s="265" t="s">
        <v>519</v>
      </c>
      <c r="D121" s="265"/>
      <c r="E121" s="265"/>
      <c r="F121" s="265" t="s">
        <v>520</v>
      </c>
      <c r="G121" s="266"/>
      <c r="H121" s="265" t="s">
        <v>114</v>
      </c>
      <c r="I121" s="265" t="s">
        <v>66</v>
      </c>
      <c r="J121" s="265" t="s">
        <v>521</v>
      </c>
      <c r="K121" s="291"/>
    </row>
    <row r="122" spans="2:11" ht="17.25" customHeight="1">
      <c r="B122" s="290"/>
      <c r="C122" s="267" t="s">
        <v>522</v>
      </c>
      <c r="D122" s="267"/>
      <c r="E122" s="267"/>
      <c r="F122" s="268" t="s">
        <v>523</v>
      </c>
      <c r="G122" s="269"/>
      <c r="H122" s="267"/>
      <c r="I122" s="267"/>
      <c r="J122" s="267" t="s">
        <v>524</v>
      </c>
      <c r="K122" s="291"/>
    </row>
    <row r="123" spans="2:11" ht="5.25" customHeight="1">
      <c r="B123" s="292"/>
      <c r="C123" s="270"/>
      <c r="D123" s="270"/>
      <c r="E123" s="270"/>
      <c r="F123" s="270"/>
      <c r="G123" s="253"/>
      <c r="H123" s="270"/>
      <c r="I123" s="270"/>
      <c r="J123" s="270"/>
      <c r="K123" s="293"/>
    </row>
    <row r="124" spans="2:11" ht="15" customHeight="1">
      <c r="B124" s="292"/>
      <c r="C124" s="253" t="s">
        <v>528</v>
      </c>
      <c r="D124" s="270"/>
      <c r="E124" s="270"/>
      <c r="F124" s="272" t="s">
        <v>525</v>
      </c>
      <c r="G124" s="253"/>
      <c r="H124" s="253" t="s">
        <v>564</v>
      </c>
      <c r="I124" s="253" t="s">
        <v>527</v>
      </c>
      <c r="J124" s="253">
        <v>120</v>
      </c>
      <c r="K124" s="294"/>
    </row>
    <row r="125" spans="2:11" ht="15" customHeight="1">
      <c r="B125" s="292"/>
      <c r="C125" s="253" t="s">
        <v>573</v>
      </c>
      <c r="D125" s="253"/>
      <c r="E125" s="253"/>
      <c r="F125" s="272" t="s">
        <v>525</v>
      </c>
      <c r="G125" s="253"/>
      <c r="H125" s="253" t="s">
        <v>574</v>
      </c>
      <c r="I125" s="253" t="s">
        <v>527</v>
      </c>
      <c r="J125" s="253" t="s">
        <v>575</v>
      </c>
      <c r="K125" s="294"/>
    </row>
    <row r="126" spans="2:11" ht="15" customHeight="1">
      <c r="B126" s="292"/>
      <c r="C126" s="253" t="s">
        <v>474</v>
      </c>
      <c r="D126" s="253"/>
      <c r="E126" s="253"/>
      <c r="F126" s="272" t="s">
        <v>525</v>
      </c>
      <c r="G126" s="253"/>
      <c r="H126" s="253" t="s">
        <v>576</v>
      </c>
      <c r="I126" s="253" t="s">
        <v>527</v>
      </c>
      <c r="J126" s="253" t="s">
        <v>575</v>
      </c>
      <c r="K126" s="294"/>
    </row>
    <row r="127" spans="2:11" ht="15" customHeight="1">
      <c r="B127" s="292"/>
      <c r="C127" s="253" t="s">
        <v>536</v>
      </c>
      <c r="D127" s="253"/>
      <c r="E127" s="253"/>
      <c r="F127" s="272" t="s">
        <v>531</v>
      </c>
      <c r="G127" s="253"/>
      <c r="H127" s="253" t="s">
        <v>537</v>
      </c>
      <c r="I127" s="253" t="s">
        <v>527</v>
      </c>
      <c r="J127" s="253">
        <v>15</v>
      </c>
      <c r="K127" s="294"/>
    </row>
    <row r="128" spans="2:11" ht="15" customHeight="1">
      <c r="B128" s="292"/>
      <c r="C128" s="274" t="s">
        <v>538</v>
      </c>
      <c r="D128" s="274"/>
      <c r="E128" s="274"/>
      <c r="F128" s="275" t="s">
        <v>531</v>
      </c>
      <c r="G128" s="274"/>
      <c r="H128" s="274" t="s">
        <v>539</v>
      </c>
      <c r="I128" s="274" t="s">
        <v>527</v>
      </c>
      <c r="J128" s="274">
        <v>15</v>
      </c>
      <c r="K128" s="294"/>
    </row>
    <row r="129" spans="2:11" ht="15" customHeight="1">
      <c r="B129" s="292"/>
      <c r="C129" s="274" t="s">
        <v>540</v>
      </c>
      <c r="D129" s="274"/>
      <c r="E129" s="274"/>
      <c r="F129" s="275" t="s">
        <v>531</v>
      </c>
      <c r="G129" s="274"/>
      <c r="H129" s="274" t="s">
        <v>541</v>
      </c>
      <c r="I129" s="274" t="s">
        <v>527</v>
      </c>
      <c r="J129" s="274">
        <v>20</v>
      </c>
      <c r="K129" s="294"/>
    </row>
    <row r="130" spans="2:11" ht="15" customHeight="1">
      <c r="B130" s="292"/>
      <c r="C130" s="274" t="s">
        <v>542</v>
      </c>
      <c r="D130" s="274"/>
      <c r="E130" s="274"/>
      <c r="F130" s="275" t="s">
        <v>531</v>
      </c>
      <c r="G130" s="274"/>
      <c r="H130" s="274" t="s">
        <v>543</v>
      </c>
      <c r="I130" s="274" t="s">
        <v>527</v>
      </c>
      <c r="J130" s="274">
        <v>20</v>
      </c>
      <c r="K130" s="294"/>
    </row>
    <row r="131" spans="2:11" ht="15" customHeight="1">
      <c r="B131" s="292"/>
      <c r="C131" s="253" t="s">
        <v>530</v>
      </c>
      <c r="D131" s="253"/>
      <c r="E131" s="253"/>
      <c r="F131" s="272" t="s">
        <v>531</v>
      </c>
      <c r="G131" s="253"/>
      <c r="H131" s="253" t="s">
        <v>564</v>
      </c>
      <c r="I131" s="253" t="s">
        <v>527</v>
      </c>
      <c r="J131" s="253">
        <v>50</v>
      </c>
      <c r="K131" s="294"/>
    </row>
    <row r="132" spans="2:11" ht="15" customHeight="1">
      <c r="B132" s="292"/>
      <c r="C132" s="253" t="s">
        <v>544</v>
      </c>
      <c r="D132" s="253"/>
      <c r="E132" s="253"/>
      <c r="F132" s="272" t="s">
        <v>531</v>
      </c>
      <c r="G132" s="253"/>
      <c r="H132" s="253" t="s">
        <v>564</v>
      </c>
      <c r="I132" s="253" t="s">
        <v>527</v>
      </c>
      <c r="J132" s="253">
        <v>50</v>
      </c>
      <c r="K132" s="294"/>
    </row>
    <row r="133" spans="2:11" ht="15" customHeight="1">
      <c r="B133" s="292"/>
      <c r="C133" s="253" t="s">
        <v>550</v>
      </c>
      <c r="D133" s="253"/>
      <c r="E133" s="253"/>
      <c r="F133" s="272" t="s">
        <v>531</v>
      </c>
      <c r="G133" s="253"/>
      <c r="H133" s="253" t="s">
        <v>564</v>
      </c>
      <c r="I133" s="253" t="s">
        <v>527</v>
      </c>
      <c r="J133" s="253">
        <v>50</v>
      </c>
      <c r="K133" s="294"/>
    </row>
    <row r="134" spans="2:11" ht="15" customHeight="1">
      <c r="B134" s="292"/>
      <c r="C134" s="253" t="s">
        <v>552</v>
      </c>
      <c r="D134" s="253"/>
      <c r="E134" s="253"/>
      <c r="F134" s="272" t="s">
        <v>531</v>
      </c>
      <c r="G134" s="253"/>
      <c r="H134" s="253" t="s">
        <v>564</v>
      </c>
      <c r="I134" s="253" t="s">
        <v>527</v>
      </c>
      <c r="J134" s="253">
        <v>50</v>
      </c>
      <c r="K134" s="294"/>
    </row>
    <row r="135" spans="2:11" ht="15" customHeight="1">
      <c r="B135" s="292"/>
      <c r="C135" s="253" t="s">
        <v>119</v>
      </c>
      <c r="D135" s="253"/>
      <c r="E135" s="253"/>
      <c r="F135" s="272" t="s">
        <v>531</v>
      </c>
      <c r="G135" s="253"/>
      <c r="H135" s="253" t="s">
        <v>577</v>
      </c>
      <c r="I135" s="253" t="s">
        <v>527</v>
      </c>
      <c r="J135" s="253">
        <v>255</v>
      </c>
      <c r="K135" s="294"/>
    </row>
    <row r="136" spans="2:11" ht="15" customHeight="1">
      <c r="B136" s="292"/>
      <c r="C136" s="253" t="s">
        <v>554</v>
      </c>
      <c r="D136" s="253"/>
      <c r="E136" s="253"/>
      <c r="F136" s="272" t="s">
        <v>525</v>
      </c>
      <c r="G136" s="253"/>
      <c r="H136" s="253" t="s">
        <v>578</v>
      </c>
      <c r="I136" s="253" t="s">
        <v>556</v>
      </c>
      <c r="J136" s="253"/>
      <c r="K136" s="294"/>
    </row>
    <row r="137" spans="2:11" ht="15" customHeight="1">
      <c r="B137" s="292"/>
      <c r="C137" s="253" t="s">
        <v>557</v>
      </c>
      <c r="D137" s="253"/>
      <c r="E137" s="253"/>
      <c r="F137" s="272" t="s">
        <v>525</v>
      </c>
      <c r="G137" s="253"/>
      <c r="H137" s="253" t="s">
        <v>579</v>
      </c>
      <c r="I137" s="253" t="s">
        <v>559</v>
      </c>
      <c r="J137" s="253"/>
      <c r="K137" s="294"/>
    </row>
    <row r="138" spans="2:11" ht="15" customHeight="1">
      <c r="B138" s="292"/>
      <c r="C138" s="253" t="s">
        <v>560</v>
      </c>
      <c r="D138" s="253"/>
      <c r="E138" s="253"/>
      <c r="F138" s="272" t="s">
        <v>525</v>
      </c>
      <c r="G138" s="253"/>
      <c r="H138" s="253" t="s">
        <v>560</v>
      </c>
      <c r="I138" s="253" t="s">
        <v>559</v>
      </c>
      <c r="J138" s="253"/>
      <c r="K138" s="294"/>
    </row>
    <row r="139" spans="2:11" ht="15" customHeight="1">
      <c r="B139" s="292"/>
      <c r="C139" s="253" t="s">
        <v>47</v>
      </c>
      <c r="D139" s="253"/>
      <c r="E139" s="253"/>
      <c r="F139" s="272" t="s">
        <v>525</v>
      </c>
      <c r="G139" s="253"/>
      <c r="H139" s="253" t="s">
        <v>580</v>
      </c>
      <c r="I139" s="253" t="s">
        <v>559</v>
      </c>
      <c r="J139" s="253"/>
      <c r="K139" s="294"/>
    </row>
    <row r="140" spans="2:11" ht="15" customHeight="1">
      <c r="B140" s="292"/>
      <c r="C140" s="253" t="s">
        <v>581</v>
      </c>
      <c r="D140" s="253"/>
      <c r="E140" s="253"/>
      <c r="F140" s="272" t="s">
        <v>525</v>
      </c>
      <c r="G140" s="253"/>
      <c r="H140" s="253" t="s">
        <v>582</v>
      </c>
      <c r="I140" s="253" t="s">
        <v>559</v>
      </c>
      <c r="J140" s="253"/>
      <c r="K140" s="294"/>
    </row>
    <row r="141" spans="2:11" ht="15" customHeight="1">
      <c r="B141" s="295"/>
      <c r="C141" s="296"/>
      <c r="D141" s="296"/>
      <c r="E141" s="296"/>
      <c r="F141" s="296"/>
      <c r="G141" s="296"/>
      <c r="H141" s="296"/>
      <c r="I141" s="296"/>
      <c r="J141" s="296"/>
      <c r="K141" s="297"/>
    </row>
    <row r="142" spans="2:11" ht="18.75" customHeight="1">
      <c r="B142" s="249"/>
      <c r="C142" s="249"/>
      <c r="D142" s="249"/>
      <c r="E142" s="249"/>
      <c r="F142" s="284"/>
      <c r="G142" s="249"/>
      <c r="H142" s="249"/>
      <c r="I142" s="249"/>
      <c r="J142" s="249"/>
      <c r="K142" s="249"/>
    </row>
    <row r="143" spans="2:11" ht="18.75" customHeight="1">
      <c r="B143" s="259"/>
      <c r="C143" s="259"/>
      <c r="D143" s="259"/>
      <c r="E143" s="259"/>
      <c r="F143" s="259"/>
      <c r="G143" s="259"/>
      <c r="H143" s="259"/>
      <c r="I143" s="259"/>
      <c r="J143" s="259"/>
      <c r="K143" s="259"/>
    </row>
    <row r="144" spans="2:11" ht="7.5" customHeight="1">
      <c r="B144" s="260"/>
      <c r="C144" s="261"/>
      <c r="D144" s="261"/>
      <c r="E144" s="261"/>
      <c r="F144" s="261"/>
      <c r="G144" s="261"/>
      <c r="H144" s="261"/>
      <c r="I144" s="261"/>
      <c r="J144" s="261"/>
      <c r="K144" s="262"/>
    </row>
    <row r="145" spans="2:11" ht="45" customHeight="1">
      <c r="B145" s="263"/>
      <c r="C145" s="368" t="s">
        <v>583</v>
      </c>
      <c r="D145" s="368"/>
      <c r="E145" s="368"/>
      <c r="F145" s="368"/>
      <c r="G145" s="368"/>
      <c r="H145" s="368"/>
      <c r="I145" s="368"/>
      <c r="J145" s="368"/>
      <c r="K145" s="264"/>
    </row>
    <row r="146" spans="2:11" ht="17.25" customHeight="1">
      <c r="B146" s="263"/>
      <c r="C146" s="265" t="s">
        <v>519</v>
      </c>
      <c r="D146" s="265"/>
      <c r="E146" s="265"/>
      <c r="F146" s="265" t="s">
        <v>520</v>
      </c>
      <c r="G146" s="266"/>
      <c r="H146" s="265" t="s">
        <v>114</v>
      </c>
      <c r="I146" s="265" t="s">
        <v>66</v>
      </c>
      <c r="J146" s="265" t="s">
        <v>521</v>
      </c>
      <c r="K146" s="264"/>
    </row>
    <row r="147" spans="2:11" ht="17.25" customHeight="1">
      <c r="B147" s="263"/>
      <c r="C147" s="267" t="s">
        <v>522</v>
      </c>
      <c r="D147" s="267"/>
      <c r="E147" s="267"/>
      <c r="F147" s="268" t="s">
        <v>523</v>
      </c>
      <c r="G147" s="269"/>
      <c r="H147" s="267"/>
      <c r="I147" s="267"/>
      <c r="J147" s="267" t="s">
        <v>524</v>
      </c>
      <c r="K147" s="264"/>
    </row>
    <row r="148" spans="2:11" ht="5.25" customHeight="1">
      <c r="B148" s="273"/>
      <c r="C148" s="270"/>
      <c r="D148" s="270"/>
      <c r="E148" s="270"/>
      <c r="F148" s="270"/>
      <c r="G148" s="271"/>
      <c r="H148" s="270"/>
      <c r="I148" s="270"/>
      <c r="J148" s="270"/>
      <c r="K148" s="294"/>
    </row>
    <row r="149" spans="2:11" ht="15" customHeight="1">
      <c r="B149" s="273"/>
      <c r="C149" s="298" t="s">
        <v>528</v>
      </c>
      <c r="D149" s="253"/>
      <c r="E149" s="253"/>
      <c r="F149" s="299" t="s">
        <v>525</v>
      </c>
      <c r="G149" s="253"/>
      <c r="H149" s="298" t="s">
        <v>564</v>
      </c>
      <c r="I149" s="298" t="s">
        <v>527</v>
      </c>
      <c r="J149" s="298">
        <v>120</v>
      </c>
      <c r="K149" s="294"/>
    </row>
    <row r="150" spans="2:11" ht="15" customHeight="1">
      <c r="B150" s="273"/>
      <c r="C150" s="298" t="s">
        <v>573</v>
      </c>
      <c r="D150" s="253"/>
      <c r="E150" s="253"/>
      <c r="F150" s="299" t="s">
        <v>525</v>
      </c>
      <c r="G150" s="253"/>
      <c r="H150" s="298" t="s">
        <v>584</v>
      </c>
      <c r="I150" s="298" t="s">
        <v>527</v>
      </c>
      <c r="J150" s="298" t="s">
        <v>575</v>
      </c>
      <c r="K150" s="294"/>
    </row>
    <row r="151" spans="2:11" ht="15" customHeight="1">
      <c r="B151" s="273"/>
      <c r="C151" s="298" t="s">
        <v>474</v>
      </c>
      <c r="D151" s="253"/>
      <c r="E151" s="253"/>
      <c r="F151" s="299" t="s">
        <v>525</v>
      </c>
      <c r="G151" s="253"/>
      <c r="H151" s="298" t="s">
        <v>585</v>
      </c>
      <c r="I151" s="298" t="s">
        <v>527</v>
      </c>
      <c r="J151" s="298" t="s">
        <v>575</v>
      </c>
      <c r="K151" s="294"/>
    </row>
    <row r="152" spans="2:11" ht="15" customHeight="1">
      <c r="B152" s="273"/>
      <c r="C152" s="298" t="s">
        <v>530</v>
      </c>
      <c r="D152" s="253"/>
      <c r="E152" s="253"/>
      <c r="F152" s="299" t="s">
        <v>531</v>
      </c>
      <c r="G152" s="253"/>
      <c r="H152" s="298" t="s">
        <v>564</v>
      </c>
      <c r="I152" s="298" t="s">
        <v>527</v>
      </c>
      <c r="J152" s="298">
        <v>50</v>
      </c>
      <c r="K152" s="294"/>
    </row>
    <row r="153" spans="2:11" ht="15" customHeight="1">
      <c r="B153" s="273"/>
      <c r="C153" s="298" t="s">
        <v>533</v>
      </c>
      <c r="D153" s="253"/>
      <c r="E153" s="253"/>
      <c r="F153" s="299" t="s">
        <v>525</v>
      </c>
      <c r="G153" s="253"/>
      <c r="H153" s="298" t="s">
        <v>564</v>
      </c>
      <c r="I153" s="298" t="s">
        <v>535</v>
      </c>
      <c r="J153" s="298"/>
      <c r="K153" s="294"/>
    </row>
    <row r="154" spans="2:11" ht="15" customHeight="1">
      <c r="B154" s="273"/>
      <c r="C154" s="298" t="s">
        <v>544</v>
      </c>
      <c r="D154" s="253"/>
      <c r="E154" s="253"/>
      <c r="F154" s="299" t="s">
        <v>531</v>
      </c>
      <c r="G154" s="253"/>
      <c r="H154" s="298" t="s">
        <v>564</v>
      </c>
      <c r="I154" s="298" t="s">
        <v>527</v>
      </c>
      <c r="J154" s="298">
        <v>50</v>
      </c>
      <c r="K154" s="294"/>
    </row>
    <row r="155" spans="2:11" ht="15" customHeight="1">
      <c r="B155" s="273"/>
      <c r="C155" s="298" t="s">
        <v>552</v>
      </c>
      <c r="D155" s="253"/>
      <c r="E155" s="253"/>
      <c r="F155" s="299" t="s">
        <v>531</v>
      </c>
      <c r="G155" s="253"/>
      <c r="H155" s="298" t="s">
        <v>564</v>
      </c>
      <c r="I155" s="298" t="s">
        <v>527</v>
      </c>
      <c r="J155" s="298">
        <v>50</v>
      </c>
      <c r="K155" s="294"/>
    </row>
    <row r="156" spans="2:11" ht="15" customHeight="1">
      <c r="B156" s="273"/>
      <c r="C156" s="298" t="s">
        <v>550</v>
      </c>
      <c r="D156" s="253"/>
      <c r="E156" s="253"/>
      <c r="F156" s="299" t="s">
        <v>531</v>
      </c>
      <c r="G156" s="253"/>
      <c r="H156" s="298" t="s">
        <v>564</v>
      </c>
      <c r="I156" s="298" t="s">
        <v>527</v>
      </c>
      <c r="J156" s="298">
        <v>50</v>
      </c>
      <c r="K156" s="294"/>
    </row>
    <row r="157" spans="2:11" ht="15" customHeight="1">
      <c r="B157" s="273"/>
      <c r="C157" s="298" t="s">
        <v>105</v>
      </c>
      <c r="D157" s="253"/>
      <c r="E157" s="253"/>
      <c r="F157" s="299" t="s">
        <v>525</v>
      </c>
      <c r="G157" s="253"/>
      <c r="H157" s="298" t="s">
        <v>586</v>
      </c>
      <c r="I157" s="298" t="s">
        <v>527</v>
      </c>
      <c r="J157" s="298" t="s">
        <v>587</v>
      </c>
      <c r="K157" s="294"/>
    </row>
    <row r="158" spans="2:11" ht="15" customHeight="1">
      <c r="B158" s="273"/>
      <c r="C158" s="298" t="s">
        <v>588</v>
      </c>
      <c r="D158" s="253"/>
      <c r="E158" s="253"/>
      <c r="F158" s="299" t="s">
        <v>525</v>
      </c>
      <c r="G158" s="253"/>
      <c r="H158" s="298" t="s">
        <v>589</v>
      </c>
      <c r="I158" s="298" t="s">
        <v>559</v>
      </c>
      <c r="J158" s="298"/>
      <c r="K158" s="294"/>
    </row>
    <row r="159" spans="2:11" ht="15" customHeight="1">
      <c r="B159" s="300"/>
      <c r="C159" s="282"/>
      <c r="D159" s="282"/>
      <c r="E159" s="282"/>
      <c r="F159" s="282"/>
      <c r="G159" s="282"/>
      <c r="H159" s="282"/>
      <c r="I159" s="282"/>
      <c r="J159" s="282"/>
      <c r="K159" s="301"/>
    </row>
    <row r="160" spans="2:11" ht="18.75" customHeight="1">
      <c r="B160" s="249"/>
      <c r="C160" s="253"/>
      <c r="D160" s="253"/>
      <c r="E160" s="253"/>
      <c r="F160" s="272"/>
      <c r="G160" s="253"/>
      <c r="H160" s="253"/>
      <c r="I160" s="253"/>
      <c r="J160" s="253"/>
      <c r="K160" s="249"/>
    </row>
    <row r="161" spans="2:11" ht="18.75" customHeight="1">
      <c r="B161" s="259"/>
      <c r="C161" s="259"/>
      <c r="D161" s="259"/>
      <c r="E161" s="259"/>
      <c r="F161" s="259"/>
      <c r="G161" s="259"/>
      <c r="H161" s="259"/>
      <c r="I161" s="259"/>
      <c r="J161" s="259"/>
      <c r="K161" s="259"/>
    </row>
    <row r="162" spans="2:11" ht="7.5" customHeight="1">
      <c r="B162" s="241"/>
      <c r="C162" s="242"/>
      <c r="D162" s="242"/>
      <c r="E162" s="242"/>
      <c r="F162" s="242"/>
      <c r="G162" s="242"/>
      <c r="H162" s="242"/>
      <c r="I162" s="242"/>
      <c r="J162" s="242"/>
      <c r="K162" s="243"/>
    </row>
    <row r="163" spans="2:11" ht="45" customHeight="1">
      <c r="B163" s="244"/>
      <c r="C163" s="367" t="s">
        <v>590</v>
      </c>
      <c r="D163" s="367"/>
      <c r="E163" s="367"/>
      <c r="F163" s="367"/>
      <c r="G163" s="367"/>
      <c r="H163" s="367"/>
      <c r="I163" s="367"/>
      <c r="J163" s="367"/>
      <c r="K163" s="245"/>
    </row>
    <row r="164" spans="2:11" ht="17.25" customHeight="1">
      <c r="B164" s="244"/>
      <c r="C164" s="265" t="s">
        <v>519</v>
      </c>
      <c r="D164" s="265"/>
      <c r="E164" s="265"/>
      <c r="F164" s="265" t="s">
        <v>520</v>
      </c>
      <c r="G164" s="302"/>
      <c r="H164" s="303" t="s">
        <v>114</v>
      </c>
      <c r="I164" s="303" t="s">
        <v>66</v>
      </c>
      <c r="J164" s="265" t="s">
        <v>521</v>
      </c>
      <c r="K164" s="245"/>
    </row>
    <row r="165" spans="2:11" ht="17.25" customHeight="1">
      <c r="B165" s="246"/>
      <c r="C165" s="267" t="s">
        <v>522</v>
      </c>
      <c r="D165" s="267"/>
      <c r="E165" s="267"/>
      <c r="F165" s="268" t="s">
        <v>523</v>
      </c>
      <c r="G165" s="304"/>
      <c r="H165" s="305"/>
      <c r="I165" s="305"/>
      <c r="J165" s="267" t="s">
        <v>524</v>
      </c>
      <c r="K165" s="247"/>
    </row>
    <row r="166" spans="2:11" ht="5.25" customHeight="1">
      <c r="B166" s="273"/>
      <c r="C166" s="270"/>
      <c r="D166" s="270"/>
      <c r="E166" s="270"/>
      <c r="F166" s="270"/>
      <c r="G166" s="271"/>
      <c r="H166" s="270"/>
      <c r="I166" s="270"/>
      <c r="J166" s="270"/>
      <c r="K166" s="294"/>
    </row>
    <row r="167" spans="2:11" ht="15" customHeight="1">
      <c r="B167" s="273"/>
      <c r="C167" s="253" t="s">
        <v>528</v>
      </c>
      <c r="D167" s="253"/>
      <c r="E167" s="253"/>
      <c r="F167" s="272" t="s">
        <v>525</v>
      </c>
      <c r="G167" s="253"/>
      <c r="H167" s="253" t="s">
        <v>564</v>
      </c>
      <c r="I167" s="253" t="s">
        <v>527</v>
      </c>
      <c r="J167" s="253">
        <v>120</v>
      </c>
      <c r="K167" s="294"/>
    </row>
    <row r="168" spans="2:11" ht="15" customHeight="1">
      <c r="B168" s="273"/>
      <c r="C168" s="253" t="s">
        <v>573</v>
      </c>
      <c r="D168" s="253"/>
      <c r="E168" s="253"/>
      <c r="F168" s="272" t="s">
        <v>525</v>
      </c>
      <c r="G168" s="253"/>
      <c r="H168" s="253" t="s">
        <v>574</v>
      </c>
      <c r="I168" s="253" t="s">
        <v>527</v>
      </c>
      <c r="J168" s="253" t="s">
        <v>575</v>
      </c>
      <c r="K168" s="294"/>
    </row>
    <row r="169" spans="2:11" ht="15" customHeight="1">
      <c r="B169" s="273"/>
      <c r="C169" s="253" t="s">
        <v>474</v>
      </c>
      <c r="D169" s="253"/>
      <c r="E169" s="253"/>
      <c r="F169" s="272" t="s">
        <v>525</v>
      </c>
      <c r="G169" s="253"/>
      <c r="H169" s="253" t="s">
        <v>591</v>
      </c>
      <c r="I169" s="253" t="s">
        <v>527</v>
      </c>
      <c r="J169" s="253" t="s">
        <v>575</v>
      </c>
      <c r="K169" s="294"/>
    </row>
    <row r="170" spans="2:11" ht="15" customHeight="1">
      <c r="B170" s="273"/>
      <c r="C170" s="253" t="s">
        <v>530</v>
      </c>
      <c r="D170" s="253"/>
      <c r="E170" s="253"/>
      <c r="F170" s="272" t="s">
        <v>531</v>
      </c>
      <c r="G170" s="253"/>
      <c r="H170" s="253" t="s">
        <v>591</v>
      </c>
      <c r="I170" s="253" t="s">
        <v>527</v>
      </c>
      <c r="J170" s="253">
        <v>50</v>
      </c>
      <c r="K170" s="294"/>
    </row>
    <row r="171" spans="2:11" ht="15" customHeight="1">
      <c r="B171" s="273"/>
      <c r="C171" s="253" t="s">
        <v>533</v>
      </c>
      <c r="D171" s="253"/>
      <c r="E171" s="253"/>
      <c r="F171" s="272" t="s">
        <v>525</v>
      </c>
      <c r="G171" s="253"/>
      <c r="H171" s="253" t="s">
        <v>591</v>
      </c>
      <c r="I171" s="253" t="s">
        <v>535</v>
      </c>
      <c r="J171" s="253"/>
      <c r="K171" s="294"/>
    </row>
    <row r="172" spans="2:11" ht="15" customHeight="1">
      <c r="B172" s="273"/>
      <c r="C172" s="253" t="s">
        <v>544</v>
      </c>
      <c r="D172" s="253"/>
      <c r="E172" s="253"/>
      <c r="F172" s="272" t="s">
        <v>531</v>
      </c>
      <c r="G172" s="253"/>
      <c r="H172" s="253" t="s">
        <v>591</v>
      </c>
      <c r="I172" s="253" t="s">
        <v>527</v>
      </c>
      <c r="J172" s="253">
        <v>50</v>
      </c>
      <c r="K172" s="294"/>
    </row>
    <row r="173" spans="2:11" ht="15" customHeight="1">
      <c r="B173" s="273"/>
      <c r="C173" s="253" t="s">
        <v>552</v>
      </c>
      <c r="D173" s="253"/>
      <c r="E173" s="253"/>
      <c r="F173" s="272" t="s">
        <v>531</v>
      </c>
      <c r="G173" s="253"/>
      <c r="H173" s="253" t="s">
        <v>591</v>
      </c>
      <c r="I173" s="253" t="s">
        <v>527</v>
      </c>
      <c r="J173" s="253">
        <v>50</v>
      </c>
      <c r="K173" s="294"/>
    </row>
    <row r="174" spans="2:11" ht="15" customHeight="1">
      <c r="B174" s="273"/>
      <c r="C174" s="253" t="s">
        <v>550</v>
      </c>
      <c r="D174" s="253"/>
      <c r="E174" s="253"/>
      <c r="F174" s="272" t="s">
        <v>531</v>
      </c>
      <c r="G174" s="253"/>
      <c r="H174" s="253" t="s">
        <v>591</v>
      </c>
      <c r="I174" s="253" t="s">
        <v>527</v>
      </c>
      <c r="J174" s="253">
        <v>50</v>
      </c>
      <c r="K174" s="294"/>
    </row>
    <row r="175" spans="2:11" ht="15" customHeight="1">
      <c r="B175" s="273"/>
      <c r="C175" s="253" t="s">
        <v>113</v>
      </c>
      <c r="D175" s="253"/>
      <c r="E175" s="253"/>
      <c r="F175" s="272" t="s">
        <v>525</v>
      </c>
      <c r="G175" s="253"/>
      <c r="H175" s="253" t="s">
        <v>592</v>
      </c>
      <c r="I175" s="253" t="s">
        <v>593</v>
      </c>
      <c r="J175" s="253"/>
      <c r="K175" s="294"/>
    </row>
    <row r="176" spans="2:11" ht="15" customHeight="1">
      <c r="B176" s="273"/>
      <c r="C176" s="253" t="s">
        <v>66</v>
      </c>
      <c r="D176" s="253"/>
      <c r="E176" s="253"/>
      <c r="F176" s="272" t="s">
        <v>525</v>
      </c>
      <c r="G176" s="253"/>
      <c r="H176" s="253" t="s">
        <v>594</v>
      </c>
      <c r="I176" s="253" t="s">
        <v>595</v>
      </c>
      <c r="J176" s="253">
        <v>1</v>
      </c>
      <c r="K176" s="294"/>
    </row>
    <row r="177" spans="2:11" ht="15" customHeight="1">
      <c r="B177" s="273"/>
      <c r="C177" s="253" t="s">
        <v>62</v>
      </c>
      <c r="D177" s="253"/>
      <c r="E177" s="253"/>
      <c r="F177" s="272" t="s">
        <v>525</v>
      </c>
      <c r="G177" s="253"/>
      <c r="H177" s="253" t="s">
        <v>596</v>
      </c>
      <c r="I177" s="253" t="s">
        <v>527</v>
      </c>
      <c r="J177" s="253">
        <v>20</v>
      </c>
      <c r="K177" s="294"/>
    </row>
    <row r="178" spans="2:11" ht="15" customHeight="1">
      <c r="B178" s="273"/>
      <c r="C178" s="253" t="s">
        <v>114</v>
      </c>
      <c r="D178" s="253"/>
      <c r="E178" s="253"/>
      <c r="F178" s="272" t="s">
        <v>525</v>
      </c>
      <c r="G178" s="253"/>
      <c r="H178" s="253" t="s">
        <v>597</v>
      </c>
      <c r="I178" s="253" t="s">
        <v>527</v>
      </c>
      <c r="J178" s="253">
        <v>255</v>
      </c>
      <c r="K178" s="294"/>
    </row>
    <row r="179" spans="2:11" ht="15" customHeight="1">
      <c r="B179" s="273"/>
      <c r="C179" s="253" t="s">
        <v>115</v>
      </c>
      <c r="D179" s="253"/>
      <c r="E179" s="253"/>
      <c r="F179" s="272" t="s">
        <v>525</v>
      </c>
      <c r="G179" s="253"/>
      <c r="H179" s="253" t="s">
        <v>490</v>
      </c>
      <c r="I179" s="253" t="s">
        <v>527</v>
      </c>
      <c r="J179" s="253">
        <v>10</v>
      </c>
      <c r="K179" s="294"/>
    </row>
    <row r="180" spans="2:11" ht="15" customHeight="1">
      <c r="B180" s="273"/>
      <c r="C180" s="253" t="s">
        <v>116</v>
      </c>
      <c r="D180" s="253"/>
      <c r="E180" s="253"/>
      <c r="F180" s="272" t="s">
        <v>525</v>
      </c>
      <c r="G180" s="253"/>
      <c r="H180" s="253" t="s">
        <v>598</v>
      </c>
      <c r="I180" s="253" t="s">
        <v>559</v>
      </c>
      <c r="J180" s="253"/>
      <c r="K180" s="294"/>
    </row>
    <row r="181" spans="2:11" ht="15" customHeight="1">
      <c r="B181" s="273"/>
      <c r="C181" s="253" t="s">
        <v>599</v>
      </c>
      <c r="D181" s="253"/>
      <c r="E181" s="253"/>
      <c r="F181" s="272" t="s">
        <v>525</v>
      </c>
      <c r="G181" s="253"/>
      <c r="H181" s="253" t="s">
        <v>600</v>
      </c>
      <c r="I181" s="253" t="s">
        <v>559</v>
      </c>
      <c r="J181" s="253"/>
      <c r="K181" s="294"/>
    </row>
    <row r="182" spans="2:11" ht="15" customHeight="1">
      <c r="B182" s="273"/>
      <c r="C182" s="253" t="s">
        <v>588</v>
      </c>
      <c r="D182" s="253"/>
      <c r="E182" s="253"/>
      <c r="F182" s="272" t="s">
        <v>525</v>
      </c>
      <c r="G182" s="253"/>
      <c r="H182" s="253" t="s">
        <v>601</v>
      </c>
      <c r="I182" s="253" t="s">
        <v>559</v>
      </c>
      <c r="J182" s="253"/>
      <c r="K182" s="294"/>
    </row>
    <row r="183" spans="2:11" ht="15" customHeight="1">
      <c r="B183" s="273"/>
      <c r="C183" s="253" t="s">
        <v>118</v>
      </c>
      <c r="D183" s="253"/>
      <c r="E183" s="253"/>
      <c r="F183" s="272" t="s">
        <v>531</v>
      </c>
      <c r="G183" s="253"/>
      <c r="H183" s="253" t="s">
        <v>602</v>
      </c>
      <c r="I183" s="253" t="s">
        <v>527</v>
      </c>
      <c r="J183" s="253">
        <v>50</v>
      </c>
      <c r="K183" s="294"/>
    </row>
    <row r="184" spans="2:11" ht="15" customHeight="1">
      <c r="B184" s="273"/>
      <c r="C184" s="253" t="s">
        <v>603</v>
      </c>
      <c r="D184" s="253"/>
      <c r="E184" s="253"/>
      <c r="F184" s="272" t="s">
        <v>531</v>
      </c>
      <c r="G184" s="253"/>
      <c r="H184" s="253" t="s">
        <v>604</v>
      </c>
      <c r="I184" s="253" t="s">
        <v>605</v>
      </c>
      <c r="J184" s="253"/>
      <c r="K184" s="294"/>
    </row>
    <row r="185" spans="2:11" ht="15" customHeight="1">
      <c r="B185" s="273"/>
      <c r="C185" s="253" t="s">
        <v>606</v>
      </c>
      <c r="D185" s="253"/>
      <c r="E185" s="253"/>
      <c r="F185" s="272" t="s">
        <v>531</v>
      </c>
      <c r="G185" s="253"/>
      <c r="H185" s="253" t="s">
        <v>607</v>
      </c>
      <c r="I185" s="253" t="s">
        <v>605</v>
      </c>
      <c r="J185" s="253"/>
      <c r="K185" s="294"/>
    </row>
    <row r="186" spans="2:11" ht="15" customHeight="1">
      <c r="B186" s="273"/>
      <c r="C186" s="253" t="s">
        <v>608</v>
      </c>
      <c r="D186" s="253"/>
      <c r="E186" s="253"/>
      <c r="F186" s="272" t="s">
        <v>531</v>
      </c>
      <c r="G186" s="253"/>
      <c r="H186" s="253" t="s">
        <v>609</v>
      </c>
      <c r="I186" s="253" t="s">
        <v>605</v>
      </c>
      <c r="J186" s="253"/>
      <c r="K186" s="294"/>
    </row>
    <row r="187" spans="2:11" ht="15" customHeight="1">
      <c r="B187" s="273"/>
      <c r="C187" s="306" t="s">
        <v>610</v>
      </c>
      <c r="D187" s="253"/>
      <c r="E187" s="253"/>
      <c r="F187" s="272" t="s">
        <v>531</v>
      </c>
      <c r="G187" s="253"/>
      <c r="H187" s="253" t="s">
        <v>611</v>
      </c>
      <c r="I187" s="253" t="s">
        <v>612</v>
      </c>
      <c r="J187" s="307" t="s">
        <v>613</v>
      </c>
      <c r="K187" s="294"/>
    </row>
    <row r="188" spans="2:11" ht="15" customHeight="1">
      <c r="B188" s="273"/>
      <c r="C188" s="258" t="s">
        <v>51</v>
      </c>
      <c r="D188" s="253"/>
      <c r="E188" s="253"/>
      <c r="F188" s="272" t="s">
        <v>525</v>
      </c>
      <c r="G188" s="253"/>
      <c r="H188" s="249" t="s">
        <v>614</v>
      </c>
      <c r="I188" s="253" t="s">
        <v>615</v>
      </c>
      <c r="J188" s="253"/>
      <c r="K188" s="294"/>
    </row>
    <row r="189" spans="2:11" ht="15" customHeight="1">
      <c r="B189" s="273"/>
      <c r="C189" s="258" t="s">
        <v>616</v>
      </c>
      <c r="D189" s="253"/>
      <c r="E189" s="253"/>
      <c r="F189" s="272" t="s">
        <v>525</v>
      </c>
      <c r="G189" s="253"/>
      <c r="H189" s="253" t="s">
        <v>617</v>
      </c>
      <c r="I189" s="253" t="s">
        <v>559</v>
      </c>
      <c r="J189" s="253"/>
      <c r="K189" s="294"/>
    </row>
    <row r="190" spans="2:11" ht="15" customHeight="1">
      <c r="B190" s="273"/>
      <c r="C190" s="258" t="s">
        <v>618</v>
      </c>
      <c r="D190" s="253"/>
      <c r="E190" s="253"/>
      <c r="F190" s="272" t="s">
        <v>525</v>
      </c>
      <c r="G190" s="253"/>
      <c r="H190" s="253" t="s">
        <v>619</v>
      </c>
      <c r="I190" s="253" t="s">
        <v>559</v>
      </c>
      <c r="J190" s="253"/>
      <c r="K190" s="294"/>
    </row>
    <row r="191" spans="2:11" ht="15" customHeight="1">
      <c r="B191" s="273"/>
      <c r="C191" s="258" t="s">
        <v>620</v>
      </c>
      <c r="D191" s="253"/>
      <c r="E191" s="253"/>
      <c r="F191" s="272" t="s">
        <v>531</v>
      </c>
      <c r="G191" s="253"/>
      <c r="H191" s="253" t="s">
        <v>621</v>
      </c>
      <c r="I191" s="253" t="s">
        <v>559</v>
      </c>
      <c r="J191" s="253"/>
      <c r="K191" s="294"/>
    </row>
    <row r="192" spans="2:11" ht="15" customHeight="1">
      <c r="B192" s="300"/>
      <c r="C192" s="308"/>
      <c r="D192" s="282"/>
      <c r="E192" s="282"/>
      <c r="F192" s="282"/>
      <c r="G192" s="282"/>
      <c r="H192" s="282"/>
      <c r="I192" s="282"/>
      <c r="J192" s="282"/>
      <c r="K192" s="301"/>
    </row>
    <row r="193" spans="2:11" ht="18.75" customHeight="1">
      <c r="B193" s="249"/>
      <c r="C193" s="253"/>
      <c r="D193" s="253"/>
      <c r="E193" s="253"/>
      <c r="F193" s="272"/>
      <c r="G193" s="253"/>
      <c r="H193" s="253"/>
      <c r="I193" s="253"/>
      <c r="J193" s="253"/>
      <c r="K193" s="249"/>
    </row>
    <row r="194" spans="2:11" ht="18.75" customHeight="1">
      <c r="B194" s="249"/>
      <c r="C194" s="253"/>
      <c r="D194" s="253"/>
      <c r="E194" s="253"/>
      <c r="F194" s="272"/>
      <c r="G194" s="253"/>
      <c r="H194" s="253"/>
      <c r="I194" s="253"/>
      <c r="J194" s="253"/>
      <c r="K194" s="249"/>
    </row>
    <row r="195" spans="2:11" ht="18.75" customHeight="1">
      <c r="B195" s="259"/>
      <c r="C195" s="259"/>
      <c r="D195" s="259"/>
      <c r="E195" s="259"/>
      <c r="F195" s="259"/>
      <c r="G195" s="259"/>
      <c r="H195" s="259"/>
      <c r="I195" s="259"/>
      <c r="J195" s="259"/>
      <c r="K195" s="259"/>
    </row>
    <row r="196" spans="2:11">
      <c r="B196" s="241"/>
      <c r="C196" s="242"/>
      <c r="D196" s="242"/>
      <c r="E196" s="242"/>
      <c r="F196" s="242"/>
      <c r="G196" s="242"/>
      <c r="H196" s="242"/>
      <c r="I196" s="242"/>
      <c r="J196" s="242"/>
      <c r="K196" s="243"/>
    </row>
    <row r="197" spans="2:11" ht="21">
      <c r="B197" s="244"/>
      <c r="C197" s="367" t="s">
        <v>622</v>
      </c>
      <c r="D197" s="367"/>
      <c r="E197" s="367"/>
      <c r="F197" s="367"/>
      <c r="G197" s="367"/>
      <c r="H197" s="367"/>
      <c r="I197" s="367"/>
      <c r="J197" s="367"/>
      <c r="K197" s="245"/>
    </row>
    <row r="198" spans="2:11" ht="25.5" customHeight="1">
      <c r="B198" s="244"/>
      <c r="C198" s="309" t="s">
        <v>623</v>
      </c>
      <c r="D198" s="309"/>
      <c r="E198" s="309"/>
      <c r="F198" s="309" t="s">
        <v>624</v>
      </c>
      <c r="G198" s="310"/>
      <c r="H198" s="366" t="s">
        <v>625</v>
      </c>
      <c r="I198" s="366"/>
      <c r="J198" s="366"/>
      <c r="K198" s="245"/>
    </row>
    <row r="199" spans="2:11" ht="5.25" customHeight="1">
      <c r="B199" s="273"/>
      <c r="C199" s="270"/>
      <c r="D199" s="270"/>
      <c r="E199" s="270"/>
      <c r="F199" s="270"/>
      <c r="G199" s="253"/>
      <c r="H199" s="270"/>
      <c r="I199" s="270"/>
      <c r="J199" s="270"/>
      <c r="K199" s="294"/>
    </row>
    <row r="200" spans="2:11" ht="15" customHeight="1">
      <c r="B200" s="273"/>
      <c r="C200" s="253" t="s">
        <v>615</v>
      </c>
      <c r="D200" s="253"/>
      <c r="E200" s="253"/>
      <c r="F200" s="272" t="s">
        <v>52</v>
      </c>
      <c r="G200" s="253"/>
      <c r="H200" s="364" t="s">
        <v>626</v>
      </c>
      <c r="I200" s="364"/>
      <c r="J200" s="364"/>
      <c r="K200" s="294"/>
    </row>
    <row r="201" spans="2:11" ht="15" customHeight="1">
      <c r="B201" s="273"/>
      <c r="C201" s="279"/>
      <c r="D201" s="253"/>
      <c r="E201" s="253"/>
      <c r="F201" s="272" t="s">
        <v>53</v>
      </c>
      <c r="G201" s="253"/>
      <c r="H201" s="364" t="s">
        <v>627</v>
      </c>
      <c r="I201" s="364"/>
      <c r="J201" s="364"/>
      <c r="K201" s="294"/>
    </row>
    <row r="202" spans="2:11" ht="15" customHeight="1">
      <c r="B202" s="273"/>
      <c r="C202" s="279"/>
      <c r="D202" s="253"/>
      <c r="E202" s="253"/>
      <c r="F202" s="272" t="s">
        <v>56</v>
      </c>
      <c r="G202" s="253"/>
      <c r="H202" s="364" t="s">
        <v>628</v>
      </c>
      <c r="I202" s="364"/>
      <c r="J202" s="364"/>
      <c r="K202" s="294"/>
    </row>
    <row r="203" spans="2:11" ht="15" customHeight="1">
      <c r="B203" s="273"/>
      <c r="C203" s="253"/>
      <c r="D203" s="253"/>
      <c r="E203" s="253"/>
      <c r="F203" s="272" t="s">
        <v>54</v>
      </c>
      <c r="G203" s="253"/>
      <c r="H203" s="364" t="s">
        <v>629</v>
      </c>
      <c r="I203" s="364"/>
      <c r="J203" s="364"/>
      <c r="K203" s="294"/>
    </row>
    <row r="204" spans="2:11" ht="15" customHeight="1">
      <c r="B204" s="273"/>
      <c r="C204" s="253"/>
      <c r="D204" s="253"/>
      <c r="E204" s="253"/>
      <c r="F204" s="272" t="s">
        <v>55</v>
      </c>
      <c r="G204" s="253"/>
      <c r="H204" s="364" t="s">
        <v>630</v>
      </c>
      <c r="I204" s="364"/>
      <c r="J204" s="364"/>
      <c r="K204" s="294"/>
    </row>
    <row r="205" spans="2:11" ht="15" customHeight="1">
      <c r="B205" s="273"/>
      <c r="C205" s="253"/>
      <c r="D205" s="253"/>
      <c r="E205" s="253"/>
      <c r="F205" s="272"/>
      <c r="G205" s="253"/>
      <c r="H205" s="253"/>
      <c r="I205" s="253"/>
      <c r="J205" s="253"/>
      <c r="K205" s="294"/>
    </row>
    <row r="206" spans="2:11" ht="15" customHeight="1">
      <c r="B206" s="273"/>
      <c r="C206" s="253" t="s">
        <v>571</v>
      </c>
      <c r="D206" s="253"/>
      <c r="E206" s="253"/>
      <c r="F206" s="272" t="s">
        <v>89</v>
      </c>
      <c r="G206" s="253"/>
      <c r="H206" s="364" t="s">
        <v>631</v>
      </c>
      <c r="I206" s="364"/>
      <c r="J206" s="364"/>
      <c r="K206" s="294"/>
    </row>
    <row r="207" spans="2:11" ht="15" customHeight="1">
      <c r="B207" s="273"/>
      <c r="C207" s="279"/>
      <c r="D207" s="253"/>
      <c r="E207" s="253"/>
      <c r="F207" s="272" t="s">
        <v>468</v>
      </c>
      <c r="G207" s="253"/>
      <c r="H207" s="364" t="s">
        <v>469</v>
      </c>
      <c r="I207" s="364"/>
      <c r="J207" s="364"/>
      <c r="K207" s="294"/>
    </row>
    <row r="208" spans="2:11" ht="15" customHeight="1">
      <c r="B208" s="273"/>
      <c r="C208" s="253"/>
      <c r="D208" s="253"/>
      <c r="E208" s="253"/>
      <c r="F208" s="272" t="s">
        <v>466</v>
      </c>
      <c r="G208" s="253"/>
      <c r="H208" s="364" t="s">
        <v>632</v>
      </c>
      <c r="I208" s="364"/>
      <c r="J208" s="364"/>
      <c r="K208" s="294"/>
    </row>
    <row r="209" spans="2:11" ht="15" customHeight="1">
      <c r="B209" s="311"/>
      <c r="C209" s="279"/>
      <c r="D209" s="279"/>
      <c r="E209" s="279"/>
      <c r="F209" s="272" t="s">
        <v>470</v>
      </c>
      <c r="G209" s="258"/>
      <c r="H209" s="365" t="s">
        <v>471</v>
      </c>
      <c r="I209" s="365"/>
      <c r="J209" s="365"/>
      <c r="K209" s="312"/>
    </row>
    <row r="210" spans="2:11" ht="15" customHeight="1">
      <c r="B210" s="311"/>
      <c r="C210" s="279"/>
      <c r="D210" s="279"/>
      <c r="E210" s="279"/>
      <c r="F210" s="272" t="s">
        <v>472</v>
      </c>
      <c r="G210" s="258"/>
      <c r="H210" s="365" t="s">
        <v>633</v>
      </c>
      <c r="I210" s="365"/>
      <c r="J210" s="365"/>
      <c r="K210" s="312"/>
    </row>
    <row r="211" spans="2:11" ht="15" customHeight="1">
      <c r="B211" s="311"/>
      <c r="C211" s="279"/>
      <c r="D211" s="279"/>
      <c r="E211" s="279"/>
      <c r="F211" s="313"/>
      <c r="G211" s="258"/>
      <c r="H211" s="314"/>
      <c r="I211" s="314"/>
      <c r="J211" s="314"/>
      <c r="K211" s="312"/>
    </row>
    <row r="212" spans="2:11" ht="15" customHeight="1">
      <c r="B212" s="311"/>
      <c r="C212" s="253" t="s">
        <v>595</v>
      </c>
      <c r="D212" s="279"/>
      <c r="E212" s="279"/>
      <c r="F212" s="272">
        <v>1</v>
      </c>
      <c r="G212" s="258"/>
      <c r="H212" s="365" t="s">
        <v>634</v>
      </c>
      <c r="I212" s="365"/>
      <c r="J212" s="365"/>
      <c r="K212" s="312"/>
    </row>
    <row r="213" spans="2:11" ht="15" customHeight="1">
      <c r="B213" s="311"/>
      <c r="C213" s="279"/>
      <c r="D213" s="279"/>
      <c r="E213" s="279"/>
      <c r="F213" s="272">
        <v>2</v>
      </c>
      <c r="G213" s="258"/>
      <c r="H213" s="365" t="s">
        <v>635</v>
      </c>
      <c r="I213" s="365"/>
      <c r="J213" s="365"/>
      <c r="K213" s="312"/>
    </row>
    <row r="214" spans="2:11" ht="15" customHeight="1">
      <c r="B214" s="311"/>
      <c r="C214" s="279"/>
      <c r="D214" s="279"/>
      <c r="E214" s="279"/>
      <c r="F214" s="272">
        <v>3</v>
      </c>
      <c r="G214" s="258"/>
      <c r="H214" s="365" t="s">
        <v>636</v>
      </c>
      <c r="I214" s="365"/>
      <c r="J214" s="365"/>
      <c r="K214" s="312"/>
    </row>
    <row r="215" spans="2:11" ht="15" customHeight="1">
      <c r="B215" s="311"/>
      <c r="C215" s="279"/>
      <c r="D215" s="279"/>
      <c r="E215" s="279"/>
      <c r="F215" s="272">
        <v>4</v>
      </c>
      <c r="G215" s="258"/>
      <c r="H215" s="365" t="s">
        <v>637</v>
      </c>
      <c r="I215" s="365"/>
      <c r="J215" s="365"/>
      <c r="K215" s="312"/>
    </row>
    <row r="216" spans="2:11" ht="12.75" customHeight="1">
      <c r="B216" s="315"/>
      <c r="C216" s="316"/>
      <c r="D216" s="316"/>
      <c r="E216" s="316"/>
      <c r="F216" s="316"/>
      <c r="G216" s="316"/>
      <c r="H216" s="316"/>
      <c r="I216" s="316"/>
      <c r="J216" s="316"/>
      <c r="K216" s="317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001 - Vedejší a ostatní n...</vt:lpstr>
      <vt:lpstr>SO101 - LC Dolní Vitická</vt:lpstr>
      <vt:lpstr>Pokyny pro vyplnění</vt:lpstr>
      <vt:lpstr>'001 - Vedejší a ostatní n...'!Názvy_tisku</vt:lpstr>
      <vt:lpstr>'Rekapitulace stavby'!Názvy_tisku</vt:lpstr>
      <vt:lpstr>'SO101 - LC Dolní Vitická'!Názvy_tisku</vt:lpstr>
      <vt:lpstr>'001 - Vedejší a ostatní n...'!Oblast_tisku</vt:lpstr>
      <vt:lpstr>'Pokyny pro vyplnění'!Oblast_tisku</vt:lpstr>
      <vt:lpstr>'Rekapitulace stavby'!Oblast_tisku</vt:lpstr>
      <vt:lpstr>'SO101 - LC Dolní Vitická'!Oblast_tisku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Felix-PC\Felix</dc:creator>
  <cp:lastModifiedBy>Petr Peltan</cp:lastModifiedBy>
  <dcterms:created xsi:type="dcterms:W3CDTF">2017-09-08T09:29:11Z</dcterms:created>
  <dcterms:modified xsi:type="dcterms:W3CDTF">2017-09-08T09:29:19Z</dcterms:modified>
</cp:coreProperties>
</file>